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3\6. Junio 2023\"/>
    </mc:Choice>
  </mc:AlternateContent>
  <xr:revisionPtr revIDLastSave="0" documentId="13_ncr:1_{B99DAAEC-58BD-478B-841E-6AE8FC2F293D}" xr6:coauthVersionLast="47" xr6:coauthVersionMax="47" xr10:uidLastSave="{00000000-0000-0000-0000-000000000000}"/>
  <bookViews>
    <workbookView xWindow="-120" yWindow="-120" windowWidth="29040" windowHeight="15840" tabRatio="693" firstSheet="1" activeTab="1" xr2:uid="{00000000-000D-0000-FFFF-FFFF00000000}"/>
  </bookViews>
  <sheets>
    <sheet name="Contactos" sheetId="34" state="hidden" r:id="rId1"/>
    <sheet name="R1.02 (ex FORM. 9)" sheetId="3" r:id="rId2"/>
    <sheet name="bd_lista" sheetId="32" state="hidden" r:id="rId3"/>
    <sheet name="CUADRO" sheetId="31" state="hidden" r:id="rId4"/>
    <sheet name="Hoja de Trabajo para listado" sheetId="30" state="hidden"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s>
  <definedNames>
    <definedName name="_xlnm._FilterDatabase" localSheetId="2" hidden="1">bd_lista!$A$2:$E$591</definedName>
    <definedName name="_xlnm._FilterDatabase" localSheetId="11" hidden="1">CDI!$A$7:$H$56</definedName>
    <definedName name="_xlnm._FilterDatabase" localSheetId="0" hidden="1">Contactos!$A$3:$E$544</definedName>
    <definedName name="_xlnm._FilterDatabase" localSheetId="3" hidden="1">CUADRO!$A$5:$AA$1179</definedName>
    <definedName name="_xlnm._FilterDatabase" localSheetId="8" hidden="1">'CUT ME'!$A$7:$T$61</definedName>
    <definedName name="_xlnm._FilterDatabase" localSheetId="7" hidden="1">'CUT MN'!$A$7:$T$2589</definedName>
    <definedName name="_xlnm._FilterDatabase" localSheetId="16" hidden="1">CVD_AUTO!$A$6:$J$12</definedName>
    <definedName name="_xlnm._FilterDatabase" localSheetId="5" hidden="1">RESUMEN!$A$10:$AQ$600</definedName>
    <definedName name="_xlnm._FilterDatabase" localSheetId="13" hidden="1">'TCR ME'!$A$6:$F$6</definedName>
    <definedName name="_xlnm._FilterDatabase" localSheetId="12" hidden="1">'TCR MN'!$A$6:$F$51</definedName>
    <definedName name="_xlnm._FilterDatabase" localSheetId="15" hidden="1">'TFD ME'!$A$6:$F$6</definedName>
    <definedName name="_xlnm._FilterDatabase" localSheetId="14" hidden="1">'TFD MN'!$A$6:$F$13</definedName>
    <definedName name="_xlnm._FilterDatabase" localSheetId="10" hidden="1">'TRL ME'!$A$7:$P$9</definedName>
    <definedName name="_xlnm._FilterDatabase" localSheetId="9" hidden="1">'TRL MN'!$A$7:$P$32</definedName>
    <definedName name="_Key1" localSheetId="2"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2"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2"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CDI!$A$1:$H$83</definedName>
    <definedName name="_xlnm.Print_Area" localSheetId="6">CONCEPTOS!$A$1:$C$58</definedName>
    <definedName name="_xlnm.Print_Area" localSheetId="8">'CUT ME'!$A$1:$T$165</definedName>
    <definedName name="_xlnm.Print_Area" localSheetId="7">'CUT MN'!$A$1:$T$2610</definedName>
    <definedName name="_xlnm.Print_Area" localSheetId="16">CVD_AUTO!$A$1:$J$37</definedName>
    <definedName name="_xlnm.Print_Area" localSheetId="1">'R1.02 (ex FORM. 9)'!$A$1:$AF$61</definedName>
    <definedName name="_xlnm.Print_Area" localSheetId="5">RESUMEN!$A$1:$AQ$603</definedName>
    <definedName name="_xlnm.Print_Area" localSheetId="13">'TCR ME'!$A$1:$G$11</definedName>
    <definedName name="_xlnm.Print_Area" localSheetId="12">'TCR MN'!$A$1:$F$53</definedName>
    <definedName name="_xlnm.Print_Area" localSheetId="15">'TFD ME'!$A$1:$G$10</definedName>
    <definedName name="_xlnm.Print_Area" localSheetId="14">'TFD MN'!$A$1:$F$15</definedName>
    <definedName name="_xlnm.Print_Area" localSheetId="10">'TRL ME'!$A$1:$Q$166</definedName>
    <definedName name="_xlnm.Print_Area" localSheetId="9">'TRL MN'!$A$1:$Q$214</definedName>
    <definedName name="cod_ent">[1]RESUMEN!$A$11:$A$616</definedName>
    <definedName name="Cuadro_Ent">[1]RESUMEN!$A$11:$C$616</definedName>
    <definedName name="gy" localSheetId="9" hidden="1">#REF!</definedName>
    <definedName name="gy" hidden="1">#REF!</definedName>
    <definedName name="MARZO" localSheetId="2"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511" r:id="rId22"/>
    <pivotCache cacheId="512" r:id="rId23"/>
    <pivotCache cacheId="513" r:id="rId24"/>
    <pivotCache cacheId="514" r:id="rId25"/>
    <pivotCache cacheId="515"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18" i="8" l="1"/>
  <c r="Q2591" i="25"/>
  <c r="P2591" i="25"/>
  <c r="I36" i="33"/>
  <c r="H36" i="33"/>
  <c r="P149" i="20"/>
  <c r="O149" i="20"/>
  <c r="N149" i="20"/>
  <c r="M149" i="20"/>
  <c r="L149" i="20"/>
  <c r="P196" i="29"/>
  <c r="O196" i="29"/>
  <c r="N196" i="29"/>
  <c r="Q148" i="26"/>
  <c r="P148" i="26"/>
  <c r="O148" i="26"/>
  <c r="N148" i="26"/>
  <c r="H77" i="21" l="1"/>
  <c r="H78" i="21"/>
  <c r="H79" i="21"/>
  <c r="G81" i="21"/>
  <c r="F81" i="21"/>
  <c r="E81" i="21"/>
  <c r="D81" i="21"/>
  <c r="H57" i="21"/>
  <c r="H58" i="21"/>
  <c r="H59" i="21"/>
  <c r="H60" i="21"/>
  <c r="H61" i="21"/>
  <c r="H62" i="21"/>
  <c r="H63" i="21"/>
  <c r="H64" i="21"/>
  <c r="H65" i="21"/>
  <c r="H66" i="21"/>
  <c r="H67" i="21"/>
  <c r="H68" i="21"/>
  <c r="H69" i="21"/>
  <c r="H70" i="21"/>
  <c r="H71" i="21"/>
  <c r="H72" i="21"/>
  <c r="H73" i="21"/>
  <c r="H74" i="21"/>
  <c r="H75" i="21"/>
  <c r="H76" i="21"/>
  <c r="F15" i="35" l="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8" i="21"/>
  <c r="H9" i="21"/>
  <c r="H10" i="21"/>
  <c r="H11" i="21"/>
  <c r="H12" i="21"/>
  <c r="H13" i="21"/>
  <c r="H14" i="21"/>
  <c r="H15" i="21"/>
  <c r="H16" i="21"/>
  <c r="H17" i="21"/>
  <c r="H18" i="21"/>
  <c r="H19" i="21"/>
  <c r="H20" i="21"/>
  <c r="H21" i="21"/>
  <c r="H22" i="21"/>
  <c r="H23" i="21"/>
  <c r="H24" i="21"/>
  <c r="H25" i="21"/>
  <c r="H26" i="21"/>
  <c r="H27" i="21"/>
  <c r="H28" i="21"/>
  <c r="H29" i="21"/>
  <c r="H30" i="21"/>
  <c r="H81" i="21" l="1"/>
  <c r="B600" i="8"/>
  <c r="B598" i="8"/>
  <c r="B597" i="8"/>
  <c r="B596" i="8"/>
  <c r="B595" i="8"/>
  <c r="B594" i="8"/>
  <c r="B593" i="8"/>
  <c r="B592" i="8"/>
  <c r="B591" i="8"/>
  <c r="B590" i="8"/>
  <c r="B589" i="8"/>
  <c r="B588" i="8"/>
  <c r="B587" i="8"/>
  <c r="B586" i="8"/>
  <c r="B585" i="8"/>
  <c r="B584" i="8"/>
  <c r="B583" i="8"/>
  <c r="B582" i="8"/>
  <c r="B581" i="8"/>
  <c r="B580" i="8"/>
  <c r="B579" i="8"/>
  <c r="B578" i="8"/>
  <c r="B577" i="8"/>
  <c r="B576" i="8"/>
  <c r="C575" i="8"/>
  <c r="B575" i="8"/>
  <c r="B574" i="8"/>
  <c r="B573" i="8"/>
  <c r="B572" i="8"/>
  <c r="B571" i="8"/>
  <c r="B570" i="8"/>
  <c r="B569" i="8"/>
  <c r="C568" i="8"/>
  <c r="B568" i="8"/>
  <c r="B567" i="8"/>
  <c r="C566" i="8"/>
  <c r="B566" i="8"/>
  <c r="C565" i="8"/>
  <c r="B565"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B213" i="8"/>
  <c r="C212" i="8"/>
  <c r="B212" i="8"/>
  <c r="B211" i="8"/>
  <c r="B210" i="8"/>
  <c r="B209" i="8"/>
  <c r="C208" i="8"/>
  <c r="B208" i="8"/>
  <c r="C207" i="8"/>
  <c r="B207" i="8"/>
  <c r="C206" i="8"/>
  <c r="B206" i="8"/>
  <c r="C205" i="8"/>
  <c r="B205" i="8"/>
  <c r="C204" i="8"/>
  <c r="B204" i="8"/>
  <c r="C203" i="8"/>
  <c r="B203" i="8"/>
  <c r="C202" i="8"/>
  <c r="B202" i="8"/>
  <c r="C201" i="8"/>
  <c r="B201" i="8"/>
  <c r="C200" i="8"/>
  <c r="B200" i="8"/>
  <c r="C199" i="8"/>
  <c r="B199" i="8"/>
  <c r="C198" i="8"/>
  <c r="B198"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B166" i="8"/>
  <c r="B165" i="8"/>
  <c r="B164" i="8"/>
  <c r="B163" i="8"/>
  <c r="B162" i="8"/>
  <c r="B161" i="8"/>
  <c r="B160" i="8"/>
  <c r="B159" i="8"/>
  <c r="B158" i="8"/>
  <c r="B157" i="8"/>
  <c r="C156" i="8"/>
  <c r="B156" i="8"/>
  <c r="C155" i="8"/>
  <c r="B155" i="8"/>
  <c r="B154" i="8"/>
  <c r="B153" i="8"/>
  <c r="B152" i="8"/>
  <c r="C151" i="8"/>
  <c r="B151" i="8"/>
  <c r="B150" i="8"/>
  <c r="C149" i="8"/>
  <c r="B149" i="8"/>
  <c r="C148" i="8"/>
  <c r="B148" i="8"/>
  <c r="C147" i="8"/>
  <c r="B147" i="8"/>
  <c r="C146" i="8"/>
  <c r="B146" i="8"/>
  <c r="C145" i="8"/>
  <c r="B145"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B70" i="8"/>
  <c r="C69" i="8"/>
  <c r="B69" i="8"/>
  <c r="C68" i="8"/>
  <c r="B68" i="8"/>
  <c r="C67" i="8"/>
  <c r="B67" i="8"/>
  <c r="C66" i="8"/>
  <c r="B66" i="8"/>
  <c r="B65" i="8"/>
  <c r="C64" i="8"/>
  <c r="B64" i="8"/>
  <c r="C63" i="8"/>
  <c r="B63" i="8"/>
  <c r="C62" i="8"/>
  <c r="B62" i="8"/>
  <c r="C61" i="8"/>
  <c r="B61" i="8"/>
  <c r="C60" i="8"/>
  <c r="B60" i="8"/>
  <c r="C59" i="8"/>
  <c r="B59" i="8"/>
  <c r="C58" i="8"/>
  <c r="B58" i="8"/>
  <c r="C57" i="8"/>
  <c r="B57" i="8"/>
  <c r="C56" i="8"/>
  <c r="B56" i="8"/>
  <c r="C55" i="8"/>
  <c r="B55" i="8"/>
  <c r="C54" i="8"/>
  <c r="B54" i="8"/>
  <c r="C53" i="8"/>
  <c r="B53" i="8"/>
  <c r="C52" i="8"/>
  <c r="B52" i="8"/>
  <c r="C51" i="8"/>
  <c r="B51" i="8"/>
  <c r="C50" i="8"/>
  <c r="B50" i="8"/>
  <c r="C49" i="8"/>
  <c r="B49" i="8"/>
  <c r="C48" i="8"/>
  <c r="B48" i="8"/>
  <c r="C47" i="8"/>
  <c r="B47" i="8"/>
  <c r="C46" i="8"/>
  <c r="B46" i="8"/>
  <c r="C45" i="8"/>
  <c r="B45" i="8"/>
  <c r="C44" i="8"/>
  <c r="B44" i="8"/>
  <c r="C43" i="8"/>
  <c r="B43" i="8"/>
  <c r="C42" i="8"/>
  <c r="B42" i="8"/>
  <c r="C41" i="8"/>
  <c r="B41" i="8"/>
  <c r="C40" i="8"/>
  <c r="B40" i="8"/>
  <c r="C39" i="8"/>
  <c r="B39" i="8"/>
  <c r="C38" i="8"/>
  <c r="B38" i="8"/>
  <c r="C37" i="8"/>
  <c r="B37" i="8"/>
  <c r="C36" i="8"/>
  <c r="B36" i="8"/>
  <c r="C35" i="8"/>
  <c r="B35" i="8"/>
  <c r="C34" i="8"/>
  <c r="B34" i="8"/>
  <c r="C33" i="8"/>
  <c r="B33" i="8"/>
  <c r="C32" i="8"/>
  <c r="B32" i="8"/>
  <c r="C31" i="8"/>
  <c r="B31" i="8"/>
  <c r="C30" i="8"/>
  <c r="B30" i="8"/>
  <c r="C29" i="8"/>
  <c r="B29" i="8"/>
  <c r="C28" i="8"/>
  <c r="B28" i="8"/>
  <c r="C27" i="8"/>
  <c r="B27" i="8"/>
  <c r="C26" i="8"/>
  <c r="B26" i="8"/>
  <c r="C25" i="8"/>
  <c r="B25" i="8"/>
  <c r="C24" i="8"/>
  <c r="B24" i="8"/>
  <c r="C23" i="8"/>
  <c r="B23" i="8"/>
  <c r="C22" i="8"/>
  <c r="B22" i="8"/>
  <c r="C21" i="8"/>
  <c r="B21" i="8"/>
  <c r="C20" i="8"/>
  <c r="B20" i="8"/>
  <c r="C19" i="8"/>
  <c r="B19" i="8"/>
  <c r="C18" i="8"/>
  <c r="B18" i="8"/>
  <c r="C17" i="8"/>
  <c r="B17" i="8"/>
  <c r="C16" i="8"/>
  <c r="B16" i="8"/>
  <c r="C15" i="8"/>
  <c r="B15" i="8"/>
  <c r="C14" i="8"/>
  <c r="B14" i="8"/>
  <c r="B13" i="8"/>
  <c r="C12" i="8"/>
  <c r="B12" i="8"/>
  <c r="C11" i="8"/>
  <c r="B11" i="8"/>
  <c r="O2591" i="25" l="1"/>
  <c r="N2591" i="25"/>
  <c r="M50" i="3" l="1"/>
  <c r="I50" i="3"/>
  <c r="C50" i="3"/>
  <c r="G622" i="8" l="1"/>
  <c r="CF2" i="30"/>
  <c r="F9" i="36" l="1"/>
  <c r="G9" i="36"/>
  <c r="A4" i="36"/>
  <c r="A3" i="36"/>
  <c r="A4" i="35"/>
  <c r="A3" i="35"/>
  <c r="G624" i="8" l="1"/>
  <c r="G619" i="8"/>
  <c r="DI3" i="30"/>
  <c r="DH3" i="30"/>
  <c r="B332" i="31"/>
  <c r="B66" i="31"/>
  <c r="B1090" i="31"/>
  <c r="B342" i="31"/>
  <c r="B1088" i="31"/>
  <c r="B256" i="31"/>
  <c r="B312" i="31"/>
  <c r="B214" i="31"/>
  <c r="B354" i="31"/>
  <c r="B150" i="31"/>
  <c r="B262" i="31"/>
  <c r="B96" i="31"/>
  <c r="B1108" i="31"/>
  <c r="B58" i="31"/>
  <c r="B62" i="31"/>
  <c r="B80" i="31"/>
  <c r="B60" i="31"/>
  <c r="B48" i="31"/>
  <c r="B78" i="31"/>
  <c r="B32" i="31"/>
  <c r="B76" i="31"/>
  <c r="B50" i="31"/>
  <c r="X299" i="31" l="1"/>
  <c r="Y299" i="31" s="1"/>
  <c r="V313" i="31"/>
  <c r="U313" i="31"/>
  <c r="C313" i="31"/>
  <c r="X298" i="31"/>
  <c r="Y298" i="31" s="1"/>
  <c r="AA298" i="31" s="1"/>
  <c r="V312" i="31"/>
  <c r="W312" i="31" s="1"/>
  <c r="U312" i="31"/>
  <c r="C312" i="31"/>
  <c r="D312" i="31" s="1"/>
  <c r="Z298"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G10" i="28"/>
  <c r="F10" i="28"/>
  <c r="A4" i="28"/>
  <c r="A3" i="28"/>
  <c r="F53"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5" i="3"/>
  <c r="C45" i="3"/>
  <c r="C44" i="3"/>
  <c r="F43" i="3"/>
  <c r="C43" i="3"/>
  <c r="C42" i="3"/>
  <c r="F41" i="3"/>
  <c r="C41" i="3"/>
  <c r="F40" i="3"/>
  <c r="F39" i="3"/>
  <c r="C39" i="3"/>
  <c r="F38" i="3"/>
  <c r="C38" i="3"/>
  <c r="F37" i="3"/>
  <c r="C37" i="3"/>
  <c r="F36" i="3"/>
  <c r="C36" i="3"/>
  <c r="F35" i="3"/>
  <c r="C35" i="3"/>
  <c r="F34" i="3"/>
  <c r="C34" i="3"/>
  <c r="C33" i="3"/>
  <c r="C32" i="3"/>
  <c r="F31" i="3"/>
  <c r="C31" i="3"/>
  <c r="F30" i="3"/>
  <c r="C30" i="3"/>
  <c r="F29" i="3"/>
  <c r="C29" i="3"/>
  <c r="C28" i="3"/>
  <c r="F27" i="3"/>
  <c r="C26" i="3"/>
  <c r="F25" i="3"/>
  <c r="C25"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37" i="31"/>
  <c r="Y237" i="31" s="1"/>
  <c r="V237" i="31"/>
  <c r="U237" i="31"/>
  <c r="C237" i="31"/>
  <c r="X236" i="31"/>
  <c r="Z236" i="31" s="1"/>
  <c r="V236" i="31"/>
  <c r="W236" i="31" s="1"/>
  <c r="U236" i="31"/>
  <c r="C236" i="31"/>
  <c r="D236" i="31" s="1"/>
  <c r="B236" i="31"/>
  <c r="X221" i="31"/>
  <c r="Y221" i="31" s="1"/>
  <c r="V233" i="31"/>
  <c r="U233" i="31"/>
  <c r="C233" i="31"/>
  <c r="X220" i="31"/>
  <c r="Z220" i="31" s="1"/>
  <c r="V232" i="31"/>
  <c r="W232" i="31" s="1"/>
  <c r="U232" i="31"/>
  <c r="C232" i="31"/>
  <c r="D232" i="31" s="1"/>
  <c r="B232" i="31"/>
  <c r="X215" i="31"/>
  <c r="Y215" i="31" s="1"/>
  <c r="V229" i="31"/>
  <c r="U229" i="31"/>
  <c r="C229" i="31"/>
  <c r="X214" i="31"/>
  <c r="Z214" i="31" s="1"/>
  <c r="V228" i="31"/>
  <c r="W228" i="31" s="1"/>
  <c r="U228" i="31"/>
  <c r="C228" i="31"/>
  <c r="D228" i="31" s="1"/>
  <c r="B228" i="31"/>
  <c r="X27" i="31"/>
  <c r="Y27" i="31" s="1"/>
  <c r="V27" i="31"/>
  <c r="U27" i="31"/>
  <c r="C27" i="31"/>
  <c r="X26" i="31"/>
  <c r="Z26" i="31" s="1"/>
  <c r="V26" i="31"/>
  <c r="W26" i="31" s="1"/>
  <c r="U26" i="31"/>
  <c r="C26" i="31"/>
  <c r="D26" i="31" s="1"/>
  <c r="B26" i="31"/>
  <c r="X47" i="31"/>
  <c r="Y47" i="31" s="1"/>
  <c r="V47" i="31"/>
  <c r="U47" i="31"/>
  <c r="C47" i="31"/>
  <c r="X46" i="31"/>
  <c r="Z46" i="31" s="1"/>
  <c r="V46" i="31"/>
  <c r="W46" i="31" s="1"/>
  <c r="U46" i="31"/>
  <c r="C46" i="31"/>
  <c r="D46" i="31" s="1"/>
  <c r="B46" i="31"/>
  <c r="X45" i="31"/>
  <c r="Y45" i="31" s="1"/>
  <c r="V45" i="31"/>
  <c r="U45" i="31"/>
  <c r="C45" i="31"/>
  <c r="X44" i="31"/>
  <c r="Y44" i="31" s="1"/>
  <c r="AA44" i="31" s="1"/>
  <c r="V44" i="31"/>
  <c r="W44" i="31" s="1"/>
  <c r="U44" i="31"/>
  <c r="C44" i="31"/>
  <c r="D44" i="31" s="1"/>
  <c r="B44" i="31"/>
  <c r="X1141" i="31"/>
  <c r="Y1141" i="31" s="1"/>
  <c r="V1141" i="31"/>
  <c r="U1141" i="31"/>
  <c r="C1141" i="31"/>
  <c r="X1140" i="31"/>
  <c r="Y1140" i="31" s="1"/>
  <c r="AA1140" i="31" s="1"/>
  <c r="V1140" i="31"/>
  <c r="W1140" i="31" s="1"/>
  <c r="U1140" i="31"/>
  <c r="C1140" i="31"/>
  <c r="D1140" i="31" s="1"/>
  <c r="B1140" i="31"/>
  <c r="X35" i="31"/>
  <c r="Y35" i="31" s="1"/>
  <c r="V35" i="31"/>
  <c r="U35" i="31"/>
  <c r="C35" i="31"/>
  <c r="X34" i="31"/>
  <c r="Z34" i="31" s="1"/>
  <c r="V34" i="31"/>
  <c r="W34" i="31" s="1"/>
  <c r="U34" i="31"/>
  <c r="C34" i="31"/>
  <c r="D34" i="31" s="1"/>
  <c r="B34" i="31"/>
  <c r="X43" i="31"/>
  <c r="Y43" i="31" s="1"/>
  <c r="V43" i="31"/>
  <c r="U43" i="31"/>
  <c r="C43" i="31"/>
  <c r="X42" i="31"/>
  <c r="Z42" i="31" s="1"/>
  <c r="V42" i="31"/>
  <c r="W42" i="31" s="1"/>
  <c r="U42" i="31"/>
  <c r="C42" i="31"/>
  <c r="D42" i="31" s="1"/>
  <c r="B42" i="31"/>
  <c r="X41" i="31"/>
  <c r="Y41" i="31" s="1"/>
  <c r="V41" i="31"/>
  <c r="U41" i="31"/>
  <c r="C41" i="31"/>
  <c r="X40" i="31"/>
  <c r="Z40" i="31" s="1"/>
  <c r="V40" i="31"/>
  <c r="W40" i="31" s="1"/>
  <c r="U40" i="31"/>
  <c r="C40" i="31"/>
  <c r="D40" i="31" s="1"/>
  <c r="B40" i="31"/>
  <c r="X1135" i="31"/>
  <c r="Y1135" i="31" s="1"/>
  <c r="V1135" i="31"/>
  <c r="U1135" i="31"/>
  <c r="C1135" i="31"/>
  <c r="X1134" i="31"/>
  <c r="Z1134" i="31" s="1"/>
  <c r="V1134" i="31"/>
  <c r="W1134" i="31" s="1"/>
  <c r="U1134" i="31"/>
  <c r="C1134" i="31"/>
  <c r="D1134" i="31" s="1"/>
  <c r="B1134" i="31"/>
  <c r="X1139" i="31"/>
  <c r="Y1139" i="31" s="1"/>
  <c r="V1139" i="31"/>
  <c r="U1139" i="31"/>
  <c r="C1139" i="31"/>
  <c r="X1138" i="31"/>
  <c r="Y1138" i="31" s="1"/>
  <c r="AA1138" i="31" s="1"/>
  <c r="V1138" i="31"/>
  <c r="W1138" i="31" s="1"/>
  <c r="U1138" i="31"/>
  <c r="C1138" i="31"/>
  <c r="D1138" i="31" s="1"/>
  <c r="B1138" i="31"/>
  <c r="X39" i="31"/>
  <c r="Y39" i="31" s="1"/>
  <c r="V39" i="31"/>
  <c r="U39" i="31"/>
  <c r="C39" i="31"/>
  <c r="X38" i="31"/>
  <c r="Z38" i="31" s="1"/>
  <c r="V38" i="31"/>
  <c r="W38" i="31" s="1"/>
  <c r="U38" i="31"/>
  <c r="C38" i="31"/>
  <c r="D38" i="31" s="1"/>
  <c r="B38" i="31"/>
  <c r="X37" i="31"/>
  <c r="Y37" i="31" s="1"/>
  <c r="V37" i="31"/>
  <c r="U37" i="31"/>
  <c r="C37" i="31"/>
  <c r="X36" i="31"/>
  <c r="Y36" i="31" s="1"/>
  <c r="AA36" i="31" s="1"/>
  <c r="V36" i="31"/>
  <c r="W36" i="31" s="1"/>
  <c r="U36" i="31"/>
  <c r="C36" i="31"/>
  <c r="D36" i="31" s="1"/>
  <c r="B36" i="31"/>
  <c r="X379" i="31"/>
  <c r="Y379" i="31" s="1"/>
  <c r="V379" i="31"/>
  <c r="U379" i="31"/>
  <c r="C379" i="31"/>
  <c r="X378" i="31"/>
  <c r="Y378" i="31" s="1"/>
  <c r="AA378" i="31" s="1"/>
  <c r="V378" i="31"/>
  <c r="W378" i="31" s="1"/>
  <c r="U378" i="31"/>
  <c r="C378" i="31"/>
  <c r="D378" i="31" s="1"/>
  <c r="B378" i="31"/>
  <c r="X25" i="31"/>
  <c r="Y25" i="31" s="1"/>
  <c r="V25" i="31"/>
  <c r="U25" i="31"/>
  <c r="C25" i="31"/>
  <c r="X24" i="31"/>
  <c r="Y24" i="31" s="1"/>
  <c r="AA24" i="31" s="1"/>
  <c r="V24" i="31"/>
  <c r="W24" i="31" s="1"/>
  <c r="U24" i="31"/>
  <c r="C24" i="31"/>
  <c r="D24" i="31" s="1"/>
  <c r="B24" i="31"/>
  <c r="X23" i="31"/>
  <c r="Y23" i="31" s="1"/>
  <c r="V23" i="31"/>
  <c r="U23" i="31"/>
  <c r="C23" i="31"/>
  <c r="X22" i="31"/>
  <c r="Z22" i="31" s="1"/>
  <c r="V22" i="31"/>
  <c r="W22" i="31" s="1"/>
  <c r="U22" i="31"/>
  <c r="C22" i="31"/>
  <c r="D22" i="31" s="1"/>
  <c r="B22" i="31"/>
  <c r="X213" i="31"/>
  <c r="Y213" i="31" s="1"/>
  <c r="V227" i="31"/>
  <c r="U227" i="31"/>
  <c r="C227" i="31"/>
  <c r="X212" i="31"/>
  <c r="Z212" i="31" s="1"/>
  <c r="V226" i="31"/>
  <c r="W226" i="31" s="1"/>
  <c r="U226" i="31"/>
  <c r="C226" i="31"/>
  <c r="D226" i="31" s="1"/>
  <c r="B226" i="31"/>
  <c r="X1109" i="31"/>
  <c r="Y1109" i="31" s="1"/>
  <c r="V31" i="31"/>
  <c r="U31" i="31"/>
  <c r="C31" i="31"/>
  <c r="X1108" i="31"/>
  <c r="Z1108" i="31" s="1"/>
  <c r="V30" i="31"/>
  <c r="W30" i="31" s="1"/>
  <c r="U30" i="31"/>
  <c r="C30" i="31"/>
  <c r="D30" i="31" s="1"/>
  <c r="B30" i="31"/>
  <c r="V1125" i="31"/>
  <c r="U1125" i="31"/>
  <c r="C1125" i="31"/>
  <c r="AA1114" i="31"/>
  <c r="Z1114" i="31"/>
  <c r="V1124" i="31"/>
  <c r="W1124" i="31" s="1"/>
  <c r="U1124" i="31"/>
  <c r="C1124" i="31"/>
  <c r="D1124" i="31" s="1"/>
  <c r="V1137" i="31"/>
  <c r="U1137" i="31"/>
  <c r="C1137" i="31"/>
  <c r="AA1130" i="31"/>
  <c r="Z1130" i="31"/>
  <c r="V1136" i="31"/>
  <c r="W1136" i="31" s="1"/>
  <c r="U1136" i="31"/>
  <c r="C1136" i="31"/>
  <c r="D1136" i="31" s="1"/>
  <c r="X21" i="31"/>
  <c r="Y21" i="31" s="1"/>
  <c r="V21" i="31"/>
  <c r="U21" i="31"/>
  <c r="C21" i="31"/>
  <c r="X20" i="31"/>
  <c r="Z20" i="31" s="1"/>
  <c r="V20" i="31"/>
  <c r="W20" i="31" s="1"/>
  <c r="U20" i="31"/>
  <c r="C20" i="31"/>
  <c r="D20" i="31" s="1"/>
  <c r="B20" i="31"/>
  <c r="V1127" i="31"/>
  <c r="U1127" i="31"/>
  <c r="C1127" i="31"/>
  <c r="AA1118" i="31"/>
  <c r="Z1118" i="31"/>
  <c r="V1126" i="31"/>
  <c r="W1126" i="31" s="1"/>
  <c r="U1126" i="31"/>
  <c r="C1126" i="31"/>
  <c r="D1126" i="31" s="1"/>
  <c r="V1131" i="31"/>
  <c r="U1131" i="31"/>
  <c r="C1131" i="31"/>
  <c r="AA1126" i="31"/>
  <c r="Z1126" i="31"/>
  <c r="V1130" i="31"/>
  <c r="W1130" i="31" s="1"/>
  <c r="U1130" i="31"/>
  <c r="C1130" i="31"/>
  <c r="D1130" i="31" s="1"/>
  <c r="X263" i="31"/>
  <c r="Y263" i="31" s="1"/>
  <c r="V245" i="31"/>
  <c r="U245" i="31"/>
  <c r="C245" i="31"/>
  <c r="X262" i="31"/>
  <c r="Z262" i="31" s="1"/>
  <c r="V244" i="31"/>
  <c r="W244" i="31" s="1"/>
  <c r="U244" i="31"/>
  <c r="C244" i="31"/>
  <c r="D244" i="31" s="1"/>
  <c r="B244" i="31"/>
  <c r="Y1099" i="31"/>
  <c r="V1101" i="31"/>
  <c r="U1101" i="31"/>
  <c r="C1101" i="31"/>
  <c r="Y1098" i="31"/>
  <c r="AA1098" i="31" s="1"/>
  <c r="V1100" i="31"/>
  <c r="W1100" i="31" s="1"/>
  <c r="U1100" i="31"/>
  <c r="C1100" i="31"/>
  <c r="D1100" i="31" s="1"/>
  <c r="B1100" i="31"/>
  <c r="X343" i="31"/>
  <c r="Y343" i="31" s="1"/>
  <c r="V255" i="31"/>
  <c r="U255" i="31"/>
  <c r="C255" i="31"/>
  <c r="X342" i="31"/>
  <c r="Y342" i="31" s="1"/>
  <c r="AA342" i="31" s="1"/>
  <c r="V254" i="31"/>
  <c r="W254" i="31" s="1"/>
  <c r="U254" i="31"/>
  <c r="C254" i="31"/>
  <c r="D254" i="31" s="1"/>
  <c r="B254" i="31"/>
  <c r="X223" i="31"/>
  <c r="Y223" i="31" s="1"/>
  <c r="V239" i="31"/>
  <c r="U239" i="31"/>
  <c r="C239" i="31"/>
  <c r="X222" i="31"/>
  <c r="Z222" i="31" s="1"/>
  <c r="V238" i="31"/>
  <c r="W238" i="31" s="1"/>
  <c r="U238" i="31"/>
  <c r="C238" i="31"/>
  <c r="D238" i="31" s="1"/>
  <c r="B238" i="31"/>
  <c r="X257" i="31"/>
  <c r="Y257" i="31" s="1"/>
  <c r="V197" i="31"/>
  <c r="U197" i="31"/>
  <c r="C197" i="31"/>
  <c r="X256" i="31"/>
  <c r="Z256" i="31" s="1"/>
  <c r="V196" i="31"/>
  <c r="W196" i="31" s="1"/>
  <c r="U196" i="31"/>
  <c r="C196" i="31"/>
  <c r="D196" i="31" s="1"/>
  <c r="B196" i="31"/>
  <c r="X161" i="31"/>
  <c r="Y161" i="31" s="1"/>
  <c r="V257" i="31"/>
  <c r="U257" i="31"/>
  <c r="C257" i="31"/>
  <c r="X160" i="31"/>
  <c r="Z160" i="31" s="1"/>
  <c r="V256" i="31"/>
  <c r="W256" i="31" s="1"/>
  <c r="U256" i="31"/>
  <c r="C256" i="31"/>
  <c r="D256" i="31" s="1"/>
  <c r="X81" i="31"/>
  <c r="Y81" i="31" s="1"/>
  <c r="V81" i="31"/>
  <c r="U81" i="31"/>
  <c r="C81" i="31"/>
  <c r="X80" i="31"/>
  <c r="Z80" i="31" s="1"/>
  <c r="V80" i="31"/>
  <c r="W80" i="31" s="1"/>
  <c r="U80" i="31"/>
  <c r="C80" i="31"/>
  <c r="D80" i="31" s="1"/>
  <c r="X1065" i="31"/>
  <c r="Y1065" i="31" s="1"/>
  <c r="V1059" i="31"/>
  <c r="U1059" i="31"/>
  <c r="C1059" i="31"/>
  <c r="X1064" i="31"/>
  <c r="Z1064" i="31" s="1"/>
  <c r="V1058" i="31"/>
  <c r="W1058" i="31" s="1"/>
  <c r="U1058" i="31"/>
  <c r="C1058" i="31"/>
  <c r="D1058" i="31" s="1"/>
  <c r="B1058" i="31"/>
  <c r="X1085" i="31"/>
  <c r="Y1085" i="31" s="1"/>
  <c r="V1089" i="31"/>
  <c r="U1089" i="31"/>
  <c r="C1089" i="31"/>
  <c r="X1084" i="31"/>
  <c r="Z1084" i="31" s="1"/>
  <c r="V1088" i="31"/>
  <c r="W1088" i="31" s="1"/>
  <c r="U1088" i="31"/>
  <c r="C1088" i="31"/>
  <c r="D1088" i="31" s="1"/>
  <c r="X1077" i="31"/>
  <c r="Y1077" i="31" s="1"/>
  <c r="V1079" i="31"/>
  <c r="U1079" i="31"/>
  <c r="C1079" i="31"/>
  <c r="X1076" i="31"/>
  <c r="Y1076" i="31" s="1"/>
  <c r="AA1076" i="31" s="1"/>
  <c r="V1078" i="31"/>
  <c r="W1078" i="31" s="1"/>
  <c r="U1078" i="31"/>
  <c r="C1078" i="31"/>
  <c r="D1078" i="31" s="1"/>
  <c r="B1078" i="31"/>
  <c r="X149" i="31"/>
  <c r="Y149" i="31" s="1"/>
  <c r="V157" i="31"/>
  <c r="U157" i="31"/>
  <c r="C157" i="31"/>
  <c r="X148" i="31"/>
  <c r="Y148" i="31" s="1"/>
  <c r="AA148" i="31" s="1"/>
  <c r="V156" i="31"/>
  <c r="W156" i="31" s="1"/>
  <c r="U156" i="31"/>
  <c r="C156" i="31"/>
  <c r="D156" i="31" s="1"/>
  <c r="B156" i="31"/>
  <c r="X251" i="31"/>
  <c r="Y251" i="31" s="1"/>
  <c r="V271" i="31"/>
  <c r="U271" i="31"/>
  <c r="C271" i="31"/>
  <c r="X250" i="31"/>
  <c r="Z250" i="31" s="1"/>
  <c r="V270" i="31"/>
  <c r="W270" i="31" s="1"/>
  <c r="U270" i="31"/>
  <c r="C270" i="31"/>
  <c r="D270" i="31" s="1"/>
  <c r="B270" i="31"/>
  <c r="X283" i="31"/>
  <c r="Y283" i="31" s="1"/>
  <c r="V301" i="31"/>
  <c r="U301" i="31"/>
  <c r="C301" i="31"/>
  <c r="X282" i="31"/>
  <c r="Z282" i="31" s="1"/>
  <c r="V300" i="31"/>
  <c r="W300" i="31" s="1"/>
  <c r="U300" i="31"/>
  <c r="C300" i="31"/>
  <c r="D300" i="31" s="1"/>
  <c r="B300" i="31"/>
  <c r="X217" i="31"/>
  <c r="Y217" i="31" s="1"/>
  <c r="V253" i="31"/>
  <c r="U253" i="31"/>
  <c r="C253" i="31"/>
  <c r="X216" i="31"/>
  <c r="Z216" i="31" s="1"/>
  <c r="V252" i="31"/>
  <c r="W252" i="31" s="1"/>
  <c r="U252" i="31"/>
  <c r="C252" i="31"/>
  <c r="D252" i="31" s="1"/>
  <c r="B252" i="31"/>
  <c r="X83" i="31"/>
  <c r="Y83" i="31" s="1"/>
  <c r="V85" i="31"/>
  <c r="U85" i="31"/>
  <c r="C85" i="31"/>
  <c r="X82" i="31"/>
  <c r="Z82" i="31" s="1"/>
  <c r="V84" i="31"/>
  <c r="W84" i="31" s="1"/>
  <c r="U84" i="31"/>
  <c r="C84" i="31"/>
  <c r="D84" i="31" s="1"/>
  <c r="B84" i="31"/>
  <c r="X67" i="31"/>
  <c r="Y67" i="31" s="1"/>
  <c r="U67" i="31"/>
  <c r="C67" i="31"/>
  <c r="X66" i="31"/>
  <c r="Z66" i="31" s="1"/>
  <c r="W66" i="31"/>
  <c r="U66" i="31"/>
  <c r="C66" i="31"/>
  <c r="D66" i="31" s="1"/>
  <c r="X79" i="31"/>
  <c r="Y79" i="31" s="1"/>
  <c r="V1081" i="31"/>
  <c r="U1081" i="31"/>
  <c r="C1081" i="31"/>
  <c r="X78" i="31"/>
  <c r="Z78" i="31" s="1"/>
  <c r="V1080" i="31"/>
  <c r="W1080" i="31" s="1"/>
  <c r="U1080" i="31"/>
  <c r="C1080" i="31"/>
  <c r="D1080" i="31" s="1"/>
  <c r="B1080" i="31"/>
  <c r="X203" i="31"/>
  <c r="Y203" i="31" s="1"/>
  <c r="V223" i="31"/>
  <c r="U223" i="31"/>
  <c r="C223" i="31"/>
  <c r="X202" i="31"/>
  <c r="Y202" i="31" s="1"/>
  <c r="AA202" i="31" s="1"/>
  <c r="V222" i="31"/>
  <c r="W222" i="31" s="1"/>
  <c r="U222" i="31"/>
  <c r="C222" i="31"/>
  <c r="D222" i="31" s="1"/>
  <c r="B222" i="31"/>
  <c r="X77" i="31"/>
  <c r="Y77" i="31" s="1"/>
  <c r="V79" i="31"/>
  <c r="U79" i="31"/>
  <c r="C79" i="31"/>
  <c r="X76" i="31"/>
  <c r="Y76" i="31" s="1"/>
  <c r="AA76" i="31" s="1"/>
  <c r="V78" i="31"/>
  <c r="W78" i="31" s="1"/>
  <c r="U78" i="31"/>
  <c r="C78" i="31"/>
  <c r="D78" i="31" s="1"/>
  <c r="Y1121" i="31"/>
  <c r="V1121" i="31"/>
  <c r="U1121" i="31"/>
  <c r="C1121" i="31"/>
  <c r="Z1120" i="31"/>
  <c r="Y1120" i="31"/>
  <c r="AA1120" i="31" s="1"/>
  <c r="V1120" i="31"/>
  <c r="W1120" i="31" s="1"/>
  <c r="U1120" i="31"/>
  <c r="C1120" i="31"/>
  <c r="D1120" i="31" s="1"/>
  <c r="B1120" i="31"/>
  <c r="X91" i="31"/>
  <c r="Y91" i="31" s="1"/>
  <c r="V95" i="31"/>
  <c r="U95" i="31"/>
  <c r="C95" i="31"/>
  <c r="X90" i="31"/>
  <c r="Z90" i="31" s="1"/>
  <c r="V94" i="31"/>
  <c r="W94" i="31" s="1"/>
  <c r="U94" i="31"/>
  <c r="C94" i="31"/>
  <c r="D94" i="31" s="1"/>
  <c r="B94" i="31"/>
  <c r="Y129" i="31"/>
  <c r="V129" i="31"/>
  <c r="U129" i="31"/>
  <c r="C129" i="31"/>
  <c r="Z128" i="31"/>
  <c r="Y128" i="31"/>
  <c r="AA128" i="31" s="1"/>
  <c r="V128" i="31"/>
  <c r="W128" i="31" s="1"/>
  <c r="U128" i="31"/>
  <c r="C128" i="31"/>
  <c r="D128" i="31" s="1"/>
  <c r="B128" i="31"/>
  <c r="X1061" i="31"/>
  <c r="Y1061" i="31" s="1"/>
  <c r="V1061" i="31"/>
  <c r="U1061" i="31"/>
  <c r="C1061" i="31"/>
  <c r="X1060" i="31"/>
  <c r="Y1060" i="31" s="1"/>
  <c r="AA1060" i="31" s="1"/>
  <c r="V1060" i="31"/>
  <c r="W1060" i="31" s="1"/>
  <c r="U1060" i="31"/>
  <c r="C1060" i="31"/>
  <c r="D1060" i="31" s="1"/>
  <c r="B1060" i="31"/>
  <c r="X119" i="31"/>
  <c r="Y119" i="31" s="1"/>
  <c r="V119" i="31"/>
  <c r="U119" i="31"/>
  <c r="C119" i="31"/>
  <c r="X118" i="31"/>
  <c r="Z118" i="31" s="1"/>
  <c r="V118" i="31"/>
  <c r="W118" i="31" s="1"/>
  <c r="U118" i="31"/>
  <c r="C118" i="31"/>
  <c r="D118" i="31" s="1"/>
  <c r="B118" i="31"/>
  <c r="X117" i="31"/>
  <c r="Y117" i="31" s="1"/>
  <c r="V117" i="31"/>
  <c r="U117" i="31"/>
  <c r="C117" i="31"/>
  <c r="X116" i="31"/>
  <c r="Z116" i="31" s="1"/>
  <c r="V116" i="31"/>
  <c r="W116" i="31" s="1"/>
  <c r="U116" i="31"/>
  <c r="C116" i="31"/>
  <c r="D116" i="31" s="1"/>
  <c r="B116" i="31"/>
  <c r="X115" i="31"/>
  <c r="Y115" i="31" s="1"/>
  <c r="V115" i="31"/>
  <c r="U115" i="31"/>
  <c r="C115" i="31"/>
  <c r="X114" i="31"/>
  <c r="Z114" i="31" s="1"/>
  <c r="V114" i="31"/>
  <c r="W114" i="31" s="1"/>
  <c r="U114" i="31"/>
  <c r="C114" i="31"/>
  <c r="D114" i="31" s="1"/>
  <c r="B114" i="31"/>
  <c r="X113" i="31"/>
  <c r="Y113" i="31" s="1"/>
  <c r="V113" i="31"/>
  <c r="U113" i="31"/>
  <c r="C113" i="31"/>
  <c r="X112" i="31"/>
  <c r="Z112" i="31" s="1"/>
  <c r="V112" i="31"/>
  <c r="W112" i="31" s="1"/>
  <c r="U112" i="31"/>
  <c r="C112" i="31"/>
  <c r="D112" i="31" s="1"/>
  <c r="B112" i="31"/>
  <c r="X111" i="31"/>
  <c r="Y111" i="31" s="1"/>
  <c r="V111" i="31"/>
  <c r="U111" i="31"/>
  <c r="C111" i="31"/>
  <c r="X110" i="31"/>
  <c r="Z110" i="31" s="1"/>
  <c r="V110" i="31"/>
  <c r="W110" i="31" s="1"/>
  <c r="U110" i="31"/>
  <c r="C110" i="31"/>
  <c r="D110" i="31" s="1"/>
  <c r="B110" i="31"/>
  <c r="X109" i="31"/>
  <c r="Y109" i="31" s="1"/>
  <c r="V109" i="31"/>
  <c r="U109" i="31"/>
  <c r="C109" i="31"/>
  <c r="X108" i="31"/>
  <c r="Y108" i="31" s="1"/>
  <c r="AA108" i="31" s="1"/>
  <c r="V108" i="31"/>
  <c r="W108" i="31" s="1"/>
  <c r="U108" i="31"/>
  <c r="C108" i="31"/>
  <c r="D108" i="31" s="1"/>
  <c r="B108" i="31"/>
  <c r="X107" i="31"/>
  <c r="Y107" i="31" s="1"/>
  <c r="V107" i="31"/>
  <c r="U107" i="31"/>
  <c r="C107" i="31"/>
  <c r="X106" i="31"/>
  <c r="Y106" i="31" s="1"/>
  <c r="AA106" i="31" s="1"/>
  <c r="V106" i="31"/>
  <c r="W106" i="31" s="1"/>
  <c r="U106" i="31"/>
  <c r="C106" i="31"/>
  <c r="D106" i="31" s="1"/>
  <c r="B106" i="31"/>
  <c r="X1177" i="31"/>
  <c r="Y1177" i="31" s="1"/>
  <c r="V1177" i="31"/>
  <c r="U1177" i="31"/>
  <c r="C1177" i="31"/>
  <c r="X1176" i="31"/>
  <c r="Y1176" i="31" s="1"/>
  <c r="AA1176" i="31" s="1"/>
  <c r="V1176" i="31"/>
  <c r="W1176" i="31" s="1"/>
  <c r="U1176" i="31"/>
  <c r="C1176" i="31"/>
  <c r="D1176" i="31" s="1"/>
  <c r="B1176" i="31"/>
  <c r="X1175" i="31"/>
  <c r="Y1175" i="31" s="1"/>
  <c r="V1175" i="31"/>
  <c r="U1175" i="31"/>
  <c r="C1175" i="31"/>
  <c r="X1174" i="31"/>
  <c r="Z1174" i="31" s="1"/>
  <c r="V1174" i="31"/>
  <c r="W1174" i="31" s="1"/>
  <c r="U1174" i="31"/>
  <c r="C1174" i="31"/>
  <c r="D1174" i="31" s="1"/>
  <c r="B1174" i="31"/>
  <c r="X1173" i="31"/>
  <c r="Y1173" i="31" s="1"/>
  <c r="V1173" i="31"/>
  <c r="U1173" i="31"/>
  <c r="C1173" i="31"/>
  <c r="X1172" i="31"/>
  <c r="Z1172" i="31" s="1"/>
  <c r="V1172" i="31"/>
  <c r="W1172" i="31" s="1"/>
  <c r="U1172" i="31"/>
  <c r="C1172" i="31"/>
  <c r="D1172" i="31" s="1"/>
  <c r="B1172" i="31"/>
  <c r="X1143" i="31"/>
  <c r="Y1143" i="31" s="1"/>
  <c r="V1143" i="31"/>
  <c r="U1143" i="31"/>
  <c r="C1143" i="31"/>
  <c r="X1142" i="31"/>
  <c r="Z1142" i="31" s="1"/>
  <c r="V1142" i="31"/>
  <c r="W1142" i="31" s="1"/>
  <c r="U1142" i="31"/>
  <c r="C1142" i="31"/>
  <c r="D1142" i="31" s="1"/>
  <c r="B1142" i="31"/>
  <c r="X331" i="31"/>
  <c r="Y331" i="31" s="1"/>
  <c r="V331" i="31"/>
  <c r="U331" i="31"/>
  <c r="C331" i="31"/>
  <c r="X330" i="31"/>
  <c r="Z330" i="31" s="1"/>
  <c r="V330" i="31"/>
  <c r="W330" i="31" s="1"/>
  <c r="U330" i="31"/>
  <c r="C330" i="31"/>
  <c r="D330" i="31" s="1"/>
  <c r="B330" i="31"/>
  <c r="X353" i="31"/>
  <c r="Y353" i="31" s="1"/>
  <c r="V225" i="31"/>
  <c r="U225" i="31"/>
  <c r="C225" i="31"/>
  <c r="X352" i="31"/>
  <c r="Z352" i="31" s="1"/>
  <c r="V224" i="31"/>
  <c r="W224" i="31" s="1"/>
  <c r="U224" i="31"/>
  <c r="C224" i="31"/>
  <c r="D224" i="31" s="1"/>
  <c r="B224" i="31"/>
  <c r="X19" i="31"/>
  <c r="Y19" i="31" s="1"/>
  <c r="V19" i="31"/>
  <c r="U19" i="31"/>
  <c r="C19" i="31"/>
  <c r="X18" i="31"/>
  <c r="Z18" i="31" s="1"/>
  <c r="V18" i="31"/>
  <c r="W18" i="31" s="1"/>
  <c r="U18" i="31"/>
  <c r="C18" i="31"/>
  <c r="D18" i="31" s="1"/>
  <c r="B18" i="31"/>
  <c r="X329" i="31"/>
  <c r="Y329" i="31" s="1"/>
  <c r="V329" i="31"/>
  <c r="U329" i="31"/>
  <c r="C329" i="31"/>
  <c r="X328" i="31"/>
  <c r="Y328" i="31" s="1"/>
  <c r="AA328" i="31" s="1"/>
  <c r="V328" i="31"/>
  <c r="W328" i="31" s="1"/>
  <c r="U328" i="31"/>
  <c r="C328" i="31"/>
  <c r="D328" i="31" s="1"/>
  <c r="B328" i="31"/>
  <c r="X185" i="31"/>
  <c r="Y185" i="31" s="1"/>
  <c r="V185" i="31"/>
  <c r="U185" i="31"/>
  <c r="C185" i="31"/>
  <c r="X184" i="31"/>
  <c r="Y184" i="31" s="1"/>
  <c r="AA184" i="31" s="1"/>
  <c r="V184" i="31"/>
  <c r="W184" i="31" s="1"/>
  <c r="U184" i="31"/>
  <c r="C184" i="31"/>
  <c r="D184" i="31" s="1"/>
  <c r="B184" i="31"/>
  <c r="X325" i="31"/>
  <c r="Y325" i="31" s="1"/>
  <c r="V325" i="31"/>
  <c r="U325" i="31"/>
  <c r="C325" i="31"/>
  <c r="X324" i="31"/>
  <c r="Y324" i="31" s="1"/>
  <c r="AA324" i="31" s="1"/>
  <c r="V324" i="31"/>
  <c r="W324" i="31" s="1"/>
  <c r="U324" i="31"/>
  <c r="C324" i="31"/>
  <c r="D324" i="31" s="1"/>
  <c r="B324" i="31"/>
  <c r="X143" i="31"/>
  <c r="Y143" i="31" s="1"/>
  <c r="V143" i="31"/>
  <c r="U143" i="31"/>
  <c r="C143" i="31"/>
  <c r="X142" i="31"/>
  <c r="Z142" i="31" s="1"/>
  <c r="V142" i="31"/>
  <c r="W142" i="31" s="1"/>
  <c r="U142" i="31"/>
  <c r="C142" i="31"/>
  <c r="D142" i="31" s="1"/>
  <c r="B142" i="31"/>
  <c r="X295" i="31"/>
  <c r="Y295" i="31" s="1"/>
  <c r="V295" i="31"/>
  <c r="U295" i="31"/>
  <c r="C295" i="31"/>
  <c r="X294" i="31"/>
  <c r="Z294" i="31" s="1"/>
  <c r="V294" i="31"/>
  <c r="W294" i="31" s="1"/>
  <c r="U294" i="31"/>
  <c r="C294" i="31"/>
  <c r="D294" i="31" s="1"/>
  <c r="B294" i="31"/>
  <c r="X159" i="31"/>
  <c r="Y159" i="31" s="1"/>
  <c r="V169" i="31"/>
  <c r="U169" i="31"/>
  <c r="C169" i="31"/>
  <c r="X158" i="31"/>
  <c r="Z158" i="31" s="1"/>
  <c r="V168" i="31"/>
  <c r="W168" i="31" s="1"/>
  <c r="U168" i="31"/>
  <c r="C168" i="31"/>
  <c r="D168" i="31" s="1"/>
  <c r="B168" i="31"/>
  <c r="X305" i="31"/>
  <c r="Y305" i="31" s="1"/>
  <c r="V305" i="31"/>
  <c r="U305" i="31"/>
  <c r="C305" i="31"/>
  <c r="X304" i="31"/>
  <c r="Z304" i="31" s="1"/>
  <c r="V304" i="31"/>
  <c r="W304" i="31" s="1"/>
  <c r="U304" i="31"/>
  <c r="C304" i="31"/>
  <c r="D304" i="31" s="1"/>
  <c r="B304" i="31"/>
  <c r="X319" i="31"/>
  <c r="Y319" i="31" s="1"/>
  <c r="V319" i="31"/>
  <c r="U319" i="31"/>
  <c r="C319" i="31"/>
  <c r="X318" i="31"/>
  <c r="Z318" i="31" s="1"/>
  <c r="V318" i="31"/>
  <c r="W318" i="31" s="1"/>
  <c r="U318" i="31"/>
  <c r="C318" i="31"/>
  <c r="D318" i="31" s="1"/>
  <c r="B318" i="31"/>
  <c r="X145" i="31"/>
  <c r="Y145" i="31" s="1"/>
  <c r="V145" i="31"/>
  <c r="U145" i="31"/>
  <c r="C145" i="31"/>
  <c r="X144" i="31"/>
  <c r="Y144" i="31" s="1"/>
  <c r="AA144" i="31" s="1"/>
  <c r="V144" i="31"/>
  <c r="W144" i="31" s="1"/>
  <c r="U144" i="31"/>
  <c r="C144" i="31"/>
  <c r="D144" i="31" s="1"/>
  <c r="B144" i="31"/>
  <c r="X347" i="31"/>
  <c r="Y347" i="31" s="1"/>
  <c r="V347" i="31"/>
  <c r="U347" i="31"/>
  <c r="C347" i="31"/>
  <c r="X346" i="31"/>
  <c r="Y346" i="31" s="1"/>
  <c r="AA346" i="31" s="1"/>
  <c r="V346" i="31"/>
  <c r="W346" i="31" s="1"/>
  <c r="U346" i="31"/>
  <c r="C346" i="31"/>
  <c r="D346" i="31" s="1"/>
  <c r="B346" i="31"/>
  <c r="X315" i="31"/>
  <c r="Y315" i="31" s="1"/>
  <c r="V315" i="31"/>
  <c r="U315" i="31"/>
  <c r="C315" i="31"/>
  <c r="X314" i="31"/>
  <c r="Z314" i="31" s="1"/>
  <c r="V314" i="31"/>
  <c r="W314" i="31" s="1"/>
  <c r="U314" i="31"/>
  <c r="C314" i="31"/>
  <c r="D314" i="31" s="1"/>
  <c r="B314" i="31"/>
  <c r="X309" i="31"/>
  <c r="Y309" i="31" s="1"/>
  <c r="V309" i="31"/>
  <c r="U309" i="31"/>
  <c r="C309" i="31"/>
  <c r="X308" i="31"/>
  <c r="Z308" i="31" s="1"/>
  <c r="V308" i="31"/>
  <c r="W308" i="31" s="1"/>
  <c r="U308" i="31"/>
  <c r="C308" i="31"/>
  <c r="D308" i="31" s="1"/>
  <c r="B308" i="31"/>
  <c r="X1081" i="31"/>
  <c r="Y1081" i="31" s="1"/>
  <c r="V149" i="31"/>
  <c r="U149" i="31"/>
  <c r="C149" i="31"/>
  <c r="X1080" i="31"/>
  <c r="Z1080" i="31" s="1"/>
  <c r="V148" i="31"/>
  <c r="W148" i="31" s="1"/>
  <c r="U148" i="31"/>
  <c r="C148" i="31"/>
  <c r="D148" i="31" s="1"/>
  <c r="B148" i="31"/>
  <c r="X219" i="31"/>
  <c r="Y219" i="31" s="1"/>
  <c r="V219" i="31"/>
  <c r="U219" i="31"/>
  <c r="C219" i="31"/>
  <c r="X218" i="31"/>
  <c r="Z218" i="31" s="1"/>
  <c r="V218" i="31"/>
  <c r="W218" i="31" s="1"/>
  <c r="U218" i="31"/>
  <c r="C218" i="31"/>
  <c r="D218" i="31" s="1"/>
  <c r="B218" i="31"/>
  <c r="X317" i="31"/>
  <c r="Y317" i="31" s="1"/>
  <c r="V199" i="31"/>
  <c r="U199" i="31"/>
  <c r="C199" i="31"/>
  <c r="X316" i="31"/>
  <c r="Z316" i="31" s="1"/>
  <c r="V198" i="31"/>
  <c r="W198" i="31" s="1"/>
  <c r="U198" i="31"/>
  <c r="C198" i="31"/>
  <c r="D198" i="31" s="1"/>
  <c r="B198" i="31"/>
  <c r="Y1095" i="31"/>
  <c r="V1099" i="31"/>
  <c r="U1099" i="31"/>
  <c r="C1099" i="31"/>
  <c r="Z1094" i="31"/>
  <c r="Y1094" i="31"/>
  <c r="AA1094" i="31" s="1"/>
  <c r="V1098" i="31"/>
  <c r="W1098" i="31" s="1"/>
  <c r="U1098" i="31"/>
  <c r="C1098" i="31"/>
  <c r="D1098" i="31" s="1"/>
  <c r="B1098" i="31"/>
  <c r="X17" i="31"/>
  <c r="Y17" i="31" s="1"/>
  <c r="V17" i="31"/>
  <c r="U17" i="31"/>
  <c r="C17" i="31"/>
  <c r="X16" i="31"/>
  <c r="Z16" i="31" s="1"/>
  <c r="V16" i="31"/>
  <c r="W16" i="31" s="1"/>
  <c r="U16" i="31"/>
  <c r="C16" i="31"/>
  <c r="D16" i="31" s="1"/>
  <c r="B16" i="31"/>
  <c r="X349" i="31"/>
  <c r="Y349" i="31" s="1"/>
  <c r="V349" i="31"/>
  <c r="U349" i="31"/>
  <c r="C349" i="31"/>
  <c r="X348" i="31"/>
  <c r="Z348" i="31" s="1"/>
  <c r="V348" i="31"/>
  <c r="W348" i="31" s="1"/>
  <c r="U348" i="31"/>
  <c r="C348" i="31"/>
  <c r="D348" i="31" s="1"/>
  <c r="B348" i="31"/>
  <c r="Y333" i="31"/>
  <c r="V335" i="31"/>
  <c r="U335" i="31"/>
  <c r="C335" i="31"/>
  <c r="Z332" i="31"/>
  <c r="Y332" i="31"/>
  <c r="AA332" i="31" s="1"/>
  <c r="V334" i="31"/>
  <c r="W334" i="31" s="1"/>
  <c r="U334" i="31"/>
  <c r="C334" i="31"/>
  <c r="D334" i="31" s="1"/>
  <c r="B334" i="31"/>
  <c r="Y327" i="31"/>
  <c r="V333" i="31"/>
  <c r="U333" i="31"/>
  <c r="C333" i="31"/>
  <c r="Z326" i="31"/>
  <c r="Y326" i="31"/>
  <c r="AA326" i="31" s="1"/>
  <c r="V332" i="31"/>
  <c r="W332" i="31" s="1"/>
  <c r="U332" i="31"/>
  <c r="C332" i="31"/>
  <c r="D332" i="31" s="1"/>
  <c r="X193" i="31"/>
  <c r="Y193" i="31" s="1"/>
  <c r="V193" i="31"/>
  <c r="U193" i="31"/>
  <c r="C193" i="31"/>
  <c r="X192" i="31"/>
  <c r="Z192" i="31" s="1"/>
  <c r="V192" i="31"/>
  <c r="W192" i="31" s="1"/>
  <c r="U192" i="31"/>
  <c r="C192" i="31"/>
  <c r="D192" i="31" s="1"/>
  <c r="B192" i="31"/>
  <c r="X15" i="31"/>
  <c r="Y15" i="31" s="1"/>
  <c r="V15" i="31"/>
  <c r="U15" i="31"/>
  <c r="C15" i="31"/>
  <c r="X14" i="31"/>
  <c r="Z14" i="31" s="1"/>
  <c r="V14" i="31"/>
  <c r="W14" i="31" s="1"/>
  <c r="U14" i="31"/>
  <c r="C14" i="31"/>
  <c r="D14" i="31" s="1"/>
  <c r="B14" i="31"/>
  <c r="X297" i="31"/>
  <c r="Y297" i="31" s="1"/>
  <c r="V297" i="31"/>
  <c r="U297" i="31"/>
  <c r="C297" i="31"/>
  <c r="X296" i="31"/>
  <c r="Z296" i="31" s="1"/>
  <c r="V296" i="31"/>
  <c r="W296" i="31" s="1"/>
  <c r="U296" i="31"/>
  <c r="C296" i="31"/>
  <c r="D296" i="31" s="1"/>
  <c r="B296" i="31"/>
  <c r="X281" i="31"/>
  <c r="Y281" i="31" s="1"/>
  <c r="V281" i="31"/>
  <c r="U281" i="31"/>
  <c r="C281" i="31"/>
  <c r="X280" i="31"/>
  <c r="Z280" i="31" s="1"/>
  <c r="V280" i="31"/>
  <c r="W280" i="31" s="1"/>
  <c r="U280" i="31"/>
  <c r="C280" i="31"/>
  <c r="D280" i="31" s="1"/>
  <c r="B280" i="31"/>
  <c r="Y231" i="31"/>
  <c r="V231" i="31"/>
  <c r="U231" i="31"/>
  <c r="C231" i="31"/>
  <c r="Z230" i="31"/>
  <c r="Y230" i="31"/>
  <c r="AA230" i="31" s="1"/>
  <c r="V230" i="31"/>
  <c r="W230" i="31" s="1"/>
  <c r="U230" i="31"/>
  <c r="C230" i="31"/>
  <c r="D230" i="31" s="1"/>
  <c r="B230" i="31"/>
  <c r="X255" i="31"/>
  <c r="Y255" i="31" s="1"/>
  <c r="V161" i="31"/>
  <c r="U161" i="31"/>
  <c r="C161" i="31"/>
  <c r="X254" i="31"/>
  <c r="Y254" i="31" s="1"/>
  <c r="AA254" i="31" s="1"/>
  <c r="V160" i="31"/>
  <c r="W160" i="31" s="1"/>
  <c r="U160" i="31"/>
  <c r="C160" i="31"/>
  <c r="D160" i="31" s="1"/>
  <c r="B160" i="31"/>
  <c r="Y277" i="31"/>
  <c r="V289" i="31"/>
  <c r="U289" i="31"/>
  <c r="C289" i="31"/>
  <c r="Z276" i="31"/>
  <c r="Y276" i="31"/>
  <c r="AA276" i="31" s="1"/>
  <c r="V288" i="31"/>
  <c r="W288" i="31" s="1"/>
  <c r="U288" i="31"/>
  <c r="C288" i="31"/>
  <c r="D288" i="31" s="1"/>
  <c r="B288" i="31"/>
  <c r="X253" i="31"/>
  <c r="Y253" i="31" s="1"/>
  <c r="V259" i="31"/>
  <c r="U259" i="31"/>
  <c r="C259" i="31"/>
  <c r="X252" i="31"/>
  <c r="Z252" i="31" s="1"/>
  <c r="V258" i="31"/>
  <c r="W258" i="31" s="1"/>
  <c r="U258" i="31"/>
  <c r="C258" i="31"/>
  <c r="D258" i="31" s="1"/>
  <c r="B258" i="31"/>
  <c r="X175" i="31"/>
  <c r="Y175" i="31" s="1"/>
  <c r="V189" i="31"/>
  <c r="U189" i="31"/>
  <c r="C189" i="31"/>
  <c r="X174" i="31"/>
  <c r="Z174" i="31" s="1"/>
  <c r="V188" i="31"/>
  <c r="W188" i="31" s="1"/>
  <c r="U188" i="31"/>
  <c r="C188" i="31"/>
  <c r="D188" i="31" s="1"/>
  <c r="B188" i="31"/>
  <c r="X147" i="31"/>
  <c r="Y147" i="31" s="1"/>
  <c r="V151" i="31"/>
  <c r="U151" i="31"/>
  <c r="C151" i="31"/>
  <c r="X146" i="31"/>
  <c r="Y146" i="31" s="1"/>
  <c r="AA146" i="31" s="1"/>
  <c r="V150" i="31"/>
  <c r="W150" i="31" s="1"/>
  <c r="U150" i="31"/>
  <c r="C150" i="31"/>
  <c r="D150" i="31" s="1"/>
  <c r="X139" i="31"/>
  <c r="Y139" i="31" s="1"/>
  <c r="V139" i="31"/>
  <c r="U139" i="31"/>
  <c r="C139" i="31"/>
  <c r="X138" i="31"/>
  <c r="Z138" i="31" s="1"/>
  <c r="V138" i="31"/>
  <c r="W138" i="31" s="1"/>
  <c r="U138" i="31"/>
  <c r="C138" i="31"/>
  <c r="D138" i="31" s="1"/>
  <c r="B138" i="31"/>
  <c r="X1083" i="31"/>
  <c r="Y1083" i="31" s="1"/>
  <c r="V1083" i="31"/>
  <c r="U1083" i="31"/>
  <c r="C1083" i="31"/>
  <c r="X1082" i="31"/>
  <c r="Y1082" i="31" s="1"/>
  <c r="AA1082" i="31" s="1"/>
  <c r="V1082" i="31"/>
  <c r="W1082" i="31" s="1"/>
  <c r="U1082" i="31"/>
  <c r="C1082" i="31"/>
  <c r="D1082" i="31" s="1"/>
  <c r="B1082" i="31"/>
  <c r="X307" i="31"/>
  <c r="Y307" i="31" s="1"/>
  <c r="V307" i="31"/>
  <c r="U307" i="31"/>
  <c r="C307" i="31"/>
  <c r="X306" i="31"/>
  <c r="Z306" i="31" s="1"/>
  <c r="V306" i="31"/>
  <c r="W306" i="31" s="1"/>
  <c r="U306" i="31"/>
  <c r="C306" i="31"/>
  <c r="D306" i="31" s="1"/>
  <c r="B306" i="31"/>
  <c r="X197" i="31"/>
  <c r="Y197" i="31" s="1"/>
  <c r="V217" i="31"/>
  <c r="U217" i="31"/>
  <c r="C217" i="31"/>
  <c r="X196" i="31"/>
  <c r="Z196" i="31" s="1"/>
  <c r="V216" i="31"/>
  <c r="W216" i="31" s="1"/>
  <c r="U216" i="31"/>
  <c r="C216" i="31"/>
  <c r="D216" i="31" s="1"/>
  <c r="B216" i="31"/>
  <c r="X261" i="31"/>
  <c r="Y261" i="31" s="1"/>
  <c r="V277" i="31"/>
  <c r="U277" i="31"/>
  <c r="C277" i="31"/>
  <c r="X260" i="31"/>
  <c r="Z260" i="31" s="1"/>
  <c r="V276" i="31"/>
  <c r="W276" i="31" s="1"/>
  <c r="U276" i="31"/>
  <c r="C276" i="31"/>
  <c r="D276" i="31" s="1"/>
  <c r="B276" i="31"/>
  <c r="X259" i="31"/>
  <c r="Y259" i="31" s="1"/>
  <c r="V275" i="31"/>
  <c r="U275" i="31"/>
  <c r="C275" i="31"/>
  <c r="X258" i="31"/>
  <c r="Z258" i="31" s="1"/>
  <c r="V274" i="31"/>
  <c r="W274" i="31" s="1"/>
  <c r="U274" i="31"/>
  <c r="C274" i="31"/>
  <c r="D274" i="31" s="1"/>
  <c r="B274" i="31"/>
  <c r="X141" i="31"/>
  <c r="Y141" i="31" s="1"/>
  <c r="V141" i="31"/>
  <c r="U141" i="31"/>
  <c r="C141" i="31"/>
  <c r="X140" i="31"/>
  <c r="Z140" i="31" s="1"/>
  <c r="V140" i="31"/>
  <c r="W140" i="31" s="1"/>
  <c r="U140" i="31"/>
  <c r="C140" i="31"/>
  <c r="D140" i="31" s="1"/>
  <c r="B140" i="31"/>
  <c r="Y13" i="31"/>
  <c r="V13" i="31"/>
  <c r="U13" i="31"/>
  <c r="C13" i="31"/>
  <c r="Z12" i="31"/>
  <c r="Y12" i="31"/>
  <c r="AA12" i="31" s="1"/>
  <c r="V12" i="31"/>
  <c r="W12" i="31" s="1"/>
  <c r="U12" i="31"/>
  <c r="C12" i="31"/>
  <c r="D12" i="31" s="1"/>
  <c r="B12" i="31"/>
  <c r="X247" i="31"/>
  <c r="Y247" i="31" s="1"/>
  <c r="V247" i="31"/>
  <c r="U247" i="31"/>
  <c r="C247" i="31"/>
  <c r="X246" i="31"/>
  <c r="Z246" i="31" s="1"/>
  <c r="V246" i="31"/>
  <c r="W246" i="31" s="1"/>
  <c r="U246" i="31"/>
  <c r="C246" i="31"/>
  <c r="D246" i="31" s="1"/>
  <c r="B246" i="31"/>
  <c r="X75" i="31"/>
  <c r="Y75" i="31" s="1"/>
  <c r="V77" i="31"/>
  <c r="U77" i="31"/>
  <c r="C77" i="31"/>
  <c r="X74" i="31"/>
  <c r="Z74" i="31" s="1"/>
  <c r="V76" i="31"/>
  <c r="W76" i="31" s="1"/>
  <c r="U76" i="31"/>
  <c r="C76" i="31"/>
  <c r="D76" i="31" s="1"/>
  <c r="X695" i="31"/>
  <c r="Y695" i="31" s="1"/>
  <c r="V695" i="31"/>
  <c r="U695" i="31"/>
  <c r="C695" i="31"/>
  <c r="X694" i="31"/>
  <c r="Z694" i="31" s="1"/>
  <c r="V694" i="31"/>
  <c r="W694" i="31" s="1"/>
  <c r="U694" i="31"/>
  <c r="C694" i="31"/>
  <c r="D694" i="31" s="1"/>
  <c r="B694" i="31"/>
  <c r="X335" i="31"/>
  <c r="Y335" i="31" s="1"/>
  <c r="V341" i="31"/>
  <c r="U341" i="31"/>
  <c r="C341" i="31"/>
  <c r="X334" i="31"/>
  <c r="Z334" i="31" s="1"/>
  <c r="V340" i="31"/>
  <c r="W340" i="31" s="1"/>
  <c r="U340" i="31"/>
  <c r="C340" i="31"/>
  <c r="D340" i="31" s="1"/>
  <c r="B340" i="31"/>
  <c r="X201" i="31"/>
  <c r="Y201" i="31" s="1"/>
  <c r="V201" i="31"/>
  <c r="U201" i="31"/>
  <c r="C201" i="31"/>
  <c r="X200" i="31"/>
  <c r="Z200" i="31" s="1"/>
  <c r="V200" i="31"/>
  <c r="W200" i="31" s="1"/>
  <c r="U200" i="31"/>
  <c r="C200" i="31"/>
  <c r="D200" i="31" s="1"/>
  <c r="B200" i="31"/>
  <c r="X169" i="31"/>
  <c r="Y169" i="31" s="1"/>
  <c r="V183" i="31"/>
  <c r="U183" i="31"/>
  <c r="C183" i="31"/>
  <c r="X168" i="31"/>
  <c r="Y168" i="31" s="1"/>
  <c r="AA168" i="31" s="1"/>
  <c r="V182" i="31"/>
  <c r="W182" i="31" s="1"/>
  <c r="U182" i="31"/>
  <c r="C182" i="31"/>
  <c r="D182" i="31" s="1"/>
  <c r="B182" i="31"/>
  <c r="X1137" i="31"/>
  <c r="Y1137" i="31" s="1"/>
  <c r="V75" i="31"/>
  <c r="U75" i="31"/>
  <c r="C75" i="31"/>
  <c r="X1136" i="31"/>
  <c r="Z1136" i="31" s="1"/>
  <c r="V74" i="31"/>
  <c r="W74" i="31" s="1"/>
  <c r="U74" i="31"/>
  <c r="C74" i="31"/>
  <c r="D74" i="31" s="1"/>
  <c r="B74" i="31"/>
  <c r="X209" i="31"/>
  <c r="Y209" i="31" s="1"/>
  <c r="V279" i="31"/>
  <c r="U279" i="31"/>
  <c r="C279" i="31"/>
  <c r="X208" i="31"/>
  <c r="Y208" i="31" s="1"/>
  <c r="AA208" i="31" s="1"/>
  <c r="V278" i="31"/>
  <c r="W278" i="31" s="1"/>
  <c r="U278" i="31"/>
  <c r="C278" i="31"/>
  <c r="D278" i="31" s="1"/>
  <c r="B278" i="31"/>
  <c r="X167" i="31"/>
  <c r="Y167" i="31" s="1"/>
  <c r="V177" i="31"/>
  <c r="U177" i="31"/>
  <c r="C177" i="31"/>
  <c r="X166" i="31"/>
  <c r="Z166" i="31" s="1"/>
  <c r="V176" i="31"/>
  <c r="W176" i="31" s="1"/>
  <c r="U176" i="31"/>
  <c r="C176" i="31"/>
  <c r="D176" i="31" s="1"/>
  <c r="B176" i="31"/>
  <c r="X225" i="31"/>
  <c r="Y225" i="31" s="1"/>
  <c r="V251" i="31"/>
  <c r="U251" i="31"/>
  <c r="C251" i="31"/>
  <c r="X224" i="31"/>
  <c r="Z224" i="31" s="1"/>
  <c r="V250" i="31"/>
  <c r="W250" i="31" s="1"/>
  <c r="U250" i="31"/>
  <c r="C250" i="31"/>
  <c r="D250" i="31" s="1"/>
  <c r="B250" i="31"/>
  <c r="X73" i="31"/>
  <c r="Y73" i="31" s="1"/>
  <c r="V73" i="31"/>
  <c r="U73" i="31"/>
  <c r="C73" i="31"/>
  <c r="X72" i="31"/>
  <c r="Y72" i="31" s="1"/>
  <c r="AA72" i="31" s="1"/>
  <c r="V72" i="31"/>
  <c r="W72" i="31" s="1"/>
  <c r="U72" i="31"/>
  <c r="C72" i="31"/>
  <c r="D72" i="31" s="1"/>
  <c r="B72" i="31"/>
  <c r="X199" i="31"/>
  <c r="Y199" i="31" s="1"/>
  <c r="V215" i="31"/>
  <c r="U215" i="31"/>
  <c r="C215" i="31"/>
  <c r="X198" i="31"/>
  <c r="Z198" i="31" s="1"/>
  <c r="V214" i="31"/>
  <c r="W214" i="31" s="1"/>
  <c r="U214" i="31"/>
  <c r="C214" i="31"/>
  <c r="D214" i="31" s="1"/>
  <c r="Y1117" i="31"/>
  <c r="V1119" i="31"/>
  <c r="U1119" i="31"/>
  <c r="C1119" i="31"/>
  <c r="Z1116" i="31"/>
  <c r="Y1116" i="31"/>
  <c r="AA1116" i="31" s="1"/>
  <c r="V1118" i="31"/>
  <c r="W1118" i="31" s="1"/>
  <c r="U1118" i="31"/>
  <c r="C1118" i="31"/>
  <c r="D1118" i="31" s="1"/>
  <c r="B1118" i="31"/>
  <c r="X153" i="31"/>
  <c r="Y153" i="31" s="1"/>
  <c r="V165" i="31"/>
  <c r="U165" i="31"/>
  <c r="C165" i="31"/>
  <c r="X152" i="31"/>
  <c r="Y152" i="31" s="1"/>
  <c r="AA152" i="31" s="1"/>
  <c r="V164" i="31"/>
  <c r="W164" i="31" s="1"/>
  <c r="U164" i="31"/>
  <c r="C164" i="31"/>
  <c r="D164" i="31" s="1"/>
  <c r="B164" i="31"/>
  <c r="X165" i="31"/>
  <c r="Y165" i="31" s="1"/>
  <c r="V175" i="31"/>
  <c r="U175" i="31"/>
  <c r="C175" i="31"/>
  <c r="X164" i="31"/>
  <c r="Z164" i="31" s="1"/>
  <c r="V174" i="31"/>
  <c r="W174" i="31" s="1"/>
  <c r="U174" i="31"/>
  <c r="C174" i="31"/>
  <c r="D174" i="31" s="1"/>
  <c r="B174" i="31"/>
  <c r="X71" i="31"/>
  <c r="Y71" i="31" s="1"/>
  <c r="V71" i="31"/>
  <c r="U71" i="31"/>
  <c r="C71" i="31"/>
  <c r="X70" i="31"/>
  <c r="Z70" i="31" s="1"/>
  <c r="V70" i="31"/>
  <c r="W70" i="31" s="1"/>
  <c r="U70" i="31"/>
  <c r="C70" i="31"/>
  <c r="D70" i="31" s="1"/>
  <c r="B70" i="31"/>
  <c r="Y1133" i="31"/>
  <c r="V1133" i="31"/>
  <c r="U1133" i="31"/>
  <c r="C1133" i="31"/>
  <c r="Z1132" i="31"/>
  <c r="Y1132" i="31"/>
  <c r="AA1132" i="31" s="1"/>
  <c r="V1132" i="31"/>
  <c r="W1132" i="31" s="1"/>
  <c r="U1132" i="31"/>
  <c r="C1132" i="31"/>
  <c r="D1132" i="31" s="1"/>
  <c r="B1132" i="31"/>
  <c r="Y293" i="31"/>
  <c r="V311" i="31"/>
  <c r="U311" i="31"/>
  <c r="C311" i="31"/>
  <c r="Z292" i="31"/>
  <c r="Y292" i="31"/>
  <c r="AA292" i="31" s="1"/>
  <c r="V310" i="31"/>
  <c r="W310" i="31" s="1"/>
  <c r="U310" i="31"/>
  <c r="C310" i="31"/>
  <c r="D310" i="31" s="1"/>
  <c r="B310" i="31"/>
  <c r="Y1125" i="31"/>
  <c r="V69" i="31"/>
  <c r="U69" i="31"/>
  <c r="C69" i="31"/>
  <c r="Z1124" i="31"/>
  <c r="Y1124" i="31"/>
  <c r="AA1124" i="31" s="1"/>
  <c r="V68" i="31"/>
  <c r="W68" i="31" s="1"/>
  <c r="U68" i="31"/>
  <c r="C68" i="31"/>
  <c r="D68" i="31" s="1"/>
  <c r="B68" i="31"/>
  <c r="X163" i="31"/>
  <c r="Y163" i="31" s="1"/>
  <c r="V171" i="31"/>
  <c r="U171" i="31"/>
  <c r="C171" i="31"/>
  <c r="X162" i="31"/>
  <c r="Z162" i="31" s="1"/>
  <c r="V170" i="31"/>
  <c r="W170" i="31" s="1"/>
  <c r="U170" i="31"/>
  <c r="C170" i="31"/>
  <c r="D170" i="31" s="1"/>
  <c r="B170" i="31"/>
  <c r="X181" i="31"/>
  <c r="Y181" i="31" s="1"/>
  <c r="V181" i="31"/>
  <c r="U181" i="31"/>
  <c r="C181" i="31"/>
  <c r="X180" i="31"/>
  <c r="Z180" i="31" s="1"/>
  <c r="V180" i="31"/>
  <c r="W180" i="31" s="1"/>
  <c r="U180" i="31"/>
  <c r="C180" i="31"/>
  <c r="D180" i="31" s="1"/>
  <c r="B180" i="31"/>
  <c r="X157" i="31"/>
  <c r="Y157" i="31" s="1"/>
  <c r="V167" i="31"/>
  <c r="U167" i="31"/>
  <c r="C167" i="31"/>
  <c r="X156" i="31"/>
  <c r="Z156" i="31" s="1"/>
  <c r="V166" i="31"/>
  <c r="W166" i="31" s="1"/>
  <c r="U166" i="31"/>
  <c r="C166" i="31"/>
  <c r="D166" i="31" s="1"/>
  <c r="B166" i="31"/>
  <c r="X155" i="31"/>
  <c r="Y155" i="31" s="1"/>
  <c r="V283" i="31"/>
  <c r="U283" i="31"/>
  <c r="C283" i="31"/>
  <c r="X154" i="31"/>
  <c r="Y154" i="31" s="1"/>
  <c r="AA154" i="31" s="1"/>
  <c r="V282" i="31"/>
  <c r="W282" i="31" s="1"/>
  <c r="U282" i="31"/>
  <c r="C282" i="31"/>
  <c r="D282" i="31" s="1"/>
  <c r="B282" i="31"/>
  <c r="X65" i="31"/>
  <c r="Y65" i="31" s="1"/>
  <c r="V65" i="31"/>
  <c r="U65" i="31"/>
  <c r="C65" i="31"/>
  <c r="X64" i="31"/>
  <c r="Y64" i="31" s="1"/>
  <c r="AA64" i="31" s="1"/>
  <c r="V64" i="31"/>
  <c r="W64" i="31" s="1"/>
  <c r="U64" i="31"/>
  <c r="C64" i="31"/>
  <c r="D64" i="31" s="1"/>
  <c r="B64" i="31"/>
  <c r="X179" i="31"/>
  <c r="Y179" i="31" s="1"/>
  <c r="V195" i="31"/>
  <c r="U195" i="31"/>
  <c r="C195" i="31"/>
  <c r="X178" i="31"/>
  <c r="Z178" i="31" s="1"/>
  <c r="V194" i="31"/>
  <c r="W194" i="31" s="1"/>
  <c r="U194" i="31"/>
  <c r="C194" i="31"/>
  <c r="D194" i="31" s="1"/>
  <c r="B194" i="31"/>
  <c r="X321" i="31"/>
  <c r="Y321" i="31" s="1"/>
  <c r="V155" i="31"/>
  <c r="U155" i="31"/>
  <c r="C155" i="31"/>
  <c r="X320" i="31"/>
  <c r="Z320" i="31" s="1"/>
  <c r="V154" i="31"/>
  <c r="W154" i="31" s="1"/>
  <c r="U154" i="31"/>
  <c r="C154" i="31"/>
  <c r="D154" i="31" s="1"/>
  <c r="B154" i="31"/>
  <c r="X279" i="31"/>
  <c r="Y279" i="31" s="1"/>
  <c r="V299" i="31"/>
  <c r="U299" i="31"/>
  <c r="C299" i="31"/>
  <c r="X278" i="31"/>
  <c r="Z278" i="31" s="1"/>
  <c r="V298" i="31"/>
  <c r="W298" i="31" s="1"/>
  <c r="U298" i="31"/>
  <c r="C298" i="31"/>
  <c r="D298" i="31" s="1"/>
  <c r="B298" i="31"/>
  <c r="X271" i="31"/>
  <c r="Y271" i="31" s="1"/>
  <c r="V303" i="31"/>
  <c r="U303" i="31"/>
  <c r="C303" i="31"/>
  <c r="X270" i="31"/>
  <c r="Z270" i="31" s="1"/>
  <c r="V302" i="31"/>
  <c r="W302" i="31" s="1"/>
  <c r="U302" i="31"/>
  <c r="C302" i="31"/>
  <c r="D302" i="31" s="1"/>
  <c r="B302" i="31"/>
  <c r="X63" i="31"/>
  <c r="Y63" i="31" s="1"/>
  <c r="V63" i="31"/>
  <c r="U63" i="31"/>
  <c r="C63" i="31"/>
  <c r="X62" i="31"/>
  <c r="Y62" i="31" s="1"/>
  <c r="AA62" i="31" s="1"/>
  <c r="V62" i="31"/>
  <c r="W62" i="31" s="1"/>
  <c r="U62" i="31"/>
  <c r="C62" i="31"/>
  <c r="D62" i="31" s="1"/>
  <c r="X125" i="31"/>
  <c r="Y125" i="31" s="1"/>
  <c r="V125" i="31"/>
  <c r="U125" i="31"/>
  <c r="C125" i="31"/>
  <c r="X124" i="31"/>
  <c r="Z124" i="31" s="1"/>
  <c r="V124" i="31"/>
  <c r="W124" i="31" s="1"/>
  <c r="U124" i="31"/>
  <c r="C124" i="31"/>
  <c r="D124" i="31" s="1"/>
  <c r="B124" i="31"/>
  <c r="X771" i="31"/>
  <c r="Y771" i="31" s="1"/>
  <c r="V771" i="31"/>
  <c r="U771" i="31"/>
  <c r="C771" i="31"/>
  <c r="X770" i="31"/>
  <c r="Y770" i="31" s="1"/>
  <c r="AA770" i="31" s="1"/>
  <c r="V770" i="31"/>
  <c r="W770" i="31" s="1"/>
  <c r="U770" i="31"/>
  <c r="C770" i="31"/>
  <c r="D770" i="31" s="1"/>
  <c r="B770" i="31"/>
  <c r="X1101" i="31"/>
  <c r="Y1101" i="31" s="1"/>
  <c r="V1103" i="31"/>
  <c r="U1103" i="31"/>
  <c r="C1103" i="31"/>
  <c r="X1100" i="31"/>
  <c r="Y1100" i="31" s="1"/>
  <c r="AA1100" i="31" s="1"/>
  <c r="V1102" i="31"/>
  <c r="W1102" i="31" s="1"/>
  <c r="U1102" i="31"/>
  <c r="C1102" i="31"/>
  <c r="D1102" i="31" s="1"/>
  <c r="B1102" i="31"/>
  <c r="Y285" i="31"/>
  <c r="V285" i="31"/>
  <c r="U285" i="31"/>
  <c r="C285" i="31"/>
  <c r="Z284" i="31"/>
  <c r="V284" i="31"/>
  <c r="W284" i="31" s="1"/>
  <c r="U284" i="31"/>
  <c r="C284" i="31"/>
  <c r="D284" i="31" s="1"/>
  <c r="B284" i="31"/>
  <c r="X57" i="31"/>
  <c r="Y57" i="31" s="1"/>
  <c r="V1077" i="31"/>
  <c r="U1077" i="31"/>
  <c r="C1077" i="31"/>
  <c r="X56" i="31"/>
  <c r="Z56" i="31" s="1"/>
  <c r="V1076" i="31"/>
  <c r="W1076" i="31" s="1"/>
  <c r="U1076" i="31"/>
  <c r="C1076" i="31"/>
  <c r="D1076" i="31" s="1"/>
  <c r="B1076" i="31"/>
  <c r="X1079" i="31"/>
  <c r="Y1079" i="31" s="1"/>
  <c r="V1085" i="31"/>
  <c r="U1085" i="31"/>
  <c r="C1085" i="31"/>
  <c r="X1078" i="31"/>
  <c r="Z1078" i="31" s="1"/>
  <c r="V1084" i="31"/>
  <c r="W1084" i="31" s="1"/>
  <c r="U1084" i="31"/>
  <c r="C1084" i="31"/>
  <c r="D1084" i="31" s="1"/>
  <c r="B1084" i="31"/>
  <c r="X1089" i="31"/>
  <c r="Y1089" i="31" s="1"/>
  <c r="V1091" i="31"/>
  <c r="U1091" i="31"/>
  <c r="C1091" i="31"/>
  <c r="X1088" i="31"/>
  <c r="Z1088" i="31" s="1"/>
  <c r="V1090" i="31"/>
  <c r="W1090" i="31" s="1"/>
  <c r="U1090" i="31"/>
  <c r="C1090" i="31"/>
  <c r="D1090" i="31" s="1"/>
  <c r="X69" i="31"/>
  <c r="Y69" i="31" s="1"/>
  <c r="V389" i="31"/>
  <c r="U389" i="31"/>
  <c r="C389" i="31"/>
  <c r="X68" i="31"/>
  <c r="Z68" i="31" s="1"/>
  <c r="V388" i="31"/>
  <c r="W388" i="31" s="1"/>
  <c r="U388" i="31"/>
  <c r="C388" i="31"/>
  <c r="D388" i="31" s="1"/>
  <c r="B388" i="31"/>
  <c r="X229" i="31"/>
  <c r="Y229" i="31" s="1"/>
  <c r="V179" i="31"/>
  <c r="U179" i="31"/>
  <c r="C179" i="31"/>
  <c r="X228" i="31"/>
  <c r="Z228" i="31" s="1"/>
  <c r="V178" i="31"/>
  <c r="W178" i="31" s="1"/>
  <c r="U178" i="31"/>
  <c r="C178" i="31"/>
  <c r="D178" i="31" s="1"/>
  <c r="B178" i="31"/>
  <c r="X287" i="31"/>
  <c r="Y287" i="31" s="1"/>
  <c r="V187" i="31"/>
  <c r="U187" i="31"/>
  <c r="C187" i="31"/>
  <c r="X286" i="31"/>
  <c r="Y286" i="31" s="1"/>
  <c r="AA286" i="31" s="1"/>
  <c r="V186" i="31"/>
  <c r="W186" i="31" s="1"/>
  <c r="U186" i="31"/>
  <c r="C186" i="31"/>
  <c r="D186" i="31" s="1"/>
  <c r="B186" i="31"/>
  <c r="X233" i="31"/>
  <c r="Y233" i="31" s="1"/>
  <c r="V261" i="31"/>
  <c r="U261" i="31"/>
  <c r="C261" i="31"/>
  <c r="X232" i="31"/>
  <c r="Y232" i="31" s="1"/>
  <c r="AA232" i="31" s="1"/>
  <c r="V260" i="31"/>
  <c r="W260" i="31" s="1"/>
  <c r="U260" i="31"/>
  <c r="C260" i="31"/>
  <c r="D260" i="31" s="1"/>
  <c r="B260" i="31"/>
  <c r="X289" i="31"/>
  <c r="Y289" i="31" s="1"/>
  <c r="V293" i="31"/>
  <c r="U293" i="31"/>
  <c r="C293" i="31"/>
  <c r="X288" i="31"/>
  <c r="Z288" i="31" s="1"/>
  <c r="V292" i="31"/>
  <c r="W292" i="31" s="1"/>
  <c r="U292" i="31"/>
  <c r="C292" i="31"/>
  <c r="D292" i="31" s="1"/>
  <c r="B292" i="31"/>
  <c r="X241" i="31"/>
  <c r="Y241" i="31" s="1"/>
  <c r="V241" i="31"/>
  <c r="U241" i="31"/>
  <c r="C241" i="31"/>
  <c r="X240" i="31"/>
  <c r="Z240" i="31" s="1"/>
  <c r="V240" i="31"/>
  <c r="W240" i="31" s="1"/>
  <c r="U240" i="31"/>
  <c r="C240" i="31"/>
  <c r="D240" i="31" s="1"/>
  <c r="B240" i="31"/>
  <c r="X95" i="31"/>
  <c r="Y95" i="31" s="1"/>
  <c r="V97" i="31"/>
  <c r="U97" i="31"/>
  <c r="C97" i="31"/>
  <c r="X94" i="31"/>
  <c r="Z94" i="31" s="1"/>
  <c r="V96" i="31"/>
  <c r="W96" i="31" s="1"/>
  <c r="U96" i="31"/>
  <c r="C96" i="31"/>
  <c r="D96" i="31" s="1"/>
  <c r="X61" i="31"/>
  <c r="Y61" i="31" s="1"/>
  <c r="V61" i="31"/>
  <c r="U61" i="31"/>
  <c r="C61" i="31"/>
  <c r="X60" i="31"/>
  <c r="Y60" i="31" s="1"/>
  <c r="AA60" i="31" s="1"/>
  <c r="V60" i="31"/>
  <c r="W60" i="31" s="1"/>
  <c r="U60" i="31"/>
  <c r="C60" i="31"/>
  <c r="D60" i="31" s="1"/>
  <c r="X85" i="31"/>
  <c r="Y85" i="31" s="1"/>
  <c r="V1065" i="31"/>
  <c r="U1065" i="31"/>
  <c r="C1065" i="31"/>
  <c r="X84" i="31"/>
  <c r="Z84" i="31" s="1"/>
  <c r="V1064" i="31"/>
  <c r="W1064" i="31" s="1"/>
  <c r="U1064" i="31"/>
  <c r="C1064" i="31"/>
  <c r="D1064" i="31" s="1"/>
  <c r="B1064" i="31"/>
  <c r="X1091" i="31"/>
  <c r="Y1091" i="31" s="1"/>
  <c r="V1093" i="31"/>
  <c r="U1093" i="31"/>
  <c r="C1093" i="31"/>
  <c r="X1090" i="31"/>
  <c r="Z1090" i="31" s="1"/>
  <c r="V1092" i="31"/>
  <c r="W1092" i="31" s="1"/>
  <c r="U1092" i="31"/>
  <c r="C1092" i="31"/>
  <c r="D1092" i="31" s="1"/>
  <c r="B1092" i="31"/>
  <c r="X1093" i="31"/>
  <c r="Y1093" i="31" s="1"/>
  <c r="V1095" i="31"/>
  <c r="U1095" i="31"/>
  <c r="C1095" i="31"/>
  <c r="X1092" i="31"/>
  <c r="Y1092" i="31" s="1"/>
  <c r="AA1092" i="31" s="1"/>
  <c r="V1094" i="31"/>
  <c r="W1094" i="31" s="1"/>
  <c r="U1094" i="31"/>
  <c r="C1094" i="31"/>
  <c r="D1094" i="31" s="1"/>
  <c r="B1094" i="31"/>
  <c r="X151" i="31"/>
  <c r="Y151" i="31" s="1"/>
  <c r="V163" i="31"/>
  <c r="U163" i="31"/>
  <c r="C163" i="31"/>
  <c r="X150" i="31"/>
  <c r="Y150" i="31" s="1"/>
  <c r="AA150" i="31" s="1"/>
  <c r="V162" i="31"/>
  <c r="W162" i="31" s="1"/>
  <c r="U162" i="31"/>
  <c r="C162" i="31"/>
  <c r="D162" i="31" s="1"/>
  <c r="B162" i="31"/>
  <c r="X205" i="31"/>
  <c r="Y205" i="31" s="1"/>
  <c r="V221" i="31"/>
  <c r="U221" i="31"/>
  <c r="C221" i="31"/>
  <c r="X204" i="31"/>
  <c r="Z204" i="31" s="1"/>
  <c r="V220" i="31"/>
  <c r="W220" i="31" s="1"/>
  <c r="U220" i="31"/>
  <c r="C220" i="31"/>
  <c r="D220" i="31" s="1"/>
  <c r="B220" i="31"/>
  <c r="X189" i="31"/>
  <c r="Y189" i="31" s="1"/>
  <c r="V213" i="31"/>
  <c r="U213" i="31"/>
  <c r="C213" i="31"/>
  <c r="X188" i="31"/>
  <c r="Z188" i="31" s="1"/>
  <c r="V212" i="31"/>
  <c r="W212" i="31" s="1"/>
  <c r="U212" i="31"/>
  <c r="C212" i="31"/>
  <c r="D212" i="31" s="1"/>
  <c r="B212" i="31"/>
  <c r="X195" i="31"/>
  <c r="Y195" i="31" s="1"/>
  <c r="V153" i="31"/>
  <c r="U153" i="31"/>
  <c r="C153" i="31"/>
  <c r="X194" i="31"/>
  <c r="Z194" i="31" s="1"/>
  <c r="V152" i="31"/>
  <c r="W152" i="31" s="1"/>
  <c r="U152" i="31"/>
  <c r="C152" i="31"/>
  <c r="D152" i="31" s="1"/>
  <c r="B152" i="31"/>
  <c r="X339" i="31"/>
  <c r="Y339" i="31" s="1"/>
  <c r="V339" i="31"/>
  <c r="U339" i="31"/>
  <c r="C339" i="31"/>
  <c r="X338" i="31"/>
  <c r="Z338" i="31" s="1"/>
  <c r="V338" i="31"/>
  <c r="W338" i="31" s="1"/>
  <c r="U338" i="31"/>
  <c r="C338" i="31"/>
  <c r="D338" i="31" s="1"/>
  <c r="B338" i="31"/>
  <c r="X59" i="31"/>
  <c r="Y59" i="31" s="1"/>
  <c r="V59" i="31"/>
  <c r="U59" i="31"/>
  <c r="C59" i="31"/>
  <c r="X58" i="31"/>
  <c r="Y58" i="31" s="1"/>
  <c r="AA58" i="31" s="1"/>
  <c r="V58" i="31"/>
  <c r="W58" i="31" s="1"/>
  <c r="U58" i="31"/>
  <c r="C58" i="31"/>
  <c r="D58" i="31" s="1"/>
  <c r="X355" i="31"/>
  <c r="Y355" i="31" s="1"/>
  <c r="V355" i="31"/>
  <c r="U355" i="31"/>
  <c r="C355" i="31"/>
  <c r="X354" i="31"/>
  <c r="Z354" i="31" s="1"/>
  <c r="V354" i="31"/>
  <c r="W354" i="31" s="1"/>
  <c r="U354" i="31"/>
  <c r="C354" i="31"/>
  <c r="D354" i="31" s="1"/>
  <c r="X55" i="31"/>
  <c r="Y55" i="31" s="1"/>
  <c r="V57" i="31"/>
  <c r="U57" i="31"/>
  <c r="C57" i="31"/>
  <c r="X54" i="31"/>
  <c r="Z54" i="31" s="1"/>
  <c r="V56" i="31"/>
  <c r="W56" i="31" s="1"/>
  <c r="U56" i="31"/>
  <c r="C56" i="31"/>
  <c r="D56" i="31" s="1"/>
  <c r="B56" i="31"/>
  <c r="X345" i="31"/>
  <c r="Y345" i="31" s="1"/>
  <c r="V345" i="31"/>
  <c r="U345" i="31"/>
  <c r="C345" i="31"/>
  <c r="X344" i="31"/>
  <c r="Y344" i="31" s="1"/>
  <c r="AA344" i="31" s="1"/>
  <c r="V344" i="31"/>
  <c r="W344" i="31" s="1"/>
  <c r="U344" i="31"/>
  <c r="C344" i="31"/>
  <c r="D344" i="31" s="1"/>
  <c r="B344" i="31"/>
  <c r="Y351" i="31"/>
  <c r="V351" i="31"/>
  <c r="U351" i="31"/>
  <c r="C351" i="31"/>
  <c r="Z350" i="31"/>
  <c r="Y350" i="31"/>
  <c r="AA350" i="31" s="1"/>
  <c r="V350" i="31"/>
  <c r="W350" i="31" s="1"/>
  <c r="U350" i="31"/>
  <c r="C350" i="31"/>
  <c r="D350" i="31" s="1"/>
  <c r="B350" i="31"/>
  <c r="X323" i="31"/>
  <c r="Y323" i="31" s="1"/>
  <c r="V147" i="31"/>
  <c r="U147" i="31"/>
  <c r="C147" i="31"/>
  <c r="X322" i="31"/>
  <c r="Z322" i="31" s="1"/>
  <c r="V146" i="31"/>
  <c r="W146" i="31" s="1"/>
  <c r="U146" i="31"/>
  <c r="C146" i="31"/>
  <c r="D146" i="31" s="1"/>
  <c r="B146" i="31"/>
  <c r="X275" i="31"/>
  <c r="Y275" i="31" s="1"/>
  <c r="V287" i="31"/>
  <c r="U287" i="31"/>
  <c r="C287" i="31"/>
  <c r="X274" i="31"/>
  <c r="Z274" i="31" s="1"/>
  <c r="V286" i="31"/>
  <c r="W286" i="31" s="1"/>
  <c r="U286" i="31"/>
  <c r="C286" i="31"/>
  <c r="D286" i="31" s="1"/>
  <c r="B286" i="31"/>
  <c r="X291" i="31"/>
  <c r="Y291" i="31" s="1"/>
  <c r="V291" i="31"/>
  <c r="U291" i="31"/>
  <c r="C291" i="31"/>
  <c r="X290" i="31"/>
  <c r="Z290" i="31" s="1"/>
  <c r="V290" i="31"/>
  <c r="W290" i="31" s="1"/>
  <c r="U290" i="31"/>
  <c r="C290" i="31"/>
  <c r="D290" i="31" s="1"/>
  <c r="B290" i="31"/>
  <c r="Y11" i="31"/>
  <c r="V11" i="31"/>
  <c r="U11" i="31"/>
  <c r="C11" i="31"/>
  <c r="Z10" i="31"/>
  <c r="Y10" i="31"/>
  <c r="AA10" i="31" s="1"/>
  <c r="V10" i="31"/>
  <c r="W10" i="31" s="1"/>
  <c r="U10" i="31"/>
  <c r="C10" i="31"/>
  <c r="D10" i="31" s="1"/>
  <c r="B10" i="31"/>
  <c r="X53" i="31"/>
  <c r="Y53" i="31" s="1"/>
  <c r="V55" i="31"/>
  <c r="U55" i="31"/>
  <c r="C55" i="31"/>
  <c r="X52" i="31"/>
  <c r="Y52" i="31" s="1"/>
  <c r="AA52" i="31" s="1"/>
  <c r="V54" i="31"/>
  <c r="W54" i="31" s="1"/>
  <c r="U54" i="31"/>
  <c r="C54" i="31"/>
  <c r="D54" i="31" s="1"/>
  <c r="B54" i="31"/>
  <c r="X341" i="31"/>
  <c r="Y341" i="31" s="1"/>
  <c r="V343" i="31"/>
  <c r="U343" i="31"/>
  <c r="C343" i="31"/>
  <c r="X340" i="31"/>
  <c r="Z340" i="31" s="1"/>
  <c r="V342" i="31"/>
  <c r="W342" i="31" s="1"/>
  <c r="U342" i="31"/>
  <c r="C342" i="31"/>
  <c r="D342" i="31" s="1"/>
  <c r="X235" i="31"/>
  <c r="Y235" i="31" s="1"/>
  <c r="V235" i="31"/>
  <c r="U235" i="31"/>
  <c r="C235" i="31"/>
  <c r="X234" i="31"/>
  <c r="Z234" i="31" s="1"/>
  <c r="V234" i="31"/>
  <c r="W234" i="31" s="1"/>
  <c r="U234" i="31"/>
  <c r="C234" i="31"/>
  <c r="D234" i="31" s="1"/>
  <c r="B234" i="31"/>
  <c r="X51" i="31"/>
  <c r="Y51" i="31" s="1"/>
  <c r="V53" i="31"/>
  <c r="U53" i="31"/>
  <c r="C53" i="31"/>
  <c r="X50" i="31"/>
  <c r="Y50" i="31" s="1"/>
  <c r="AA50" i="31" s="1"/>
  <c r="V52" i="31"/>
  <c r="W52" i="31" s="1"/>
  <c r="U52" i="31"/>
  <c r="C52" i="31"/>
  <c r="D52" i="31" s="1"/>
  <c r="B52" i="31"/>
  <c r="X239" i="31"/>
  <c r="Y239" i="31" s="1"/>
  <c r="V263" i="31"/>
  <c r="U263" i="31"/>
  <c r="C263" i="31"/>
  <c r="X238" i="31"/>
  <c r="Z238" i="31" s="1"/>
  <c r="V262" i="31"/>
  <c r="W262" i="31" s="1"/>
  <c r="U262" i="31"/>
  <c r="C262" i="31"/>
  <c r="D262" i="31" s="1"/>
  <c r="X269" i="31"/>
  <c r="Y269" i="31" s="1"/>
  <c r="V269" i="31"/>
  <c r="U269" i="31"/>
  <c r="C269" i="31"/>
  <c r="X268" i="31"/>
  <c r="Y268" i="31" s="1"/>
  <c r="AA268" i="31" s="1"/>
  <c r="V268" i="31"/>
  <c r="W268" i="31" s="1"/>
  <c r="U268" i="31"/>
  <c r="C268" i="31"/>
  <c r="D268" i="31" s="1"/>
  <c r="B268" i="31"/>
  <c r="X173" i="31"/>
  <c r="Y173" i="31" s="1"/>
  <c r="V173" i="31"/>
  <c r="U173" i="31"/>
  <c r="C173" i="31"/>
  <c r="X172" i="31"/>
  <c r="Y172" i="31" s="1"/>
  <c r="AA172" i="31" s="1"/>
  <c r="V172" i="31"/>
  <c r="W172" i="31" s="1"/>
  <c r="U172" i="31"/>
  <c r="C172" i="31"/>
  <c r="D172" i="31" s="1"/>
  <c r="B172" i="31"/>
  <c r="X207" i="31"/>
  <c r="Y207" i="31" s="1"/>
  <c r="V207" i="31"/>
  <c r="U207" i="31"/>
  <c r="C207" i="31"/>
  <c r="X206" i="31"/>
  <c r="Z206" i="31" s="1"/>
  <c r="V206" i="31"/>
  <c r="W206" i="31" s="1"/>
  <c r="U206" i="31"/>
  <c r="C206" i="31"/>
  <c r="D206" i="31" s="1"/>
  <c r="B206" i="31"/>
  <c r="X191" i="31"/>
  <c r="Y191" i="31" s="1"/>
  <c r="V191" i="31"/>
  <c r="U191" i="31"/>
  <c r="C191" i="31"/>
  <c r="X190" i="31"/>
  <c r="V190" i="31"/>
  <c r="W190" i="31" s="1"/>
  <c r="U190" i="31"/>
  <c r="C190" i="31"/>
  <c r="D190" i="31" s="1"/>
  <c r="B190" i="31"/>
  <c r="X273" i="31"/>
  <c r="Y273" i="31" s="1"/>
  <c r="V273" i="31"/>
  <c r="U273" i="31"/>
  <c r="C273" i="31"/>
  <c r="X272" i="31"/>
  <c r="Z272" i="31" s="1"/>
  <c r="V272" i="31"/>
  <c r="W272" i="31" s="1"/>
  <c r="U272" i="31"/>
  <c r="C272" i="31"/>
  <c r="D272" i="31" s="1"/>
  <c r="B272" i="31"/>
  <c r="X377" i="31"/>
  <c r="Y377" i="31" s="1"/>
  <c r="V377" i="31"/>
  <c r="U377" i="31"/>
  <c r="C377" i="31"/>
  <c r="X376" i="31"/>
  <c r="Z376" i="31" s="1"/>
  <c r="V376" i="31"/>
  <c r="W376" i="31" s="1"/>
  <c r="U376" i="31"/>
  <c r="C376" i="31"/>
  <c r="D376" i="31" s="1"/>
  <c r="B376" i="31"/>
  <c r="X375" i="31"/>
  <c r="Y375" i="31" s="1"/>
  <c r="V375" i="31"/>
  <c r="U375" i="31"/>
  <c r="C375" i="31"/>
  <c r="X374" i="31"/>
  <c r="Z374" i="31" s="1"/>
  <c r="V374" i="31"/>
  <c r="W374" i="31" s="1"/>
  <c r="U374" i="31"/>
  <c r="C374" i="31"/>
  <c r="D374" i="31" s="1"/>
  <c r="B374" i="31"/>
  <c r="X373" i="31"/>
  <c r="Y373" i="31" s="1"/>
  <c r="V373" i="31"/>
  <c r="U373" i="31"/>
  <c r="C373" i="31"/>
  <c r="X372" i="31"/>
  <c r="Z372" i="31" s="1"/>
  <c r="V372" i="31"/>
  <c r="W372" i="31" s="1"/>
  <c r="U372" i="31"/>
  <c r="C372" i="31"/>
  <c r="D372" i="31" s="1"/>
  <c r="B372" i="31"/>
  <c r="X371" i="31"/>
  <c r="Y371" i="31" s="1"/>
  <c r="V371" i="31"/>
  <c r="U371" i="31"/>
  <c r="C371" i="31"/>
  <c r="X370" i="31"/>
  <c r="Y370" i="31" s="1"/>
  <c r="AA370" i="31" s="1"/>
  <c r="V370" i="31"/>
  <c r="W370" i="31" s="1"/>
  <c r="U370" i="31"/>
  <c r="C370" i="31"/>
  <c r="D370" i="31" s="1"/>
  <c r="B370" i="31"/>
  <c r="X369" i="31"/>
  <c r="Y369" i="31" s="1"/>
  <c r="V369" i="31"/>
  <c r="U369" i="31"/>
  <c r="C369" i="31"/>
  <c r="X368" i="31"/>
  <c r="Y368" i="31" s="1"/>
  <c r="AA368" i="31" s="1"/>
  <c r="V368" i="31"/>
  <c r="W368" i="31" s="1"/>
  <c r="U368" i="31"/>
  <c r="C368" i="31"/>
  <c r="D368" i="31" s="1"/>
  <c r="B368" i="31"/>
  <c r="X367" i="31"/>
  <c r="Y367" i="31" s="1"/>
  <c r="V367" i="31"/>
  <c r="U367" i="31"/>
  <c r="C367" i="31"/>
  <c r="X366" i="31"/>
  <c r="Z366" i="31" s="1"/>
  <c r="V366" i="31"/>
  <c r="W366" i="31" s="1"/>
  <c r="U366" i="31"/>
  <c r="C366" i="31"/>
  <c r="D366" i="31" s="1"/>
  <c r="B366" i="31"/>
  <c r="X365" i="31"/>
  <c r="Y365" i="31" s="1"/>
  <c r="V365" i="31"/>
  <c r="U365" i="31"/>
  <c r="C365" i="31"/>
  <c r="X364" i="31"/>
  <c r="V364" i="31"/>
  <c r="W364" i="31" s="1"/>
  <c r="U364" i="31"/>
  <c r="C364" i="31"/>
  <c r="D364" i="31" s="1"/>
  <c r="B364" i="31"/>
  <c r="X363" i="31"/>
  <c r="Y363" i="31" s="1"/>
  <c r="V363" i="31"/>
  <c r="U363" i="31"/>
  <c r="C363" i="31"/>
  <c r="X362" i="31"/>
  <c r="Z362" i="31" s="1"/>
  <c r="V362" i="31"/>
  <c r="W362" i="31" s="1"/>
  <c r="U362" i="31"/>
  <c r="C362" i="31"/>
  <c r="D362" i="31" s="1"/>
  <c r="B362" i="31"/>
  <c r="X361" i="31"/>
  <c r="Y361" i="31" s="1"/>
  <c r="V361" i="31"/>
  <c r="U361" i="31"/>
  <c r="C361" i="31"/>
  <c r="X360" i="31"/>
  <c r="Z360" i="31" s="1"/>
  <c r="V360" i="31"/>
  <c r="W360" i="31" s="1"/>
  <c r="U360" i="31"/>
  <c r="C360" i="31"/>
  <c r="D360" i="31" s="1"/>
  <c r="B360" i="31"/>
  <c r="X359" i="31"/>
  <c r="Y359" i="31" s="1"/>
  <c r="V359" i="31"/>
  <c r="U359" i="31"/>
  <c r="C359" i="31"/>
  <c r="X358" i="31"/>
  <c r="Z358" i="31" s="1"/>
  <c r="V358" i="31"/>
  <c r="W358" i="31" s="1"/>
  <c r="U358" i="31"/>
  <c r="C358" i="31"/>
  <c r="D358" i="31" s="1"/>
  <c r="B358" i="31"/>
  <c r="X313" i="31"/>
  <c r="Y313" i="31" s="1"/>
  <c r="V323" i="31"/>
  <c r="U323" i="31"/>
  <c r="C323" i="31"/>
  <c r="X312" i="31"/>
  <c r="Z312" i="31" s="1"/>
  <c r="V322" i="31"/>
  <c r="W322" i="31" s="1"/>
  <c r="U322" i="31"/>
  <c r="C322" i="31"/>
  <c r="D322" i="31" s="1"/>
  <c r="B322" i="31"/>
  <c r="X311" i="31"/>
  <c r="Y311" i="31" s="1"/>
  <c r="V327" i="31"/>
  <c r="U327" i="31"/>
  <c r="C327" i="31"/>
  <c r="X310" i="31"/>
  <c r="Y310" i="31" s="1"/>
  <c r="AA310" i="31" s="1"/>
  <c r="V326" i="31"/>
  <c r="W326" i="31" s="1"/>
  <c r="U326" i="31"/>
  <c r="C326" i="31"/>
  <c r="D326" i="31" s="1"/>
  <c r="B326" i="31"/>
  <c r="X303" i="31"/>
  <c r="Y303" i="31" s="1"/>
  <c r="V321" i="31"/>
  <c r="U321" i="31"/>
  <c r="C321" i="31"/>
  <c r="X302" i="31"/>
  <c r="Y302" i="31" s="1"/>
  <c r="AA302" i="31" s="1"/>
  <c r="V320" i="31"/>
  <c r="W320" i="31" s="1"/>
  <c r="U320" i="31"/>
  <c r="C320" i="31"/>
  <c r="D320" i="31" s="1"/>
  <c r="B320" i="31"/>
  <c r="X135" i="31"/>
  <c r="Y135" i="31" s="1"/>
  <c r="V135" i="31"/>
  <c r="U135" i="31"/>
  <c r="C135" i="31"/>
  <c r="X134" i="31"/>
  <c r="Z134" i="31" s="1"/>
  <c r="V134" i="31"/>
  <c r="W134" i="31" s="1"/>
  <c r="U134" i="31"/>
  <c r="C134" i="31"/>
  <c r="D134" i="31" s="1"/>
  <c r="B134" i="31"/>
  <c r="X301" i="31"/>
  <c r="Y301" i="31" s="1"/>
  <c r="V317" i="31"/>
  <c r="U317" i="31"/>
  <c r="C317" i="31"/>
  <c r="X300" i="31"/>
  <c r="V316" i="31"/>
  <c r="W316" i="31" s="1"/>
  <c r="U316" i="31"/>
  <c r="C316" i="31"/>
  <c r="D316" i="31" s="1"/>
  <c r="B316" i="31"/>
  <c r="X9" i="31"/>
  <c r="Y9" i="31" s="1"/>
  <c r="V9" i="31"/>
  <c r="U9" i="31"/>
  <c r="C9" i="31"/>
  <c r="X8" i="31"/>
  <c r="Z8" i="31" s="1"/>
  <c r="V8" i="31"/>
  <c r="W8" i="31" s="1"/>
  <c r="U8" i="31"/>
  <c r="C8" i="31"/>
  <c r="D8" i="31" s="1"/>
  <c r="B8"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Y1044" i="31" s="1"/>
  <c r="AA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V1040" i="31"/>
  <c r="W1040" i="31" s="1"/>
  <c r="U1040" i="31"/>
  <c r="C1040" i="31"/>
  <c r="D1040" i="31" s="1"/>
  <c r="B1040" i="31"/>
  <c r="X1039" i="31"/>
  <c r="Y1039" i="31" s="1"/>
  <c r="V1039" i="31"/>
  <c r="U1039" i="31"/>
  <c r="C1039" i="31"/>
  <c r="X1038" i="31"/>
  <c r="Z1038" i="31" s="1"/>
  <c r="V1038" i="31"/>
  <c r="W1038" i="31" s="1"/>
  <c r="U1038" i="31"/>
  <c r="C1038" i="31"/>
  <c r="D1038" i="31" s="1"/>
  <c r="B1038" i="31"/>
  <c r="X1037" i="31"/>
  <c r="Y1037" i="31" s="1"/>
  <c r="V1037" i="31"/>
  <c r="U1037" i="31"/>
  <c r="C1037" i="31"/>
  <c r="X1036" i="31"/>
  <c r="Y1036" i="31" s="1"/>
  <c r="AA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Z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Y1020" i="31" s="1"/>
  <c r="AA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Z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Y1010" i="31" s="1"/>
  <c r="AA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Z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Z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Z982" i="31" s="1"/>
  <c r="V982" i="31"/>
  <c r="W982" i="31" s="1"/>
  <c r="U982" i="31"/>
  <c r="C982" i="31"/>
  <c r="D982" i="31" s="1"/>
  <c r="B982" i="31"/>
  <c r="X981" i="31"/>
  <c r="Y981" i="31" s="1"/>
  <c r="V981" i="31"/>
  <c r="U981" i="31"/>
  <c r="C981" i="31"/>
  <c r="X980" i="31"/>
  <c r="Y980" i="31" s="1"/>
  <c r="AA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Y970" i="31" s="1"/>
  <c r="AA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Z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Z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Z950" i="31" s="1"/>
  <c r="V950" i="31"/>
  <c r="W950" i="31" s="1"/>
  <c r="U950" i="31"/>
  <c r="C950" i="31"/>
  <c r="D950" i="31" s="1"/>
  <c r="B950" i="31"/>
  <c r="X949" i="31"/>
  <c r="Y949" i="31" s="1"/>
  <c r="V949" i="31"/>
  <c r="U949" i="31"/>
  <c r="C949" i="31"/>
  <c r="X948" i="31"/>
  <c r="Y948" i="31" s="1"/>
  <c r="AA948" i="31" s="1"/>
  <c r="V948" i="31"/>
  <c r="W948" i="31" s="1"/>
  <c r="U948" i="31"/>
  <c r="C948" i="31"/>
  <c r="D948" i="31" s="1"/>
  <c r="B948" i="31"/>
  <c r="X947" i="31"/>
  <c r="Y947" i="31" s="1"/>
  <c r="V947" i="31"/>
  <c r="U947" i="31"/>
  <c r="C947" i="31"/>
  <c r="X946" i="31"/>
  <c r="Y946" i="31" s="1"/>
  <c r="AA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Z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Y930" i="31" s="1"/>
  <c r="AA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Z918" i="31" s="1"/>
  <c r="V918" i="31"/>
  <c r="W918" i="31" s="1"/>
  <c r="U918" i="31"/>
  <c r="C918" i="31"/>
  <c r="D918" i="31" s="1"/>
  <c r="B918" i="31"/>
  <c r="X917" i="31"/>
  <c r="Y917" i="31" s="1"/>
  <c r="V917" i="31"/>
  <c r="U917" i="31"/>
  <c r="C917" i="31"/>
  <c r="X916" i="31"/>
  <c r="Z916" i="31" s="1"/>
  <c r="V916" i="31"/>
  <c r="W916" i="31" s="1"/>
  <c r="U916" i="31"/>
  <c r="C916" i="31"/>
  <c r="D916" i="31" s="1"/>
  <c r="B916" i="31"/>
  <c r="X915" i="31"/>
  <c r="Y915" i="31" s="1"/>
  <c r="V915" i="31"/>
  <c r="U915" i="31"/>
  <c r="C915" i="31"/>
  <c r="X914" i="31"/>
  <c r="Y914" i="31" s="1"/>
  <c r="AA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Z902" i="31" s="1"/>
  <c r="V902" i="31"/>
  <c r="W902" i="31" s="1"/>
  <c r="U902" i="31"/>
  <c r="C902" i="31"/>
  <c r="D902" i="31" s="1"/>
  <c r="B902" i="31"/>
  <c r="X901" i="31"/>
  <c r="Y901" i="31" s="1"/>
  <c r="V901" i="31"/>
  <c r="U901" i="31"/>
  <c r="C901" i="31"/>
  <c r="X900" i="31"/>
  <c r="Y900" i="31" s="1"/>
  <c r="AA900" i="31" s="1"/>
  <c r="V900" i="31"/>
  <c r="W900" i="31" s="1"/>
  <c r="U900" i="31"/>
  <c r="C900" i="31"/>
  <c r="D900" i="31" s="1"/>
  <c r="B900" i="31"/>
  <c r="X899" i="31"/>
  <c r="Y899" i="31" s="1"/>
  <c r="V899" i="31"/>
  <c r="U899" i="31"/>
  <c r="C899" i="31"/>
  <c r="X898" i="31"/>
  <c r="Y898" i="31" s="1"/>
  <c r="AA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Z886" i="31" s="1"/>
  <c r="V886" i="31"/>
  <c r="W886" i="31" s="1"/>
  <c r="U886" i="31"/>
  <c r="C886" i="31"/>
  <c r="D886" i="31" s="1"/>
  <c r="B886" i="31"/>
  <c r="X885" i="31"/>
  <c r="Y885" i="31" s="1"/>
  <c r="V885" i="31"/>
  <c r="U885" i="31"/>
  <c r="C885" i="31"/>
  <c r="X884" i="31"/>
  <c r="Z884" i="31" s="1"/>
  <c r="V884" i="31"/>
  <c r="W884" i="31" s="1"/>
  <c r="U884" i="31"/>
  <c r="C884" i="31"/>
  <c r="D884" i="31" s="1"/>
  <c r="B884" i="31"/>
  <c r="X883" i="31"/>
  <c r="Y883" i="31" s="1"/>
  <c r="V883" i="31"/>
  <c r="U883" i="31"/>
  <c r="C883" i="31"/>
  <c r="X882" i="31"/>
  <c r="Y882" i="31" s="1"/>
  <c r="AA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Z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Y866" i="31" s="1"/>
  <c r="AA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Y858" i="31" s="1"/>
  <c r="AA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Z854" i="31" s="1"/>
  <c r="V854" i="31"/>
  <c r="W854" i="31" s="1"/>
  <c r="U854" i="31"/>
  <c r="C854" i="31"/>
  <c r="D854" i="31" s="1"/>
  <c r="B854" i="31"/>
  <c r="X853" i="31"/>
  <c r="Y853" i="31" s="1"/>
  <c r="V853" i="31"/>
  <c r="U853" i="31"/>
  <c r="C853" i="31"/>
  <c r="X852" i="31"/>
  <c r="Z852" i="31" s="1"/>
  <c r="V852" i="31"/>
  <c r="W852" i="31" s="1"/>
  <c r="U852" i="31"/>
  <c r="C852" i="31"/>
  <c r="D852" i="31" s="1"/>
  <c r="B852" i="31"/>
  <c r="X851" i="31"/>
  <c r="Y851" i="31" s="1"/>
  <c r="V851" i="31"/>
  <c r="U851" i="31"/>
  <c r="C851" i="31"/>
  <c r="X850" i="31"/>
  <c r="Y850" i="31" s="1"/>
  <c r="AA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Z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Y834" i="31" s="1"/>
  <c r="AA834" i="31" s="1"/>
  <c r="V834" i="31"/>
  <c r="W834" i="31" s="1"/>
  <c r="U834" i="31"/>
  <c r="C834" i="31"/>
  <c r="D834" i="31" s="1"/>
  <c r="B834" i="31"/>
  <c r="X833" i="31"/>
  <c r="Y833" i="31" s="1"/>
  <c r="V833" i="31"/>
  <c r="U833" i="31"/>
  <c r="C833" i="31"/>
  <c r="X832" i="31"/>
  <c r="Z832" i="31" s="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Y826" i="31" s="1"/>
  <c r="AA826" i="31" s="1"/>
  <c r="V826" i="31"/>
  <c r="W826" i="31" s="1"/>
  <c r="U826" i="31"/>
  <c r="C826" i="31"/>
  <c r="D826" i="31" s="1"/>
  <c r="B826" i="31"/>
  <c r="X825" i="31"/>
  <c r="Y825" i="31" s="1"/>
  <c r="V825" i="31"/>
  <c r="U825" i="31"/>
  <c r="C825" i="31"/>
  <c r="X824" i="31"/>
  <c r="Z824" i="31" s="1"/>
  <c r="V824" i="31"/>
  <c r="W824" i="31" s="1"/>
  <c r="U824" i="31"/>
  <c r="C824" i="31"/>
  <c r="D824" i="31" s="1"/>
  <c r="B824" i="31"/>
  <c r="X823" i="31"/>
  <c r="Y823" i="31" s="1"/>
  <c r="V823" i="31"/>
  <c r="U823" i="31"/>
  <c r="C823" i="31"/>
  <c r="X822" i="31"/>
  <c r="Z822" i="31" s="1"/>
  <c r="V822" i="31"/>
  <c r="W822" i="31" s="1"/>
  <c r="U822" i="31"/>
  <c r="C822" i="31"/>
  <c r="D822" i="31" s="1"/>
  <c r="B822" i="31"/>
  <c r="X821" i="31"/>
  <c r="Y821" i="31" s="1"/>
  <c r="V821" i="31"/>
  <c r="U821" i="31"/>
  <c r="C821" i="31"/>
  <c r="X820" i="31"/>
  <c r="Z820" i="31" s="1"/>
  <c r="V820" i="31"/>
  <c r="W820" i="31" s="1"/>
  <c r="U820" i="31"/>
  <c r="C820" i="31"/>
  <c r="D820" i="31" s="1"/>
  <c r="B820" i="31"/>
  <c r="X819" i="31"/>
  <c r="Y819" i="31" s="1"/>
  <c r="V819" i="31"/>
  <c r="U819" i="31"/>
  <c r="C819" i="31"/>
  <c r="X818" i="31"/>
  <c r="Y818" i="31" s="1"/>
  <c r="AA818" i="31" s="1"/>
  <c r="V818" i="31"/>
  <c r="W818" i="31" s="1"/>
  <c r="U818" i="31"/>
  <c r="C818" i="31"/>
  <c r="D818" i="31" s="1"/>
  <c r="B818" i="31"/>
  <c r="X817" i="31"/>
  <c r="Y817" i="31" s="1"/>
  <c r="V817" i="31"/>
  <c r="U817" i="31"/>
  <c r="C817" i="31"/>
  <c r="X816" i="31"/>
  <c r="Z816" i="31" s="1"/>
  <c r="V816" i="31"/>
  <c r="W816" i="31" s="1"/>
  <c r="U816" i="31"/>
  <c r="C816" i="31"/>
  <c r="D816" i="31" s="1"/>
  <c r="B816" i="31"/>
  <c r="X815" i="31"/>
  <c r="Y815" i="31" s="1"/>
  <c r="V815" i="31"/>
  <c r="U815" i="31"/>
  <c r="C815" i="31"/>
  <c r="X814" i="31"/>
  <c r="Z814" i="31" s="1"/>
  <c r="V814" i="31"/>
  <c r="W814" i="31" s="1"/>
  <c r="U814" i="31"/>
  <c r="C814" i="31"/>
  <c r="D814" i="31" s="1"/>
  <c r="B814" i="31"/>
  <c r="X381" i="31"/>
  <c r="Y381" i="31" s="1"/>
  <c r="V381" i="31"/>
  <c r="U381" i="31"/>
  <c r="C381" i="31"/>
  <c r="X380" i="31"/>
  <c r="Y380" i="31" s="1"/>
  <c r="AA380" i="31" s="1"/>
  <c r="V380" i="31"/>
  <c r="W380" i="31" s="1"/>
  <c r="U380" i="31"/>
  <c r="C380" i="31"/>
  <c r="D380" i="31" s="1"/>
  <c r="B380" i="31"/>
  <c r="X813" i="31"/>
  <c r="Y813" i="31" s="1"/>
  <c r="V813" i="31"/>
  <c r="U813" i="31"/>
  <c r="C813" i="31"/>
  <c r="X812" i="31"/>
  <c r="Z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Z808" i="31" s="1"/>
  <c r="V808" i="31"/>
  <c r="W808" i="31" s="1"/>
  <c r="U808" i="31"/>
  <c r="C808" i="31"/>
  <c r="D808" i="31" s="1"/>
  <c r="B808" i="31"/>
  <c r="X807" i="31"/>
  <c r="Y807" i="31" s="1"/>
  <c r="V807" i="31"/>
  <c r="U807" i="31"/>
  <c r="C807" i="31"/>
  <c r="X806" i="31"/>
  <c r="Z806" i="31" s="1"/>
  <c r="V806" i="31"/>
  <c r="W806" i="31" s="1"/>
  <c r="U806" i="31"/>
  <c r="C806" i="31"/>
  <c r="D806" i="31" s="1"/>
  <c r="B806" i="31"/>
  <c r="X805" i="31"/>
  <c r="Y805" i="31" s="1"/>
  <c r="V805" i="31"/>
  <c r="U805" i="31"/>
  <c r="C805" i="31"/>
  <c r="X804" i="31"/>
  <c r="Y804" i="31" s="1"/>
  <c r="AA804" i="31" s="1"/>
  <c r="V804" i="31"/>
  <c r="W804" i="31" s="1"/>
  <c r="U804" i="31"/>
  <c r="C804" i="31"/>
  <c r="D804" i="31" s="1"/>
  <c r="B804" i="31"/>
  <c r="X387" i="31"/>
  <c r="Y387" i="31" s="1"/>
  <c r="V387" i="31"/>
  <c r="U387" i="31"/>
  <c r="C387" i="31"/>
  <c r="X386" i="31"/>
  <c r="Z386" i="31" s="1"/>
  <c r="V386" i="31"/>
  <c r="W386" i="31" s="1"/>
  <c r="U386" i="31"/>
  <c r="C386" i="31"/>
  <c r="D386" i="31" s="1"/>
  <c r="B386" i="31"/>
  <c r="X803" i="31"/>
  <c r="Y803" i="31" s="1"/>
  <c r="V803" i="31"/>
  <c r="U803" i="31"/>
  <c r="C803" i="31"/>
  <c r="X802" i="31"/>
  <c r="Z802" i="31" s="1"/>
  <c r="V802" i="31"/>
  <c r="W802" i="31" s="1"/>
  <c r="U802" i="31"/>
  <c r="C802" i="31"/>
  <c r="D802" i="31" s="1"/>
  <c r="B802" i="31"/>
  <c r="X801" i="31"/>
  <c r="Y801" i="31" s="1"/>
  <c r="V801" i="31"/>
  <c r="U801" i="31"/>
  <c r="C801" i="31"/>
  <c r="X800" i="31"/>
  <c r="Y800" i="31" s="1"/>
  <c r="AA800" i="31" s="1"/>
  <c r="V800" i="31"/>
  <c r="W800" i="31" s="1"/>
  <c r="U800" i="31"/>
  <c r="C800" i="31"/>
  <c r="D800" i="31" s="1"/>
  <c r="B800" i="31"/>
  <c r="X799" i="31"/>
  <c r="Y799" i="31" s="1"/>
  <c r="V799" i="31"/>
  <c r="U799" i="31"/>
  <c r="C799" i="31"/>
  <c r="X798" i="31"/>
  <c r="Y798" i="31" s="1"/>
  <c r="AA798" i="31" s="1"/>
  <c r="V798" i="31"/>
  <c r="W798" i="31" s="1"/>
  <c r="U798" i="31"/>
  <c r="C798" i="31"/>
  <c r="D798" i="31" s="1"/>
  <c r="B798" i="31"/>
  <c r="X797" i="31"/>
  <c r="Y797" i="31" s="1"/>
  <c r="V797" i="31"/>
  <c r="U797" i="31"/>
  <c r="C797" i="31"/>
  <c r="X796" i="31"/>
  <c r="Z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Z792" i="31" s="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Z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Y784" i="31" s="1"/>
  <c r="AA784" i="31" s="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Z780" i="31" s="1"/>
  <c r="V780" i="31"/>
  <c r="W780" i="31" s="1"/>
  <c r="U780" i="31"/>
  <c r="C780" i="31"/>
  <c r="D780" i="31" s="1"/>
  <c r="B780" i="31"/>
  <c r="X779" i="31"/>
  <c r="Y779" i="31" s="1"/>
  <c r="V779" i="31"/>
  <c r="U779" i="31"/>
  <c r="C779" i="31"/>
  <c r="X778" i="31"/>
  <c r="V778" i="31"/>
  <c r="W778" i="31" s="1"/>
  <c r="U778" i="31"/>
  <c r="C778" i="31"/>
  <c r="D778" i="31" s="1"/>
  <c r="B778" i="31"/>
  <c r="X777" i="31"/>
  <c r="Y777" i="31" s="1"/>
  <c r="V777" i="31"/>
  <c r="U777" i="31"/>
  <c r="C777" i="31"/>
  <c r="X776" i="31"/>
  <c r="Z776" i="31" s="1"/>
  <c r="V776" i="31"/>
  <c r="W776" i="31" s="1"/>
  <c r="U776" i="31"/>
  <c r="C776" i="31"/>
  <c r="D776" i="31" s="1"/>
  <c r="B776" i="31"/>
  <c r="X7" i="31"/>
  <c r="Y7" i="31" s="1"/>
  <c r="V7" i="31"/>
  <c r="U7" i="31"/>
  <c r="C7" i="31"/>
  <c r="X6" i="31"/>
  <c r="Y6" i="31" s="1"/>
  <c r="AA6" i="31" s="1"/>
  <c r="V6" i="31"/>
  <c r="W6" i="31" s="1"/>
  <c r="U6" i="31"/>
  <c r="C6" i="31"/>
  <c r="D6" i="31" s="1"/>
  <c r="B6" i="31"/>
  <c r="X775" i="31"/>
  <c r="Y775" i="31" s="1"/>
  <c r="V775" i="31"/>
  <c r="U775" i="31"/>
  <c r="C775" i="31"/>
  <c r="X774" i="31"/>
  <c r="Z774" i="31" s="1"/>
  <c r="V774" i="31"/>
  <c r="W774" i="31" s="1"/>
  <c r="U774" i="31"/>
  <c r="C774" i="31"/>
  <c r="D774" i="31" s="1"/>
  <c r="B774" i="31"/>
  <c r="X773" i="31"/>
  <c r="Y773" i="31" s="1"/>
  <c r="V773" i="31"/>
  <c r="U773" i="31"/>
  <c r="C773" i="31"/>
  <c r="X772" i="31"/>
  <c r="V772" i="31"/>
  <c r="W772" i="31" s="1"/>
  <c r="U772" i="31"/>
  <c r="C772" i="31"/>
  <c r="D772" i="31" s="1"/>
  <c r="B772" i="31"/>
  <c r="X137" i="31"/>
  <c r="Y137" i="31" s="1"/>
  <c r="V137" i="31"/>
  <c r="U137" i="31"/>
  <c r="C137" i="31"/>
  <c r="X136" i="31"/>
  <c r="Y136" i="31" s="1"/>
  <c r="AA136" i="31" s="1"/>
  <c r="V136" i="31"/>
  <c r="W136" i="31" s="1"/>
  <c r="U136" i="31"/>
  <c r="C136" i="31"/>
  <c r="D136" i="31" s="1"/>
  <c r="B136"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Y760" i="31" s="1"/>
  <c r="AA760" i="31" s="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V756" i="31"/>
  <c r="W756" i="31" s="1"/>
  <c r="U756" i="31"/>
  <c r="C756" i="31"/>
  <c r="D756" i="31" s="1"/>
  <c r="B756" i="31"/>
  <c r="X755" i="31"/>
  <c r="Y755" i="31" s="1"/>
  <c r="V755" i="31"/>
  <c r="U755" i="31"/>
  <c r="C755" i="31"/>
  <c r="X754" i="31"/>
  <c r="Y754" i="31" s="1"/>
  <c r="AA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V740" i="31"/>
  <c r="W740" i="31" s="1"/>
  <c r="U740" i="31"/>
  <c r="C740" i="31"/>
  <c r="D740" i="31" s="1"/>
  <c r="B740" i="31"/>
  <c r="X739" i="31"/>
  <c r="Y739" i="31" s="1"/>
  <c r="V739" i="31"/>
  <c r="U739" i="31"/>
  <c r="C739" i="31"/>
  <c r="X738" i="31"/>
  <c r="Y738" i="31" s="1"/>
  <c r="AA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V724" i="31"/>
  <c r="W724" i="31" s="1"/>
  <c r="U724" i="31"/>
  <c r="C724" i="31"/>
  <c r="D724" i="31" s="1"/>
  <c r="B724" i="31"/>
  <c r="X723" i="31"/>
  <c r="Y723" i="31" s="1"/>
  <c r="V723" i="31"/>
  <c r="U723" i="31"/>
  <c r="C723" i="31"/>
  <c r="X722" i="31"/>
  <c r="Y722" i="31" s="1"/>
  <c r="AA722" i="31" s="1"/>
  <c r="V722" i="31"/>
  <c r="W722" i="31" s="1"/>
  <c r="U722" i="31"/>
  <c r="C722" i="31"/>
  <c r="D722" i="31" s="1"/>
  <c r="B722" i="31"/>
  <c r="X721" i="31"/>
  <c r="Y721" i="31" s="1"/>
  <c r="V721" i="31"/>
  <c r="U721" i="31"/>
  <c r="C721" i="31"/>
  <c r="X720" i="31"/>
  <c r="Z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Y716" i="31" s="1"/>
  <c r="AA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Z710" i="31" s="1"/>
  <c r="V710" i="31"/>
  <c r="W710" i="31" s="1"/>
  <c r="U710" i="31"/>
  <c r="C710" i="31"/>
  <c r="D710" i="31" s="1"/>
  <c r="B710" i="31"/>
  <c r="X709" i="31"/>
  <c r="Y709" i="31" s="1"/>
  <c r="V709" i="31"/>
  <c r="U709" i="31"/>
  <c r="C709" i="31"/>
  <c r="X708" i="3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Z704" i="31" s="1"/>
  <c r="V704" i="31"/>
  <c r="W704" i="31" s="1"/>
  <c r="U704" i="31"/>
  <c r="C704" i="31"/>
  <c r="D704" i="31" s="1"/>
  <c r="B704" i="31"/>
  <c r="X703" i="31"/>
  <c r="Y703" i="31" s="1"/>
  <c r="V703" i="31"/>
  <c r="U703" i="31"/>
  <c r="C703" i="31"/>
  <c r="X702" i="31"/>
  <c r="Z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Z696" i="31" s="1"/>
  <c r="V696" i="31"/>
  <c r="W696" i="31" s="1"/>
  <c r="U696" i="31"/>
  <c r="C696" i="31"/>
  <c r="D696" i="31" s="1"/>
  <c r="B696" i="31"/>
  <c r="X131" i="31"/>
  <c r="Y131" i="31" s="1"/>
  <c r="V131" i="31"/>
  <c r="U131" i="31"/>
  <c r="C131" i="31"/>
  <c r="X130" i="31"/>
  <c r="Z130" i="31" s="1"/>
  <c r="V130" i="31"/>
  <c r="W130" i="31" s="1"/>
  <c r="U130" i="31"/>
  <c r="C130" i="31"/>
  <c r="D130" i="31" s="1"/>
  <c r="B130" i="31"/>
  <c r="X693" i="31"/>
  <c r="Y693" i="31" s="1"/>
  <c r="V693" i="31"/>
  <c r="U693" i="31"/>
  <c r="C693" i="31"/>
  <c r="X692" i="31"/>
  <c r="Y692" i="31" s="1"/>
  <c r="AA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Z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Y684" i="31" s="1"/>
  <c r="AA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Z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Y676" i="31" s="1"/>
  <c r="AA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Z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Y668" i="31" s="1"/>
  <c r="AA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Z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Y660" i="31" s="1"/>
  <c r="AA660" i="31" s="1"/>
  <c r="V660" i="31"/>
  <c r="W660" i="31" s="1"/>
  <c r="U660" i="31"/>
  <c r="C660" i="31"/>
  <c r="D660" i="31" s="1"/>
  <c r="B660" i="31"/>
  <c r="X659" i="31"/>
  <c r="Y659" i="31" s="1"/>
  <c r="V659" i="31"/>
  <c r="U659" i="31"/>
  <c r="C659" i="31"/>
  <c r="X658" i="31"/>
  <c r="Y658" i="31" s="1"/>
  <c r="AA658" i="31" s="1"/>
  <c r="V658" i="31"/>
  <c r="W658" i="31" s="1"/>
  <c r="U658" i="31"/>
  <c r="C658" i="31"/>
  <c r="D658" i="31" s="1"/>
  <c r="B658" i="31"/>
  <c r="X657" i="31"/>
  <c r="Y657" i="31" s="1"/>
  <c r="V657" i="31"/>
  <c r="U657" i="31"/>
  <c r="C657" i="31"/>
  <c r="X656" i="31"/>
  <c r="Z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Y652" i="31" s="1"/>
  <c r="AA652" i="31" s="1"/>
  <c r="V652" i="31"/>
  <c r="W652" i="31" s="1"/>
  <c r="U652" i="31"/>
  <c r="C652" i="31"/>
  <c r="D652" i="31" s="1"/>
  <c r="B652" i="31"/>
  <c r="X651" i="31"/>
  <c r="Y651" i="31" s="1"/>
  <c r="V651" i="31"/>
  <c r="U651" i="31"/>
  <c r="C651" i="31"/>
  <c r="X650" i="31"/>
  <c r="Y650" i="31" s="1"/>
  <c r="AA650" i="31" s="1"/>
  <c r="V650" i="31"/>
  <c r="W650" i="31" s="1"/>
  <c r="U650" i="31"/>
  <c r="C650" i="31"/>
  <c r="D650" i="31" s="1"/>
  <c r="B650" i="31"/>
  <c r="X649" i="31"/>
  <c r="Y649" i="31" s="1"/>
  <c r="V649" i="31"/>
  <c r="U649" i="31"/>
  <c r="C649" i="31"/>
  <c r="X648" i="31"/>
  <c r="Z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Y644" i="31" s="1"/>
  <c r="AA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Z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Y636" i="31" s="1"/>
  <c r="AA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Z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Y628" i="31" s="1"/>
  <c r="AA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Z624" i="31" s="1"/>
  <c r="V624" i="31"/>
  <c r="W624" i="31" s="1"/>
  <c r="U624" i="31"/>
  <c r="C624" i="31"/>
  <c r="D624" i="31" s="1"/>
  <c r="B624" i="31"/>
  <c r="X623" i="31"/>
  <c r="Y623" i="31" s="1"/>
  <c r="V623" i="31"/>
  <c r="U623" i="31"/>
  <c r="C623" i="31"/>
  <c r="X622" i="31"/>
  <c r="Z622" i="31" s="1"/>
  <c r="V622" i="31"/>
  <c r="W622" i="31" s="1"/>
  <c r="U622" i="31"/>
  <c r="C622" i="31"/>
  <c r="D622" i="31" s="1"/>
  <c r="B622" i="31"/>
  <c r="X391" i="31"/>
  <c r="Y391" i="31" s="1"/>
  <c r="V391" i="31"/>
  <c r="U391" i="31"/>
  <c r="C391" i="31"/>
  <c r="X390" i="31"/>
  <c r="Y390" i="31" s="1"/>
  <c r="AA390" i="31" s="1"/>
  <c r="V390" i="31"/>
  <c r="W390" i="31" s="1"/>
  <c r="U390" i="31"/>
  <c r="C390" i="31"/>
  <c r="D390" i="31" s="1"/>
  <c r="B390" i="31"/>
  <c r="X393" i="31"/>
  <c r="Y393" i="31" s="1"/>
  <c r="V393" i="31"/>
  <c r="U393" i="31"/>
  <c r="C393" i="31"/>
  <c r="X392" i="31"/>
  <c r="Z392" i="31" s="1"/>
  <c r="V392" i="31"/>
  <c r="W392" i="31" s="1"/>
  <c r="U392" i="31"/>
  <c r="C392" i="31"/>
  <c r="D392" i="31" s="1"/>
  <c r="B39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385" i="31"/>
  <c r="Y385" i="31" s="1"/>
  <c r="V385" i="31"/>
  <c r="U385" i="31"/>
  <c r="C385" i="31"/>
  <c r="X384" i="31"/>
  <c r="Z384" i="31" s="1"/>
  <c r="V384" i="31"/>
  <c r="W384" i="31" s="1"/>
  <c r="U384" i="31"/>
  <c r="C384" i="31"/>
  <c r="D384" i="31" s="1"/>
  <c r="B384" i="31"/>
  <c r="X547" i="31"/>
  <c r="Y547" i="31" s="1"/>
  <c r="V547" i="31"/>
  <c r="U547" i="31"/>
  <c r="C547" i="31"/>
  <c r="X546" i="31"/>
  <c r="Y546" i="31" s="1"/>
  <c r="AA546" i="31" s="1"/>
  <c r="V546" i="31"/>
  <c r="W546" i="31" s="1"/>
  <c r="U546" i="31"/>
  <c r="C546" i="31"/>
  <c r="D546" i="31" s="1"/>
  <c r="B546" i="31"/>
  <c r="X545" i="31"/>
  <c r="Y545" i="31" s="1"/>
  <c r="V545" i="31"/>
  <c r="U545" i="31"/>
  <c r="C545" i="31"/>
  <c r="X544" i="31"/>
  <c r="Z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Y538" i="31" s="1"/>
  <c r="AA538" i="31" s="1"/>
  <c r="V538" i="31"/>
  <c r="W538" i="31" s="1"/>
  <c r="U538" i="31"/>
  <c r="C538" i="31"/>
  <c r="D538" i="31" s="1"/>
  <c r="B538" i="31"/>
  <c r="X537" i="31"/>
  <c r="Y537" i="31" s="1"/>
  <c r="V537" i="31"/>
  <c r="U537" i="31"/>
  <c r="C537" i="31"/>
  <c r="X536" i="31"/>
  <c r="Z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Y530" i="31" s="1"/>
  <c r="AA530" i="31" s="1"/>
  <c r="V530" i="31"/>
  <c r="W530" i="31" s="1"/>
  <c r="U530" i="31"/>
  <c r="C530" i="31"/>
  <c r="D530" i="31" s="1"/>
  <c r="B530" i="31"/>
  <c r="X529" i="31"/>
  <c r="Y529" i="31" s="1"/>
  <c r="V529" i="31"/>
  <c r="U529" i="31"/>
  <c r="C529" i="31"/>
  <c r="X528" i="31"/>
  <c r="Z528" i="31" s="1"/>
  <c r="V528" i="31"/>
  <c r="W528" i="31" s="1"/>
  <c r="U528" i="31"/>
  <c r="C528" i="31"/>
  <c r="D528" i="31" s="1"/>
  <c r="B528" i="31"/>
  <c r="X527" i="31"/>
  <c r="Y527" i="31" s="1"/>
  <c r="V527" i="31"/>
  <c r="U527" i="31"/>
  <c r="C527" i="31"/>
  <c r="X526" i="31"/>
  <c r="Z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Y522" i="31" s="1"/>
  <c r="AA522" i="31" s="1"/>
  <c r="V522" i="31"/>
  <c r="W522" i="31" s="1"/>
  <c r="U522" i="31"/>
  <c r="C522" i="31"/>
  <c r="D522" i="31" s="1"/>
  <c r="B522" i="31"/>
  <c r="X383" i="31"/>
  <c r="Y383" i="31" s="1"/>
  <c r="V383" i="31"/>
  <c r="U383" i="31"/>
  <c r="C383" i="31"/>
  <c r="X382" i="31"/>
  <c r="Z382" i="31" s="1"/>
  <c r="V382" i="31"/>
  <c r="W382" i="31" s="1"/>
  <c r="U382" i="31"/>
  <c r="C382" i="31"/>
  <c r="D382" i="31" s="1"/>
  <c r="B382" i="31"/>
  <c r="X521" i="31"/>
  <c r="Y521" i="31" s="1"/>
  <c r="V521" i="31"/>
  <c r="U521" i="31"/>
  <c r="C521" i="31"/>
  <c r="X520" i="31"/>
  <c r="Z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Y516" i="31" s="1"/>
  <c r="AA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Z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Y508" i="31" s="1"/>
  <c r="AA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Z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Y500" i="31" s="1"/>
  <c r="AA500" i="31" s="1"/>
  <c r="V500" i="31"/>
  <c r="W500" i="31" s="1"/>
  <c r="U500" i="31"/>
  <c r="C500" i="31"/>
  <c r="D500" i="31" s="1"/>
  <c r="B500" i="31"/>
  <c r="X499" i="31"/>
  <c r="Y499" i="31" s="1"/>
  <c r="V499" i="31"/>
  <c r="U499" i="31"/>
  <c r="C499" i="31"/>
  <c r="X498" i="31"/>
  <c r="Z498" i="31" s="1"/>
  <c r="V498" i="31"/>
  <c r="W498" i="31" s="1"/>
  <c r="U498" i="31"/>
  <c r="C498" i="31"/>
  <c r="D498" i="31" s="1"/>
  <c r="B498" i="31"/>
  <c r="X497" i="31"/>
  <c r="Y497" i="31" s="1"/>
  <c r="V497" i="31"/>
  <c r="U497" i="31"/>
  <c r="C497" i="31"/>
  <c r="X496" i="31"/>
  <c r="Z496" i="31" s="1"/>
  <c r="V496" i="31"/>
  <c r="W496" i="31" s="1"/>
  <c r="U496" i="31"/>
  <c r="C496" i="31"/>
  <c r="D496" i="31" s="1"/>
  <c r="B496" i="31"/>
  <c r="X495" i="31"/>
  <c r="Y495" i="31" s="1"/>
  <c r="V495" i="31"/>
  <c r="U495" i="31"/>
  <c r="C495" i="31"/>
  <c r="X494" i="31"/>
  <c r="Z494" i="31" s="1"/>
  <c r="V494" i="31"/>
  <c r="W494" i="31" s="1"/>
  <c r="U494" i="31"/>
  <c r="C494" i="31"/>
  <c r="D494" i="31" s="1"/>
  <c r="B494" i="31"/>
  <c r="X493" i="31"/>
  <c r="Y493" i="31" s="1"/>
  <c r="V493" i="31"/>
  <c r="U493" i="31"/>
  <c r="C493" i="31"/>
  <c r="X492" i="31"/>
  <c r="Y492" i="31" s="1"/>
  <c r="AA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Z488" i="31" s="1"/>
  <c r="V488" i="31"/>
  <c r="W488" i="31" s="1"/>
  <c r="U488" i="31"/>
  <c r="C488" i="31"/>
  <c r="D488" i="31" s="1"/>
  <c r="B488" i="31"/>
  <c r="X487" i="31"/>
  <c r="Y487" i="31" s="1"/>
  <c r="V487" i="31"/>
  <c r="U487" i="31"/>
  <c r="C487" i="31"/>
  <c r="X486" i="31"/>
  <c r="Z486" i="31" s="1"/>
  <c r="V486" i="31"/>
  <c r="W486" i="31" s="1"/>
  <c r="U486" i="31"/>
  <c r="C486" i="31"/>
  <c r="D486" i="31" s="1"/>
  <c r="B486" i="31"/>
  <c r="X485" i="31"/>
  <c r="Y485" i="31" s="1"/>
  <c r="V485" i="31"/>
  <c r="U485" i="31"/>
  <c r="C485" i="31"/>
  <c r="X484" i="31"/>
  <c r="Y484" i="31" s="1"/>
  <c r="AA484" i="31" s="1"/>
  <c r="V484" i="31"/>
  <c r="W484" i="31" s="1"/>
  <c r="U484" i="31"/>
  <c r="C484" i="31"/>
  <c r="D484" i="31" s="1"/>
  <c r="B484" i="31"/>
  <c r="X483" i="31"/>
  <c r="Y483" i="31" s="1"/>
  <c r="V483" i="31"/>
  <c r="U483" i="31"/>
  <c r="C483" i="31"/>
  <c r="X482" i="31"/>
  <c r="Y482" i="31" s="1"/>
  <c r="AA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Z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Z472" i="31" s="1"/>
  <c r="V472" i="31"/>
  <c r="W472" i="31" s="1"/>
  <c r="U472" i="31"/>
  <c r="C472" i="31"/>
  <c r="D472" i="31" s="1"/>
  <c r="B472" i="31"/>
  <c r="X471" i="31"/>
  <c r="Y471" i="31" s="1"/>
  <c r="V471" i="31"/>
  <c r="U471" i="31"/>
  <c r="C471" i="31"/>
  <c r="X470" i="31"/>
  <c r="Z470" i="31" s="1"/>
  <c r="V470" i="31"/>
  <c r="W470" i="31" s="1"/>
  <c r="U470" i="31"/>
  <c r="C470" i="31"/>
  <c r="D470" i="31" s="1"/>
  <c r="B470" i="31"/>
  <c r="X469" i="31"/>
  <c r="Y469" i="31" s="1"/>
  <c r="V469" i="31"/>
  <c r="U469" i="31"/>
  <c r="C469" i="31"/>
  <c r="X468" i="31"/>
  <c r="Y468" i="31" s="1"/>
  <c r="AA468" i="31" s="1"/>
  <c r="V468" i="31"/>
  <c r="W468" i="31" s="1"/>
  <c r="U468" i="31"/>
  <c r="C468" i="31"/>
  <c r="D468" i="31" s="1"/>
  <c r="B468" i="31"/>
  <c r="X467" i="31"/>
  <c r="Y467" i="31" s="1"/>
  <c r="V467" i="31"/>
  <c r="U467" i="31"/>
  <c r="C467" i="31"/>
  <c r="X466" i="31"/>
  <c r="Z466" i="31" s="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Z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Z456" i="31" s="1"/>
  <c r="V456" i="31"/>
  <c r="W456" i="31" s="1"/>
  <c r="U456" i="31"/>
  <c r="C456" i="31"/>
  <c r="D456" i="31" s="1"/>
  <c r="B456" i="31"/>
  <c r="X455" i="31"/>
  <c r="Y455" i="31" s="1"/>
  <c r="V455" i="31"/>
  <c r="U455" i="31"/>
  <c r="C455" i="31"/>
  <c r="X454" i="31"/>
  <c r="Z454" i="31" s="1"/>
  <c r="V454" i="31"/>
  <c r="W454" i="31" s="1"/>
  <c r="U454" i="31"/>
  <c r="C454" i="31"/>
  <c r="D454" i="31" s="1"/>
  <c r="B454" i="31"/>
  <c r="X453" i="31"/>
  <c r="Y453" i="31" s="1"/>
  <c r="V453" i="31"/>
  <c r="U453" i="31"/>
  <c r="C453" i="31"/>
  <c r="X452" i="31"/>
  <c r="Y452" i="31" s="1"/>
  <c r="AA452" i="31" s="1"/>
  <c r="V452" i="31"/>
  <c r="W452" i="31" s="1"/>
  <c r="U452" i="31"/>
  <c r="C452" i="31"/>
  <c r="D452" i="31" s="1"/>
  <c r="B452" i="31"/>
  <c r="X451" i="31"/>
  <c r="Y451" i="31" s="1"/>
  <c r="V451" i="31"/>
  <c r="U451" i="31"/>
  <c r="C451" i="31"/>
  <c r="X450" i="31"/>
  <c r="Z450" i="31" s="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V446" i="31"/>
  <c r="W446" i="31" s="1"/>
  <c r="U446" i="31"/>
  <c r="C446" i="31"/>
  <c r="D446" i="31" s="1"/>
  <c r="B446" i="31"/>
  <c r="X445" i="31"/>
  <c r="Y445" i="31" s="1"/>
  <c r="V445" i="31"/>
  <c r="U445" i="31"/>
  <c r="C445" i="31"/>
  <c r="X444" i="31"/>
  <c r="Y444" i="31" s="1"/>
  <c r="AA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Z440" i="31" s="1"/>
  <c r="V440" i="31"/>
  <c r="W440" i="31" s="1"/>
  <c r="U440" i="31"/>
  <c r="C440" i="31"/>
  <c r="D440" i="31" s="1"/>
  <c r="B440" i="31"/>
  <c r="X439" i="31"/>
  <c r="Y439" i="31" s="1"/>
  <c r="V439" i="31"/>
  <c r="U439" i="31"/>
  <c r="C439" i="31"/>
  <c r="X438" i="31"/>
  <c r="Z438" i="31" s="1"/>
  <c r="V438" i="31"/>
  <c r="W438" i="31" s="1"/>
  <c r="U438" i="31"/>
  <c r="C438" i="31"/>
  <c r="D438" i="31" s="1"/>
  <c r="B438" i="31"/>
  <c r="X437" i="31"/>
  <c r="Y437" i="31" s="1"/>
  <c r="V437" i="31"/>
  <c r="U437" i="31"/>
  <c r="C437" i="31"/>
  <c r="X436" i="31"/>
  <c r="Y436" i="31" s="1"/>
  <c r="AA436" i="31" s="1"/>
  <c r="V436" i="31"/>
  <c r="W436" i="31" s="1"/>
  <c r="U436" i="31"/>
  <c r="C436" i="31"/>
  <c r="D436" i="31" s="1"/>
  <c r="B436" i="31"/>
  <c r="X435" i="31"/>
  <c r="Y435" i="31" s="1"/>
  <c r="V435" i="31"/>
  <c r="U435" i="31"/>
  <c r="C435" i="31"/>
  <c r="X434" i="31"/>
  <c r="Y434" i="31" s="1"/>
  <c r="AA434" i="31" s="1"/>
  <c r="V434" i="31"/>
  <c r="W434" i="31" s="1"/>
  <c r="U434" i="31"/>
  <c r="C434" i="31"/>
  <c r="D434" i="31" s="1"/>
  <c r="B434" i="31"/>
  <c r="X433" i="31"/>
  <c r="Y433" i="31" s="1"/>
  <c r="V433" i="31"/>
  <c r="U433" i="31"/>
  <c r="C433" i="31"/>
  <c r="X432" i="31"/>
  <c r="Z432" i="31" s="1"/>
  <c r="V432" i="31"/>
  <c r="W432" i="31" s="1"/>
  <c r="U432" i="31"/>
  <c r="C432" i="31"/>
  <c r="D432" i="31" s="1"/>
  <c r="B432" i="31"/>
  <c r="X431" i="31"/>
  <c r="Y431" i="31" s="1"/>
  <c r="V431" i="31"/>
  <c r="U431" i="31"/>
  <c r="C431" i="31"/>
  <c r="X430" i="31"/>
  <c r="V430" i="31"/>
  <c r="W430" i="31" s="1"/>
  <c r="U430" i="31"/>
  <c r="C430" i="31"/>
  <c r="D430" i="31" s="1"/>
  <c r="B430" i="31"/>
  <c r="X429" i="31"/>
  <c r="Y429" i="31" s="1"/>
  <c r="V429" i="31"/>
  <c r="U429" i="31"/>
  <c r="C429" i="31"/>
  <c r="X428" i="31"/>
  <c r="Y428" i="31" s="1"/>
  <c r="AA428" i="31" s="1"/>
  <c r="V428" i="31"/>
  <c r="W428" i="31" s="1"/>
  <c r="U428" i="31"/>
  <c r="C428" i="31"/>
  <c r="D428" i="31" s="1"/>
  <c r="B428" i="31"/>
  <c r="X427" i="31"/>
  <c r="Y427" i="31" s="1"/>
  <c r="V427" i="31"/>
  <c r="U427" i="31"/>
  <c r="C427" i="31"/>
  <c r="X426" i="31"/>
  <c r="Z426" i="31" s="1"/>
  <c r="V426" i="31"/>
  <c r="W426" i="31" s="1"/>
  <c r="U426" i="31"/>
  <c r="C426" i="31"/>
  <c r="D426" i="31" s="1"/>
  <c r="B426" i="31"/>
  <c r="X425" i="31"/>
  <c r="Y425" i="31" s="1"/>
  <c r="V425" i="31"/>
  <c r="U425" i="31"/>
  <c r="C425" i="31"/>
  <c r="X424" i="31"/>
  <c r="V424" i="31"/>
  <c r="W424" i="31" s="1"/>
  <c r="U424" i="31"/>
  <c r="C424" i="31"/>
  <c r="D424" i="31" s="1"/>
  <c r="B424" i="31"/>
  <c r="X423" i="31"/>
  <c r="Y423" i="31" s="1"/>
  <c r="V423" i="31"/>
  <c r="U423" i="31"/>
  <c r="C423" i="31"/>
  <c r="X422" i="31"/>
  <c r="Z422" i="31" s="1"/>
  <c r="V422" i="31"/>
  <c r="W422" i="31" s="1"/>
  <c r="U422" i="31"/>
  <c r="C422" i="31"/>
  <c r="D422" i="31" s="1"/>
  <c r="B422" i="31"/>
  <c r="X421" i="31"/>
  <c r="Y421" i="31" s="1"/>
  <c r="V421" i="31"/>
  <c r="U421" i="31"/>
  <c r="C421" i="31"/>
  <c r="X420" i="31"/>
  <c r="Y420" i="31" s="1"/>
  <c r="AA420" i="31" s="1"/>
  <c r="V420" i="31"/>
  <c r="W420" i="31" s="1"/>
  <c r="U420" i="31"/>
  <c r="C420" i="31"/>
  <c r="D420" i="31" s="1"/>
  <c r="B420" i="31"/>
  <c r="X419" i="31"/>
  <c r="Y419" i="31" s="1"/>
  <c r="V419" i="31"/>
  <c r="U419" i="31"/>
  <c r="C419" i="31"/>
  <c r="X418" i="31"/>
  <c r="Y418" i="31" s="1"/>
  <c r="AA418" i="31" s="1"/>
  <c r="V418" i="31"/>
  <c r="W418" i="31" s="1"/>
  <c r="U418" i="31"/>
  <c r="C418" i="31"/>
  <c r="D418" i="31" s="1"/>
  <c r="B418" i="31"/>
  <c r="X417" i="31"/>
  <c r="Y417" i="31" s="1"/>
  <c r="V417" i="31"/>
  <c r="U417" i="31"/>
  <c r="C417" i="31"/>
  <c r="X416" i="31"/>
  <c r="Z416" i="31" s="1"/>
  <c r="V416" i="31"/>
  <c r="W416" i="31" s="1"/>
  <c r="U416" i="31"/>
  <c r="C416" i="31"/>
  <c r="D416" i="31" s="1"/>
  <c r="B416" i="31"/>
  <c r="X415" i="31"/>
  <c r="Y415" i="31" s="1"/>
  <c r="V415" i="31"/>
  <c r="U415" i="31"/>
  <c r="C415" i="31"/>
  <c r="X414" i="31"/>
  <c r="V414" i="31"/>
  <c r="W414" i="31" s="1"/>
  <c r="U414" i="31"/>
  <c r="C414" i="31"/>
  <c r="D414" i="31" s="1"/>
  <c r="B414" i="31"/>
  <c r="X413" i="31"/>
  <c r="Y413" i="31" s="1"/>
  <c r="V413" i="31"/>
  <c r="U413" i="31"/>
  <c r="C413" i="31"/>
  <c r="X412" i="31"/>
  <c r="Y412" i="31" s="1"/>
  <c r="AA412" i="31" s="1"/>
  <c r="V412" i="31"/>
  <c r="W412" i="31" s="1"/>
  <c r="U412" i="31"/>
  <c r="C412" i="31"/>
  <c r="D412" i="31" s="1"/>
  <c r="B412" i="31"/>
  <c r="X411" i="31"/>
  <c r="Y411" i="31" s="1"/>
  <c r="V411" i="31"/>
  <c r="U411" i="31"/>
  <c r="C411" i="31"/>
  <c r="X410" i="31"/>
  <c r="Z410" i="31" s="1"/>
  <c r="V410" i="31"/>
  <c r="W410" i="31" s="1"/>
  <c r="U410" i="31"/>
  <c r="C410" i="31"/>
  <c r="D410" i="31" s="1"/>
  <c r="B410" i="31"/>
  <c r="X409" i="31"/>
  <c r="Y409" i="31" s="1"/>
  <c r="V409" i="31"/>
  <c r="U409" i="31"/>
  <c r="C409" i="31"/>
  <c r="X408" i="31"/>
  <c r="V408" i="31"/>
  <c r="W408" i="31" s="1"/>
  <c r="U408" i="31"/>
  <c r="C408" i="31"/>
  <c r="D408" i="31" s="1"/>
  <c r="B408" i="31"/>
  <c r="X407" i="31"/>
  <c r="Y407" i="31" s="1"/>
  <c r="V407" i="31"/>
  <c r="U407" i="31"/>
  <c r="C407" i="31"/>
  <c r="X406" i="31"/>
  <c r="Z406" i="31" s="1"/>
  <c r="V406" i="31"/>
  <c r="W406" i="31" s="1"/>
  <c r="U406" i="31"/>
  <c r="C406" i="31"/>
  <c r="D406" i="31" s="1"/>
  <c r="B406" i="31"/>
  <c r="X405" i="31"/>
  <c r="Y405" i="31" s="1"/>
  <c r="V405" i="31"/>
  <c r="U405" i="31"/>
  <c r="C405" i="31"/>
  <c r="X404" i="31"/>
  <c r="Y404" i="31" s="1"/>
  <c r="AA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399" i="31"/>
  <c r="Y399" i="31" s="1"/>
  <c r="V399" i="31"/>
  <c r="U399" i="31"/>
  <c r="C399" i="31"/>
  <c r="X398" i="31"/>
  <c r="V398" i="31"/>
  <c r="W398" i="31" s="1"/>
  <c r="U398" i="31"/>
  <c r="C398" i="31"/>
  <c r="D398" i="31" s="1"/>
  <c r="B398" i="31"/>
  <c r="X397" i="31"/>
  <c r="Y397" i="31" s="1"/>
  <c r="V397" i="31"/>
  <c r="U397" i="31"/>
  <c r="C397" i="31"/>
  <c r="X396" i="31"/>
  <c r="Y396" i="31" s="1"/>
  <c r="AA396" i="31" s="1"/>
  <c r="V396" i="31"/>
  <c r="W396" i="31" s="1"/>
  <c r="U396" i="31"/>
  <c r="C396" i="31"/>
  <c r="D396" i="31" s="1"/>
  <c r="B396" i="31"/>
  <c r="X133" i="31"/>
  <c r="Y133" i="31" s="1"/>
  <c r="V133" i="31"/>
  <c r="U133" i="31"/>
  <c r="C133" i="31"/>
  <c r="X132" i="31"/>
  <c r="Y132" i="31" s="1"/>
  <c r="AA132" i="31" s="1"/>
  <c r="V132" i="31"/>
  <c r="W132" i="31" s="1"/>
  <c r="U132" i="31"/>
  <c r="C132" i="31"/>
  <c r="D132" i="31" s="1"/>
  <c r="B132"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179" i="31"/>
  <c r="Y1179" i="31" s="1"/>
  <c r="V1179" i="31"/>
  <c r="U1179" i="31"/>
  <c r="C1179" i="31"/>
  <c r="X1178" i="31"/>
  <c r="Z1178" i="31" s="1"/>
  <c r="V1178" i="31"/>
  <c r="W1178" i="31" s="1"/>
  <c r="U1178" i="31"/>
  <c r="C1178" i="31"/>
  <c r="D1178" i="31" s="1"/>
  <c r="B1178" i="31"/>
  <c r="X1067" i="31"/>
  <c r="Y1067" i="31" s="1"/>
  <c r="V1067" i="31"/>
  <c r="U1067" i="31"/>
  <c r="C1067" i="31"/>
  <c r="X1066" i="31"/>
  <c r="Z1066" i="31" s="1"/>
  <c r="V1066" i="31"/>
  <c r="W1066" i="31" s="1"/>
  <c r="U1066" i="31"/>
  <c r="C1066" i="31"/>
  <c r="D1066" i="31" s="1"/>
  <c r="B1066" i="31"/>
  <c r="X1071" i="31"/>
  <c r="Y1071" i="31" s="1"/>
  <c r="V1071" i="31"/>
  <c r="U1071" i="31"/>
  <c r="C1071" i="31"/>
  <c r="X1070" i="31"/>
  <c r="Z1070" i="31" s="1"/>
  <c r="V1070" i="31"/>
  <c r="W1070" i="31" s="1"/>
  <c r="U1070" i="31"/>
  <c r="C1070" i="31"/>
  <c r="D1070" i="31" s="1"/>
  <c r="B1070" i="31"/>
  <c r="X1075" i="31"/>
  <c r="Y1075" i="31" s="1"/>
  <c r="V1075" i="31"/>
  <c r="U1075" i="31"/>
  <c r="C1075" i="31"/>
  <c r="X1074" i="31"/>
  <c r="Y1074" i="31" s="1"/>
  <c r="AA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63" i="31"/>
  <c r="Y1063" i="31" s="1"/>
  <c r="V1063" i="31"/>
  <c r="U1063" i="31"/>
  <c r="C1063" i="31"/>
  <c r="X1062" i="31"/>
  <c r="Y1062" i="31" s="1"/>
  <c r="AA1062" i="31" s="1"/>
  <c r="V1062" i="31"/>
  <c r="W1062" i="31" s="1"/>
  <c r="U1062" i="31"/>
  <c r="C1062" i="31"/>
  <c r="D1062" i="31" s="1"/>
  <c r="B1062" i="31"/>
  <c r="X123" i="31"/>
  <c r="Y123" i="31" s="1"/>
  <c r="V123" i="31"/>
  <c r="U123" i="31"/>
  <c r="C123" i="31"/>
  <c r="X122" i="31"/>
  <c r="Z122" i="31" s="1"/>
  <c r="V122" i="31"/>
  <c r="W122" i="31" s="1"/>
  <c r="U122" i="31"/>
  <c r="C122" i="31"/>
  <c r="D122" i="31" s="1"/>
  <c r="B122" i="31"/>
  <c r="X127" i="31"/>
  <c r="Y127" i="31" s="1"/>
  <c r="V127" i="31"/>
  <c r="U127" i="31"/>
  <c r="C127" i="31"/>
  <c r="X126" i="31"/>
  <c r="Z126" i="31" s="1"/>
  <c r="V126" i="31"/>
  <c r="W126" i="31" s="1"/>
  <c r="U126" i="31"/>
  <c r="C126" i="31"/>
  <c r="D126" i="31" s="1"/>
  <c r="B126" i="31"/>
  <c r="X1069" i="31"/>
  <c r="Y1069" i="31" s="1"/>
  <c r="V1069" i="31"/>
  <c r="U1069" i="31"/>
  <c r="C1069" i="31"/>
  <c r="X1068" i="31"/>
  <c r="Z1068" i="31" s="1"/>
  <c r="V1068" i="31"/>
  <c r="W1068" i="31" s="1"/>
  <c r="U1068" i="31"/>
  <c r="C1068" i="31"/>
  <c r="D1068" i="31" s="1"/>
  <c r="B1068" i="31"/>
  <c r="X99" i="31"/>
  <c r="Y99" i="31" s="1"/>
  <c r="V99" i="31"/>
  <c r="U99" i="31"/>
  <c r="C99" i="31"/>
  <c r="X98" i="31"/>
  <c r="Z98" i="31" s="1"/>
  <c r="V98" i="31"/>
  <c r="W98" i="31" s="1"/>
  <c r="U98" i="31"/>
  <c r="C98" i="31"/>
  <c r="D98" i="31" s="1"/>
  <c r="B98" i="31"/>
  <c r="X1171" i="31"/>
  <c r="Y1171" i="31" s="1"/>
  <c r="V1171" i="31"/>
  <c r="U1171" i="31"/>
  <c r="C1171" i="31"/>
  <c r="X1170" i="31"/>
  <c r="Z1170" i="31" s="1"/>
  <c r="V1170" i="31"/>
  <c r="W1170" i="31" s="1"/>
  <c r="U1170" i="31"/>
  <c r="C1170" i="31"/>
  <c r="D1170" i="31" s="1"/>
  <c r="B1170" i="31"/>
  <c r="X1129" i="31"/>
  <c r="Y1129" i="31" s="1"/>
  <c r="V1129" i="31"/>
  <c r="U1129" i="31"/>
  <c r="C1129" i="31"/>
  <c r="X1128" i="31"/>
  <c r="Y1128" i="31" s="1"/>
  <c r="AA1128" i="31" s="1"/>
  <c r="V1128" i="31"/>
  <c r="W1128" i="31" s="1"/>
  <c r="U1128" i="31"/>
  <c r="C1128" i="31"/>
  <c r="D1128" i="31" s="1"/>
  <c r="B1128" i="31"/>
  <c r="X89" i="31"/>
  <c r="Y89" i="31" s="1"/>
  <c r="V89" i="31"/>
  <c r="U89" i="31"/>
  <c r="C89" i="31"/>
  <c r="X88" i="31"/>
  <c r="Z88" i="31" s="1"/>
  <c r="V88" i="31"/>
  <c r="W88" i="31" s="1"/>
  <c r="U88" i="31"/>
  <c r="C88" i="31"/>
  <c r="D88" i="31" s="1"/>
  <c r="B88" i="31"/>
  <c r="X389" i="31"/>
  <c r="Y389" i="31" s="1"/>
  <c r="V353" i="31"/>
  <c r="U353" i="31"/>
  <c r="C353" i="31"/>
  <c r="X388" i="31"/>
  <c r="Y388" i="31" s="1"/>
  <c r="AA388" i="31" s="1"/>
  <c r="V352" i="31"/>
  <c r="W352" i="31" s="1"/>
  <c r="U352" i="31"/>
  <c r="C352" i="31"/>
  <c r="D352" i="31" s="1"/>
  <c r="B352" i="31"/>
  <c r="X1059" i="31"/>
  <c r="Y1059" i="31" s="1"/>
  <c r="V91" i="31"/>
  <c r="U91" i="31"/>
  <c r="C91" i="31"/>
  <c r="X1058" i="31"/>
  <c r="Z1058" i="31" s="1"/>
  <c r="V90" i="31"/>
  <c r="W90" i="31" s="1"/>
  <c r="U90" i="31"/>
  <c r="C90" i="31"/>
  <c r="D90" i="31" s="1"/>
  <c r="B90" i="31"/>
  <c r="X97" i="31"/>
  <c r="Y97" i="31" s="1"/>
  <c r="V337" i="31"/>
  <c r="U337" i="31"/>
  <c r="C337" i="31"/>
  <c r="X96" i="31"/>
  <c r="Z96" i="31" s="1"/>
  <c r="V336" i="31"/>
  <c r="W336" i="31" s="1"/>
  <c r="U336" i="31"/>
  <c r="C336" i="31"/>
  <c r="D336" i="31" s="1"/>
  <c r="B336" i="31"/>
  <c r="X227" i="31"/>
  <c r="Y227" i="31" s="1"/>
  <c r="V205" i="31"/>
  <c r="U205" i="31"/>
  <c r="C205" i="31"/>
  <c r="X226" i="31"/>
  <c r="Z226" i="31" s="1"/>
  <c r="V204" i="31"/>
  <c r="W204" i="31" s="1"/>
  <c r="U204" i="31"/>
  <c r="C204" i="31"/>
  <c r="D204" i="31" s="1"/>
  <c r="B204" i="31"/>
  <c r="X1097" i="31"/>
  <c r="Y1097" i="31" s="1"/>
  <c r="V1097" i="31"/>
  <c r="U1097" i="31"/>
  <c r="C1097" i="31"/>
  <c r="X1096" i="31"/>
  <c r="Z1096" i="31" s="1"/>
  <c r="V1096" i="31"/>
  <c r="W1096" i="31" s="1"/>
  <c r="U1096" i="31"/>
  <c r="C1096" i="31"/>
  <c r="D1096" i="31" s="1"/>
  <c r="B1096" i="31"/>
  <c r="X93" i="31"/>
  <c r="Y93" i="31" s="1"/>
  <c r="V93" i="31"/>
  <c r="U93" i="31"/>
  <c r="C93" i="31"/>
  <c r="X92" i="31"/>
  <c r="Y92" i="31" s="1"/>
  <c r="AA92" i="31" s="1"/>
  <c r="V92" i="31"/>
  <c r="W92" i="31" s="1"/>
  <c r="U92" i="31"/>
  <c r="C92" i="31"/>
  <c r="D92" i="31" s="1"/>
  <c r="B92" i="31"/>
  <c r="X211" i="31"/>
  <c r="Y211" i="31" s="1"/>
  <c r="V211" i="31"/>
  <c r="U211" i="31"/>
  <c r="C211" i="31"/>
  <c r="X210" i="31"/>
  <c r="Z210" i="31" s="1"/>
  <c r="V210" i="31"/>
  <c r="W210" i="31" s="1"/>
  <c r="U210" i="31"/>
  <c r="C210" i="31"/>
  <c r="D210" i="31" s="1"/>
  <c r="B210" i="31"/>
  <c r="X265" i="31"/>
  <c r="Y265" i="31" s="1"/>
  <c r="V83" i="31"/>
  <c r="U83" i="31"/>
  <c r="C83" i="31"/>
  <c r="X264" i="31"/>
  <c r="Z264" i="31" s="1"/>
  <c r="V82" i="31"/>
  <c r="W82" i="31" s="1"/>
  <c r="U82" i="31"/>
  <c r="C82" i="31"/>
  <c r="D82" i="31" s="1"/>
  <c r="B82" i="31"/>
  <c r="X183" i="31"/>
  <c r="Y183" i="31" s="1"/>
  <c r="V209" i="31"/>
  <c r="U209" i="31"/>
  <c r="C209" i="31"/>
  <c r="X182" i="31"/>
  <c r="Y182" i="31" s="1"/>
  <c r="AA182" i="31" s="1"/>
  <c r="V208" i="31"/>
  <c r="W208" i="31" s="1"/>
  <c r="U208" i="31"/>
  <c r="C208" i="31"/>
  <c r="D208" i="31" s="1"/>
  <c r="B208" i="31"/>
  <c r="X357" i="31"/>
  <c r="Y357" i="31" s="1"/>
  <c r="V357" i="31"/>
  <c r="U357" i="31"/>
  <c r="C357" i="31"/>
  <c r="X356" i="31"/>
  <c r="Z356" i="31" s="1"/>
  <c r="V356" i="31"/>
  <c r="W356" i="31" s="1"/>
  <c r="U356" i="31"/>
  <c r="C356" i="31"/>
  <c r="D356" i="31" s="1"/>
  <c r="B356" i="31"/>
  <c r="X177" i="31"/>
  <c r="Y177" i="31" s="1"/>
  <c r="V203" i="31"/>
  <c r="U203" i="31"/>
  <c r="C203" i="31"/>
  <c r="X176" i="31"/>
  <c r="Z176" i="31" s="1"/>
  <c r="V202" i="31"/>
  <c r="W202" i="31" s="1"/>
  <c r="U202" i="31"/>
  <c r="C202" i="31"/>
  <c r="D202" i="31" s="1"/>
  <c r="B202" i="31"/>
  <c r="X249" i="31"/>
  <c r="Y249" i="31" s="1"/>
  <c r="V249" i="31"/>
  <c r="U249" i="31"/>
  <c r="C249" i="31"/>
  <c r="X248" i="31"/>
  <c r="Z248" i="31" s="1"/>
  <c r="V248" i="31"/>
  <c r="W248" i="31" s="1"/>
  <c r="U248" i="31"/>
  <c r="C248" i="31"/>
  <c r="D248" i="31" s="1"/>
  <c r="B248" i="31"/>
  <c r="X49" i="31"/>
  <c r="Y49" i="31" s="1"/>
  <c r="V51" i="31"/>
  <c r="U51" i="31"/>
  <c r="C51" i="31"/>
  <c r="X48" i="31"/>
  <c r="Z48" i="31" s="1"/>
  <c r="V50" i="31"/>
  <c r="W50" i="31" s="1"/>
  <c r="U50" i="31"/>
  <c r="C50" i="31"/>
  <c r="D50" i="31" s="1"/>
  <c r="X245" i="31"/>
  <c r="Y245" i="31" s="1"/>
  <c r="V265" i="31"/>
  <c r="U265" i="31"/>
  <c r="C265" i="31"/>
  <c r="X244" i="31"/>
  <c r="Z244" i="31" s="1"/>
  <c r="V264" i="31"/>
  <c r="W264" i="31" s="1"/>
  <c r="U264" i="31"/>
  <c r="C264" i="31"/>
  <c r="D264" i="31" s="1"/>
  <c r="B264" i="31"/>
  <c r="X267" i="31"/>
  <c r="Y267" i="31" s="1"/>
  <c r="V267" i="31"/>
  <c r="U267" i="31"/>
  <c r="C267" i="31"/>
  <c r="X266" i="31"/>
  <c r="Z266" i="31" s="1"/>
  <c r="V266" i="31"/>
  <c r="W266" i="31" s="1"/>
  <c r="U266" i="31"/>
  <c r="C266" i="31"/>
  <c r="D266" i="31" s="1"/>
  <c r="B266" i="31"/>
  <c r="X33" i="31"/>
  <c r="Y33" i="31" s="1"/>
  <c r="V49" i="31"/>
  <c r="U49" i="31"/>
  <c r="C49" i="31"/>
  <c r="X32" i="31"/>
  <c r="Y32" i="31" s="1"/>
  <c r="AA32" i="31" s="1"/>
  <c r="V48" i="31"/>
  <c r="W48" i="31" s="1"/>
  <c r="U48" i="31"/>
  <c r="C48" i="31"/>
  <c r="D48" i="31" s="1"/>
  <c r="X337" i="31"/>
  <c r="Y337" i="31" s="1"/>
  <c r="V159" i="31"/>
  <c r="U159" i="31"/>
  <c r="C159" i="31"/>
  <c r="X336" i="31"/>
  <c r="Y336" i="31" s="1"/>
  <c r="AA336" i="31" s="1"/>
  <c r="V158" i="31"/>
  <c r="W158" i="31" s="1"/>
  <c r="U158" i="31"/>
  <c r="C158" i="31"/>
  <c r="D158" i="31" s="1"/>
  <c r="B158" i="31"/>
  <c r="X31" i="31"/>
  <c r="Y31" i="31" s="1"/>
  <c r="V33" i="31"/>
  <c r="U33" i="31"/>
  <c r="C33" i="31"/>
  <c r="X30" i="31"/>
  <c r="Y30" i="31" s="1"/>
  <c r="AA30" i="31" s="1"/>
  <c r="V32" i="31"/>
  <c r="W32" i="31" s="1"/>
  <c r="U32" i="31"/>
  <c r="C32" i="31"/>
  <c r="D32" i="31" s="1"/>
  <c r="X87" i="31"/>
  <c r="Y87" i="31" s="1"/>
  <c r="V87" i="31"/>
  <c r="U87" i="31"/>
  <c r="C87" i="31"/>
  <c r="X86" i="31"/>
  <c r="Z86" i="31" s="1"/>
  <c r="V86" i="31"/>
  <c r="W86" i="31" s="1"/>
  <c r="U86" i="31"/>
  <c r="C86" i="31"/>
  <c r="D86" i="31" s="1"/>
  <c r="B86" i="31"/>
  <c r="Y1105" i="31"/>
  <c r="V1113" i="31"/>
  <c r="U1113" i="31"/>
  <c r="C1113" i="31"/>
  <c r="Z1104" i="31"/>
  <c r="Y1104" i="31"/>
  <c r="AA1104" i="31" s="1"/>
  <c r="V1112" i="31"/>
  <c r="W1112" i="31" s="1"/>
  <c r="U1112" i="31"/>
  <c r="C1112" i="31"/>
  <c r="D1112" i="31" s="1"/>
  <c r="B1112" i="31"/>
  <c r="X1113" i="31"/>
  <c r="Y1113" i="31" s="1"/>
  <c r="V1115" i="31"/>
  <c r="U1115" i="31"/>
  <c r="C1115" i="31"/>
  <c r="X1112" i="31"/>
  <c r="Z1112" i="31" s="1"/>
  <c r="V1114" i="31"/>
  <c r="W1114" i="31" s="1"/>
  <c r="U1114" i="31"/>
  <c r="C1114" i="31"/>
  <c r="D1114" i="31" s="1"/>
  <c r="B1114" i="31"/>
  <c r="X1111" i="31"/>
  <c r="Y1111" i="31" s="1"/>
  <c r="V1111" i="31"/>
  <c r="U1111" i="31"/>
  <c r="C1111" i="31"/>
  <c r="X1110" i="31"/>
  <c r="Z1110" i="31" s="1"/>
  <c r="V1110" i="31"/>
  <c r="W1110" i="31" s="1"/>
  <c r="U1110" i="31"/>
  <c r="C1110" i="31"/>
  <c r="D1110" i="31" s="1"/>
  <c r="B1110" i="31"/>
  <c r="Y1107" i="31"/>
  <c r="V1117" i="31"/>
  <c r="U1117" i="31"/>
  <c r="C1117" i="31"/>
  <c r="Z1106" i="31"/>
  <c r="Y1106" i="31"/>
  <c r="AA1106" i="31" s="1"/>
  <c r="V1116" i="31"/>
  <c r="W1116" i="31" s="1"/>
  <c r="U1116" i="31"/>
  <c r="C1116" i="31"/>
  <c r="D1116" i="31" s="1"/>
  <c r="B1116" i="31"/>
  <c r="X243" i="31"/>
  <c r="Y243" i="31" s="1"/>
  <c r="V243" i="31"/>
  <c r="U243" i="31"/>
  <c r="C243" i="31"/>
  <c r="X242" i="31"/>
  <c r="Z242" i="31" s="1"/>
  <c r="V242" i="31"/>
  <c r="W242" i="31" s="1"/>
  <c r="U242" i="31"/>
  <c r="C242" i="31"/>
  <c r="D242" i="31" s="1"/>
  <c r="B242" i="31"/>
  <c r="Y1103" i="31"/>
  <c r="V1105" i="31"/>
  <c r="U1105" i="31"/>
  <c r="C1105" i="31"/>
  <c r="Z1102" i="31"/>
  <c r="Y1102" i="31"/>
  <c r="AA1102" i="31" s="1"/>
  <c r="V1104" i="31"/>
  <c r="W1104" i="31" s="1"/>
  <c r="U1104" i="31"/>
  <c r="C1104" i="31"/>
  <c r="D1104" i="31" s="1"/>
  <c r="B1104" i="31"/>
  <c r="X171" i="31"/>
  <c r="Y171" i="31" s="1"/>
  <c r="V1107" i="31"/>
  <c r="U1107" i="31"/>
  <c r="C1107" i="31"/>
  <c r="X170" i="31"/>
  <c r="Z170" i="31" s="1"/>
  <c r="V1106" i="31"/>
  <c r="W1106" i="31" s="1"/>
  <c r="U1106" i="31"/>
  <c r="C1106" i="31"/>
  <c r="D1106" i="31" s="1"/>
  <c r="B1106" i="31"/>
  <c r="X187" i="31"/>
  <c r="Y187" i="31" s="1"/>
  <c r="V1109" i="31"/>
  <c r="U1109" i="31"/>
  <c r="C1109" i="31"/>
  <c r="X186" i="31"/>
  <c r="Y186" i="31" s="1"/>
  <c r="AA186" i="31" s="1"/>
  <c r="V1108" i="31"/>
  <c r="W1108" i="31" s="1"/>
  <c r="U1108" i="31"/>
  <c r="C1108" i="31"/>
  <c r="D1108" i="31" s="1"/>
  <c r="Y1087" i="31"/>
  <c r="V1087" i="31"/>
  <c r="U1087" i="31"/>
  <c r="C1087" i="31"/>
  <c r="Z1086" i="31"/>
  <c r="Y1086" i="31"/>
  <c r="AA1086" i="31" s="1"/>
  <c r="V1086" i="31"/>
  <c r="W1086" i="31" s="1"/>
  <c r="U1086" i="31"/>
  <c r="C1086" i="31"/>
  <c r="D1086" i="31" s="1"/>
  <c r="B1086" i="31"/>
  <c r="X105" i="31"/>
  <c r="Y105" i="31" s="1"/>
  <c r="V105" i="31"/>
  <c r="U105" i="31"/>
  <c r="C105" i="31"/>
  <c r="X104" i="31"/>
  <c r="Z104" i="31" s="1"/>
  <c r="V104" i="31"/>
  <c r="W104" i="31" s="1"/>
  <c r="U104" i="31"/>
  <c r="C104" i="31"/>
  <c r="D104" i="31" s="1"/>
  <c r="B104" i="31"/>
  <c r="X103" i="31"/>
  <c r="Y103" i="31" s="1"/>
  <c r="V103" i="31"/>
  <c r="U103" i="31"/>
  <c r="C103" i="31"/>
  <c r="X102" i="31"/>
  <c r="Z102" i="31" s="1"/>
  <c r="V102" i="31"/>
  <c r="W102" i="31" s="1"/>
  <c r="U102" i="31"/>
  <c r="C102" i="31"/>
  <c r="D102" i="31" s="1"/>
  <c r="B102" i="31"/>
  <c r="X1169" i="31"/>
  <c r="Y1169" i="31" s="1"/>
  <c r="V1169" i="31"/>
  <c r="U1169" i="31"/>
  <c r="C1169" i="31"/>
  <c r="X1168" i="31"/>
  <c r="Z1168" i="31" s="1"/>
  <c r="V1168" i="31"/>
  <c r="W1168" i="31" s="1"/>
  <c r="U1168" i="31"/>
  <c r="C1168" i="31"/>
  <c r="D1168" i="31" s="1"/>
  <c r="B1168" i="31"/>
  <c r="X1167" i="31"/>
  <c r="Y1167" i="31" s="1"/>
  <c r="V1167" i="31"/>
  <c r="U1167" i="31"/>
  <c r="C1167" i="31"/>
  <c r="X1166" i="31"/>
  <c r="Z1166" i="31" s="1"/>
  <c r="V1166" i="31"/>
  <c r="W1166" i="31" s="1"/>
  <c r="U1166" i="31"/>
  <c r="C1166" i="31"/>
  <c r="D1166" i="31" s="1"/>
  <c r="B1166" i="31"/>
  <c r="X1165" i="31"/>
  <c r="Y1165" i="31" s="1"/>
  <c r="V1165" i="31"/>
  <c r="U1165" i="31"/>
  <c r="C1165" i="31"/>
  <c r="X1164" i="31"/>
  <c r="Y1164" i="31" s="1"/>
  <c r="AA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1161" i="31"/>
  <c r="Y1161" i="31" s="1"/>
  <c r="V1161" i="31"/>
  <c r="U1161" i="31"/>
  <c r="C1161" i="31"/>
  <c r="X1160" i="31"/>
  <c r="Z1160" i="31" s="1"/>
  <c r="V1160" i="31"/>
  <c r="W1160" i="31" s="1"/>
  <c r="U1160" i="31"/>
  <c r="C1160" i="31"/>
  <c r="D1160" i="31" s="1"/>
  <c r="B1160" i="31"/>
  <c r="X121" i="31"/>
  <c r="Y121" i="31" s="1"/>
  <c r="V121" i="31"/>
  <c r="U121" i="31"/>
  <c r="C121" i="31"/>
  <c r="X120" i="31"/>
  <c r="Z120" i="31" s="1"/>
  <c r="V120" i="31"/>
  <c r="W120" i="31" s="1"/>
  <c r="U120" i="31"/>
  <c r="C120" i="31"/>
  <c r="D120" i="31" s="1"/>
  <c r="B120"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395" i="31"/>
  <c r="Y395" i="31" s="1"/>
  <c r="V395" i="31"/>
  <c r="U395" i="31"/>
  <c r="C395" i="31"/>
  <c r="X394" i="31"/>
  <c r="Z394" i="31" s="1"/>
  <c r="V394" i="31"/>
  <c r="W394" i="31" s="1"/>
  <c r="U394" i="31"/>
  <c r="C394" i="31"/>
  <c r="D394" i="31" s="1"/>
  <c r="B394" i="31"/>
  <c r="X1155" i="31"/>
  <c r="Y1155" i="31" s="1"/>
  <c r="V1155" i="31"/>
  <c r="U1155" i="31"/>
  <c r="C1155" i="31"/>
  <c r="X1154" i="31"/>
  <c r="Z1154" i="31" s="1"/>
  <c r="V1154" i="31"/>
  <c r="W1154" i="31" s="1"/>
  <c r="U1154" i="31"/>
  <c r="C1154" i="31"/>
  <c r="D1154" i="31" s="1"/>
  <c r="B1154" i="31"/>
  <c r="X1153" i="31"/>
  <c r="Y1153" i="31" s="1"/>
  <c r="V1153" i="31"/>
  <c r="U1153" i="31"/>
  <c r="C1153" i="31"/>
  <c r="X1152" i="31"/>
  <c r="Y1152" i="31" s="1"/>
  <c r="AA1152" i="31" s="1"/>
  <c r="V1152" i="31"/>
  <c r="W1152" i="31" s="1"/>
  <c r="U1152" i="31"/>
  <c r="C1152" i="31"/>
  <c r="D1152" i="31" s="1"/>
  <c r="B1152" i="31"/>
  <c r="X29" i="31"/>
  <c r="Y29" i="31" s="1"/>
  <c r="V29" i="31"/>
  <c r="U29" i="31"/>
  <c r="C29" i="31"/>
  <c r="X28" i="31"/>
  <c r="Z28" i="31" s="1"/>
  <c r="V28" i="31"/>
  <c r="W28" i="31" s="1"/>
  <c r="U28" i="31"/>
  <c r="C28" i="31"/>
  <c r="D28" i="31" s="1"/>
  <c r="B28"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47" i="31"/>
  <c r="Y1147" i="31" s="1"/>
  <c r="V1147" i="31"/>
  <c r="U1147" i="31"/>
  <c r="C1147" i="31"/>
  <c r="X1146" i="31"/>
  <c r="Z1146" i="31" s="1"/>
  <c r="V1146" i="31"/>
  <c r="W1146" i="31" s="1"/>
  <c r="U1146" i="31"/>
  <c r="C1146" i="31"/>
  <c r="D1146" i="31" s="1"/>
  <c r="B1146" i="31"/>
  <c r="X101" i="31"/>
  <c r="Y101" i="31" s="1"/>
  <c r="V101" i="31"/>
  <c r="U101" i="31"/>
  <c r="C101" i="31"/>
  <c r="X100" i="31"/>
  <c r="Z100" i="31" s="1"/>
  <c r="V100" i="31"/>
  <c r="W100" i="31" s="1"/>
  <c r="U100" i="31"/>
  <c r="C100" i="31"/>
  <c r="D100" i="31" s="1"/>
  <c r="B100" i="31"/>
  <c r="X1145" i="31"/>
  <c r="Y1145" i="31" s="1"/>
  <c r="V1145" i="31"/>
  <c r="U1145" i="31"/>
  <c r="C1145" i="31"/>
  <c r="X1144" i="31"/>
  <c r="Z1144" i="31" s="1"/>
  <c r="V1144" i="31"/>
  <c r="W1144" i="31" s="1"/>
  <c r="U1144" i="31"/>
  <c r="C1144" i="31"/>
  <c r="D1144" i="31" s="1"/>
  <c r="B1144" i="31"/>
  <c r="X1123" i="31"/>
  <c r="Y1123" i="31" s="1"/>
  <c r="V1123" i="31"/>
  <c r="U1123" i="31"/>
  <c r="C1123" i="31"/>
  <c r="X1122" i="31"/>
  <c r="Z1122" i="31" s="1"/>
  <c r="V1122" i="31"/>
  <c r="W1122" i="31" s="1"/>
  <c r="U1122" i="31"/>
  <c r="C1122" i="31"/>
  <c r="D1122" i="31" s="1"/>
  <c r="B1122"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52" i="31"/>
  <c r="Z58" i="31"/>
  <c r="Z76" i="31"/>
  <c r="Y48" i="31"/>
  <c r="AA48" i="31" s="1"/>
  <c r="Z32"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38" i="31"/>
  <c r="Z50" i="31"/>
  <c r="Y70" i="31"/>
  <c r="AA70" i="31" s="1"/>
  <c r="Z72" i="31"/>
  <c r="Y138" i="31"/>
  <c r="AA138" i="31" s="1"/>
  <c r="Z62" i="31"/>
  <c r="Y1136" i="31"/>
  <c r="AA1136" i="31" s="1"/>
  <c r="Y1108" i="31"/>
  <c r="AA1108" i="31" s="1"/>
  <c r="Z64" i="31"/>
  <c r="Y80" i="31"/>
  <c r="AA80" i="31" s="1"/>
  <c r="Y906" i="31"/>
  <c r="AA906" i="31" s="1"/>
  <c r="Z30" i="31"/>
  <c r="Z60" i="31"/>
  <c r="Y166" i="31"/>
  <c r="AA166" i="31" s="1"/>
  <c r="Y542" i="31"/>
  <c r="AA542" i="31" s="1"/>
  <c r="Z798" i="31"/>
  <c r="Y648" i="31"/>
  <c r="AA648" i="31" s="1"/>
  <c r="Y706" i="31"/>
  <c r="AA706" i="31" s="1"/>
  <c r="Y544" i="31"/>
  <c r="AA544" i="31" s="1"/>
  <c r="Y598" i="31"/>
  <c r="AA598" i="31" s="1"/>
  <c r="Y474" i="31"/>
  <c r="AA474" i="31" s="1"/>
  <c r="Y54" i="31"/>
  <c r="AA54" i="31" s="1"/>
  <c r="Z152" i="31"/>
  <c r="Y74" i="31"/>
  <c r="AA74" i="31" s="1"/>
  <c r="Y20" i="31"/>
  <c r="AA20" i="31" s="1"/>
  <c r="Z468" i="31"/>
  <c r="Z482" i="31"/>
  <c r="Z800" i="31"/>
  <c r="Y386" i="31"/>
  <c r="AA386" i="31" s="1"/>
  <c r="Z826" i="31"/>
  <c r="Y222" i="31"/>
  <c r="AA222" i="31" s="1"/>
  <c r="Y450" i="31"/>
  <c r="AA450" i="31" s="1"/>
  <c r="Y774" i="31"/>
  <c r="AA774" i="31" s="1"/>
  <c r="Y134" i="31"/>
  <c r="AA134" i="31" s="1"/>
  <c r="Z568" i="31"/>
  <c r="Y572" i="31"/>
  <c r="AA572" i="31" s="1"/>
  <c r="Z650" i="31"/>
  <c r="Z676" i="31"/>
  <c r="Y680" i="31"/>
  <c r="AA680" i="31" s="1"/>
  <c r="Z908" i="31"/>
  <c r="Y912" i="31"/>
  <c r="AA912" i="31" s="1"/>
  <c r="Z946" i="31"/>
  <c r="Z972" i="31"/>
  <c r="Y976" i="31"/>
  <c r="AA976" i="31" s="1"/>
  <c r="Y1012" i="31"/>
  <c r="AA1012" i="31" s="1"/>
  <c r="Y246" i="31"/>
  <c r="AA246" i="31" s="1"/>
  <c r="Y192" i="31"/>
  <c r="AA192" i="31" s="1"/>
  <c r="Y590" i="31"/>
  <c r="AA590" i="31" s="1"/>
  <c r="Y614" i="31"/>
  <c r="AA614" i="31" s="1"/>
  <c r="Z858" i="31"/>
  <c r="Y466" i="31"/>
  <c r="AA466" i="31" s="1"/>
  <c r="Y528" i="31"/>
  <c r="AA528" i="31" s="1"/>
  <c r="Y922" i="31"/>
  <c r="AA922" i="31" s="1"/>
  <c r="Y1162" i="31"/>
  <c r="AA1162" i="31" s="1"/>
  <c r="Z186" i="31"/>
  <c r="Z1128" i="31"/>
  <c r="Y402" i="31"/>
  <c r="AA402" i="31" s="1"/>
  <c r="Z546" i="31"/>
  <c r="Y582" i="31"/>
  <c r="AA582" i="31" s="1"/>
  <c r="Y752" i="31"/>
  <c r="AA752" i="31" s="1"/>
  <c r="Z790" i="31"/>
  <c r="Z418" i="31"/>
  <c r="Z914" i="31"/>
  <c r="Z92" i="31"/>
  <c r="Z434" i="31"/>
  <c r="Y526" i="31"/>
  <c r="AA526" i="31" s="1"/>
  <c r="Y574" i="31"/>
  <c r="AA574" i="31" s="1"/>
  <c r="Z744" i="31"/>
  <c r="Y856" i="31"/>
  <c r="AA856" i="31" s="1"/>
  <c r="Z1164" i="31"/>
  <c r="Z1074" i="31"/>
  <c r="Z404" i="31"/>
  <c r="Y426" i="31"/>
  <c r="AA426" i="31" s="1"/>
  <c r="Z444" i="31"/>
  <c r="Y448" i="31"/>
  <c r="AA448" i="31" s="1"/>
  <c r="Y536" i="31"/>
  <c r="AA536" i="31" s="1"/>
  <c r="Y550" i="31"/>
  <c r="AA550" i="31" s="1"/>
  <c r="Y606" i="31"/>
  <c r="AA606" i="31" s="1"/>
  <c r="Y392" i="31"/>
  <c r="AA392" i="31" s="1"/>
  <c r="Y796" i="31"/>
  <c r="AA796" i="31" s="1"/>
  <c r="Y888" i="31"/>
  <c r="AA888" i="31" s="1"/>
  <c r="Y916" i="31"/>
  <c r="AA916" i="31" s="1"/>
  <c r="Z924" i="31"/>
  <c r="Y928" i="31"/>
  <c r="AA928" i="31" s="1"/>
  <c r="Y964" i="31"/>
  <c r="AA964" i="31" s="1"/>
  <c r="Y1000" i="31"/>
  <c r="AA1000" i="31" s="1"/>
  <c r="Z1044" i="31"/>
  <c r="Y284" i="31"/>
  <c r="AA284" i="31" s="1"/>
  <c r="Z208" i="31"/>
  <c r="Z342" i="31"/>
  <c r="Y1056" i="31"/>
  <c r="AA1056" i="31" s="1"/>
  <c r="Z396" i="31"/>
  <c r="Y506" i="31"/>
  <c r="AA506" i="31" s="1"/>
  <c r="Y824" i="31"/>
  <c r="AA824" i="31" s="1"/>
  <c r="Y932" i="31"/>
  <c r="AA932" i="31" s="1"/>
  <c r="Y1174" i="31"/>
  <c r="AA1174" i="31" s="1"/>
  <c r="Z148" i="31"/>
  <c r="Y490" i="31"/>
  <c r="AA490" i="31" s="1"/>
  <c r="Y556" i="31"/>
  <c r="AA556" i="31" s="1"/>
  <c r="Z658" i="31"/>
  <c r="Y698" i="31"/>
  <c r="AA698" i="31" s="1"/>
  <c r="Y710" i="31"/>
  <c r="AA710" i="31" s="1"/>
  <c r="Y864" i="31"/>
  <c r="AA864" i="31" s="1"/>
  <c r="Z1010" i="31"/>
  <c r="Y1018" i="31"/>
  <c r="AA1018" i="31" s="1"/>
  <c r="Z1036" i="31"/>
  <c r="Z184" i="31"/>
  <c r="Z1060" i="31"/>
  <c r="Y410" i="31"/>
  <c r="AA410" i="31" s="1"/>
  <c r="Z436" i="31"/>
  <c r="Y498" i="31"/>
  <c r="AA498" i="31" s="1"/>
  <c r="Z600" i="31"/>
  <c r="Y604" i="31"/>
  <c r="AA604" i="31" s="1"/>
  <c r="Z616" i="31"/>
  <c r="Y620" i="31"/>
  <c r="AA620" i="31" s="1"/>
  <c r="Z828" i="31"/>
  <c r="Y832" i="31"/>
  <c r="AA832" i="31" s="1"/>
  <c r="Z970" i="31"/>
  <c r="Y458" i="31"/>
  <c r="AA458" i="31" s="1"/>
  <c r="Z592" i="31"/>
  <c r="Y690" i="31"/>
  <c r="AA690" i="31" s="1"/>
  <c r="Z930" i="31"/>
  <c r="Y938" i="31"/>
  <c r="AA938" i="31" s="1"/>
  <c r="Y890" i="31"/>
  <c r="AA890" i="31" s="1"/>
  <c r="Y904" i="31"/>
  <c r="AA904" i="31" s="1"/>
  <c r="Y994" i="31"/>
  <c r="AA994" i="31" s="1"/>
  <c r="Y1002" i="31"/>
  <c r="AA1002" i="31" s="1"/>
  <c r="Y1034" i="31"/>
  <c r="AA1034" i="31" s="1"/>
  <c r="Y314" i="31"/>
  <c r="AA314" i="31" s="1"/>
  <c r="Y118" i="31"/>
  <c r="AA118" i="31" s="1"/>
  <c r="Y250" i="31"/>
  <c r="AA250" i="31" s="1"/>
  <c r="Z1152" i="31"/>
  <c r="Y122" i="31"/>
  <c r="AA122" i="31" s="1"/>
  <c r="Z476" i="31"/>
  <c r="Y480" i="31"/>
  <c r="AA480" i="31" s="1"/>
  <c r="Z492" i="31"/>
  <c r="Y496" i="31"/>
  <c r="AA496" i="31" s="1"/>
  <c r="Y626" i="31"/>
  <c r="AA626" i="31" s="1"/>
  <c r="Z660" i="31"/>
  <c r="Y664" i="31"/>
  <c r="AA664" i="31" s="1"/>
  <c r="Y682" i="31"/>
  <c r="AA682" i="31" s="1"/>
  <c r="Z728" i="31"/>
  <c r="Z738" i="31"/>
  <c r="Y746" i="31"/>
  <c r="AA746" i="31" s="1"/>
  <c r="Z754" i="31"/>
  <c r="Y758" i="31"/>
  <c r="AA758" i="31" s="1"/>
  <c r="Z768" i="31"/>
  <c r="Z818" i="31"/>
  <c r="Z948" i="31"/>
  <c r="Z980" i="31"/>
  <c r="Y288" i="31"/>
  <c r="AA288" i="31" s="1"/>
  <c r="Z324" i="31"/>
  <c r="Z1176" i="31"/>
  <c r="Z24" i="31"/>
  <c r="AQ602" i="8"/>
  <c r="Y28" i="31"/>
  <c r="AA28" i="31" s="1"/>
  <c r="Z412" i="31"/>
  <c r="Z420" i="31"/>
  <c r="Z530" i="31"/>
  <c r="Z552" i="31"/>
  <c r="Z652" i="31"/>
  <c r="Z736" i="31"/>
  <c r="Y780" i="31"/>
  <c r="AA780" i="31" s="1"/>
  <c r="Y810" i="31"/>
  <c r="AA810" i="31" s="1"/>
  <c r="Y840" i="31"/>
  <c r="AA840" i="31" s="1"/>
  <c r="Y872" i="31"/>
  <c r="AA872" i="31" s="1"/>
  <c r="Z900" i="31"/>
  <c r="Y952" i="31"/>
  <c r="AA952" i="31" s="1"/>
  <c r="Z232" i="31"/>
  <c r="Z168" i="31"/>
  <c r="Z1082" i="31"/>
  <c r="Z1138" i="31"/>
  <c r="Z368" i="31"/>
  <c r="Y206" i="31"/>
  <c r="AA206" i="31" s="1"/>
  <c r="Z150" i="31"/>
  <c r="Y16" i="31"/>
  <c r="AA16" i="31" s="1"/>
  <c r="Z182" i="31"/>
  <c r="Y1058" i="31"/>
  <c r="AA1058" i="31" s="1"/>
  <c r="Z460" i="31"/>
  <c r="Y464" i="31"/>
  <c r="AA464" i="31" s="1"/>
  <c r="Y514" i="31"/>
  <c r="AA514" i="31" s="1"/>
  <c r="Y382" i="31"/>
  <c r="AA382" i="31" s="1"/>
  <c r="Z560" i="31"/>
  <c r="Z584" i="31"/>
  <c r="Y588" i="31"/>
  <c r="AA588" i="31" s="1"/>
  <c r="Y634" i="31"/>
  <c r="AA634" i="31" s="1"/>
  <c r="Y642" i="31"/>
  <c r="AA642" i="31" s="1"/>
  <c r="Z668" i="31"/>
  <c r="Y714" i="31"/>
  <c r="AA714" i="31" s="1"/>
  <c r="Z722" i="31"/>
  <c r="Y726" i="31"/>
  <c r="AA726" i="31" s="1"/>
  <c r="Y762" i="31"/>
  <c r="AA762" i="31" s="1"/>
  <c r="Z6" i="31"/>
  <c r="Z784" i="31"/>
  <c r="Y788" i="31"/>
  <c r="AA788" i="31" s="1"/>
  <c r="Z804" i="31"/>
  <c r="Z380" i="31"/>
  <c r="Y816" i="31"/>
  <c r="AA816" i="31" s="1"/>
  <c r="Z834" i="31"/>
  <c r="Z844" i="31"/>
  <c r="Y848" i="31"/>
  <c r="AA848" i="31" s="1"/>
  <c r="Z866" i="31"/>
  <c r="Z876" i="31"/>
  <c r="Y880" i="31"/>
  <c r="AA880" i="31" s="1"/>
  <c r="Z898" i="31"/>
  <c r="Z956" i="31"/>
  <c r="Y960" i="31"/>
  <c r="AA960" i="31" s="1"/>
  <c r="Y986" i="31"/>
  <c r="AA986" i="31" s="1"/>
  <c r="Y996" i="31"/>
  <c r="AA996" i="31" s="1"/>
  <c r="Y1026" i="31"/>
  <c r="AA1026" i="31" s="1"/>
  <c r="Z254" i="31"/>
  <c r="Z452" i="31"/>
  <c r="Z576" i="31"/>
  <c r="Z684" i="31"/>
  <c r="Z692" i="31"/>
  <c r="Y696" i="31"/>
  <c r="AA696" i="31" s="1"/>
  <c r="Y730" i="31"/>
  <c r="AA730" i="31" s="1"/>
  <c r="Y766" i="31"/>
  <c r="AA766" i="31" s="1"/>
  <c r="Y792" i="31"/>
  <c r="AA792" i="31" s="1"/>
  <c r="Y820" i="31"/>
  <c r="AA820" i="31" s="1"/>
  <c r="Y852" i="31"/>
  <c r="AA852" i="31" s="1"/>
  <c r="Y884" i="31"/>
  <c r="AA884" i="31" s="1"/>
  <c r="Y936" i="31"/>
  <c r="AA936" i="31" s="1"/>
  <c r="Y1016" i="31"/>
  <c r="AA1016" i="31" s="1"/>
  <c r="Z1100" i="31"/>
  <c r="Y164" i="31"/>
  <c r="AA164" i="31" s="1"/>
  <c r="Y306" i="31"/>
  <c r="AA306" i="31" s="1"/>
  <c r="Z146" i="31"/>
  <c r="Z1140" i="31"/>
  <c r="Z108" i="31"/>
  <c r="Y356" i="31"/>
  <c r="AA356" i="31" s="1"/>
  <c r="Z132" i="31"/>
  <c r="Y442" i="31"/>
  <c r="AA442" i="31" s="1"/>
  <c r="Z484" i="31"/>
  <c r="Z508" i="31"/>
  <c r="Y512" i="31"/>
  <c r="AA512" i="31" s="1"/>
  <c r="Y558" i="31"/>
  <c r="AA558" i="31" s="1"/>
  <c r="Y566" i="31"/>
  <c r="AA566" i="31" s="1"/>
  <c r="Z608" i="31"/>
  <c r="Z628" i="31"/>
  <c r="Y632" i="31"/>
  <c r="AA632" i="31" s="1"/>
  <c r="Y666" i="31"/>
  <c r="AA666" i="31" s="1"/>
  <c r="Y674" i="31"/>
  <c r="AA674" i="31" s="1"/>
  <c r="Z712" i="31"/>
  <c r="Y720" i="31"/>
  <c r="AA720" i="31" s="1"/>
  <c r="Y742" i="31"/>
  <c r="AA742" i="31" s="1"/>
  <c r="Z760" i="31"/>
  <c r="Z136" i="31"/>
  <c r="Y782" i="31"/>
  <c r="AA782" i="31" s="1"/>
  <c r="Y812" i="31"/>
  <c r="AA812" i="31" s="1"/>
  <c r="Y842" i="31"/>
  <c r="AA842" i="31" s="1"/>
  <c r="Y874" i="31"/>
  <c r="AA874" i="31" s="1"/>
  <c r="Z940" i="31"/>
  <c r="Y944" i="31"/>
  <c r="AA944" i="31" s="1"/>
  <c r="Y954" i="31"/>
  <c r="AA954" i="31" s="1"/>
  <c r="Y978" i="31"/>
  <c r="AA978" i="31" s="1"/>
  <c r="Y984" i="31"/>
  <c r="AA984" i="31" s="1"/>
  <c r="Z1020" i="31"/>
  <c r="Y1024" i="31"/>
  <c r="AA1024" i="31" s="1"/>
  <c r="Y1042" i="31"/>
  <c r="AA1042" i="31" s="1"/>
  <c r="Z302" i="31"/>
  <c r="Y366" i="31"/>
  <c r="AA366" i="31" s="1"/>
  <c r="Z172" i="31"/>
  <c r="Y204" i="31"/>
  <c r="AA204" i="31" s="1"/>
  <c r="Z346" i="31"/>
  <c r="Z336" i="31"/>
  <c r="Z1062" i="31"/>
  <c r="Z500" i="31"/>
  <c r="Z522" i="31"/>
  <c r="Z390" i="31"/>
  <c r="Z644" i="31"/>
  <c r="Z850" i="31"/>
  <c r="Z860" i="31"/>
  <c r="Z882" i="31"/>
  <c r="Z892" i="31"/>
  <c r="Y896" i="31"/>
  <c r="AA896" i="31" s="1"/>
  <c r="Y920" i="31"/>
  <c r="AA920" i="31" s="1"/>
  <c r="Y962" i="31"/>
  <c r="AA962" i="31" s="1"/>
  <c r="Y968" i="31"/>
  <c r="AA968" i="31" s="1"/>
  <c r="Z1004" i="31"/>
  <c r="Y1008" i="31"/>
  <c r="AA1008" i="31" s="1"/>
  <c r="Z344" i="31"/>
  <c r="Y178" i="31"/>
  <c r="AA178" i="31" s="1"/>
  <c r="Z378" i="31"/>
  <c r="Y34" i="31"/>
  <c r="AA34" i="31" s="1"/>
  <c r="Z388" i="31"/>
  <c r="Z428" i="31"/>
  <c r="Y432" i="31"/>
  <c r="AA432" i="31" s="1"/>
  <c r="Z516" i="31"/>
  <c r="Z636" i="31"/>
  <c r="Y750" i="31"/>
  <c r="AA750" i="31" s="1"/>
  <c r="Y776" i="31"/>
  <c r="AA776" i="31" s="1"/>
  <c r="Y806" i="31"/>
  <c r="AA806" i="31" s="1"/>
  <c r="Y836" i="31"/>
  <c r="AA836" i="31" s="1"/>
  <c r="Y868" i="31"/>
  <c r="AA868" i="31" s="1"/>
  <c r="Z988" i="31"/>
  <c r="Y992" i="31"/>
  <c r="AA992" i="31" s="1"/>
  <c r="Z1028" i="31"/>
  <c r="Y1032" i="31"/>
  <c r="AA1032" i="31" s="1"/>
  <c r="Y1150" i="31"/>
  <c r="AA1150" i="31" s="1"/>
  <c r="Y1160" i="31"/>
  <c r="AA1160" i="31" s="1"/>
  <c r="Y86" i="31"/>
  <c r="AA86" i="31" s="1"/>
  <c r="Y176" i="31"/>
  <c r="AA176" i="31" s="1"/>
  <c r="Y96" i="31"/>
  <c r="AA96" i="31" s="1"/>
  <c r="Y126" i="31"/>
  <c r="AA126" i="31" s="1"/>
  <c r="Y1054" i="31"/>
  <c r="AA1054" i="31" s="1"/>
  <c r="Z398" i="31"/>
  <c r="Y398" i="31"/>
  <c r="AA398" i="31" s="1"/>
  <c r="Z408" i="31"/>
  <c r="Y408" i="31"/>
  <c r="AA408" i="31" s="1"/>
  <c r="Z430" i="31"/>
  <c r="Y430" i="31"/>
  <c r="AA430" i="31" s="1"/>
  <c r="Y1148" i="31"/>
  <c r="AA1148" i="31" s="1"/>
  <c r="Y120" i="31"/>
  <c r="AA120" i="31" s="1"/>
  <c r="Y242" i="31"/>
  <c r="AA242" i="31" s="1"/>
  <c r="Y248" i="31"/>
  <c r="AA248" i="31" s="1"/>
  <c r="Y226" i="31"/>
  <c r="AA226" i="31" s="1"/>
  <c r="Y1068" i="31"/>
  <c r="AA1068" i="31" s="1"/>
  <c r="Y1178" i="31"/>
  <c r="AA1178" i="31" s="1"/>
  <c r="Y1146" i="31"/>
  <c r="AA1146" i="31" s="1"/>
  <c r="Y1158" i="31"/>
  <c r="AA1158" i="31" s="1"/>
  <c r="Y104" i="31"/>
  <c r="AA104" i="31" s="1"/>
  <c r="Y1096" i="31"/>
  <c r="AA1096" i="31" s="1"/>
  <c r="Y98" i="31"/>
  <c r="AA98" i="31" s="1"/>
  <c r="Y1066" i="31"/>
  <c r="AA1066" i="31" s="1"/>
  <c r="Y416" i="31"/>
  <c r="AA416" i="31" s="1"/>
  <c r="Z446" i="31"/>
  <c r="Y446" i="31"/>
  <c r="AA446" i="31" s="1"/>
  <c r="Y100" i="31"/>
  <c r="AA100" i="31" s="1"/>
  <c r="Y1156" i="31"/>
  <c r="AA1156" i="31" s="1"/>
  <c r="Y102" i="31"/>
  <c r="AA102" i="31" s="1"/>
  <c r="Y244" i="31"/>
  <c r="AA244" i="31" s="1"/>
  <c r="Y1170" i="31"/>
  <c r="AA1170" i="31" s="1"/>
  <c r="Y1070" i="31"/>
  <c r="AA1070" i="31" s="1"/>
  <c r="Y1144" i="31"/>
  <c r="AA1144" i="31" s="1"/>
  <c r="Y394" i="31"/>
  <c r="AA394" i="31" s="1"/>
  <c r="Y1168" i="31"/>
  <c r="AA1168" i="31" s="1"/>
  <c r="Y1112" i="31"/>
  <c r="AA1112" i="31" s="1"/>
  <c r="Y266" i="31"/>
  <c r="AA266" i="31" s="1"/>
  <c r="Y210" i="31"/>
  <c r="AA210" i="31" s="1"/>
  <c r="Z414" i="31"/>
  <c r="Y414" i="31"/>
  <c r="AA414" i="31" s="1"/>
  <c r="Z424" i="31"/>
  <c r="Y424" i="31"/>
  <c r="AA424" i="31" s="1"/>
  <c r="Y1122" i="31"/>
  <c r="AA1122" i="31" s="1"/>
  <c r="Y1154" i="31"/>
  <c r="AA1154" i="31" s="1"/>
  <c r="Y1166" i="31"/>
  <c r="AA1166" i="31" s="1"/>
  <c r="Y170" i="31"/>
  <c r="AA170" i="31" s="1"/>
  <c r="Y1110" i="31"/>
  <c r="AA1110" i="31" s="1"/>
  <c r="Y264" i="31"/>
  <c r="AA264" i="31" s="1"/>
  <c r="Y88" i="31"/>
  <c r="AA88" i="31" s="1"/>
  <c r="Y1072" i="31"/>
  <c r="AA1072" i="31" s="1"/>
  <c r="Y400" i="31"/>
  <c r="AA400" i="31" s="1"/>
  <c r="Y440" i="31"/>
  <c r="AA440" i="31" s="1"/>
  <c r="Y456" i="31"/>
  <c r="AA456" i="31" s="1"/>
  <c r="Y472" i="31"/>
  <c r="AA472" i="31" s="1"/>
  <c r="Y488" i="31"/>
  <c r="AA488" i="31" s="1"/>
  <c r="Y504" i="31"/>
  <c r="AA504" i="31" s="1"/>
  <c r="Y520" i="31"/>
  <c r="AA520" i="31" s="1"/>
  <c r="Y534" i="31"/>
  <c r="AA534" i="31" s="1"/>
  <c r="Y548" i="31"/>
  <c r="AA548" i="31" s="1"/>
  <c r="Y564" i="31"/>
  <c r="AA564" i="31" s="1"/>
  <c r="Y580" i="31"/>
  <c r="AA580" i="31" s="1"/>
  <c r="Y596" i="31"/>
  <c r="AA596" i="31" s="1"/>
  <c r="Y612" i="31"/>
  <c r="AA612" i="31" s="1"/>
  <c r="Y624" i="31"/>
  <c r="AA624" i="31" s="1"/>
  <c r="Y640" i="31"/>
  <c r="AA640" i="31" s="1"/>
  <c r="Y656" i="31"/>
  <c r="AA656" i="31" s="1"/>
  <c r="Y672" i="31"/>
  <c r="AA672" i="31" s="1"/>
  <c r="Y688" i="31"/>
  <c r="AA688" i="31" s="1"/>
  <c r="Y704" i="31"/>
  <c r="AA704" i="31" s="1"/>
  <c r="Z732" i="31"/>
  <c r="Y732" i="31"/>
  <c r="AA732" i="31" s="1"/>
  <c r="Y406" i="31"/>
  <c r="AA406" i="31" s="1"/>
  <c r="Y422" i="31"/>
  <c r="AA422" i="31" s="1"/>
  <c r="Y438" i="31"/>
  <c r="AA438" i="31" s="1"/>
  <c r="Y454" i="31"/>
  <c r="AA454" i="31" s="1"/>
  <c r="Y470" i="31"/>
  <c r="AA470" i="31" s="1"/>
  <c r="Y486" i="31"/>
  <c r="AA486" i="31" s="1"/>
  <c r="Y502" i="31"/>
  <c r="AA502" i="31" s="1"/>
  <c r="Y518" i="31"/>
  <c r="AA518" i="31" s="1"/>
  <c r="Y532" i="31"/>
  <c r="AA532" i="31" s="1"/>
  <c r="Y384" i="31"/>
  <c r="AA384" i="31" s="1"/>
  <c r="Y562" i="31"/>
  <c r="AA562" i="31" s="1"/>
  <c r="Y578" i="31"/>
  <c r="AA578" i="31" s="1"/>
  <c r="Y594" i="31"/>
  <c r="AA594" i="31" s="1"/>
  <c r="Y610" i="31"/>
  <c r="AA610" i="31" s="1"/>
  <c r="Y622" i="31"/>
  <c r="AA622" i="31" s="1"/>
  <c r="Y638" i="31"/>
  <c r="AA638" i="31" s="1"/>
  <c r="Y654" i="31"/>
  <c r="AA654" i="31" s="1"/>
  <c r="Y670" i="31"/>
  <c r="AA670" i="31" s="1"/>
  <c r="Y686" i="31"/>
  <c r="AA686" i="31" s="1"/>
  <c r="Y702" i="31"/>
  <c r="AA702" i="31" s="1"/>
  <c r="Z716" i="31"/>
  <c r="Z756" i="31"/>
  <c r="Y756" i="31"/>
  <c r="AA756" i="31" s="1"/>
  <c r="Z778" i="31"/>
  <c r="Y778" i="31"/>
  <c r="AA778" i="31" s="1"/>
  <c r="Y700" i="31"/>
  <c r="AA700" i="31" s="1"/>
  <c r="Z740" i="31"/>
  <c r="Y740" i="31"/>
  <c r="AA740" i="31" s="1"/>
  <c r="Z764" i="31"/>
  <c r="Y764" i="31"/>
  <c r="AA764" i="31" s="1"/>
  <c r="Y462" i="31"/>
  <c r="AA462" i="31" s="1"/>
  <c r="Y478" i="31"/>
  <c r="AA478" i="31" s="1"/>
  <c r="Y494" i="31"/>
  <c r="AA494" i="31" s="1"/>
  <c r="Y510" i="31"/>
  <c r="AA510" i="31" s="1"/>
  <c r="Y524" i="31"/>
  <c r="AA524" i="31" s="1"/>
  <c r="Y540" i="31"/>
  <c r="AA540" i="31" s="1"/>
  <c r="Y554" i="31"/>
  <c r="AA554" i="31" s="1"/>
  <c r="Y570" i="31"/>
  <c r="AA570" i="31" s="1"/>
  <c r="Y586" i="31"/>
  <c r="AA586" i="31" s="1"/>
  <c r="Y602" i="31"/>
  <c r="AA602" i="31" s="1"/>
  <c r="Y618" i="31"/>
  <c r="AA618" i="31" s="1"/>
  <c r="Y630" i="31"/>
  <c r="AA630" i="31" s="1"/>
  <c r="Y646" i="31"/>
  <c r="AA646" i="31" s="1"/>
  <c r="Y662" i="31"/>
  <c r="AA662" i="31" s="1"/>
  <c r="Y678" i="31"/>
  <c r="AA678" i="31" s="1"/>
  <c r="Y130" i="31"/>
  <c r="AA130" i="31" s="1"/>
  <c r="Z708" i="31"/>
  <c r="Y708" i="31"/>
  <c r="AA708" i="31" s="1"/>
  <c r="Z724" i="31"/>
  <c r="Y724" i="31"/>
  <c r="AA724" i="31" s="1"/>
  <c r="Y734" i="31"/>
  <c r="AA734" i="31" s="1"/>
  <c r="Y718" i="31"/>
  <c r="AA718" i="31" s="1"/>
  <c r="Z748" i="31"/>
  <c r="Y748" i="31"/>
  <c r="AA748" i="31" s="1"/>
  <c r="Z772" i="31"/>
  <c r="Y772" i="31"/>
  <c r="AA772" i="31" s="1"/>
  <c r="Y786" i="31"/>
  <c r="AA786" i="31" s="1"/>
  <c r="Y802" i="31"/>
  <c r="AA802" i="31" s="1"/>
  <c r="Y814" i="31"/>
  <c r="AA814" i="31" s="1"/>
  <c r="Y830" i="31"/>
  <c r="AA830" i="31" s="1"/>
  <c r="Y846" i="31"/>
  <c r="AA846" i="31" s="1"/>
  <c r="Y862" i="31"/>
  <c r="AA862" i="31" s="1"/>
  <c r="Y878" i="31"/>
  <c r="AA878" i="31" s="1"/>
  <c r="Y894" i="31"/>
  <c r="AA894" i="31" s="1"/>
  <c r="Y910" i="31"/>
  <c r="AA910" i="31" s="1"/>
  <c r="Y926" i="31"/>
  <c r="AA926" i="31" s="1"/>
  <c r="Y942" i="31"/>
  <c r="AA942" i="31" s="1"/>
  <c r="Y958" i="31"/>
  <c r="AA958" i="31" s="1"/>
  <c r="Y974" i="31"/>
  <c r="AA974" i="31" s="1"/>
  <c r="Y990" i="31"/>
  <c r="AA990" i="31" s="1"/>
  <c r="Y1006" i="31"/>
  <c r="AA1006" i="31" s="1"/>
  <c r="Y1022" i="31"/>
  <c r="AA1022" i="31" s="1"/>
  <c r="Y1038" i="31"/>
  <c r="AA1038" i="31" s="1"/>
  <c r="Z300" i="31"/>
  <c r="Y300" i="31"/>
  <c r="AA300" i="31" s="1"/>
  <c r="Z190" i="31"/>
  <c r="Y190" i="31"/>
  <c r="AA190" i="31" s="1"/>
  <c r="Y794" i="31"/>
  <c r="AA794" i="31" s="1"/>
  <c r="Y808" i="31"/>
  <c r="AA808" i="31" s="1"/>
  <c r="Y822" i="31"/>
  <c r="AA822" i="31" s="1"/>
  <c r="Y838" i="31"/>
  <c r="AA838" i="31" s="1"/>
  <c r="Y854" i="31"/>
  <c r="AA854" i="31" s="1"/>
  <c r="Y870" i="31"/>
  <c r="AA870" i="31" s="1"/>
  <c r="Y886" i="31"/>
  <c r="AA886" i="31" s="1"/>
  <c r="Y902" i="31"/>
  <c r="AA902" i="31" s="1"/>
  <c r="Y918" i="31"/>
  <c r="AA918" i="31" s="1"/>
  <c r="Y934" i="31"/>
  <c r="AA934" i="31" s="1"/>
  <c r="Y950" i="31"/>
  <c r="AA950" i="31" s="1"/>
  <c r="Y966" i="31"/>
  <c r="AA966" i="31" s="1"/>
  <c r="Y982" i="31"/>
  <c r="AA982" i="31" s="1"/>
  <c r="Y998" i="31"/>
  <c r="AA998" i="31" s="1"/>
  <c r="Y1014" i="31"/>
  <c r="AA1014" i="31" s="1"/>
  <c r="Y1030" i="31"/>
  <c r="AA1030" i="31" s="1"/>
  <c r="Z1040" i="31"/>
  <c r="Y1040" i="31"/>
  <c r="AA1040" i="31" s="1"/>
  <c r="Z364" i="31"/>
  <c r="Y364" i="31"/>
  <c r="AA364" i="31" s="1"/>
  <c r="Z1046" i="31"/>
  <c r="Z310" i="31"/>
  <c r="Z370" i="31"/>
  <c r="Z268" i="31"/>
  <c r="Z1092" i="31"/>
  <c r="Z286" i="31"/>
  <c r="Z770" i="31"/>
  <c r="Z154" i="31"/>
  <c r="Z144" i="31"/>
  <c r="Z328" i="31"/>
  <c r="Z106" i="31"/>
  <c r="Z202" i="31"/>
  <c r="Z1076" i="31"/>
  <c r="Z1098" i="31"/>
  <c r="Z36" i="31"/>
  <c r="Z44" i="31"/>
  <c r="Y188" i="31"/>
  <c r="AA188" i="31" s="1"/>
  <c r="Y240" i="31"/>
  <c r="AA240" i="31" s="1"/>
  <c r="Y56" i="31"/>
  <c r="AA56" i="31" s="1"/>
  <c r="Y320" i="31"/>
  <c r="AA320" i="31" s="1"/>
  <c r="Y224" i="31"/>
  <c r="AA224" i="31" s="1"/>
  <c r="Y196" i="31"/>
  <c r="AA196" i="31" s="1"/>
  <c r="Y14" i="31"/>
  <c r="AA14" i="31" s="1"/>
  <c r="Y348" i="31"/>
  <c r="AA348" i="31" s="1"/>
  <c r="Y308" i="31"/>
  <c r="AA308" i="31" s="1"/>
  <c r="Y142" i="31"/>
  <c r="AA142" i="31" s="1"/>
  <c r="Y1172" i="31"/>
  <c r="AA1172" i="31" s="1"/>
  <c r="Y116" i="31"/>
  <c r="AA116" i="31" s="1"/>
  <c r="Y282" i="31"/>
  <c r="AA282" i="31" s="1"/>
  <c r="Y256" i="31"/>
  <c r="AA256" i="31" s="1"/>
  <c r="Y22" i="31"/>
  <c r="AA22" i="31" s="1"/>
  <c r="Y42" i="31"/>
  <c r="AA42" i="31" s="1"/>
  <c r="Y236" i="31"/>
  <c r="AA236" i="31" s="1"/>
  <c r="Y8" i="31"/>
  <c r="AA8" i="31" s="1"/>
  <c r="Y362" i="31"/>
  <c r="AA362" i="31" s="1"/>
  <c r="Y272" i="31"/>
  <c r="AA272" i="31" s="1"/>
  <c r="Y340" i="31"/>
  <c r="AA340" i="31" s="1"/>
  <c r="Y194" i="31"/>
  <c r="AA194" i="31" s="1"/>
  <c r="Y94" i="31"/>
  <c r="AA94" i="31" s="1"/>
  <c r="Y1078" i="31"/>
  <c r="AA1078" i="31" s="1"/>
  <c r="Y278" i="31"/>
  <c r="AA278" i="31" s="1"/>
  <c r="Y694" i="31"/>
  <c r="AA694" i="31" s="1"/>
  <c r="Y260" i="31"/>
  <c r="AA260" i="31" s="1"/>
  <c r="Y296" i="31"/>
  <c r="AA296" i="31" s="1"/>
  <c r="Y1080" i="31"/>
  <c r="AA1080" i="31" s="1"/>
  <c r="Y294" i="31"/>
  <c r="AA294" i="31" s="1"/>
  <c r="Y1142" i="31"/>
  <c r="AA1142" i="31" s="1"/>
  <c r="Y114" i="31"/>
  <c r="AA114" i="31" s="1"/>
  <c r="Y216" i="31"/>
  <c r="AA216" i="31" s="1"/>
  <c r="Y160" i="31"/>
  <c r="AA160" i="31" s="1"/>
  <c r="Y212" i="31"/>
  <c r="AA212" i="31" s="1"/>
  <c r="Y40" i="31"/>
  <c r="AA40" i="31" s="1"/>
  <c r="Y220" i="31"/>
  <c r="AA220" i="31" s="1"/>
  <c r="Y1052" i="31"/>
  <c r="AA1052" i="31" s="1"/>
  <c r="Y360" i="31"/>
  <c r="AA360" i="31" s="1"/>
  <c r="Y376" i="31"/>
  <c r="AA376" i="31" s="1"/>
  <c r="Y234" i="31"/>
  <c r="AA234" i="31" s="1"/>
  <c r="Y322" i="31"/>
  <c r="AA322" i="31" s="1"/>
  <c r="Y338" i="31"/>
  <c r="AA338" i="31" s="1"/>
  <c r="Y1088" i="31"/>
  <c r="AA1088" i="31" s="1"/>
  <c r="Y270" i="31"/>
  <c r="AA270" i="31" s="1"/>
  <c r="Y162" i="31"/>
  <c r="AA162" i="31" s="1"/>
  <c r="Y198" i="31"/>
  <c r="AA198" i="31" s="1"/>
  <c r="Y334" i="31"/>
  <c r="AA334" i="31" s="1"/>
  <c r="Y258" i="31"/>
  <c r="AA258" i="31" s="1"/>
  <c r="Y252" i="31"/>
  <c r="AA252" i="31" s="1"/>
  <c r="Y280" i="31"/>
  <c r="AA280" i="31" s="1"/>
  <c r="Y218" i="31"/>
  <c r="AA218" i="31" s="1"/>
  <c r="Y158" i="31"/>
  <c r="AA158" i="31" s="1"/>
  <c r="Y330" i="31"/>
  <c r="AA330" i="31" s="1"/>
  <c r="Y112" i="31"/>
  <c r="AA112" i="31" s="1"/>
  <c r="Y90" i="31"/>
  <c r="AA90" i="31" s="1"/>
  <c r="Y82" i="31"/>
  <c r="AA82" i="31" s="1"/>
  <c r="Y1134" i="31"/>
  <c r="AA1134" i="31" s="1"/>
  <c r="Y214" i="31"/>
  <c r="AA214" i="31" s="1"/>
  <c r="Y1050" i="31"/>
  <c r="AA1050" i="31" s="1"/>
  <c r="Y358" i="31"/>
  <c r="AA358" i="31" s="1"/>
  <c r="Y374" i="31"/>
  <c r="AA374" i="31" s="1"/>
  <c r="Y274" i="31"/>
  <c r="AA274" i="31" s="1"/>
  <c r="Y84" i="31"/>
  <c r="AA84" i="31" s="1"/>
  <c r="Y68" i="31"/>
  <c r="AA68" i="31" s="1"/>
  <c r="Y180" i="31"/>
  <c r="AA180" i="31" s="1"/>
  <c r="Y200" i="31"/>
  <c r="AA200" i="31" s="1"/>
  <c r="Y140" i="31"/>
  <c r="AA140" i="31" s="1"/>
  <c r="Y174" i="31"/>
  <c r="AA174" i="31" s="1"/>
  <c r="Y316" i="31"/>
  <c r="AA316" i="31" s="1"/>
  <c r="Y304" i="31"/>
  <c r="AA304" i="31" s="1"/>
  <c r="Y352" i="31"/>
  <c r="AA352" i="31" s="1"/>
  <c r="Y110" i="31"/>
  <c r="AA110" i="31" s="1"/>
  <c r="Y66" i="31"/>
  <c r="AA66" i="31" s="1"/>
  <c r="Y1064" i="31"/>
  <c r="AA1064" i="31" s="1"/>
  <c r="Y26" i="31"/>
  <c r="AA26" i="31" s="1"/>
  <c r="Y1048" i="31"/>
  <c r="AA1048" i="31" s="1"/>
  <c r="Y312" i="31"/>
  <c r="AA312" i="31" s="1"/>
  <c r="Y372" i="31"/>
  <c r="AA372" i="31" s="1"/>
  <c r="Y238" i="31"/>
  <c r="AA238" i="31" s="1"/>
  <c r="Y290" i="31"/>
  <c r="AA290" i="31" s="1"/>
  <c r="Y354" i="31"/>
  <c r="AA354" i="31" s="1"/>
  <c r="Y1090" i="31"/>
  <c r="AA1090" i="31" s="1"/>
  <c r="Y228" i="31"/>
  <c r="AA228" i="31" s="1"/>
  <c r="Y124" i="31"/>
  <c r="AA124" i="31" s="1"/>
  <c r="Y156" i="31"/>
  <c r="AA156" i="31" s="1"/>
  <c r="Y318" i="31"/>
  <c r="AA318" i="31" s="1"/>
  <c r="Y18" i="31"/>
  <c r="AA18" i="31" s="1"/>
  <c r="Y78" i="31"/>
  <c r="AA78" i="31" s="1"/>
  <c r="Y1084" i="31"/>
  <c r="AA1084" i="31" s="1"/>
  <c r="Y262" i="31"/>
  <c r="AA262" i="31" s="1"/>
  <c r="Y38" i="31"/>
  <c r="AA38" i="31" s="1"/>
  <c r="Y46" i="31"/>
  <c r="AA46" i="31" s="1"/>
  <c r="DG2" i="30"/>
  <c r="DH151" i="30" s="1"/>
  <c r="H622" i="8" l="1"/>
  <c r="J622" i="8"/>
  <c r="DK155" i="30"/>
  <c r="DG151" i="30"/>
  <c r="L332" i="31" l="1"/>
  <c r="G333" i="31"/>
  <c r="O333" i="31"/>
  <c r="F66" i="31"/>
  <c r="N66" i="31"/>
  <c r="I67" i="31"/>
  <c r="Q67" i="31"/>
  <c r="G1090" i="31"/>
  <c r="O1090" i="31"/>
  <c r="J1091" i="31"/>
  <c r="K342" i="31"/>
  <c r="F343" i="31"/>
  <c r="N343" i="31"/>
  <c r="L1088" i="31"/>
  <c r="G1089" i="31"/>
  <c r="O1089" i="31"/>
  <c r="F256" i="31"/>
  <c r="N256" i="31"/>
  <c r="I257" i="31"/>
  <c r="Q257" i="31"/>
  <c r="H312" i="31"/>
  <c r="P312" i="31"/>
  <c r="K313" i="31"/>
  <c r="J214" i="31"/>
  <c r="M215" i="31"/>
  <c r="L354" i="31"/>
  <c r="G355" i="31"/>
  <c r="O355" i="31"/>
  <c r="F150" i="31"/>
  <c r="N150" i="31"/>
  <c r="I151" i="31"/>
  <c r="Q151" i="31"/>
  <c r="H262" i="31"/>
  <c r="P262" i="31"/>
  <c r="K263" i="31"/>
  <c r="J96" i="31"/>
  <c r="M97" i="31"/>
  <c r="L1108" i="31"/>
  <c r="G1109" i="31"/>
  <c r="O1109" i="31"/>
  <c r="L1126" i="31"/>
  <c r="G1127" i="31"/>
  <c r="O1127" i="31"/>
  <c r="H58" i="31"/>
  <c r="P58" i="31"/>
  <c r="K59" i="31"/>
  <c r="L1124" i="31"/>
  <c r="G1125" i="31"/>
  <c r="O1125" i="31"/>
  <c r="H62" i="31"/>
  <c r="P62" i="31"/>
  <c r="K63" i="31"/>
  <c r="L1136" i="31"/>
  <c r="G1137" i="31"/>
  <c r="O1137" i="31"/>
  <c r="H80" i="31"/>
  <c r="P80" i="31"/>
  <c r="K81" i="31"/>
  <c r="J60" i="31"/>
  <c r="M61" i="31"/>
  <c r="F48" i="31"/>
  <c r="N48" i="31"/>
  <c r="I49" i="31"/>
  <c r="Q49" i="31"/>
  <c r="J78" i="31"/>
  <c r="M79" i="31"/>
  <c r="F32" i="31"/>
  <c r="N32" i="31"/>
  <c r="I33" i="31"/>
  <c r="Q33" i="31"/>
  <c r="M76" i="31"/>
  <c r="H77" i="31"/>
  <c r="P77" i="31"/>
  <c r="G50" i="31"/>
  <c r="O50" i="31"/>
  <c r="M332" i="31"/>
  <c r="H333" i="31"/>
  <c r="P333" i="31"/>
  <c r="G66" i="31"/>
  <c r="O66" i="31"/>
  <c r="J67" i="31"/>
  <c r="H1090" i="31"/>
  <c r="P1090" i="31"/>
  <c r="K1091" i="31"/>
  <c r="L342" i="31"/>
  <c r="G343" i="31"/>
  <c r="O343" i="31"/>
  <c r="M1088" i="31"/>
  <c r="H1089" i="31"/>
  <c r="P1089" i="31"/>
  <c r="G256" i="31"/>
  <c r="F332" i="31"/>
  <c r="N332" i="31"/>
  <c r="I333" i="31"/>
  <c r="Q333" i="31"/>
  <c r="H66" i="31"/>
  <c r="P66" i="31"/>
  <c r="K67" i="31"/>
  <c r="I1090" i="31"/>
  <c r="Q1090" i="31"/>
  <c r="L1091" i="31"/>
  <c r="M342" i="31"/>
  <c r="H343" i="31"/>
  <c r="P343" i="31"/>
  <c r="F1088" i="31"/>
  <c r="N1088" i="31"/>
  <c r="I1089" i="31"/>
  <c r="Q1089" i="31"/>
  <c r="H256" i="31"/>
  <c r="P256" i="31"/>
  <c r="K257" i="31"/>
  <c r="J312" i="31"/>
  <c r="M313" i="31"/>
  <c r="L214" i="31"/>
  <c r="G215" i="31"/>
  <c r="O215" i="31"/>
  <c r="F354" i="31"/>
  <c r="N354" i="31"/>
  <c r="I355" i="31"/>
  <c r="Q355" i="31"/>
  <c r="H150" i="31"/>
  <c r="P150" i="31"/>
  <c r="K151" i="31"/>
  <c r="J262" i="31"/>
  <c r="M263" i="31"/>
  <c r="L96" i="31"/>
  <c r="G97" i="31"/>
  <c r="O97" i="31"/>
  <c r="F1108" i="31"/>
  <c r="N1108" i="31"/>
  <c r="I1109" i="31"/>
  <c r="Q1109" i="31"/>
  <c r="F1126" i="31"/>
  <c r="N1126" i="31"/>
  <c r="I1127" i="31"/>
  <c r="Q1127" i="31"/>
  <c r="J58" i="31"/>
  <c r="G332" i="31"/>
  <c r="O332" i="31"/>
  <c r="J333" i="31"/>
  <c r="I66" i="31"/>
  <c r="Q66" i="31"/>
  <c r="L67" i="31"/>
  <c r="J1090" i="31"/>
  <c r="M1091" i="31"/>
  <c r="F342" i="31"/>
  <c r="N342" i="31"/>
  <c r="I343" i="31"/>
  <c r="Q343" i="31"/>
  <c r="G1088" i="31"/>
  <c r="O1088" i="31"/>
  <c r="J1089" i="31"/>
  <c r="I256" i="31"/>
  <c r="H332" i="31"/>
  <c r="P332" i="31"/>
  <c r="K333" i="31"/>
  <c r="J66" i="31"/>
  <c r="M67" i="31"/>
  <c r="K1090" i="31"/>
  <c r="F1091" i="31"/>
  <c r="N1091" i="31"/>
  <c r="G342" i="31"/>
  <c r="O342" i="31"/>
  <c r="J343" i="31"/>
  <c r="H1088" i="31"/>
  <c r="P1088" i="31"/>
  <c r="K1089" i="31"/>
  <c r="J256" i="31"/>
  <c r="M257" i="31"/>
  <c r="I332" i="31"/>
  <c r="Q332" i="31"/>
  <c r="L333" i="31"/>
  <c r="K66" i="31"/>
  <c r="F67" i="31"/>
  <c r="N67" i="31"/>
  <c r="L1090" i="31"/>
  <c r="G1091" i="31"/>
  <c r="O1091" i="31"/>
  <c r="H342" i="31"/>
  <c r="P342" i="31"/>
  <c r="K343" i="31"/>
  <c r="I1088" i="31"/>
  <c r="Q1088" i="31"/>
  <c r="L1089" i="31"/>
  <c r="K256" i="31"/>
  <c r="J332" i="31"/>
  <c r="M333" i="31"/>
  <c r="L66" i="31"/>
  <c r="G67" i="31"/>
  <c r="O67" i="31"/>
  <c r="M1090" i="31"/>
  <c r="H1091" i="31"/>
  <c r="P1091" i="31"/>
  <c r="I342" i="31"/>
  <c r="Q342" i="31"/>
  <c r="L343" i="31"/>
  <c r="J1088" i="31"/>
  <c r="M1089" i="31"/>
  <c r="L256" i="31"/>
  <c r="G257" i="31"/>
  <c r="O257" i="31"/>
  <c r="K332" i="31"/>
  <c r="F333" i="31"/>
  <c r="N333" i="31"/>
  <c r="M66" i="31"/>
  <c r="H67" i="31"/>
  <c r="P67" i="31"/>
  <c r="F1090" i="31"/>
  <c r="N1090" i="31"/>
  <c r="I1091" i="31"/>
  <c r="Q1091" i="31"/>
  <c r="J342" i="31"/>
  <c r="M343" i="31"/>
  <c r="K1088" i="31"/>
  <c r="F1089" i="31"/>
  <c r="N1089" i="31"/>
  <c r="M256" i="31"/>
  <c r="P257" i="31"/>
  <c r="K312" i="31"/>
  <c r="H313" i="31"/>
  <c r="K214" i="31"/>
  <c r="I215" i="31"/>
  <c r="K354" i="31"/>
  <c r="J355" i="31"/>
  <c r="M150" i="31"/>
  <c r="L151" i="31"/>
  <c r="O262" i="31"/>
  <c r="N263" i="31"/>
  <c r="F96" i="31"/>
  <c r="P96" i="31"/>
  <c r="N97" i="31"/>
  <c r="G1108" i="31"/>
  <c r="Q1108" i="31"/>
  <c r="N1109" i="31"/>
  <c r="P1126" i="31"/>
  <c r="M1127" i="31"/>
  <c r="I58" i="31"/>
  <c r="F59" i="31"/>
  <c r="O59" i="31"/>
  <c r="I1124" i="31"/>
  <c r="N1125" i="31"/>
  <c r="I62" i="31"/>
  <c r="N63" i="31"/>
  <c r="H1136" i="31"/>
  <c r="Q1136" i="31"/>
  <c r="M1137" i="31"/>
  <c r="G80" i="31"/>
  <c r="Q80" i="31"/>
  <c r="M81" i="31"/>
  <c r="N60" i="31"/>
  <c r="J61" i="31"/>
  <c r="M48" i="31"/>
  <c r="J49" i="31"/>
  <c r="M78" i="31"/>
  <c r="I79" i="31"/>
  <c r="L32" i="31"/>
  <c r="H33" i="31"/>
  <c r="F76" i="31"/>
  <c r="O76" i="31"/>
  <c r="K77" i="31"/>
  <c r="L50" i="31"/>
  <c r="H51" i="31"/>
  <c r="P51" i="31"/>
  <c r="M1125" i="31"/>
  <c r="L81" i="31"/>
  <c r="G33" i="31"/>
  <c r="O51" i="31"/>
  <c r="O256" i="31"/>
  <c r="L312" i="31"/>
  <c r="I313" i="31"/>
  <c r="M214" i="31"/>
  <c r="J215" i="31"/>
  <c r="M354" i="31"/>
  <c r="K355" i="31"/>
  <c r="O150" i="31"/>
  <c r="M151" i="31"/>
  <c r="F262" i="31"/>
  <c r="Q262" i="31"/>
  <c r="O263" i="31"/>
  <c r="G96" i="31"/>
  <c r="Q96" i="31"/>
  <c r="P97" i="31"/>
  <c r="H1108" i="31"/>
  <c r="P1109" i="31"/>
  <c r="G1126" i="31"/>
  <c r="Q1126" i="31"/>
  <c r="N1127" i="31"/>
  <c r="K58" i="31"/>
  <c r="G59" i="31"/>
  <c r="P59" i="31"/>
  <c r="J1124" i="31"/>
  <c r="F1125" i="31"/>
  <c r="P1125" i="31"/>
  <c r="J62" i="31"/>
  <c r="F63" i="31"/>
  <c r="O63" i="31"/>
  <c r="I1136" i="31"/>
  <c r="N1137" i="31"/>
  <c r="I80" i="31"/>
  <c r="N81" i="31"/>
  <c r="F60" i="31"/>
  <c r="O60" i="31"/>
  <c r="K61" i="31"/>
  <c r="O48" i="31"/>
  <c r="K49" i="31"/>
  <c r="N78" i="31"/>
  <c r="J79" i="31"/>
  <c r="M32" i="31"/>
  <c r="J33" i="31"/>
  <c r="G76" i="31"/>
  <c r="P76" i="31"/>
  <c r="L77" i="31"/>
  <c r="M50" i="31"/>
  <c r="I51" i="31"/>
  <c r="Q51" i="31"/>
  <c r="N51" i="31"/>
  <c r="G1136" i="31"/>
  <c r="L48" i="31"/>
  <c r="K50" i="31"/>
  <c r="Q256" i="31"/>
  <c r="M312" i="31"/>
  <c r="J313" i="31"/>
  <c r="N214" i="31"/>
  <c r="K215" i="31"/>
  <c r="O354" i="31"/>
  <c r="L355" i="31"/>
  <c r="Q150" i="31"/>
  <c r="N151" i="31"/>
  <c r="G262" i="31"/>
  <c r="F263" i="31"/>
  <c r="P263" i="31"/>
  <c r="H96" i="31"/>
  <c r="F97" i="31"/>
  <c r="Q97" i="31"/>
  <c r="I1108" i="31"/>
  <c r="F1109" i="31"/>
  <c r="H1126" i="31"/>
  <c r="P1127" i="31"/>
  <c r="L58" i="31"/>
  <c r="H59" i="31"/>
  <c r="Q59" i="31"/>
  <c r="K1124" i="31"/>
  <c r="H1125" i="31"/>
  <c r="Q1125" i="31"/>
  <c r="K62" i="31"/>
  <c r="G63" i="31"/>
  <c r="P63" i="31"/>
  <c r="J1136" i="31"/>
  <c r="F1137" i="31"/>
  <c r="P1137" i="31"/>
  <c r="J80" i="31"/>
  <c r="F81" i="31"/>
  <c r="O81" i="31"/>
  <c r="G60" i="31"/>
  <c r="P60" i="31"/>
  <c r="L61" i="31"/>
  <c r="G48" i="31"/>
  <c r="P48" i="31"/>
  <c r="L49" i="31"/>
  <c r="F78" i="31"/>
  <c r="O78" i="31"/>
  <c r="K79" i="31"/>
  <c r="O32" i="31"/>
  <c r="K33" i="31"/>
  <c r="H76" i="31"/>
  <c r="Q76" i="31"/>
  <c r="M77" i="31"/>
  <c r="N50" i="31"/>
  <c r="J51" i="31"/>
  <c r="F51" i="31"/>
  <c r="M63" i="31"/>
  <c r="H49" i="31"/>
  <c r="P33" i="31"/>
  <c r="F257" i="31"/>
  <c r="N312" i="31"/>
  <c r="L313" i="31"/>
  <c r="O214" i="31"/>
  <c r="L215" i="31"/>
  <c r="P354" i="31"/>
  <c r="M355" i="31"/>
  <c r="G150" i="31"/>
  <c r="O151" i="31"/>
  <c r="I262" i="31"/>
  <c r="G263" i="31"/>
  <c r="Q263" i="31"/>
  <c r="I96" i="31"/>
  <c r="H97" i="31"/>
  <c r="J1108" i="31"/>
  <c r="H1109" i="31"/>
  <c r="I1126" i="31"/>
  <c r="F1127" i="31"/>
  <c r="M58" i="31"/>
  <c r="I59" i="31"/>
  <c r="M1124" i="31"/>
  <c r="I1125" i="31"/>
  <c r="L62" i="31"/>
  <c r="H63" i="31"/>
  <c r="Q63" i="31"/>
  <c r="K1136" i="31"/>
  <c r="H1137" i="31"/>
  <c r="Q1137" i="31"/>
  <c r="K80" i="31"/>
  <c r="G81" i="31"/>
  <c r="P81" i="31"/>
  <c r="H60" i="31"/>
  <c r="Q60" i="31"/>
  <c r="N61" i="31"/>
  <c r="H48" i="31"/>
  <c r="Q48" i="31"/>
  <c r="M49" i="31"/>
  <c r="G78" i="31"/>
  <c r="P78" i="31"/>
  <c r="L79" i="31"/>
  <c r="G32" i="31"/>
  <c r="P32" i="31"/>
  <c r="L33" i="31"/>
  <c r="I76" i="31"/>
  <c r="N77" i="31"/>
  <c r="F50" i="31"/>
  <c r="P50" i="31"/>
  <c r="K51" i="31"/>
  <c r="J50" i="31"/>
  <c r="O80" i="31"/>
  <c r="H79" i="31"/>
  <c r="J77" i="31"/>
  <c r="H257" i="31"/>
  <c r="O312" i="31"/>
  <c r="N313" i="31"/>
  <c r="F214" i="31"/>
  <c r="P214" i="31"/>
  <c r="N215" i="31"/>
  <c r="G354" i="31"/>
  <c r="Q354" i="31"/>
  <c r="N355" i="31"/>
  <c r="I150" i="31"/>
  <c r="F151" i="31"/>
  <c r="P151" i="31"/>
  <c r="K262" i="31"/>
  <c r="H263" i="31"/>
  <c r="K96" i="31"/>
  <c r="I97" i="31"/>
  <c r="K1108" i="31"/>
  <c r="J1109" i="31"/>
  <c r="J1126" i="31"/>
  <c r="H1127" i="31"/>
  <c r="N58" i="31"/>
  <c r="J59" i="31"/>
  <c r="N1124" i="31"/>
  <c r="J1125" i="31"/>
  <c r="M62" i="31"/>
  <c r="I63" i="31"/>
  <c r="M1136" i="31"/>
  <c r="I1137" i="31"/>
  <c r="L80" i="31"/>
  <c r="H81" i="31"/>
  <c r="Q81" i="31"/>
  <c r="I60" i="31"/>
  <c r="F61" i="31"/>
  <c r="O61" i="31"/>
  <c r="I48" i="31"/>
  <c r="N49" i="31"/>
  <c r="H78" i="31"/>
  <c r="Q78" i="31"/>
  <c r="N79" i="31"/>
  <c r="H32" i="31"/>
  <c r="Q32" i="31"/>
  <c r="M33" i="31"/>
  <c r="J76" i="31"/>
  <c r="F77" i="31"/>
  <c r="O77" i="31"/>
  <c r="H50" i="31"/>
  <c r="Q50" i="31"/>
  <c r="L51" i="31"/>
  <c r="G62" i="31"/>
  <c r="F80" i="31"/>
  <c r="M60" i="31"/>
  <c r="N76" i="31"/>
  <c r="J257" i="31"/>
  <c r="F312" i="31"/>
  <c r="Q312" i="31"/>
  <c r="O313" i="31"/>
  <c r="G214" i="31"/>
  <c r="Q214" i="31"/>
  <c r="P215" i="31"/>
  <c r="H354" i="31"/>
  <c r="P355" i="31"/>
  <c r="J150" i="31"/>
  <c r="G151" i="31"/>
  <c r="L262" i="31"/>
  <c r="I263" i="31"/>
  <c r="M96" i="31"/>
  <c r="J97" i="31"/>
  <c r="M1108" i="31"/>
  <c r="K1109" i="31"/>
  <c r="K1126" i="31"/>
  <c r="J1127" i="31"/>
  <c r="O58" i="31"/>
  <c r="L59" i="31"/>
  <c r="F1124" i="31"/>
  <c r="O1124" i="31"/>
  <c r="K1125" i="31"/>
  <c r="N62" i="31"/>
  <c r="J63" i="31"/>
  <c r="N1136" i="31"/>
  <c r="J1137" i="31"/>
  <c r="M80" i="31"/>
  <c r="I81" i="31"/>
  <c r="K60" i="31"/>
  <c r="G61" i="31"/>
  <c r="P61" i="31"/>
  <c r="J48" i="31"/>
  <c r="F49" i="31"/>
  <c r="O49" i="31"/>
  <c r="I78" i="31"/>
  <c r="F79" i="31"/>
  <c r="O79" i="31"/>
  <c r="I32" i="31"/>
  <c r="N33" i="31"/>
  <c r="K76" i="31"/>
  <c r="G77" i="31"/>
  <c r="Q77" i="31"/>
  <c r="I50" i="31"/>
  <c r="M51" i="31"/>
  <c r="I77" i="31"/>
  <c r="Q62" i="31"/>
  <c r="I61" i="31"/>
  <c r="K32" i="31"/>
  <c r="L257" i="31"/>
  <c r="G312" i="31"/>
  <c r="F313" i="31"/>
  <c r="P313" i="31"/>
  <c r="H214" i="31"/>
  <c r="F215" i="31"/>
  <c r="Q215" i="31"/>
  <c r="I354" i="31"/>
  <c r="F355" i="31"/>
  <c r="K150" i="31"/>
  <c r="H151" i="31"/>
  <c r="M262" i="31"/>
  <c r="J263" i="31"/>
  <c r="N96" i="31"/>
  <c r="K97" i="31"/>
  <c r="O1108" i="31"/>
  <c r="L1109" i="31"/>
  <c r="M1126" i="31"/>
  <c r="K1127" i="31"/>
  <c r="F58" i="31"/>
  <c r="Q58" i="31"/>
  <c r="M59" i="31"/>
  <c r="G1124" i="31"/>
  <c r="P1124" i="31"/>
  <c r="L1125" i="31"/>
  <c r="F62" i="31"/>
  <c r="O62" i="31"/>
  <c r="L63" i="31"/>
  <c r="F1136" i="31"/>
  <c r="O1136" i="31"/>
  <c r="K1137" i="31"/>
  <c r="N80" i="31"/>
  <c r="J81" i="31"/>
  <c r="L60" i="31"/>
  <c r="H61" i="31"/>
  <c r="Q61" i="31"/>
  <c r="K48" i="31"/>
  <c r="G49" i="31"/>
  <c r="P49" i="31"/>
  <c r="K78" i="31"/>
  <c r="G79" i="31"/>
  <c r="P79" i="31"/>
  <c r="J32" i="31"/>
  <c r="F33" i="31"/>
  <c r="O33" i="31"/>
  <c r="L76" i="31"/>
  <c r="L1137" i="31"/>
  <c r="Q79" i="31"/>
  <c r="G51" i="31"/>
  <c r="N257" i="31"/>
  <c r="I312" i="31"/>
  <c r="G313" i="31"/>
  <c r="Q313" i="31"/>
  <c r="I214" i="31"/>
  <c r="H215" i="31"/>
  <c r="J354" i="31"/>
  <c r="H355" i="31"/>
  <c r="L150" i="31"/>
  <c r="J151" i="31"/>
  <c r="N262" i="31"/>
  <c r="L263" i="31"/>
  <c r="O96" i="31"/>
  <c r="L97" i="31"/>
  <c r="P1108" i="31"/>
  <c r="M1109" i="31"/>
  <c r="O1126" i="31"/>
  <c r="L1127" i="31"/>
  <c r="G58" i="31"/>
  <c r="N59" i="31"/>
  <c r="H1124" i="31"/>
  <c r="Q1124" i="31"/>
  <c r="P1136" i="31"/>
  <c r="L78" i="31"/>
  <c r="O237" i="31"/>
  <c r="G237" i="31"/>
  <c r="M236" i="31"/>
  <c r="K233" i="31"/>
  <c r="Q232" i="31"/>
  <c r="I232" i="31"/>
  <c r="O229" i="31"/>
  <c r="G229" i="31"/>
  <c r="M228" i="31"/>
  <c r="K27" i="31"/>
  <c r="Q26" i="31"/>
  <c r="I26" i="31"/>
  <c r="O47" i="31"/>
  <c r="G47" i="31"/>
  <c r="M46" i="31"/>
  <c r="K45" i="31"/>
  <c r="N237" i="31"/>
  <c r="F237" i="31"/>
  <c r="L236" i="31"/>
  <c r="J233" i="31"/>
  <c r="P232" i="31"/>
  <c r="H232" i="31"/>
  <c r="N229" i="31"/>
  <c r="F229" i="31"/>
  <c r="L228" i="31"/>
  <c r="J27" i="31"/>
  <c r="P26" i="31"/>
  <c r="H26" i="31"/>
  <c r="N47" i="31"/>
  <c r="F47" i="31"/>
  <c r="L46" i="31"/>
  <c r="J45" i="31"/>
  <c r="P44" i="31"/>
  <c r="H44" i="31"/>
  <c r="N1141" i="31"/>
  <c r="F1141" i="31"/>
  <c r="L1140" i="31"/>
  <c r="J35" i="31"/>
  <c r="P34" i="31"/>
  <c r="H34" i="31"/>
  <c r="N43" i="31"/>
  <c r="F43" i="31"/>
  <c r="L42" i="31"/>
  <c r="J41" i="31"/>
  <c r="P40" i="31"/>
  <c r="H40" i="31"/>
  <c r="N1135" i="31"/>
  <c r="F1135" i="31"/>
  <c r="L1134" i="31"/>
  <c r="J1139" i="31"/>
  <c r="P1138" i="31"/>
  <c r="H1138" i="31"/>
  <c r="N39" i="31"/>
  <c r="F39" i="31"/>
  <c r="L38" i="31"/>
  <c r="J37" i="31"/>
  <c r="P36" i="31"/>
  <c r="H36" i="31"/>
  <c r="N379" i="31"/>
  <c r="F379" i="31"/>
  <c r="L378" i="31"/>
  <c r="J25" i="31"/>
  <c r="P24" i="31"/>
  <c r="H24" i="31"/>
  <c r="N23" i="31"/>
  <c r="F23" i="31"/>
  <c r="L22" i="31"/>
  <c r="J227" i="31"/>
  <c r="P226" i="31"/>
  <c r="H226" i="31"/>
  <c r="N31" i="31"/>
  <c r="F31" i="31"/>
  <c r="L30" i="31"/>
  <c r="P21" i="31"/>
  <c r="H21" i="31"/>
  <c r="N20" i="31"/>
  <c r="F20" i="31"/>
  <c r="Q1131" i="31"/>
  <c r="I1131" i="31"/>
  <c r="M1130" i="31"/>
  <c r="M237" i="31"/>
  <c r="K236" i="31"/>
  <c r="Q233" i="31"/>
  <c r="I233" i="31"/>
  <c r="O232" i="31"/>
  <c r="G232" i="31"/>
  <c r="M229" i="31"/>
  <c r="K228" i="31"/>
  <c r="Q27" i="31"/>
  <c r="I27" i="31"/>
  <c r="O26" i="31"/>
  <c r="G26" i="31"/>
  <c r="M47" i="31"/>
  <c r="K46" i="31"/>
  <c r="Q45" i="31"/>
  <c r="I45" i="31"/>
  <c r="L237" i="31"/>
  <c r="J236" i="31"/>
  <c r="P233" i="31"/>
  <c r="H233" i="31"/>
  <c r="N232" i="31"/>
  <c r="F232" i="31"/>
  <c r="L229" i="31"/>
  <c r="J228" i="31"/>
  <c r="P27" i="31"/>
  <c r="H27" i="31"/>
  <c r="N26" i="31"/>
  <c r="F26" i="31"/>
  <c r="L47" i="31"/>
  <c r="J46" i="31"/>
  <c r="P45" i="31"/>
  <c r="H45" i="31"/>
  <c r="K237" i="31"/>
  <c r="Q236" i="31"/>
  <c r="I236" i="31"/>
  <c r="O233" i="31"/>
  <c r="G233" i="31"/>
  <c r="M232" i="31"/>
  <c r="K229" i="31"/>
  <c r="Q228" i="31"/>
  <c r="I228" i="31"/>
  <c r="O27" i="31"/>
  <c r="G27" i="31"/>
  <c r="M26" i="31"/>
  <c r="K47" i="31"/>
  <c r="Q46" i="31"/>
  <c r="I46" i="31"/>
  <c r="O45" i="31"/>
  <c r="J237" i="31"/>
  <c r="Q237" i="31"/>
  <c r="I237" i="31"/>
  <c r="O236" i="31"/>
  <c r="G236" i="31"/>
  <c r="M233" i="31"/>
  <c r="K232" i="31"/>
  <c r="Q229" i="31"/>
  <c r="I229" i="31"/>
  <c r="O228" i="31"/>
  <c r="G228" i="31"/>
  <c r="M27" i="31"/>
  <c r="K26" i="31"/>
  <c r="Q47" i="31"/>
  <c r="I47" i="31"/>
  <c r="O46" i="31"/>
  <c r="G46" i="31"/>
  <c r="P237" i="31"/>
  <c r="H237" i="31"/>
  <c r="N236" i="31"/>
  <c r="F236" i="31"/>
  <c r="L233" i="31"/>
  <c r="J232" i="31"/>
  <c r="P229" i="31"/>
  <c r="H229" i="31"/>
  <c r="N228" i="31"/>
  <c r="F228" i="31"/>
  <c r="L27" i="31"/>
  <c r="J26" i="31"/>
  <c r="P47" i="31"/>
  <c r="H47" i="31"/>
  <c r="N46" i="31"/>
  <c r="F46" i="31"/>
  <c r="L45" i="31"/>
  <c r="J44" i="31"/>
  <c r="P1141" i="31"/>
  <c r="H1141" i="31"/>
  <c r="N1140" i="31"/>
  <c r="F1140" i="31"/>
  <c r="L35" i="31"/>
  <c r="J34" i="31"/>
  <c r="P43" i="31"/>
  <c r="H43" i="31"/>
  <c r="N42" i="31"/>
  <c r="F42" i="31"/>
  <c r="L41" i="31"/>
  <c r="J40" i="31"/>
  <c r="P1135" i="31"/>
  <c r="H1135" i="31"/>
  <c r="N1134" i="31"/>
  <c r="F1134" i="31"/>
  <c r="L1139" i="31"/>
  <c r="J1138" i="31"/>
  <c r="F233" i="31"/>
  <c r="P46" i="31"/>
  <c r="N44" i="31"/>
  <c r="G1141" i="31"/>
  <c r="J1140" i="31"/>
  <c r="M35" i="31"/>
  <c r="O34" i="31"/>
  <c r="I43" i="31"/>
  <c r="K42" i="31"/>
  <c r="N41" i="31"/>
  <c r="Q40" i="31"/>
  <c r="F40" i="31"/>
  <c r="J1135" i="31"/>
  <c r="M1134" i="31"/>
  <c r="O1139" i="31"/>
  <c r="G1138" i="31"/>
  <c r="L39" i="31"/>
  <c r="Q38" i="31"/>
  <c r="H38" i="31"/>
  <c r="M37" i="31"/>
  <c r="I36" i="31"/>
  <c r="M379" i="31"/>
  <c r="I378" i="31"/>
  <c r="N25" i="31"/>
  <c r="J24" i="31"/>
  <c r="O23" i="31"/>
  <c r="J22" i="31"/>
  <c r="O227" i="31"/>
  <c r="F227" i="31"/>
  <c r="K226" i="31"/>
  <c r="P31" i="31"/>
  <c r="G31" i="31"/>
  <c r="K30" i="31"/>
  <c r="O21" i="31"/>
  <c r="F21" i="31"/>
  <c r="K20" i="31"/>
  <c r="P1131" i="31"/>
  <c r="G1131" i="31"/>
  <c r="J1130" i="31"/>
  <c r="N245" i="31"/>
  <c r="F245" i="31"/>
  <c r="L244" i="31"/>
  <c r="J1101" i="31"/>
  <c r="P1100" i="31"/>
  <c r="H1100" i="31"/>
  <c r="N255" i="31"/>
  <c r="F255" i="31"/>
  <c r="L254" i="31"/>
  <c r="J239" i="31"/>
  <c r="P238" i="31"/>
  <c r="H238" i="31"/>
  <c r="N197" i="31"/>
  <c r="F197" i="31"/>
  <c r="L196" i="31"/>
  <c r="J1059" i="31"/>
  <c r="L232" i="31"/>
  <c r="H46" i="31"/>
  <c r="N45" i="31"/>
  <c r="M44" i="31"/>
  <c r="Q1141" i="31"/>
  <c r="I1140" i="31"/>
  <c r="K35" i="31"/>
  <c r="N34" i="31"/>
  <c r="G43" i="31"/>
  <c r="J42" i="31"/>
  <c r="M41" i="31"/>
  <c r="O40" i="31"/>
  <c r="I1135" i="31"/>
  <c r="K1134" i="31"/>
  <c r="N1139" i="31"/>
  <c r="Q1138" i="31"/>
  <c r="F1138" i="31"/>
  <c r="K39" i="31"/>
  <c r="P38" i="31"/>
  <c r="G38" i="31"/>
  <c r="L37" i="31"/>
  <c r="Q36" i="31"/>
  <c r="G36" i="31"/>
  <c r="L379" i="31"/>
  <c r="Q378" i="31"/>
  <c r="H378" i="31"/>
  <c r="M25" i="31"/>
  <c r="I24" i="31"/>
  <c r="M23" i="31"/>
  <c r="I22" i="31"/>
  <c r="N227" i="31"/>
  <c r="J226" i="31"/>
  <c r="O31" i="31"/>
  <c r="J30" i="31"/>
  <c r="N21" i="31"/>
  <c r="J20" i="31"/>
  <c r="O1131" i="31"/>
  <c r="F1131" i="31"/>
  <c r="I1130" i="31"/>
  <c r="M245" i="31"/>
  <c r="K244" i="31"/>
  <c r="Q1101" i="31"/>
  <c r="I1101" i="31"/>
  <c r="O1100" i="31"/>
  <c r="G1100" i="31"/>
  <c r="M255" i="31"/>
  <c r="K254" i="31"/>
  <c r="Q239" i="31"/>
  <c r="I239" i="31"/>
  <c r="O238" i="31"/>
  <c r="G238" i="31"/>
  <c r="M197" i="31"/>
  <c r="K196" i="31"/>
  <c r="Q1059" i="31"/>
  <c r="I1059" i="31"/>
  <c r="J229" i="31"/>
  <c r="M45" i="31"/>
  <c r="L44" i="31"/>
  <c r="O1141" i="31"/>
  <c r="H1140" i="31"/>
  <c r="I35" i="31"/>
  <c r="M34" i="31"/>
  <c r="Q43" i="31"/>
  <c r="I42" i="31"/>
  <c r="K41" i="31"/>
  <c r="N40" i="31"/>
  <c r="G1135" i="31"/>
  <c r="J1134" i="31"/>
  <c r="M1139" i="31"/>
  <c r="O1138" i="31"/>
  <c r="J39" i="31"/>
  <c r="O38" i="31"/>
  <c r="F38" i="31"/>
  <c r="K37" i="31"/>
  <c r="O36" i="31"/>
  <c r="F36" i="31"/>
  <c r="K379" i="31"/>
  <c r="P378" i="31"/>
  <c r="G378" i="31"/>
  <c r="L25" i="31"/>
  <c r="Q24" i="31"/>
  <c r="G24" i="31"/>
  <c r="L23" i="31"/>
  <c r="Q22" i="31"/>
  <c r="H22" i="31"/>
  <c r="M227" i="31"/>
  <c r="I226" i="31"/>
  <c r="M31" i="31"/>
  <c r="I30" i="31"/>
  <c r="M21" i="31"/>
  <c r="I20" i="31"/>
  <c r="N1131" i="31"/>
  <c r="Q1130" i="31"/>
  <c r="H1130" i="31"/>
  <c r="L245" i="31"/>
  <c r="J244" i="31"/>
  <c r="P1101" i="31"/>
  <c r="H1101" i="31"/>
  <c r="N1100" i="31"/>
  <c r="F1100" i="31"/>
  <c r="L255" i="31"/>
  <c r="J254" i="31"/>
  <c r="P239" i="31"/>
  <c r="H239" i="31"/>
  <c r="N238" i="31"/>
  <c r="F238" i="31"/>
  <c r="L197" i="31"/>
  <c r="J196" i="31"/>
  <c r="P228" i="31"/>
  <c r="G45" i="31"/>
  <c r="K44" i="31"/>
  <c r="M1141" i="31"/>
  <c r="Q1140" i="31"/>
  <c r="G1140" i="31"/>
  <c r="H35" i="31"/>
  <c r="L34" i="31"/>
  <c r="O43" i="31"/>
  <c r="H42" i="31"/>
  <c r="I41" i="31"/>
  <c r="M40" i="31"/>
  <c r="Q1135" i="31"/>
  <c r="I1134" i="31"/>
  <c r="K1139" i="31"/>
  <c r="N1138" i="31"/>
  <c r="I39" i="31"/>
  <c r="N38" i="31"/>
  <c r="I37" i="31"/>
  <c r="N36" i="31"/>
  <c r="J379" i="31"/>
  <c r="O378" i="31"/>
  <c r="F378" i="31"/>
  <c r="K25" i="31"/>
  <c r="O24" i="31"/>
  <c r="F24" i="31"/>
  <c r="K23" i="31"/>
  <c r="P22" i="31"/>
  <c r="G22" i="31"/>
  <c r="L227" i="31"/>
  <c r="Q226" i="31"/>
  <c r="G226" i="31"/>
  <c r="L31" i="31"/>
  <c r="Q30" i="31"/>
  <c r="H30" i="31"/>
  <c r="L21" i="31"/>
  <c r="Q20" i="31"/>
  <c r="H20" i="31"/>
  <c r="M1131" i="31"/>
  <c r="P1130" i="31"/>
  <c r="G1130" i="31"/>
  <c r="K245" i="31"/>
  <c r="Q244" i="31"/>
  <c r="I244" i="31"/>
  <c r="O1101" i="31"/>
  <c r="G1101" i="31"/>
  <c r="M1100" i="31"/>
  <c r="K255" i="31"/>
  <c r="Q254" i="31"/>
  <c r="I254" i="31"/>
  <c r="O239" i="31"/>
  <c r="G239" i="31"/>
  <c r="M238" i="31"/>
  <c r="K197" i="31"/>
  <c r="Q196" i="31"/>
  <c r="I196" i="31"/>
  <c r="H228" i="31"/>
  <c r="N27" i="31"/>
  <c r="F45" i="31"/>
  <c r="I44" i="31"/>
  <c r="L1141" i="31"/>
  <c r="P1140" i="31"/>
  <c r="Q35" i="31"/>
  <c r="G35" i="31"/>
  <c r="K34" i="31"/>
  <c r="M43" i="31"/>
  <c r="Q42" i="31"/>
  <c r="G42" i="31"/>
  <c r="H41" i="31"/>
  <c r="L40" i="31"/>
  <c r="O1135" i="31"/>
  <c r="H1134" i="31"/>
  <c r="I1139" i="31"/>
  <c r="M1138" i="31"/>
  <c r="Q39" i="31"/>
  <c r="H39" i="31"/>
  <c r="M38" i="31"/>
  <c r="Q37" i="31"/>
  <c r="H37" i="31"/>
  <c r="M36" i="31"/>
  <c r="I379" i="31"/>
  <c r="N378" i="31"/>
  <c r="I25" i="31"/>
  <c r="N24" i="31"/>
  <c r="J23" i="31"/>
  <c r="O22" i="31"/>
  <c r="F22" i="31"/>
  <c r="K227" i="31"/>
  <c r="O226" i="31"/>
  <c r="F226" i="31"/>
  <c r="K31" i="31"/>
  <c r="P30" i="31"/>
  <c r="G30" i="31"/>
  <c r="K21" i="31"/>
  <c r="P20" i="31"/>
  <c r="G20" i="31"/>
  <c r="L1131" i="31"/>
  <c r="O1130" i="31"/>
  <c r="F1130" i="31"/>
  <c r="J245" i="31"/>
  <c r="P244" i="31"/>
  <c r="H244" i="31"/>
  <c r="N1101" i="31"/>
  <c r="F1101" i="31"/>
  <c r="L1100" i="31"/>
  <c r="J255" i="31"/>
  <c r="P254" i="31"/>
  <c r="H254" i="31"/>
  <c r="N239" i="31"/>
  <c r="F239" i="31"/>
  <c r="L238" i="31"/>
  <c r="J197" i="31"/>
  <c r="P196" i="31"/>
  <c r="H196" i="31"/>
  <c r="F27" i="31"/>
  <c r="G44" i="31"/>
  <c r="K1141" i="31"/>
  <c r="O1140" i="31"/>
  <c r="P35" i="31"/>
  <c r="F35" i="31"/>
  <c r="I34" i="31"/>
  <c r="L43" i="31"/>
  <c r="P42" i="31"/>
  <c r="Q41" i="31"/>
  <c r="G41" i="31"/>
  <c r="K40" i="31"/>
  <c r="M1135" i="31"/>
  <c r="Q1134" i="31"/>
  <c r="G1134" i="31"/>
  <c r="P236" i="31"/>
  <c r="L26" i="31"/>
  <c r="Q44" i="31"/>
  <c r="F44" i="31"/>
  <c r="J1141" i="31"/>
  <c r="M1140" i="31"/>
  <c r="O35" i="31"/>
  <c r="G34" i="31"/>
  <c r="K43" i="31"/>
  <c r="O42" i="31"/>
  <c r="P41" i="31"/>
  <c r="F41" i="31"/>
  <c r="I40" i="31"/>
  <c r="L1135" i="31"/>
  <c r="P1134" i="31"/>
  <c r="Q1139" i="31"/>
  <c r="G1139" i="31"/>
  <c r="K1138" i="31"/>
  <c r="O39" i="31"/>
  <c r="J38" i="31"/>
  <c r="O37" i="31"/>
  <c r="F37" i="31"/>
  <c r="K36" i="31"/>
  <c r="P379" i="31"/>
  <c r="G379" i="31"/>
  <c r="K378" i="31"/>
  <c r="P25" i="31"/>
  <c r="G25" i="31"/>
  <c r="L24" i="31"/>
  <c r="Q23" i="31"/>
  <c r="H23" i="31"/>
  <c r="M22" i="31"/>
  <c r="Q227" i="31"/>
  <c r="H227" i="31"/>
  <c r="M226" i="31"/>
  <c r="I31" i="31"/>
  <c r="N30" i="31"/>
  <c r="I21" i="31"/>
  <c r="M20" i="31"/>
  <c r="J1131" i="31"/>
  <c r="L1130" i="31"/>
  <c r="P245" i="31"/>
  <c r="H245" i="31"/>
  <c r="N244" i="31"/>
  <c r="F244" i="31"/>
  <c r="L1101" i="31"/>
  <c r="J1100" i="31"/>
  <c r="P255" i="31"/>
  <c r="H255" i="31"/>
  <c r="N254" i="31"/>
  <c r="F254" i="31"/>
  <c r="L239" i="31"/>
  <c r="J238" i="31"/>
  <c r="P197" i="31"/>
  <c r="H197" i="31"/>
  <c r="N196" i="31"/>
  <c r="F196" i="31"/>
  <c r="F34" i="31"/>
  <c r="F1139" i="31"/>
  <c r="N37" i="31"/>
  <c r="M378" i="31"/>
  <c r="I23" i="31"/>
  <c r="L226" i="31"/>
  <c r="Q21" i="31"/>
  <c r="G245" i="31"/>
  <c r="K1100" i="31"/>
  <c r="M239" i="31"/>
  <c r="G197" i="31"/>
  <c r="O1059" i="31"/>
  <c r="K1058" i="31"/>
  <c r="M1079" i="31"/>
  <c r="K1078" i="31"/>
  <c r="Q157" i="31"/>
  <c r="I157" i="31"/>
  <c r="O156" i="31"/>
  <c r="G156" i="31"/>
  <c r="M271" i="31"/>
  <c r="K270" i="31"/>
  <c r="Q301" i="31"/>
  <c r="I301" i="31"/>
  <c r="O300" i="31"/>
  <c r="G300" i="31"/>
  <c r="M253" i="31"/>
  <c r="K252" i="31"/>
  <c r="Q85" i="31"/>
  <c r="I85" i="31"/>
  <c r="O84" i="31"/>
  <c r="G84" i="31"/>
  <c r="Q1081" i="31"/>
  <c r="I1081" i="31"/>
  <c r="O1080" i="31"/>
  <c r="G1080" i="31"/>
  <c r="M223" i="31"/>
  <c r="K222" i="31"/>
  <c r="L1121" i="31"/>
  <c r="Q1120" i="31"/>
  <c r="I1120" i="31"/>
  <c r="O95" i="31"/>
  <c r="G95" i="31"/>
  <c r="M94" i="31"/>
  <c r="J129" i="31"/>
  <c r="O128" i="31"/>
  <c r="G128" i="31"/>
  <c r="M1061" i="31"/>
  <c r="K1060" i="31"/>
  <c r="Q119" i="31"/>
  <c r="I119" i="31"/>
  <c r="O118" i="31"/>
  <c r="G118" i="31"/>
  <c r="J43" i="31"/>
  <c r="L1138" i="31"/>
  <c r="G37" i="31"/>
  <c r="J378" i="31"/>
  <c r="Q25" i="31"/>
  <c r="G23" i="31"/>
  <c r="Q31" i="31"/>
  <c r="J21" i="31"/>
  <c r="O244" i="31"/>
  <c r="I1100" i="31"/>
  <c r="Q255" i="31"/>
  <c r="K239" i="31"/>
  <c r="O196" i="31"/>
  <c r="N1059" i="31"/>
  <c r="J1058" i="31"/>
  <c r="L1079" i="31"/>
  <c r="J1078" i="31"/>
  <c r="P157" i="31"/>
  <c r="H157" i="31"/>
  <c r="N156" i="31"/>
  <c r="F156" i="31"/>
  <c r="L271" i="31"/>
  <c r="J270" i="31"/>
  <c r="P301" i="31"/>
  <c r="H301" i="31"/>
  <c r="N300" i="31"/>
  <c r="F300" i="31"/>
  <c r="L253" i="31"/>
  <c r="J252" i="31"/>
  <c r="P85" i="31"/>
  <c r="H85" i="31"/>
  <c r="N84" i="31"/>
  <c r="F84" i="31"/>
  <c r="P1081" i="31"/>
  <c r="H1081" i="31"/>
  <c r="N1080" i="31"/>
  <c r="F1080" i="31"/>
  <c r="L223" i="31"/>
  <c r="J222" i="31"/>
  <c r="K1121" i="31"/>
  <c r="P1120" i="31"/>
  <c r="H1120" i="31"/>
  <c r="N95" i="31"/>
  <c r="F95" i="31"/>
  <c r="L94" i="31"/>
  <c r="Q129" i="31"/>
  <c r="I129" i="31"/>
  <c r="N128" i="31"/>
  <c r="F128" i="31"/>
  <c r="L1061" i="31"/>
  <c r="M42" i="31"/>
  <c r="O41" i="31"/>
  <c r="I1138" i="31"/>
  <c r="P39" i="31"/>
  <c r="O25" i="31"/>
  <c r="N22" i="31"/>
  <c r="J31" i="31"/>
  <c r="G21" i="31"/>
  <c r="M244" i="31"/>
  <c r="O255" i="31"/>
  <c r="M196" i="31"/>
  <c r="M1059" i="31"/>
  <c r="Q1058" i="31"/>
  <c r="I1058" i="31"/>
  <c r="K1079" i="31"/>
  <c r="Q1078" i="31"/>
  <c r="I1078" i="31"/>
  <c r="O157" i="31"/>
  <c r="G157" i="31"/>
  <c r="M156" i="31"/>
  <c r="K271" i="31"/>
  <c r="Q270" i="31"/>
  <c r="I270" i="31"/>
  <c r="O301" i="31"/>
  <c r="G301" i="31"/>
  <c r="M300" i="31"/>
  <c r="K253" i="31"/>
  <c r="Q252" i="31"/>
  <c r="I252" i="31"/>
  <c r="O85" i="31"/>
  <c r="G85" i="31"/>
  <c r="M84" i="31"/>
  <c r="O1081" i="31"/>
  <c r="G1081" i="31"/>
  <c r="M1080" i="31"/>
  <c r="K223" i="31"/>
  <c r="Q222" i="31"/>
  <c r="I222" i="31"/>
  <c r="J1121" i="31"/>
  <c r="O1120" i="31"/>
  <c r="G1120" i="31"/>
  <c r="M95" i="31"/>
  <c r="K94" i="31"/>
  <c r="P129" i="31"/>
  <c r="H129" i="31"/>
  <c r="M128" i="31"/>
  <c r="K1061" i="31"/>
  <c r="Q1060" i="31"/>
  <c r="I1060" i="31"/>
  <c r="O119" i="31"/>
  <c r="G119" i="31"/>
  <c r="M39" i="31"/>
  <c r="L36" i="31"/>
  <c r="H25" i="31"/>
  <c r="K22" i="31"/>
  <c r="H31" i="31"/>
  <c r="O20" i="31"/>
  <c r="G244" i="31"/>
  <c r="I255" i="31"/>
  <c r="Q238" i="31"/>
  <c r="G196" i="31"/>
  <c r="L1059" i="31"/>
  <c r="P1058" i="31"/>
  <c r="H1058" i="31"/>
  <c r="J1079" i="31"/>
  <c r="P1078" i="31"/>
  <c r="H1078" i="31"/>
  <c r="N157" i="31"/>
  <c r="F157" i="31"/>
  <c r="L156" i="31"/>
  <c r="J271" i="31"/>
  <c r="P270" i="31"/>
  <c r="H270" i="31"/>
  <c r="N301" i="31"/>
  <c r="F301" i="31"/>
  <c r="L300" i="31"/>
  <c r="J253" i="31"/>
  <c r="P252" i="31"/>
  <c r="H252" i="31"/>
  <c r="N85" i="31"/>
  <c r="F85" i="31"/>
  <c r="L84" i="31"/>
  <c r="N1081" i="31"/>
  <c r="F1081" i="31"/>
  <c r="L1080" i="31"/>
  <c r="J223" i="31"/>
  <c r="P222" i="31"/>
  <c r="H222" i="31"/>
  <c r="Q1121" i="31"/>
  <c r="I1121" i="31"/>
  <c r="N1120" i="31"/>
  <c r="F1120" i="31"/>
  <c r="L95" i="31"/>
  <c r="J94" i="31"/>
  <c r="O129" i="31"/>
  <c r="G129" i="31"/>
  <c r="L128" i="31"/>
  <c r="J1061" i="31"/>
  <c r="P1060" i="31"/>
  <c r="H1060" i="31"/>
  <c r="N119" i="31"/>
  <c r="F119" i="31"/>
  <c r="J47" i="31"/>
  <c r="O44" i="31"/>
  <c r="G40" i="31"/>
  <c r="K1135" i="31"/>
  <c r="G39" i="31"/>
  <c r="J36" i="31"/>
  <c r="Q379" i="31"/>
  <c r="F25" i="31"/>
  <c r="P227" i="31"/>
  <c r="O30" i="31"/>
  <c r="L20" i="31"/>
  <c r="M1101" i="31"/>
  <c r="G255" i="31"/>
  <c r="K238" i="31"/>
  <c r="K1059" i="31"/>
  <c r="O1058" i="31"/>
  <c r="G1058" i="31"/>
  <c r="Q1079" i="31"/>
  <c r="I1079" i="31"/>
  <c r="O1078" i="31"/>
  <c r="G1078" i="31"/>
  <c r="M157" i="31"/>
  <c r="K156" i="31"/>
  <c r="Q271" i="31"/>
  <c r="I271" i="31"/>
  <c r="O270" i="31"/>
  <c r="G270" i="31"/>
  <c r="M301" i="31"/>
  <c r="K300" i="31"/>
  <c r="Q253" i="31"/>
  <c r="I253" i="31"/>
  <c r="O252" i="31"/>
  <c r="G252" i="31"/>
  <c r="M85" i="31"/>
  <c r="K84" i="31"/>
  <c r="M1081" i="31"/>
  <c r="K1080" i="31"/>
  <c r="Q223" i="31"/>
  <c r="I223" i="31"/>
  <c r="O222" i="31"/>
  <c r="G222" i="31"/>
  <c r="P1121" i="31"/>
  <c r="H1121" i="31"/>
  <c r="M1120" i="31"/>
  <c r="K95" i="31"/>
  <c r="Q94" i="31"/>
  <c r="I94" i="31"/>
  <c r="N129" i="31"/>
  <c r="F129" i="31"/>
  <c r="K128" i="31"/>
  <c r="Q1061" i="31"/>
  <c r="I1061" i="31"/>
  <c r="O1060" i="31"/>
  <c r="G1060" i="31"/>
  <c r="M119" i="31"/>
  <c r="I1141" i="31"/>
  <c r="O1134" i="31"/>
  <c r="O379" i="31"/>
  <c r="M24" i="31"/>
  <c r="I227" i="31"/>
  <c r="M30" i="31"/>
  <c r="K1131" i="31"/>
  <c r="N1130" i="31"/>
  <c r="Q245" i="31"/>
  <c r="K1101" i="31"/>
  <c r="O254" i="31"/>
  <c r="I238" i="31"/>
  <c r="Q197" i="31"/>
  <c r="H1059" i="31"/>
  <c r="N1058" i="31"/>
  <c r="F1058" i="31"/>
  <c r="P1079" i="31"/>
  <c r="H1079" i="31"/>
  <c r="N1078" i="31"/>
  <c r="F1078" i="31"/>
  <c r="L157" i="31"/>
  <c r="J156" i="31"/>
  <c r="P271" i="31"/>
  <c r="H271" i="31"/>
  <c r="N270" i="31"/>
  <c r="F270" i="31"/>
  <c r="L301" i="31"/>
  <c r="J300" i="31"/>
  <c r="P253" i="31"/>
  <c r="H253" i="31"/>
  <c r="N252" i="31"/>
  <c r="F252" i="31"/>
  <c r="L85" i="31"/>
  <c r="J84" i="31"/>
  <c r="L1081" i="31"/>
  <c r="J1080" i="31"/>
  <c r="P223" i="31"/>
  <c r="H223" i="31"/>
  <c r="N222" i="31"/>
  <c r="F222" i="31"/>
  <c r="O1121" i="31"/>
  <c r="G1121" i="31"/>
  <c r="L1120" i="31"/>
  <c r="J95" i="31"/>
  <c r="P94" i="31"/>
  <c r="H94" i="31"/>
  <c r="M129" i="31"/>
  <c r="J128" i="31"/>
  <c r="P1061" i="31"/>
  <c r="H1061" i="31"/>
  <c r="N1060" i="31"/>
  <c r="F1060" i="31"/>
  <c r="L119" i="31"/>
  <c r="H236" i="31"/>
  <c r="N233" i="31"/>
  <c r="K1140" i="31"/>
  <c r="N35" i="31"/>
  <c r="P1139" i="31"/>
  <c r="K38" i="31"/>
  <c r="H379" i="31"/>
  <c r="K24" i="31"/>
  <c r="G227" i="31"/>
  <c r="F30" i="31"/>
  <c r="H1131" i="31"/>
  <c r="K1130" i="31"/>
  <c r="O245" i="31"/>
  <c r="M254" i="31"/>
  <c r="O197" i="31"/>
  <c r="G1059" i="31"/>
  <c r="M1058" i="31"/>
  <c r="O1079" i="31"/>
  <c r="G1079" i="31"/>
  <c r="M1078" i="31"/>
  <c r="K157" i="31"/>
  <c r="Q156" i="31"/>
  <c r="I156" i="31"/>
  <c r="O271" i="31"/>
  <c r="G271" i="31"/>
  <c r="M270" i="31"/>
  <c r="K301" i="31"/>
  <c r="Q300" i="31"/>
  <c r="I300" i="31"/>
  <c r="O253" i="31"/>
  <c r="G253" i="31"/>
  <c r="M252" i="31"/>
  <c r="K85" i="31"/>
  <c r="Q84" i="31"/>
  <c r="I84" i="31"/>
  <c r="K1081" i="31"/>
  <c r="Q1080" i="31"/>
  <c r="I1080" i="31"/>
  <c r="O223" i="31"/>
  <c r="G223" i="31"/>
  <c r="M222" i="31"/>
  <c r="N1121" i="31"/>
  <c r="F1121" i="31"/>
  <c r="K1120" i="31"/>
  <c r="Q95" i="31"/>
  <c r="I95" i="31"/>
  <c r="O94" i="31"/>
  <c r="G94" i="31"/>
  <c r="L129" i="31"/>
  <c r="Q128" i="31"/>
  <c r="I128" i="31"/>
  <c r="O1061" i="31"/>
  <c r="G1061" i="31"/>
  <c r="Q34" i="31"/>
  <c r="H1139" i="31"/>
  <c r="I38" i="31"/>
  <c r="P37" i="31"/>
  <c r="P23" i="31"/>
  <c r="N226" i="31"/>
  <c r="I245" i="31"/>
  <c r="Q1100" i="31"/>
  <c r="G254" i="31"/>
  <c r="I197" i="31"/>
  <c r="P1059" i="31"/>
  <c r="F1059" i="31"/>
  <c r="L1058" i="31"/>
  <c r="N1079" i="31"/>
  <c r="F1079" i="31"/>
  <c r="L1078" i="31"/>
  <c r="J157" i="31"/>
  <c r="P156" i="31"/>
  <c r="H156" i="31"/>
  <c r="N271" i="31"/>
  <c r="F271" i="31"/>
  <c r="L270" i="31"/>
  <c r="J301" i="31"/>
  <c r="P300" i="31"/>
  <c r="H300" i="31"/>
  <c r="N253" i="31"/>
  <c r="F253" i="31"/>
  <c r="L252" i="31"/>
  <c r="J85" i="31"/>
  <c r="P84" i="31"/>
  <c r="H84" i="31"/>
  <c r="J1081" i="31"/>
  <c r="P1080" i="31"/>
  <c r="H1080" i="31"/>
  <c r="N223" i="31"/>
  <c r="F223" i="31"/>
  <c r="L222" i="31"/>
  <c r="M1121" i="31"/>
  <c r="J1120" i="31"/>
  <c r="P95" i="31"/>
  <c r="H95" i="31"/>
  <c r="N94" i="31"/>
  <c r="F94" i="31"/>
  <c r="K129" i="31"/>
  <c r="P128" i="31"/>
  <c r="H128" i="31"/>
  <c r="N1061" i="31"/>
  <c r="F1061" i="31"/>
  <c r="L1060" i="31"/>
  <c r="J119" i="31"/>
  <c r="P118" i="31"/>
  <c r="Q118" i="31"/>
  <c r="F118" i="31"/>
  <c r="L117" i="31"/>
  <c r="J116" i="31"/>
  <c r="P115" i="31"/>
  <c r="H115" i="31"/>
  <c r="N114" i="31"/>
  <c r="F114" i="31"/>
  <c r="L113" i="31"/>
  <c r="J112" i="31"/>
  <c r="P111" i="31"/>
  <c r="H111" i="31"/>
  <c r="N110" i="31"/>
  <c r="F110" i="31"/>
  <c r="L109" i="31"/>
  <c r="J108" i="31"/>
  <c r="P107" i="31"/>
  <c r="H107" i="31"/>
  <c r="N106" i="31"/>
  <c r="F106" i="31"/>
  <c r="L1177" i="31"/>
  <c r="J1176" i="31"/>
  <c r="P1175" i="31"/>
  <c r="H1175" i="31"/>
  <c r="N1174" i="31"/>
  <c r="F1174" i="31"/>
  <c r="L1173" i="31"/>
  <c r="J1172" i="31"/>
  <c r="P1143" i="31"/>
  <c r="H1143" i="31"/>
  <c r="N1142" i="31"/>
  <c r="F1142" i="31"/>
  <c r="L331" i="31"/>
  <c r="J330" i="31"/>
  <c r="P225" i="31"/>
  <c r="H225" i="31"/>
  <c r="N224" i="31"/>
  <c r="F224" i="31"/>
  <c r="L19" i="31"/>
  <c r="J18" i="31"/>
  <c r="P329" i="31"/>
  <c r="H329" i="31"/>
  <c r="N328" i="31"/>
  <c r="F328" i="31"/>
  <c r="L185" i="31"/>
  <c r="J184" i="31"/>
  <c r="P325" i="31"/>
  <c r="H325" i="31"/>
  <c r="N324" i="31"/>
  <c r="F324" i="31"/>
  <c r="L143" i="31"/>
  <c r="J142" i="31"/>
  <c r="P295" i="31"/>
  <c r="H295" i="31"/>
  <c r="N294" i="31"/>
  <c r="F294" i="31"/>
  <c r="L169" i="31"/>
  <c r="J168" i="31"/>
  <c r="P305" i="31"/>
  <c r="H305" i="31"/>
  <c r="N304" i="31"/>
  <c r="F304" i="31"/>
  <c r="L319" i="31"/>
  <c r="M1060" i="31"/>
  <c r="N118" i="31"/>
  <c r="K117" i="31"/>
  <c r="Q116" i="31"/>
  <c r="I116" i="31"/>
  <c r="O115" i="31"/>
  <c r="G115" i="31"/>
  <c r="M114" i="31"/>
  <c r="K113" i="31"/>
  <c r="Q112" i="31"/>
  <c r="I112" i="31"/>
  <c r="O111" i="31"/>
  <c r="G111" i="31"/>
  <c r="M110" i="31"/>
  <c r="K109" i="31"/>
  <c r="Q108" i="31"/>
  <c r="I108" i="31"/>
  <c r="O107" i="31"/>
  <c r="G107" i="31"/>
  <c r="M106" i="31"/>
  <c r="K1177" i="31"/>
  <c r="Q1176" i="31"/>
  <c r="I1176" i="31"/>
  <c r="O1175" i="31"/>
  <c r="G1175" i="31"/>
  <c r="M1174" i="31"/>
  <c r="K1173" i="31"/>
  <c r="Q1172" i="31"/>
  <c r="I1172" i="31"/>
  <c r="O1143" i="31"/>
  <c r="G1143" i="31"/>
  <c r="M1142" i="31"/>
  <c r="K331" i="31"/>
  <c r="Q330" i="31"/>
  <c r="I330" i="31"/>
  <c r="O225" i="31"/>
  <c r="G225" i="31"/>
  <c r="M224" i="31"/>
  <c r="K19" i="31"/>
  <c r="Q18" i="31"/>
  <c r="I18" i="31"/>
  <c r="O329" i="31"/>
  <c r="G329" i="31"/>
  <c r="M328" i="31"/>
  <c r="K185" i="31"/>
  <c r="Q184" i="31"/>
  <c r="I184" i="31"/>
  <c r="O325" i="31"/>
  <c r="G325" i="31"/>
  <c r="M324" i="31"/>
  <c r="K143" i="31"/>
  <c r="Q142" i="31"/>
  <c r="I142" i="31"/>
  <c r="O295" i="31"/>
  <c r="G295" i="31"/>
  <c r="M294" i="31"/>
  <c r="K169" i="31"/>
  <c r="Q168" i="31"/>
  <c r="I168" i="31"/>
  <c r="O305" i="31"/>
  <c r="G305" i="31"/>
  <c r="M304" i="31"/>
  <c r="K319" i="31"/>
  <c r="Q318" i="31"/>
  <c r="I318" i="31"/>
  <c r="J1060" i="31"/>
  <c r="M118" i="31"/>
  <c r="J117" i="31"/>
  <c r="P116" i="31"/>
  <c r="H116" i="31"/>
  <c r="N115" i="31"/>
  <c r="F115" i="31"/>
  <c r="L114" i="31"/>
  <c r="J113" i="31"/>
  <c r="P112" i="31"/>
  <c r="H112" i="31"/>
  <c r="N111" i="31"/>
  <c r="F111" i="31"/>
  <c r="L110" i="31"/>
  <c r="J109" i="31"/>
  <c r="P108" i="31"/>
  <c r="H108" i="31"/>
  <c r="N107" i="31"/>
  <c r="F107" i="31"/>
  <c r="L106" i="31"/>
  <c r="J1177" i="31"/>
  <c r="P1176" i="31"/>
  <c r="H1176" i="31"/>
  <c r="N1175" i="31"/>
  <c r="F1175" i="31"/>
  <c r="L1174" i="31"/>
  <c r="J1173" i="31"/>
  <c r="P1172" i="31"/>
  <c r="H1172" i="31"/>
  <c r="N1143" i="31"/>
  <c r="F1143" i="31"/>
  <c r="L1142" i="31"/>
  <c r="J331" i="31"/>
  <c r="P330" i="31"/>
  <c r="H330" i="31"/>
  <c r="N225" i="31"/>
  <c r="F225" i="31"/>
  <c r="L224" i="31"/>
  <c r="J19" i="31"/>
  <c r="P18" i="31"/>
  <c r="H18" i="31"/>
  <c r="N329" i="31"/>
  <c r="F329" i="31"/>
  <c r="L328" i="31"/>
  <c r="J185" i="31"/>
  <c r="P184" i="31"/>
  <c r="H184" i="31"/>
  <c r="N325" i="31"/>
  <c r="F325" i="31"/>
  <c r="L324" i="31"/>
  <c r="J143" i="31"/>
  <c r="P142" i="31"/>
  <c r="H142" i="31"/>
  <c r="N295" i="31"/>
  <c r="F295" i="31"/>
  <c r="L294" i="31"/>
  <c r="J169" i="31"/>
  <c r="P168" i="31"/>
  <c r="H168" i="31"/>
  <c r="P119" i="31"/>
  <c r="L118" i="31"/>
  <c r="Q117" i="31"/>
  <c r="I117" i="31"/>
  <c r="O116" i="31"/>
  <c r="G116" i="31"/>
  <c r="M115" i="31"/>
  <c r="K114" i="31"/>
  <c r="Q113" i="31"/>
  <c r="I113" i="31"/>
  <c r="O112" i="31"/>
  <c r="G112" i="31"/>
  <c r="M111" i="31"/>
  <c r="K110" i="31"/>
  <c r="Q109" i="31"/>
  <c r="I109" i="31"/>
  <c r="O108" i="31"/>
  <c r="G108" i="31"/>
  <c r="M107" i="31"/>
  <c r="K106" i="31"/>
  <c r="Q1177" i="31"/>
  <c r="I1177" i="31"/>
  <c r="O1176" i="31"/>
  <c r="G1176" i="31"/>
  <c r="M1175" i="31"/>
  <c r="K1174" i="31"/>
  <c r="Q1173" i="31"/>
  <c r="I1173" i="31"/>
  <c r="O1172" i="31"/>
  <c r="G1172" i="31"/>
  <c r="M1143" i="31"/>
  <c r="K1142" i="31"/>
  <c r="Q331" i="31"/>
  <c r="I331" i="31"/>
  <c r="O330" i="31"/>
  <c r="G330" i="31"/>
  <c r="M225" i="31"/>
  <c r="K224" i="31"/>
  <c r="Q19" i="31"/>
  <c r="I19" i="31"/>
  <c r="O18" i="31"/>
  <c r="G18" i="31"/>
  <c r="M329" i="31"/>
  <c r="K328" i="31"/>
  <c r="Q185" i="31"/>
  <c r="I185" i="31"/>
  <c r="O184" i="31"/>
  <c r="G184" i="31"/>
  <c r="M325" i="31"/>
  <c r="K324" i="31"/>
  <c r="Q143" i="31"/>
  <c r="I143" i="31"/>
  <c r="O142" i="31"/>
  <c r="G142" i="31"/>
  <c r="M295" i="31"/>
  <c r="K294" i="31"/>
  <c r="Q169" i="31"/>
  <c r="I169" i="31"/>
  <c r="O168" i="31"/>
  <c r="G168" i="31"/>
  <c r="M305" i="31"/>
  <c r="K119" i="31"/>
  <c r="K118" i="31"/>
  <c r="P117" i="31"/>
  <c r="H117" i="31"/>
  <c r="N116" i="31"/>
  <c r="F116" i="31"/>
  <c r="L115" i="31"/>
  <c r="J114" i="31"/>
  <c r="P113" i="31"/>
  <c r="H113" i="31"/>
  <c r="N112" i="31"/>
  <c r="F112" i="31"/>
  <c r="L111" i="31"/>
  <c r="J110" i="31"/>
  <c r="P109" i="31"/>
  <c r="H109" i="31"/>
  <c r="N108" i="31"/>
  <c r="F108" i="31"/>
  <c r="L107" i="31"/>
  <c r="J106" i="31"/>
  <c r="P1177" i="31"/>
  <c r="H1177" i="31"/>
  <c r="N1176" i="31"/>
  <c r="F1176" i="31"/>
  <c r="L1175" i="31"/>
  <c r="J1174" i="31"/>
  <c r="P1173" i="31"/>
  <c r="H1173" i="31"/>
  <c r="N1172" i="31"/>
  <c r="F1172" i="31"/>
  <c r="L1143" i="31"/>
  <c r="J1142" i="31"/>
  <c r="P331" i="31"/>
  <c r="H331" i="31"/>
  <c r="N330" i="31"/>
  <c r="F330" i="31"/>
  <c r="L225" i="31"/>
  <c r="J224" i="31"/>
  <c r="P19" i="31"/>
  <c r="H19" i="31"/>
  <c r="N18" i="31"/>
  <c r="F18" i="31"/>
  <c r="L329" i="31"/>
  <c r="J328" i="31"/>
  <c r="P185" i="31"/>
  <c r="H185" i="31"/>
  <c r="N184" i="31"/>
  <c r="F184" i="31"/>
  <c r="L325" i="31"/>
  <c r="J324" i="31"/>
  <c r="P143" i="31"/>
  <c r="H143" i="31"/>
  <c r="N142" i="31"/>
  <c r="F142" i="31"/>
  <c r="L295" i="31"/>
  <c r="J294" i="31"/>
  <c r="P169" i="31"/>
  <c r="H169" i="31"/>
  <c r="N168" i="31"/>
  <c r="F168" i="31"/>
  <c r="L305" i="31"/>
  <c r="J304" i="31"/>
  <c r="P319" i="31"/>
  <c r="H319" i="31"/>
  <c r="N318" i="31"/>
  <c r="H119" i="31"/>
  <c r="J118" i="31"/>
  <c r="O117" i="31"/>
  <c r="G117" i="31"/>
  <c r="M116" i="31"/>
  <c r="K115" i="31"/>
  <c r="Q114" i="31"/>
  <c r="I114" i="31"/>
  <c r="O113" i="31"/>
  <c r="G113" i="31"/>
  <c r="M112" i="31"/>
  <c r="K111" i="31"/>
  <c r="Q110" i="31"/>
  <c r="I110" i="31"/>
  <c r="O109" i="31"/>
  <c r="G109" i="31"/>
  <c r="M108" i="31"/>
  <c r="K107" i="31"/>
  <c r="Q106" i="31"/>
  <c r="I106" i="31"/>
  <c r="O1177" i="31"/>
  <c r="G1177" i="31"/>
  <c r="M1176" i="31"/>
  <c r="K1175" i="31"/>
  <c r="Q1174" i="31"/>
  <c r="I1174" i="31"/>
  <c r="O1173" i="31"/>
  <c r="G1173" i="31"/>
  <c r="M1172" i="31"/>
  <c r="K1143" i="31"/>
  <c r="Q1142" i="31"/>
  <c r="I1142" i="31"/>
  <c r="O331" i="31"/>
  <c r="G331" i="31"/>
  <c r="M330" i="31"/>
  <c r="K225" i="31"/>
  <c r="Q224" i="31"/>
  <c r="I224" i="31"/>
  <c r="O19" i="31"/>
  <c r="G19" i="31"/>
  <c r="M18" i="31"/>
  <c r="K329" i="31"/>
  <c r="Q328" i="31"/>
  <c r="I328" i="31"/>
  <c r="O185" i="31"/>
  <c r="G185" i="31"/>
  <c r="M184" i="31"/>
  <c r="K325" i="31"/>
  <c r="Q324" i="31"/>
  <c r="I324" i="31"/>
  <c r="O143" i="31"/>
  <c r="G143" i="31"/>
  <c r="M142" i="31"/>
  <c r="K295" i="31"/>
  <c r="Q294" i="31"/>
  <c r="I294" i="31"/>
  <c r="O169" i="31"/>
  <c r="G169" i="31"/>
  <c r="M168" i="31"/>
  <c r="K305" i="31"/>
  <c r="Q304" i="31"/>
  <c r="I304" i="31"/>
  <c r="I118" i="31"/>
  <c r="N117" i="31"/>
  <c r="F117" i="31"/>
  <c r="L116" i="31"/>
  <c r="J115" i="31"/>
  <c r="P114" i="31"/>
  <c r="H114" i="31"/>
  <c r="N113" i="31"/>
  <c r="F113" i="31"/>
  <c r="L112" i="31"/>
  <c r="J111" i="31"/>
  <c r="P110" i="31"/>
  <c r="H110" i="31"/>
  <c r="N109" i="31"/>
  <c r="F109" i="31"/>
  <c r="L108" i="31"/>
  <c r="J107" i="31"/>
  <c r="P106" i="31"/>
  <c r="H106" i="31"/>
  <c r="N1177" i="31"/>
  <c r="F1177" i="31"/>
  <c r="L1176" i="31"/>
  <c r="J1175" i="31"/>
  <c r="P1174" i="31"/>
  <c r="H1174" i="31"/>
  <c r="N1173" i="31"/>
  <c r="F1173" i="31"/>
  <c r="L1172" i="31"/>
  <c r="J1143" i="31"/>
  <c r="P1142" i="31"/>
  <c r="H1142" i="31"/>
  <c r="N331" i="31"/>
  <c r="F331" i="31"/>
  <c r="L330" i="31"/>
  <c r="J225" i="31"/>
  <c r="P224" i="31"/>
  <c r="H224" i="31"/>
  <c r="N19" i="31"/>
  <c r="F19" i="31"/>
  <c r="L18" i="31"/>
  <c r="J329" i="31"/>
  <c r="P328" i="31"/>
  <c r="H328" i="31"/>
  <c r="N185" i="31"/>
  <c r="F185" i="31"/>
  <c r="L184" i="31"/>
  <c r="J325" i="31"/>
  <c r="P324" i="31"/>
  <c r="H324" i="31"/>
  <c r="N143" i="31"/>
  <c r="F143" i="31"/>
  <c r="L142" i="31"/>
  <c r="J295" i="31"/>
  <c r="P294" i="31"/>
  <c r="H294" i="31"/>
  <c r="N169" i="31"/>
  <c r="F169" i="31"/>
  <c r="L168" i="31"/>
  <c r="J305" i="31"/>
  <c r="P304" i="31"/>
  <c r="H304" i="31"/>
  <c r="N319" i="31"/>
  <c r="H118" i="31"/>
  <c r="M117" i="31"/>
  <c r="K116" i="31"/>
  <c r="Q115" i="31"/>
  <c r="I115" i="31"/>
  <c r="O114" i="31"/>
  <c r="G114" i="31"/>
  <c r="M113" i="31"/>
  <c r="K112" i="31"/>
  <c r="Q111" i="31"/>
  <c r="I111" i="31"/>
  <c r="O110" i="31"/>
  <c r="G110" i="31"/>
  <c r="M109" i="31"/>
  <c r="K108" i="31"/>
  <c r="Q107" i="31"/>
  <c r="I107" i="31"/>
  <c r="O106" i="31"/>
  <c r="G106" i="31"/>
  <c r="M1177" i="31"/>
  <c r="K1176" i="31"/>
  <c r="Q1175" i="31"/>
  <c r="I1175" i="31"/>
  <c r="O1174" i="31"/>
  <c r="G1174" i="31"/>
  <c r="M1173" i="31"/>
  <c r="K1172" i="31"/>
  <c r="Q1143" i="31"/>
  <c r="I1143" i="31"/>
  <c r="O1142" i="31"/>
  <c r="G1142" i="31"/>
  <c r="M331" i="31"/>
  <c r="K330" i="31"/>
  <c r="Q225" i="31"/>
  <c r="I225" i="31"/>
  <c r="O224" i="31"/>
  <c r="G224" i="31"/>
  <c r="M19" i="31"/>
  <c r="K18" i="31"/>
  <c r="Q329" i="31"/>
  <c r="I329" i="31"/>
  <c r="O328" i="31"/>
  <c r="G328" i="31"/>
  <c r="M185" i="31"/>
  <c r="K184" i="31"/>
  <c r="Q325" i="31"/>
  <c r="I325" i="31"/>
  <c r="O324" i="31"/>
  <c r="G324" i="31"/>
  <c r="M143" i="31"/>
  <c r="K142" i="31"/>
  <c r="Q295" i="31"/>
  <c r="I295" i="31"/>
  <c r="O294" i="31"/>
  <c r="G294" i="31"/>
  <c r="M169" i="31"/>
  <c r="K168" i="31"/>
  <c r="Q305" i="31"/>
  <c r="I305" i="31"/>
  <c r="O304" i="31"/>
  <c r="G304" i="31"/>
  <c r="M319" i="31"/>
  <c r="K318" i="31"/>
  <c r="Q145" i="31"/>
  <c r="I145" i="31"/>
  <c r="O144" i="31"/>
  <c r="G144" i="31"/>
  <c r="M347" i="31"/>
  <c r="Q319" i="31"/>
  <c r="O318" i="31"/>
  <c r="H145" i="31"/>
  <c r="M144" i="31"/>
  <c r="I347" i="31"/>
  <c r="O346" i="31"/>
  <c r="G346" i="31"/>
  <c r="M315" i="31"/>
  <c r="K314" i="31"/>
  <c r="Q309" i="31"/>
  <c r="I309" i="31"/>
  <c r="O308" i="31"/>
  <c r="G308" i="31"/>
  <c r="M149" i="31"/>
  <c r="K148" i="31"/>
  <c r="Q219" i="31"/>
  <c r="I219" i="31"/>
  <c r="O218" i="31"/>
  <c r="G218" i="31"/>
  <c r="M199" i="31"/>
  <c r="K198" i="31"/>
  <c r="P1099" i="31"/>
  <c r="H1099" i="31"/>
  <c r="M1098" i="31"/>
  <c r="K17" i="31"/>
  <c r="Q16" i="31"/>
  <c r="I16" i="31"/>
  <c r="O349" i="31"/>
  <c r="G349" i="31"/>
  <c r="M348" i="31"/>
  <c r="J335" i="31"/>
  <c r="O334" i="31"/>
  <c r="G334" i="31"/>
  <c r="O193" i="31"/>
  <c r="G193" i="31"/>
  <c r="M192" i="31"/>
  <c r="K15" i="31"/>
  <c r="Q14" i="31"/>
  <c r="I14" i="31"/>
  <c r="O297" i="31"/>
  <c r="G297" i="31"/>
  <c r="M296" i="31"/>
  <c r="K281" i="31"/>
  <c r="Q280" i="31"/>
  <c r="I280" i="31"/>
  <c r="N231" i="31"/>
  <c r="F231" i="31"/>
  <c r="K230" i="31"/>
  <c r="Q161" i="31"/>
  <c r="I161" i="31"/>
  <c r="O160" i="31"/>
  <c r="G160" i="31"/>
  <c r="L289" i="31"/>
  <c r="Q288" i="31"/>
  <c r="I288" i="31"/>
  <c r="O259" i="31"/>
  <c r="G259" i="31"/>
  <c r="M258" i="31"/>
  <c r="K189" i="31"/>
  <c r="Q188" i="31"/>
  <c r="I188" i="31"/>
  <c r="K139" i="31"/>
  <c r="Q138" i="31"/>
  <c r="I138" i="31"/>
  <c r="O1083" i="31"/>
  <c r="G1083" i="31"/>
  <c r="M1082" i="31"/>
  <c r="O319" i="31"/>
  <c r="M318" i="31"/>
  <c r="P145" i="31"/>
  <c r="G145" i="31"/>
  <c r="L144" i="31"/>
  <c r="Q347" i="31"/>
  <c r="H347" i="31"/>
  <c r="N346" i="31"/>
  <c r="F346" i="31"/>
  <c r="L315" i="31"/>
  <c r="J314" i="31"/>
  <c r="P309" i="31"/>
  <c r="H309" i="31"/>
  <c r="N308" i="31"/>
  <c r="F308" i="31"/>
  <c r="L149" i="31"/>
  <c r="J148" i="31"/>
  <c r="P219" i="31"/>
  <c r="H219" i="31"/>
  <c r="N218" i="31"/>
  <c r="F218" i="31"/>
  <c r="L199" i="31"/>
  <c r="J198" i="31"/>
  <c r="O1099" i="31"/>
  <c r="G1099" i="31"/>
  <c r="L1098" i="31"/>
  <c r="J17" i="31"/>
  <c r="P16" i="31"/>
  <c r="H16" i="31"/>
  <c r="N349" i="31"/>
  <c r="F349" i="31"/>
  <c r="L348" i="31"/>
  <c r="Q335" i="31"/>
  <c r="I335" i="31"/>
  <c r="N334" i="31"/>
  <c r="F334" i="31"/>
  <c r="N193" i="31"/>
  <c r="F193" i="31"/>
  <c r="L192" i="31"/>
  <c r="J15" i="31"/>
  <c r="P14" i="31"/>
  <c r="H14" i="31"/>
  <c r="N297" i="31"/>
  <c r="F297" i="31"/>
  <c r="L296" i="31"/>
  <c r="J281" i="31"/>
  <c r="P280" i="31"/>
  <c r="H280" i="31"/>
  <c r="M231" i="31"/>
  <c r="J230" i="31"/>
  <c r="P161" i="31"/>
  <c r="H161" i="31"/>
  <c r="N160" i="31"/>
  <c r="F160" i="31"/>
  <c r="K289" i="31"/>
  <c r="P288" i="31"/>
  <c r="H288" i="31"/>
  <c r="N259" i="31"/>
  <c r="F259" i="31"/>
  <c r="L258" i="31"/>
  <c r="J189" i="31"/>
  <c r="P188" i="31"/>
  <c r="H188" i="31"/>
  <c r="J139" i="31"/>
  <c r="P138" i="31"/>
  <c r="H138" i="31"/>
  <c r="N1083" i="31"/>
  <c r="F1083" i="31"/>
  <c r="L1082" i="31"/>
  <c r="J307" i="31"/>
  <c r="J319" i="31"/>
  <c r="L318" i="31"/>
  <c r="O145" i="31"/>
  <c r="F145" i="31"/>
  <c r="K144" i="31"/>
  <c r="P347" i="31"/>
  <c r="G347" i="31"/>
  <c r="M346" i="31"/>
  <c r="K315" i="31"/>
  <c r="Q314" i="31"/>
  <c r="I314" i="31"/>
  <c r="O309" i="31"/>
  <c r="G309" i="31"/>
  <c r="M308" i="31"/>
  <c r="K149" i="31"/>
  <c r="Q148" i="31"/>
  <c r="I148" i="31"/>
  <c r="O219" i="31"/>
  <c r="G219" i="31"/>
  <c r="M218" i="31"/>
  <c r="K199" i="31"/>
  <c r="Q198" i="31"/>
  <c r="I198" i="31"/>
  <c r="N1099" i="31"/>
  <c r="F1099" i="31"/>
  <c r="K1098" i="31"/>
  <c r="Q17" i="31"/>
  <c r="I17" i="31"/>
  <c r="O16" i="31"/>
  <c r="G16" i="31"/>
  <c r="M349" i="31"/>
  <c r="K348" i="31"/>
  <c r="P335" i="31"/>
  <c r="H335" i="31"/>
  <c r="M334" i="31"/>
  <c r="M193" i="31"/>
  <c r="K192" i="31"/>
  <c r="Q15" i="31"/>
  <c r="I15" i="31"/>
  <c r="O14" i="31"/>
  <c r="G14" i="31"/>
  <c r="M297" i="31"/>
  <c r="K296" i="31"/>
  <c r="Q281" i="31"/>
  <c r="I281" i="31"/>
  <c r="O280" i="31"/>
  <c r="G280" i="31"/>
  <c r="L231" i="31"/>
  <c r="Q230" i="31"/>
  <c r="I230" i="31"/>
  <c r="O161" i="31"/>
  <c r="G161" i="31"/>
  <c r="M160" i="31"/>
  <c r="J289" i="31"/>
  <c r="O288" i="31"/>
  <c r="G288" i="31"/>
  <c r="M259" i="31"/>
  <c r="K258" i="31"/>
  <c r="Q189" i="31"/>
  <c r="I189" i="31"/>
  <c r="O188" i="31"/>
  <c r="G188" i="31"/>
  <c r="N305" i="31"/>
  <c r="I319" i="31"/>
  <c r="J318" i="31"/>
  <c r="N145" i="31"/>
  <c r="J144" i="31"/>
  <c r="O347" i="31"/>
  <c r="F347" i="31"/>
  <c r="L346" i="31"/>
  <c r="J315" i="31"/>
  <c r="P314" i="31"/>
  <c r="H314" i="31"/>
  <c r="N309" i="31"/>
  <c r="F309" i="31"/>
  <c r="L308" i="31"/>
  <c r="J149" i="31"/>
  <c r="P148" i="31"/>
  <c r="H148" i="31"/>
  <c r="N219" i="31"/>
  <c r="F219" i="31"/>
  <c r="L218" i="31"/>
  <c r="J199" i="31"/>
  <c r="P198" i="31"/>
  <c r="H198" i="31"/>
  <c r="M1099" i="31"/>
  <c r="J1098" i="31"/>
  <c r="P17" i="31"/>
  <c r="H17" i="31"/>
  <c r="N16" i="31"/>
  <c r="F16" i="31"/>
  <c r="L349" i="31"/>
  <c r="J348" i="31"/>
  <c r="O335" i="31"/>
  <c r="G335" i="31"/>
  <c r="L334" i="31"/>
  <c r="L193" i="31"/>
  <c r="J192" i="31"/>
  <c r="P15" i="31"/>
  <c r="H15" i="31"/>
  <c r="N14" i="31"/>
  <c r="F14" i="31"/>
  <c r="L297" i="31"/>
  <c r="J296" i="31"/>
  <c r="P281" i="31"/>
  <c r="H281" i="31"/>
  <c r="N280" i="31"/>
  <c r="F280" i="31"/>
  <c r="K231" i="31"/>
  <c r="P230" i="31"/>
  <c r="H230" i="31"/>
  <c r="N161" i="31"/>
  <c r="F161" i="31"/>
  <c r="L160" i="31"/>
  <c r="Q289" i="31"/>
  <c r="I289" i="31"/>
  <c r="N288" i="31"/>
  <c r="F288" i="31"/>
  <c r="L259" i="31"/>
  <c r="J258" i="31"/>
  <c r="P189" i="31"/>
  <c r="H189" i="31"/>
  <c r="N188" i="31"/>
  <c r="F188" i="31"/>
  <c r="F305" i="31"/>
  <c r="G319" i="31"/>
  <c r="H318" i="31"/>
  <c r="M145" i="31"/>
  <c r="I144" i="31"/>
  <c r="N347" i="31"/>
  <c r="K346" i="31"/>
  <c r="Q315" i="31"/>
  <c r="I315" i="31"/>
  <c r="O314" i="31"/>
  <c r="G314" i="31"/>
  <c r="M309" i="31"/>
  <c r="K308" i="31"/>
  <c r="Q149" i="31"/>
  <c r="I149" i="31"/>
  <c r="O148" i="31"/>
  <c r="G148" i="31"/>
  <c r="M219" i="31"/>
  <c r="K218" i="31"/>
  <c r="Q199" i="31"/>
  <c r="I199" i="31"/>
  <c r="O198" i="31"/>
  <c r="G198" i="31"/>
  <c r="L1099" i="31"/>
  <c r="Q1098" i="31"/>
  <c r="I1098" i="31"/>
  <c r="O17" i="31"/>
  <c r="G17" i="31"/>
  <c r="M16" i="31"/>
  <c r="K349" i="31"/>
  <c r="Q348" i="31"/>
  <c r="I348" i="31"/>
  <c r="N335" i="31"/>
  <c r="F335" i="31"/>
  <c r="K334" i="31"/>
  <c r="K193" i="31"/>
  <c r="Q192" i="31"/>
  <c r="I192" i="31"/>
  <c r="O15" i="31"/>
  <c r="G15" i="31"/>
  <c r="M14" i="31"/>
  <c r="K297" i="31"/>
  <c r="Q296" i="31"/>
  <c r="I296" i="31"/>
  <c r="O281" i="31"/>
  <c r="G281" i="31"/>
  <c r="M280" i="31"/>
  <c r="J231" i="31"/>
  <c r="O230" i="31"/>
  <c r="G230" i="31"/>
  <c r="M161" i="31"/>
  <c r="K160" i="31"/>
  <c r="P289" i="31"/>
  <c r="H289" i="31"/>
  <c r="M288" i="31"/>
  <c r="K259" i="31"/>
  <c r="Q258" i="31"/>
  <c r="I258" i="31"/>
  <c r="O189" i="31"/>
  <c r="G189" i="31"/>
  <c r="M188" i="31"/>
  <c r="O139" i="31"/>
  <c r="G139" i="31"/>
  <c r="M138" i="31"/>
  <c r="K1083" i="31"/>
  <c r="F319" i="31"/>
  <c r="G318" i="31"/>
  <c r="L145" i="31"/>
  <c r="Q144" i="31"/>
  <c r="H144" i="31"/>
  <c r="L347" i="31"/>
  <c r="J346" i="31"/>
  <c r="P315" i="31"/>
  <c r="H315" i="31"/>
  <c r="N314" i="31"/>
  <c r="F314" i="31"/>
  <c r="L309" i="31"/>
  <c r="J308" i="31"/>
  <c r="P149" i="31"/>
  <c r="H149" i="31"/>
  <c r="N148" i="31"/>
  <c r="F148" i="31"/>
  <c r="L219" i="31"/>
  <c r="J218" i="31"/>
  <c r="P199" i="31"/>
  <c r="H199" i="31"/>
  <c r="N198" i="31"/>
  <c r="F198" i="31"/>
  <c r="K1099" i="31"/>
  <c r="P1098" i="31"/>
  <c r="H1098" i="31"/>
  <c r="N17" i="31"/>
  <c r="F17" i="31"/>
  <c r="L16" i="31"/>
  <c r="J349" i="31"/>
  <c r="P348" i="31"/>
  <c r="H348" i="31"/>
  <c r="M335" i="31"/>
  <c r="J334" i="31"/>
  <c r="J193" i="31"/>
  <c r="P192" i="31"/>
  <c r="H192" i="31"/>
  <c r="N15" i="31"/>
  <c r="F15" i="31"/>
  <c r="L14" i="31"/>
  <c r="J297" i="31"/>
  <c r="P296" i="31"/>
  <c r="H296" i="31"/>
  <c r="N281" i="31"/>
  <c r="F281" i="31"/>
  <c r="L280" i="31"/>
  <c r="Q231" i="31"/>
  <c r="I231" i="31"/>
  <c r="N230" i="31"/>
  <c r="F230" i="31"/>
  <c r="L161" i="31"/>
  <c r="J160" i="31"/>
  <c r="O289" i="31"/>
  <c r="G289" i="31"/>
  <c r="L288" i="31"/>
  <c r="J259" i="31"/>
  <c r="P258" i="31"/>
  <c r="H258" i="31"/>
  <c r="N189" i="31"/>
  <c r="F189" i="31"/>
  <c r="L188" i="31"/>
  <c r="N139" i="31"/>
  <c r="F139" i="31"/>
  <c r="L138" i="31"/>
  <c r="J1083" i="31"/>
  <c r="L304" i="31"/>
  <c r="F318" i="31"/>
  <c r="K145" i="31"/>
  <c r="P144" i="31"/>
  <c r="F144" i="31"/>
  <c r="K347" i="31"/>
  <c r="Q346" i="31"/>
  <c r="I346" i="31"/>
  <c r="O315" i="31"/>
  <c r="G315" i="31"/>
  <c r="M314" i="31"/>
  <c r="K309" i="31"/>
  <c r="Q308" i="31"/>
  <c r="I308" i="31"/>
  <c r="O149" i="31"/>
  <c r="G149" i="31"/>
  <c r="M148" i="31"/>
  <c r="K219" i="31"/>
  <c r="Q218" i="31"/>
  <c r="I218" i="31"/>
  <c r="O199" i="31"/>
  <c r="G199" i="31"/>
  <c r="M198" i="31"/>
  <c r="J1099" i="31"/>
  <c r="O1098" i="31"/>
  <c r="G1098" i="31"/>
  <c r="M17" i="31"/>
  <c r="K16" i="31"/>
  <c r="Q349" i="31"/>
  <c r="I349" i="31"/>
  <c r="O348" i="31"/>
  <c r="G348" i="31"/>
  <c r="L335" i="31"/>
  <c r="Q334" i="31"/>
  <c r="I334" i="31"/>
  <c r="Q193" i="31"/>
  <c r="I193" i="31"/>
  <c r="O192" i="31"/>
  <c r="G192" i="31"/>
  <c r="M15" i="31"/>
  <c r="K14" i="31"/>
  <c r="Q297" i="31"/>
  <c r="I297" i="31"/>
  <c r="O296" i="31"/>
  <c r="G296" i="31"/>
  <c r="M281" i="31"/>
  <c r="K280" i="31"/>
  <c r="P231" i="31"/>
  <c r="H231" i="31"/>
  <c r="M230" i="31"/>
  <c r="K161" i="31"/>
  <c r="Q160" i="31"/>
  <c r="I160" i="31"/>
  <c r="N289" i="31"/>
  <c r="F289" i="31"/>
  <c r="K288" i="31"/>
  <c r="Q259" i="31"/>
  <c r="I259" i="31"/>
  <c r="O258" i="31"/>
  <c r="G258" i="31"/>
  <c r="M189" i="31"/>
  <c r="K188" i="31"/>
  <c r="M139" i="31"/>
  <c r="K138" i="31"/>
  <c r="Q1083" i="31"/>
  <c r="K304" i="31"/>
  <c r="P318" i="31"/>
  <c r="J145" i="31"/>
  <c r="N144" i="31"/>
  <c r="J347" i="31"/>
  <c r="P346" i="31"/>
  <c r="H346" i="31"/>
  <c r="N315" i="31"/>
  <c r="F315" i="31"/>
  <c r="L314" i="31"/>
  <c r="J309" i="31"/>
  <c r="P308" i="31"/>
  <c r="H308" i="31"/>
  <c r="N149" i="31"/>
  <c r="F149" i="31"/>
  <c r="L148" i="31"/>
  <c r="J219" i="31"/>
  <c r="P218" i="31"/>
  <c r="H218" i="31"/>
  <c r="N199" i="31"/>
  <c r="F199" i="31"/>
  <c r="L198" i="31"/>
  <c r="Q1099" i="31"/>
  <c r="I1099" i="31"/>
  <c r="N1098" i="31"/>
  <c r="F1098" i="31"/>
  <c r="L17" i="31"/>
  <c r="J16" i="31"/>
  <c r="P349" i="31"/>
  <c r="H349" i="31"/>
  <c r="N348" i="31"/>
  <c r="F348" i="31"/>
  <c r="K335" i="31"/>
  <c r="P334" i="31"/>
  <c r="H334" i="31"/>
  <c r="P193" i="31"/>
  <c r="H193" i="31"/>
  <c r="N192" i="31"/>
  <c r="F192" i="31"/>
  <c r="L15" i="31"/>
  <c r="J14" i="31"/>
  <c r="P297" i="31"/>
  <c r="H297" i="31"/>
  <c r="N296" i="31"/>
  <c r="F296" i="31"/>
  <c r="L281" i="31"/>
  <c r="J280" i="31"/>
  <c r="O231" i="31"/>
  <c r="G231" i="31"/>
  <c r="L230" i="31"/>
  <c r="J161" i="31"/>
  <c r="P160" i="31"/>
  <c r="M289" i="31"/>
  <c r="L1083" i="31"/>
  <c r="N1082" i="31"/>
  <c r="Q307" i="31"/>
  <c r="H307" i="31"/>
  <c r="N306" i="31"/>
  <c r="F306" i="31"/>
  <c r="L217" i="31"/>
  <c r="J216" i="31"/>
  <c r="P277" i="31"/>
  <c r="H277" i="31"/>
  <c r="N276" i="31"/>
  <c r="F276" i="31"/>
  <c r="L275" i="31"/>
  <c r="J274" i="31"/>
  <c r="P141" i="31"/>
  <c r="H141" i="31"/>
  <c r="N140" i="31"/>
  <c r="F140" i="31"/>
  <c r="K13" i="31"/>
  <c r="P12" i="31"/>
  <c r="H12" i="31"/>
  <c r="N247" i="31"/>
  <c r="F247" i="31"/>
  <c r="L246" i="31"/>
  <c r="N695" i="31"/>
  <c r="F695" i="31"/>
  <c r="L694" i="31"/>
  <c r="J341" i="31"/>
  <c r="P340" i="31"/>
  <c r="H340" i="31"/>
  <c r="N201" i="31"/>
  <c r="F201" i="31"/>
  <c r="L200" i="31"/>
  <c r="J183" i="31"/>
  <c r="P182" i="31"/>
  <c r="H182" i="31"/>
  <c r="N75" i="31"/>
  <c r="F75" i="31"/>
  <c r="L74" i="31"/>
  <c r="J279" i="31"/>
  <c r="P278" i="31"/>
  <c r="H278" i="31"/>
  <c r="N177" i="31"/>
  <c r="F177" i="31"/>
  <c r="L176" i="31"/>
  <c r="J251" i="31"/>
  <c r="P250" i="31"/>
  <c r="H250" i="31"/>
  <c r="N73" i="31"/>
  <c r="F73" i="31"/>
  <c r="L72" i="31"/>
  <c r="M1119" i="31"/>
  <c r="J1118" i="31"/>
  <c r="P165" i="31"/>
  <c r="H165" i="31"/>
  <c r="N164" i="31"/>
  <c r="F164" i="31"/>
  <c r="L175" i="31"/>
  <c r="J174" i="31"/>
  <c r="P71" i="31"/>
  <c r="H71" i="31"/>
  <c r="N70" i="31"/>
  <c r="F70" i="31"/>
  <c r="K1133" i="31"/>
  <c r="P1132" i="31"/>
  <c r="H160" i="31"/>
  <c r="J288" i="31"/>
  <c r="P259" i="31"/>
  <c r="O138" i="31"/>
  <c r="I1083" i="31"/>
  <c r="K1082" i="31"/>
  <c r="P307" i="31"/>
  <c r="G307" i="31"/>
  <c r="M306" i="31"/>
  <c r="K217" i="31"/>
  <c r="Q216" i="31"/>
  <c r="I216" i="31"/>
  <c r="O277" i="31"/>
  <c r="G277" i="31"/>
  <c r="M276" i="31"/>
  <c r="K275" i="31"/>
  <c r="Q274" i="31"/>
  <c r="I274" i="31"/>
  <c r="O141" i="31"/>
  <c r="G141" i="31"/>
  <c r="M140" i="31"/>
  <c r="J13" i="31"/>
  <c r="O12" i="31"/>
  <c r="G12" i="31"/>
  <c r="M247" i="31"/>
  <c r="K246" i="31"/>
  <c r="M695" i="31"/>
  <c r="K694" i="31"/>
  <c r="Q341" i="31"/>
  <c r="I341" i="31"/>
  <c r="O340" i="31"/>
  <c r="G340" i="31"/>
  <c r="M201" i="31"/>
  <c r="K200" i="31"/>
  <c r="Q183" i="31"/>
  <c r="I183" i="31"/>
  <c r="O182" i="31"/>
  <c r="G182" i="31"/>
  <c r="M75" i="31"/>
  <c r="K74" i="31"/>
  <c r="Q279" i="31"/>
  <c r="I279" i="31"/>
  <c r="O278" i="31"/>
  <c r="G278" i="31"/>
  <c r="M177" i="31"/>
  <c r="K176" i="31"/>
  <c r="Q251" i="31"/>
  <c r="I251" i="31"/>
  <c r="O250" i="31"/>
  <c r="G250" i="31"/>
  <c r="M73" i="31"/>
  <c r="K72" i="31"/>
  <c r="L1119" i="31"/>
  <c r="Q1118" i="31"/>
  <c r="I1118" i="31"/>
  <c r="O165" i="31"/>
  <c r="G165" i="31"/>
  <c r="M164" i="31"/>
  <c r="K175" i="31"/>
  <c r="Q174" i="31"/>
  <c r="I174" i="31"/>
  <c r="O71" i="31"/>
  <c r="H259" i="31"/>
  <c r="N138" i="31"/>
  <c r="H1083" i="31"/>
  <c r="J1082" i="31"/>
  <c r="O307" i="31"/>
  <c r="F307" i="31"/>
  <c r="L306" i="31"/>
  <c r="J217" i="31"/>
  <c r="P216" i="31"/>
  <c r="H216" i="31"/>
  <c r="N277" i="31"/>
  <c r="F277" i="31"/>
  <c r="L276" i="31"/>
  <c r="J275" i="31"/>
  <c r="P274" i="31"/>
  <c r="H274" i="31"/>
  <c r="N141" i="31"/>
  <c r="F141" i="31"/>
  <c r="L140" i="31"/>
  <c r="Q13" i="31"/>
  <c r="I13" i="31"/>
  <c r="N12" i="31"/>
  <c r="F12" i="31"/>
  <c r="L247" i="31"/>
  <c r="J246" i="31"/>
  <c r="L695" i="31"/>
  <c r="J694" i="31"/>
  <c r="P341" i="31"/>
  <c r="H341" i="31"/>
  <c r="N340" i="31"/>
  <c r="F340" i="31"/>
  <c r="L201" i="31"/>
  <c r="J200" i="31"/>
  <c r="P183" i="31"/>
  <c r="H183" i="31"/>
  <c r="N182" i="31"/>
  <c r="F182" i="31"/>
  <c r="L75" i="31"/>
  <c r="J74" i="31"/>
  <c r="P279" i="31"/>
  <c r="H279" i="31"/>
  <c r="N278" i="31"/>
  <c r="F278" i="31"/>
  <c r="L177" i="31"/>
  <c r="J176" i="31"/>
  <c r="P251" i="31"/>
  <c r="H251" i="31"/>
  <c r="N250" i="31"/>
  <c r="F250" i="31"/>
  <c r="L73" i="31"/>
  <c r="J72" i="31"/>
  <c r="K1119" i="31"/>
  <c r="P1118" i="31"/>
  <c r="H1118" i="31"/>
  <c r="N165" i="31"/>
  <c r="F165" i="31"/>
  <c r="L164" i="31"/>
  <c r="J175" i="31"/>
  <c r="P174" i="31"/>
  <c r="N258" i="31"/>
  <c r="Q139" i="31"/>
  <c r="J138" i="31"/>
  <c r="I1082" i="31"/>
  <c r="N307" i="31"/>
  <c r="K306" i="31"/>
  <c r="Q217" i="31"/>
  <c r="I217" i="31"/>
  <c r="O216" i="31"/>
  <c r="G216" i="31"/>
  <c r="M277" i="31"/>
  <c r="K276" i="31"/>
  <c r="Q275" i="31"/>
  <c r="I275" i="31"/>
  <c r="O274" i="31"/>
  <c r="G274" i="31"/>
  <c r="M141" i="31"/>
  <c r="K140" i="31"/>
  <c r="P13" i="31"/>
  <c r="H13" i="31"/>
  <c r="M12" i="31"/>
  <c r="K247" i="31"/>
  <c r="Q246" i="31"/>
  <c r="I246" i="31"/>
  <c r="K695" i="31"/>
  <c r="Q694" i="31"/>
  <c r="I694" i="31"/>
  <c r="O341" i="31"/>
  <c r="G341" i="31"/>
  <c r="M340" i="31"/>
  <c r="K201" i="31"/>
  <c r="Q200" i="31"/>
  <c r="I200" i="31"/>
  <c r="O183" i="31"/>
  <c r="G183" i="31"/>
  <c r="M182" i="31"/>
  <c r="K75" i="31"/>
  <c r="Q74" i="31"/>
  <c r="I74" i="31"/>
  <c r="O279" i="31"/>
  <c r="G279" i="31"/>
  <c r="M278" i="31"/>
  <c r="K177" i="31"/>
  <c r="Q176" i="31"/>
  <c r="I176" i="31"/>
  <c r="O251" i="31"/>
  <c r="G251" i="31"/>
  <c r="M250" i="31"/>
  <c r="K73" i="31"/>
  <c r="Q72" i="31"/>
  <c r="I72" i="31"/>
  <c r="J1119" i="31"/>
  <c r="O1118" i="31"/>
  <c r="G1118" i="31"/>
  <c r="M165" i="31"/>
  <c r="K164" i="31"/>
  <c r="Q175" i="31"/>
  <c r="I175" i="31"/>
  <c r="O174" i="31"/>
  <c r="G174" i="31"/>
  <c r="M71" i="31"/>
  <c r="K70" i="31"/>
  <c r="F258" i="31"/>
  <c r="P139" i="31"/>
  <c r="G138" i="31"/>
  <c r="H1082" i="31"/>
  <c r="M307" i="31"/>
  <c r="J306" i="31"/>
  <c r="P217" i="31"/>
  <c r="H217" i="31"/>
  <c r="N216" i="31"/>
  <c r="F216" i="31"/>
  <c r="L277" i="31"/>
  <c r="J276" i="31"/>
  <c r="P275" i="31"/>
  <c r="H275" i="31"/>
  <c r="N274" i="31"/>
  <c r="F274" i="31"/>
  <c r="L141" i="31"/>
  <c r="J140" i="31"/>
  <c r="O13" i="31"/>
  <c r="G13" i="31"/>
  <c r="L12" i="31"/>
  <c r="J247" i="31"/>
  <c r="P246" i="31"/>
  <c r="H246" i="31"/>
  <c r="J695" i="31"/>
  <c r="P694" i="31"/>
  <c r="H694" i="31"/>
  <c r="N341" i="31"/>
  <c r="F341" i="31"/>
  <c r="L340" i="31"/>
  <c r="J201" i="31"/>
  <c r="P200" i="31"/>
  <c r="H200" i="31"/>
  <c r="N183" i="31"/>
  <c r="F183" i="31"/>
  <c r="L182" i="31"/>
  <c r="J75" i="31"/>
  <c r="P74" i="31"/>
  <c r="H74" i="31"/>
  <c r="N279" i="31"/>
  <c r="F279" i="31"/>
  <c r="L278" i="31"/>
  <c r="J177" i="31"/>
  <c r="P176" i="31"/>
  <c r="H176" i="31"/>
  <c r="N251" i="31"/>
  <c r="F251" i="31"/>
  <c r="L250" i="31"/>
  <c r="J73" i="31"/>
  <c r="P72" i="31"/>
  <c r="H72" i="31"/>
  <c r="Q1119" i="31"/>
  <c r="I1119" i="31"/>
  <c r="N1118" i="31"/>
  <c r="F1118" i="31"/>
  <c r="L165" i="31"/>
  <c r="J164" i="31"/>
  <c r="P175" i="31"/>
  <c r="H175" i="31"/>
  <c r="N174" i="31"/>
  <c r="F174" i="31"/>
  <c r="L71" i="31"/>
  <c r="J70" i="31"/>
  <c r="O1133" i="31"/>
  <c r="G1133" i="31"/>
  <c r="L189" i="31"/>
  <c r="L139" i="31"/>
  <c r="F138" i="31"/>
  <c r="Q1082" i="31"/>
  <c r="G1082" i="31"/>
  <c r="L307" i="31"/>
  <c r="Q306" i="31"/>
  <c r="I306" i="31"/>
  <c r="O217" i="31"/>
  <c r="G217" i="31"/>
  <c r="M216" i="31"/>
  <c r="K277" i="31"/>
  <c r="Q276" i="31"/>
  <c r="I276" i="31"/>
  <c r="O275" i="31"/>
  <c r="G275" i="31"/>
  <c r="M274" i="31"/>
  <c r="K141" i="31"/>
  <c r="Q140" i="31"/>
  <c r="I140" i="31"/>
  <c r="N13" i="31"/>
  <c r="F13" i="31"/>
  <c r="K12" i="31"/>
  <c r="Q247" i="31"/>
  <c r="I247" i="31"/>
  <c r="O246" i="31"/>
  <c r="G246" i="31"/>
  <c r="Q695" i="31"/>
  <c r="I695" i="31"/>
  <c r="O694" i="31"/>
  <c r="G694" i="31"/>
  <c r="M341" i="31"/>
  <c r="K340" i="31"/>
  <c r="Q201" i="31"/>
  <c r="I201" i="31"/>
  <c r="O200" i="31"/>
  <c r="G200" i="31"/>
  <c r="M183" i="31"/>
  <c r="K182" i="31"/>
  <c r="Q75" i="31"/>
  <c r="I75" i="31"/>
  <c r="O74" i="31"/>
  <c r="G74" i="31"/>
  <c r="M279" i="31"/>
  <c r="K278" i="31"/>
  <c r="Q177" i="31"/>
  <c r="I177" i="31"/>
  <c r="O176" i="31"/>
  <c r="G176" i="31"/>
  <c r="M251" i="31"/>
  <c r="K250" i="31"/>
  <c r="Q73" i="31"/>
  <c r="I73" i="31"/>
  <c r="O72" i="31"/>
  <c r="G72" i="31"/>
  <c r="P1119" i="31"/>
  <c r="H1119" i="31"/>
  <c r="M1118" i="31"/>
  <c r="K165" i="31"/>
  <c r="Q164" i="31"/>
  <c r="I164" i="31"/>
  <c r="O175" i="31"/>
  <c r="G175" i="31"/>
  <c r="M174" i="31"/>
  <c r="K71" i="31"/>
  <c r="Q70" i="31"/>
  <c r="I70" i="31"/>
  <c r="N1133" i="31"/>
  <c r="F1133" i="31"/>
  <c r="I139" i="31"/>
  <c r="P1083" i="31"/>
  <c r="P1082" i="31"/>
  <c r="F1082" i="31"/>
  <c r="K307" i="31"/>
  <c r="P306" i="31"/>
  <c r="H306" i="31"/>
  <c r="N217" i="31"/>
  <c r="F217" i="31"/>
  <c r="L216" i="31"/>
  <c r="J277" i="31"/>
  <c r="P276" i="31"/>
  <c r="H276" i="31"/>
  <c r="N275" i="31"/>
  <c r="F275" i="31"/>
  <c r="L274" i="31"/>
  <c r="J141" i="31"/>
  <c r="P140" i="31"/>
  <c r="H140" i="31"/>
  <c r="M13" i="31"/>
  <c r="J12" i="31"/>
  <c r="P247" i="31"/>
  <c r="H247" i="31"/>
  <c r="N246" i="31"/>
  <c r="F246" i="31"/>
  <c r="P695" i="31"/>
  <c r="H695" i="31"/>
  <c r="N694" i="31"/>
  <c r="F694" i="31"/>
  <c r="L341" i="31"/>
  <c r="J340" i="31"/>
  <c r="P201" i="31"/>
  <c r="H201" i="31"/>
  <c r="N200" i="31"/>
  <c r="F200" i="31"/>
  <c r="L183" i="31"/>
  <c r="J182" i="31"/>
  <c r="P75" i="31"/>
  <c r="H75" i="31"/>
  <c r="N74" i="31"/>
  <c r="F74" i="31"/>
  <c r="L279" i="31"/>
  <c r="J278" i="31"/>
  <c r="P177" i="31"/>
  <c r="H177" i="31"/>
  <c r="N176" i="31"/>
  <c r="F176" i="31"/>
  <c r="L251" i="31"/>
  <c r="J250" i="31"/>
  <c r="P73" i="31"/>
  <c r="H73" i="31"/>
  <c r="N72" i="31"/>
  <c r="F72" i="31"/>
  <c r="O1119" i="31"/>
  <c r="G1119" i="31"/>
  <c r="L1118" i="31"/>
  <c r="J165" i="31"/>
  <c r="P164" i="31"/>
  <c r="H164" i="31"/>
  <c r="N175" i="31"/>
  <c r="F175" i="31"/>
  <c r="L174" i="31"/>
  <c r="J71" i="31"/>
  <c r="P70" i="31"/>
  <c r="H70" i="31"/>
  <c r="M1133" i="31"/>
  <c r="J1132" i="31"/>
  <c r="O311" i="31"/>
  <c r="G311" i="31"/>
  <c r="L310" i="31"/>
  <c r="Q69" i="31"/>
  <c r="J188" i="31"/>
  <c r="H139" i="31"/>
  <c r="M1083" i="31"/>
  <c r="O1082" i="31"/>
  <c r="I307" i="31"/>
  <c r="O306" i="31"/>
  <c r="G306" i="31"/>
  <c r="M217" i="31"/>
  <c r="K216" i="31"/>
  <c r="Q277" i="31"/>
  <c r="I277" i="31"/>
  <c r="O276" i="31"/>
  <c r="G276" i="31"/>
  <c r="M275" i="31"/>
  <c r="K274" i="31"/>
  <c r="Q141" i="31"/>
  <c r="I141" i="31"/>
  <c r="O140" i="31"/>
  <c r="G140" i="31"/>
  <c r="L13" i="31"/>
  <c r="Q12" i="31"/>
  <c r="I12" i="31"/>
  <c r="O247" i="31"/>
  <c r="G247" i="31"/>
  <c r="M246" i="31"/>
  <c r="O695" i="31"/>
  <c r="G695" i="31"/>
  <c r="M694" i="31"/>
  <c r="K341" i="31"/>
  <c r="Q340" i="31"/>
  <c r="I340" i="31"/>
  <c r="O201" i="31"/>
  <c r="G201" i="31"/>
  <c r="M200" i="31"/>
  <c r="K183" i="31"/>
  <c r="Q182" i="31"/>
  <c r="I182" i="31"/>
  <c r="O75" i="31"/>
  <c r="G75" i="31"/>
  <c r="M74" i="31"/>
  <c r="K279" i="31"/>
  <c r="Q278" i="31"/>
  <c r="I278" i="31"/>
  <c r="O177" i="31"/>
  <c r="G177" i="31"/>
  <c r="M176" i="31"/>
  <c r="K251" i="31"/>
  <c r="Q250" i="31"/>
  <c r="I250" i="31"/>
  <c r="O73" i="31"/>
  <c r="G73" i="31"/>
  <c r="M72" i="31"/>
  <c r="N1119" i="31"/>
  <c r="F1119" i="31"/>
  <c r="K1118" i="31"/>
  <c r="Q165" i="31"/>
  <c r="I165" i="31"/>
  <c r="O164" i="31"/>
  <c r="G164" i="31"/>
  <c r="M175" i="31"/>
  <c r="K174" i="31"/>
  <c r="Q71" i="31"/>
  <c r="I71" i="31"/>
  <c r="P1133" i="31"/>
  <c r="M1132" i="31"/>
  <c r="Q311" i="31"/>
  <c r="H311" i="31"/>
  <c r="K310" i="31"/>
  <c r="O69" i="31"/>
  <c r="G69" i="31"/>
  <c r="L68" i="31"/>
  <c r="J171" i="31"/>
  <c r="P170" i="31"/>
  <c r="H170" i="31"/>
  <c r="N181" i="31"/>
  <c r="F181" i="31"/>
  <c r="L180" i="31"/>
  <c r="J167" i="31"/>
  <c r="P166" i="31"/>
  <c r="H166" i="31"/>
  <c r="N283" i="31"/>
  <c r="F283" i="31"/>
  <c r="L282" i="31"/>
  <c r="J65" i="31"/>
  <c r="P64" i="31"/>
  <c r="H64" i="31"/>
  <c r="N195" i="31"/>
  <c r="F195" i="31"/>
  <c r="L194" i="31"/>
  <c r="J155" i="31"/>
  <c r="P154" i="31"/>
  <c r="H154" i="31"/>
  <c r="N299" i="31"/>
  <c r="F299" i="31"/>
  <c r="L298" i="31"/>
  <c r="J303" i="31"/>
  <c r="P302" i="31"/>
  <c r="H302" i="31"/>
  <c r="J125" i="31"/>
  <c r="P124" i="31"/>
  <c r="H124" i="31"/>
  <c r="N771" i="31"/>
  <c r="F771" i="31"/>
  <c r="L770" i="31"/>
  <c r="J1103" i="31"/>
  <c r="P1102" i="31"/>
  <c r="H1102" i="31"/>
  <c r="N285" i="31"/>
  <c r="F285" i="31"/>
  <c r="L284" i="31"/>
  <c r="J1077" i="31"/>
  <c r="P1076" i="31"/>
  <c r="H1076" i="31"/>
  <c r="N1085" i="31"/>
  <c r="F1085" i="31"/>
  <c r="L1084" i="31"/>
  <c r="N389" i="31"/>
  <c r="F389" i="31"/>
  <c r="L388" i="31"/>
  <c r="J179" i="31"/>
  <c r="P178" i="31"/>
  <c r="H178" i="31"/>
  <c r="N187" i="31"/>
  <c r="G71" i="31"/>
  <c r="L1133" i="31"/>
  <c r="L1132" i="31"/>
  <c r="P311" i="31"/>
  <c r="F311" i="31"/>
  <c r="J310" i="31"/>
  <c r="N69" i="31"/>
  <c r="F69" i="31"/>
  <c r="K68" i="31"/>
  <c r="Q171" i="31"/>
  <c r="I171" i="31"/>
  <c r="O170" i="31"/>
  <c r="G170" i="31"/>
  <c r="M181" i="31"/>
  <c r="K180" i="31"/>
  <c r="Q167" i="31"/>
  <c r="I167" i="31"/>
  <c r="O166" i="31"/>
  <c r="G166" i="31"/>
  <c r="M283" i="31"/>
  <c r="K282" i="31"/>
  <c r="Q65" i="31"/>
  <c r="I65" i="31"/>
  <c r="O64" i="31"/>
  <c r="G64" i="31"/>
  <c r="M195" i="31"/>
  <c r="K194" i="31"/>
  <c r="Q155" i="31"/>
  <c r="I155" i="31"/>
  <c r="O154" i="31"/>
  <c r="G154" i="31"/>
  <c r="M299" i="31"/>
  <c r="K298" i="31"/>
  <c r="Q303" i="31"/>
  <c r="I303" i="31"/>
  <c r="O302" i="31"/>
  <c r="G302" i="31"/>
  <c r="Q125" i="31"/>
  <c r="I125" i="31"/>
  <c r="O124" i="31"/>
  <c r="G124" i="31"/>
  <c r="M771" i="31"/>
  <c r="K770" i="31"/>
  <c r="Q1103" i="31"/>
  <c r="I1103" i="31"/>
  <c r="O1102" i="31"/>
  <c r="G1102" i="31"/>
  <c r="M285" i="31"/>
  <c r="K284" i="31"/>
  <c r="Q1077" i="31"/>
  <c r="I1077" i="31"/>
  <c r="O1076" i="31"/>
  <c r="G1076" i="31"/>
  <c r="M1085" i="31"/>
  <c r="K1084" i="31"/>
  <c r="M389" i="31"/>
  <c r="K388" i="31"/>
  <c r="Q179" i="31"/>
  <c r="I179" i="31"/>
  <c r="O178" i="31"/>
  <c r="G178" i="31"/>
  <c r="F71" i="31"/>
  <c r="J1133" i="31"/>
  <c r="K1132" i="31"/>
  <c r="N311" i="31"/>
  <c r="I310" i="31"/>
  <c r="M69" i="31"/>
  <c r="J68" i="31"/>
  <c r="P171" i="31"/>
  <c r="H171" i="31"/>
  <c r="N170" i="31"/>
  <c r="F170" i="31"/>
  <c r="L181" i="31"/>
  <c r="J180" i="31"/>
  <c r="P167" i="31"/>
  <c r="H167" i="31"/>
  <c r="N166" i="31"/>
  <c r="F166" i="31"/>
  <c r="L283" i="31"/>
  <c r="J282" i="31"/>
  <c r="P65" i="31"/>
  <c r="H65" i="31"/>
  <c r="N64" i="31"/>
  <c r="F64" i="31"/>
  <c r="L195" i="31"/>
  <c r="J194" i="31"/>
  <c r="P155" i="31"/>
  <c r="H155" i="31"/>
  <c r="N154" i="31"/>
  <c r="F154" i="31"/>
  <c r="L299" i="31"/>
  <c r="J298" i="31"/>
  <c r="P303" i="31"/>
  <c r="H303" i="31"/>
  <c r="N302" i="31"/>
  <c r="F302" i="31"/>
  <c r="P125" i="31"/>
  <c r="H125" i="31"/>
  <c r="N124" i="31"/>
  <c r="F124" i="31"/>
  <c r="L771" i="31"/>
  <c r="J770" i="31"/>
  <c r="P1103" i="31"/>
  <c r="H1103" i="31"/>
  <c r="N1102" i="31"/>
  <c r="F1102" i="31"/>
  <c r="L285" i="31"/>
  <c r="J284" i="31"/>
  <c r="P1077" i="31"/>
  <c r="H1077" i="31"/>
  <c r="N1076" i="31"/>
  <c r="F1076" i="31"/>
  <c r="L1085" i="31"/>
  <c r="J1084" i="31"/>
  <c r="L389" i="31"/>
  <c r="J388" i="31"/>
  <c r="P179" i="31"/>
  <c r="H179" i="31"/>
  <c r="O70" i="31"/>
  <c r="I1133" i="31"/>
  <c r="I1132" i="31"/>
  <c r="M311" i="31"/>
  <c r="Q310" i="31"/>
  <c r="H310" i="31"/>
  <c r="L69" i="31"/>
  <c r="Q68" i="31"/>
  <c r="I68" i="31"/>
  <c r="O171" i="31"/>
  <c r="G171" i="31"/>
  <c r="M170" i="31"/>
  <c r="K181" i="31"/>
  <c r="Q180" i="31"/>
  <c r="I180" i="31"/>
  <c r="O167" i="31"/>
  <c r="G167" i="31"/>
  <c r="M166" i="31"/>
  <c r="K283" i="31"/>
  <c r="Q282" i="31"/>
  <c r="I282" i="31"/>
  <c r="O65" i="31"/>
  <c r="G65" i="31"/>
  <c r="M64" i="31"/>
  <c r="K195" i="31"/>
  <c r="Q194" i="31"/>
  <c r="I194" i="31"/>
  <c r="O155" i="31"/>
  <c r="G155" i="31"/>
  <c r="M154" i="31"/>
  <c r="K299" i="31"/>
  <c r="Q298" i="31"/>
  <c r="I298" i="31"/>
  <c r="O303" i="31"/>
  <c r="G303" i="31"/>
  <c r="M302" i="31"/>
  <c r="O125" i="31"/>
  <c r="G125" i="31"/>
  <c r="M124" i="31"/>
  <c r="K771" i="31"/>
  <c r="Q770" i="31"/>
  <c r="I770" i="31"/>
  <c r="O1103" i="31"/>
  <c r="G1103" i="31"/>
  <c r="M1102" i="31"/>
  <c r="K285" i="31"/>
  <c r="Q284" i="31"/>
  <c r="I284" i="31"/>
  <c r="O1077" i="31"/>
  <c r="G1077" i="31"/>
  <c r="M1076" i="31"/>
  <c r="K1085" i="31"/>
  <c r="Q1084" i="31"/>
  <c r="I1084" i="31"/>
  <c r="K389" i="31"/>
  <c r="Q388" i="31"/>
  <c r="I388" i="31"/>
  <c r="O179" i="31"/>
  <c r="M70" i="31"/>
  <c r="H1133" i="31"/>
  <c r="H1132" i="31"/>
  <c r="L311" i="31"/>
  <c r="P310" i="31"/>
  <c r="G310" i="31"/>
  <c r="K69" i="31"/>
  <c r="P68" i="31"/>
  <c r="H68" i="31"/>
  <c r="N171" i="31"/>
  <c r="F171" i="31"/>
  <c r="L170" i="31"/>
  <c r="J181" i="31"/>
  <c r="P180" i="31"/>
  <c r="H180" i="31"/>
  <c r="N167" i="31"/>
  <c r="F167" i="31"/>
  <c r="L166" i="31"/>
  <c r="J283" i="31"/>
  <c r="P282" i="31"/>
  <c r="H282" i="31"/>
  <c r="N65" i="31"/>
  <c r="F65" i="31"/>
  <c r="L64" i="31"/>
  <c r="J195" i="31"/>
  <c r="P194" i="31"/>
  <c r="H194" i="31"/>
  <c r="N155" i="31"/>
  <c r="F155" i="31"/>
  <c r="L154" i="31"/>
  <c r="J299" i="31"/>
  <c r="P298" i="31"/>
  <c r="H298" i="31"/>
  <c r="N303" i="31"/>
  <c r="F303" i="31"/>
  <c r="L302" i="31"/>
  <c r="N125" i="31"/>
  <c r="F125" i="31"/>
  <c r="L124" i="31"/>
  <c r="J771" i="31"/>
  <c r="P770" i="31"/>
  <c r="H770" i="31"/>
  <c r="N1103" i="31"/>
  <c r="F1103" i="31"/>
  <c r="L1102" i="31"/>
  <c r="J285" i="31"/>
  <c r="P284" i="31"/>
  <c r="H284" i="31"/>
  <c r="N1077" i="31"/>
  <c r="F1077" i="31"/>
  <c r="L1076" i="31"/>
  <c r="J1085" i="31"/>
  <c r="P1084" i="31"/>
  <c r="H1084" i="31"/>
  <c r="J389" i="31"/>
  <c r="P388" i="31"/>
  <c r="H388" i="31"/>
  <c r="N179" i="31"/>
  <c r="F179" i="31"/>
  <c r="L178" i="31"/>
  <c r="J187" i="31"/>
  <c r="L70" i="31"/>
  <c r="Q1132" i="31"/>
  <c r="G1132" i="31"/>
  <c r="K311" i="31"/>
  <c r="O310" i="31"/>
  <c r="F310" i="31"/>
  <c r="J69" i="31"/>
  <c r="O68" i="31"/>
  <c r="G68" i="31"/>
  <c r="M171" i="31"/>
  <c r="K170" i="31"/>
  <c r="Q181" i="31"/>
  <c r="I181" i="31"/>
  <c r="O180" i="31"/>
  <c r="G180" i="31"/>
  <c r="M167" i="31"/>
  <c r="K166" i="31"/>
  <c r="Q283" i="31"/>
  <c r="I283" i="31"/>
  <c r="O282" i="31"/>
  <c r="G282" i="31"/>
  <c r="M65" i="31"/>
  <c r="K64" i="31"/>
  <c r="Q195" i="31"/>
  <c r="I195" i="31"/>
  <c r="O194" i="31"/>
  <c r="G194" i="31"/>
  <c r="M155" i="31"/>
  <c r="K154" i="31"/>
  <c r="Q299" i="31"/>
  <c r="I299" i="31"/>
  <c r="O298" i="31"/>
  <c r="G298" i="31"/>
  <c r="M303" i="31"/>
  <c r="K302" i="31"/>
  <c r="M125" i="31"/>
  <c r="K124" i="31"/>
  <c r="Q771" i="31"/>
  <c r="I771" i="31"/>
  <c r="O770" i="31"/>
  <c r="G770" i="31"/>
  <c r="M1103" i="31"/>
  <c r="K1102" i="31"/>
  <c r="Q285" i="31"/>
  <c r="I285" i="31"/>
  <c r="O284" i="31"/>
  <c r="G284" i="31"/>
  <c r="M1077" i="31"/>
  <c r="K1076" i="31"/>
  <c r="Q1085" i="31"/>
  <c r="I1085" i="31"/>
  <c r="O1084" i="31"/>
  <c r="G1084" i="31"/>
  <c r="Q389" i="31"/>
  <c r="I389" i="31"/>
  <c r="O388" i="31"/>
  <c r="G388" i="31"/>
  <c r="M179" i="31"/>
  <c r="K178" i="31"/>
  <c r="Q187" i="31"/>
  <c r="I187" i="31"/>
  <c r="O186" i="31"/>
  <c r="G186" i="31"/>
  <c r="M261" i="31"/>
  <c r="G70" i="31"/>
  <c r="O1132" i="31"/>
  <c r="F1132" i="31"/>
  <c r="J311" i="31"/>
  <c r="N310" i="31"/>
  <c r="I69" i="31"/>
  <c r="N68" i="31"/>
  <c r="F68" i="31"/>
  <c r="L171" i="31"/>
  <c r="J170" i="31"/>
  <c r="P181" i="31"/>
  <c r="H181" i="31"/>
  <c r="N180" i="31"/>
  <c r="F180" i="31"/>
  <c r="L167" i="31"/>
  <c r="J166" i="31"/>
  <c r="P283" i="31"/>
  <c r="H283" i="31"/>
  <c r="N282" i="31"/>
  <c r="F282" i="31"/>
  <c r="L65" i="31"/>
  <c r="J64" i="31"/>
  <c r="P195" i="31"/>
  <c r="H195" i="31"/>
  <c r="N194" i="31"/>
  <c r="F194" i="31"/>
  <c r="L155" i="31"/>
  <c r="J154" i="31"/>
  <c r="P299" i="31"/>
  <c r="H299" i="31"/>
  <c r="N298" i="31"/>
  <c r="F298" i="31"/>
  <c r="L303" i="31"/>
  <c r="J302" i="31"/>
  <c r="L125" i="31"/>
  <c r="J124" i="31"/>
  <c r="P771" i="31"/>
  <c r="H771" i="31"/>
  <c r="N770" i="31"/>
  <c r="F770" i="31"/>
  <c r="L1103" i="31"/>
  <c r="J1102" i="31"/>
  <c r="P285" i="31"/>
  <c r="H285" i="31"/>
  <c r="N284" i="31"/>
  <c r="F284" i="31"/>
  <c r="L1077" i="31"/>
  <c r="J1076" i="31"/>
  <c r="P1085" i="31"/>
  <c r="H1085" i="31"/>
  <c r="N1084" i="31"/>
  <c r="F1084" i="31"/>
  <c r="P389" i="31"/>
  <c r="H389" i="31"/>
  <c r="N388" i="31"/>
  <c r="F388" i="31"/>
  <c r="L179" i="31"/>
  <c r="J178" i="31"/>
  <c r="P187" i="31"/>
  <c r="H187" i="31"/>
  <c r="N186" i="31"/>
  <c r="F186" i="31"/>
  <c r="H174" i="31"/>
  <c r="N71" i="31"/>
  <c r="Q1133" i="31"/>
  <c r="N1132" i="31"/>
  <c r="I311" i="31"/>
  <c r="M310" i="31"/>
  <c r="P69" i="31"/>
  <c r="H69" i="31"/>
  <c r="M68" i="31"/>
  <c r="K171" i="31"/>
  <c r="Q170" i="31"/>
  <c r="I170" i="31"/>
  <c r="O181" i="31"/>
  <c r="G181" i="31"/>
  <c r="M180" i="31"/>
  <c r="K167" i="31"/>
  <c r="Q166" i="31"/>
  <c r="I166" i="31"/>
  <c r="O283" i="31"/>
  <c r="G283" i="31"/>
  <c r="M282" i="31"/>
  <c r="K65" i="31"/>
  <c r="Q64" i="31"/>
  <c r="I64" i="31"/>
  <c r="O195" i="31"/>
  <c r="G195" i="31"/>
  <c r="M194" i="31"/>
  <c r="K155" i="31"/>
  <c r="Q154" i="31"/>
  <c r="I154" i="31"/>
  <c r="O299" i="31"/>
  <c r="G299" i="31"/>
  <c r="M298" i="31"/>
  <c r="K303" i="31"/>
  <c r="Q302" i="31"/>
  <c r="I302" i="31"/>
  <c r="K125" i="31"/>
  <c r="Q124" i="31"/>
  <c r="I124" i="31"/>
  <c r="O771" i="31"/>
  <c r="G771" i="31"/>
  <c r="M770" i="31"/>
  <c r="K1103" i="31"/>
  <c r="Q1102" i="31"/>
  <c r="I1102" i="31"/>
  <c r="O285" i="31"/>
  <c r="G285" i="31"/>
  <c r="M284" i="31"/>
  <c r="K1077" i="31"/>
  <c r="Q1076" i="31"/>
  <c r="I1076" i="31"/>
  <c r="O1085" i="31"/>
  <c r="G1085" i="31"/>
  <c r="M1084" i="31"/>
  <c r="O389" i="31"/>
  <c r="G389" i="31"/>
  <c r="M388" i="31"/>
  <c r="K179" i="31"/>
  <c r="Q178" i="31"/>
  <c r="I178" i="31"/>
  <c r="O187" i="31"/>
  <c r="G187" i="31"/>
  <c r="M186" i="31"/>
  <c r="K261" i="31"/>
  <c r="Q260" i="31"/>
  <c r="I260" i="31"/>
  <c r="O293" i="31"/>
  <c r="L187" i="31"/>
  <c r="K186" i="31"/>
  <c r="N261" i="31"/>
  <c r="H260" i="31"/>
  <c r="M293" i="31"/>
  <c r="K292" i="31"/>
  <c r="Q241" i="31"/>
  <c r="I241" i="31"/>
  <c r="O240" i="31"/>
  <c r="G240" i="31"/>
  <c r="M1065" i="31"/>
  <c r="K1064" i="31"/>
  <c r="Q1093" i="31"/>
  <c r="I1093" i="31"/>
  <c r="O1092" i="31"/>
  <c r="G1092" i="31"/>
  <c r="M1095" i="31"/>
  <c r="K1094" i="31"/>
  <c r="Q163" i="31"/>
  <c r="I163" i="31"/>
  <c r="O162" i="31"/>
  <c r="G162" i="31"/>
  <c r="M221" i="31"/>
  <c r="K220" i="31"/>
  <c r="Q213" i="31"/>
  <c r="I213" i="31"/>
  <c r="O212" i="31"/>
  <c r="G212" i="31"/>
  <c r="M153" i="31"/>
  <c r="K152" i="31"/>
  <c r="Q339" i="31"/>
  <c r="I339" i="31"/>
  <c r="O338" i="31"/>
  <c r="G338" i="31"/>
  <c r="M57" i="31"/>
  <c r="K56" i="31"/>
  <c r="Q345" i="31"/>
  <c r="I345" i="31"/>
  <c r="O344" i="31"/>
  <c r="G344" i="31"/>
  <c r="L351" i="31"/>
  <c r="Q350" i="31"/>
  <c r="I350" i="31"/>
  <c r="O147" i="31"/>
  <c r="G147" i="31"/>
  <c r="M146" i="31"/>
  <c r="K287" i="31"/>
  <c r="Q286" i="31"/>
  <c r="I286" i="31"/>
  <c r="O291" i="31"/>
  <c r="G291" i="31"/>
  <c r="M290" i="31"/>
  <c r="J11" i="31"/>
  <c r="O10" i="31"/>
  <c r="G10" i="31"/>
  <c r="M55" i="31"/>
  <c r="K54" i="31"/>
  <c r="M235" i="31"/>
  <c r="K234" i="31"/>
  <c r="Q53" i="31"/>
  <c r="I53" i="31"/>
  <c r="K187" i="31"/>
  <c r="J186" i="31"/>
  <c r="L261" i="31"/>
  <c r="P260" i="31"/>
  <c r="G260" i="31"/>
  <c r="L293" i="31"/>
  <c r="J292" i="31"/>
  <c r="P241" i="31"/>
  <c r="H241" i="31"/>
  <c r="N240" i="31"/>
  <c r="F240" i="31"/>
  <c r="L1065" i="31"/>
  <c r="J1064" i="31"/>
  <c r="P1093" i="31"/>
  <c r="H1093" i="31"/>
  <c r="N1092" i="31"/>
  <c r="F1092" i="31"/>
  <c r="L1095" i="31"/>
  <c r="J1094" i="31"/>
  <c r="P163" i="31"/>
  <c r="H163" i="31"/>
  <c r="N162" i="31"/>
  <c r="F162" i="31"/>
  <c r="L221" i="31"/>
  <c r="J220" i="31"/>
  <c r="P213" i="31"/>
  <c r="H213" i="31"/>
  <c r="N212" i="31"/>
  <c r="F212" i="31"/>
  <c r="L153" i="31"/>
  <c r="J152" i="31"/>
  <c r="P339" i="31"/>
  <c r="H339" i="31"/>
  <c r="N338" i="31"/>
  <c r="F338" i="31"/>
  <c r="L57" i="31"/>
  <c r="J56" i="31"/>
  <c r="P345" i="31"/>
  <c r="H345" i="31"/>
  <c r="N344" i="31"/>
  <c r="F344" i="31"/>
  <c r="K351" i="31"/>
  <c r="P350" i="31"/>
  <c r="H350" i="31"/>
  <c r="N147" i="31"/>
  <c r="F147" i="31"/>
  <c r="L146" i="31"/>
  <c r="J287" i="31"/>
  <c r="P286" i="31"/>
  <c r="H286" i="31"/>
  <c r="N291" i="31"/>
  <c r="F291" i="31"/>
  <c r="L290" i="31"/>
  <c r="Q11" i="31"/>
  <c r="I11" i="31"/>
  <c r="N10" i="31"/>
  <c r="F10" i="31"/>
  <c r="L55" i="31"/>
  <c r="J54" i="31"/>
  <c r="G179" i="31"/>
  <c r="F187" i="31"/>
  <c r="I186" i="31"/>
  <c r="J261" i="31"/>
  <c r="O260" i="31"/>
  <c r="F260" i="31"/>
  <c r="K293" i="31"/>
  <c r="Q292" i="31"/>
  <c r="I292" i="31"/>
  <c r="O241" i="31"/>
  <c r="G241" i="31"/>
  <c r="M240" i="31"/>
  <c r="K1065" i="31"/>
  <c r="Q1064" i="31"/>
  <c r="I1064" i="31"/>
  <c r="O1093" i="31"/>
  <c r="G1093" i="31"/>
  <c r="M1092" i="31"/>
  <c r="K1095" i="31"/>
  <c r="Q1094" i="31"/>
  <c r="I1094" i="31"/>
  <c r="O163" i="31"/>
  <c r="G163" i="31"/>
  <c r="M162" i="31"/>
  <c r="K221" i="31"/>
  <c r="Q220" i="31"/>
  <c r="I220" i="31"/>
  <c r="O213" i="31"/>
  <c r="G213" i="31"/>
  <c r="M212" i="31"/>
  <c r="K153" i="31"/>
  <c r="Q152" i="31"/>
  <c r="I152" i="31"/>
  <c r="O339" i="31"/>
  <c r="G339" i="31"/>
  <c r="M338" i="31"/>
  <c r="K57" i="31"/>
  <c r="Q56" i="31"/>
  <c r="I56" i="31"/>
  <c r="O345" i="31"/>
  <c r="G345" i="31"/>
  <c r="M344" i="31"/>
  <c r="J351" i="31"/>
  <c r="O350" i="31"/>
  <c r="G350" i="31"/>
  <c r="M147" i="31"/>
  <c r="K146" i="31"/>
  <c r="Q287" i="31"/>
  <c r="I287" i="31"/>
  <c r="O286" i="31"/>
  <c r="G286" i="31"/>
  <c r="M291" i="31"/>
  <c r="K290" i="31"/>
  <c r="P11" i="31"/>
  <c r="H11" i="31"/>
  <c r="M10" i="31"/>
  <c r="K55" i="31"/>
  <c r="Q54" i="31"/>
  <c r="I54" i="31"/>
  <c r="N178" i="31"/>
  <c r="H186" i="31"/>
  <c r="I261" i="31"/>
  <c r="N260" i="31"/>
  <c r="J293" i="31"/>
  <c r="P292" i="31"/>
  <c r="H292" i="31"/>
  <c r="N241" i="31"/>
  <c r="F241" i="31"/>
  <c r="L240" i="31"/>
  <c r="J1065" i="31"/>
  <c r="P1064" i="31"/>
  <c r="H1064" i="31"/>
  <c r="N1093" i="31"/>
  <c r="F1093" i="31"/>
  <c r="L1092" i="31"/>
  <c r="J1095" i="31"/>
  <c r="P1094" i="31"/>
  <c r="H1094" i="31"/>
  <c r="N163" i="31"/>
  <c r="F163" i="31"/>
  <c r="L162" i="31"/>
  <c r="J221" i="31"/>
  <c r="P220" i="31"/>
  <c r="H220" i="31"/>
  <c r="N213" i="31"/>
  <c r="F213" i="31"/>
  <c r="L212" i="31"/>
  <c r="J153" i="31"/>
  <c r="P152" i="31"/>
  <c r="H152" i="31"/>
  <c r="N339" i="31"/>
  <c r="F339" i="31"/>
  <c r="L338" i="31"/>
  <c r="J57" i="31"/>
  <c r="P56" i="31"/>
  <c r="H56" i="31"/>
  <c r="N345" i="31"/>
  <c r="F345" i="31"/>
  <c r="L344" i="31"/>
  <c r="Q351" i="31"/>
  <c r="I351" i="31"/>
  <c r="N350" i="31"/>
  <c r="F350" i="31"/>
  <c r="L147" i="31"/>
  <c r="J146" i="31"/>
  <c r="P287" i="31"/>
  <c r="H287" i="31"/>
  <c r="N286" i="31"/>
  <c r="F286" i="31"/>
  <c r="L291" i="31"/>
  <c r="J290" i="31"/>
  <c r="O11" i="31"/>
  <c r="G11" i="31"/>
  <c r="L10" i="31"/>
  <c r="J55" i="31"/>
  <c r="P54" i="31"/>
  <c r="H54" i="31"/>
  <c r="M178" i="31"/>
  <c r="H261" i="31"/>
  <c r="M260" i="31"/>
  <c r="I293" i="31"/>
  <c r="O292" i="31"/>
  <c r="G292" i="31"/>
  <c r="M241" i="31"/>
  <c r="K240" i="31"/>
  <c r="Q1065" i="31"/>
  <c r="I1065" i="31"/>
  <c r="O1064" i="31"/>
  <c r="G1064" i="31"/>
  <c r="M1093" i="31"/>
  <c r="K1092" i="31"/>
  <c r="Q1095" i="31"/>
  <c r="I1095" i="31"/>
  <c r="O1094" i="31"/>
  <c r="G1094" i="31"/>
  <c r="M163" i="31"/>
  <c r="K162" i="31"/>
  <c r="Q221" i="31"/>
  <c r="I221" i="31"/>
  <c r="O220" i="31"/>
  <c r="G220" i="31"/>
  <c r="M213" i="31"/>
  <c r="K212" i="31"/>
  <c r="Q153" i="31"/>
  <c r="I153" i="31"/>
  <c r="O152" i="31"/>
  <c r="G152" i="31"/>
  <c r="M339" i="31"/>
  <c r="K338" i="31"/>
  <c r="Q57" i="31"/>
  <c r="I57" i="31"/>
  <c r="O56" i="31"/>
  <c r="G56" i="31"/>
  <c r="M345" i="31"/>
  <c r="K344" i="31"/>
  <c r="P351" i="31"/>
  <c r="H351" i="31"/>
  <c r="M350" i="31"/>
  <c r="K147" i="31"/>
  <c r="Q146" i="31"/>
  <c r="I146" i="31"/>
  <c r="O287" i="31"/>
  <c r="G287" i="31"/>
  <c r="M286" i="31"/>
  <c r="K291" i="31"/>
  <c r="Q290" i="31"/>
  <c r="I290" i="31"/>
  <c r="N11" i="31"/>
  <c r="F11" i="31"/>
  <c r="K10" i="31"/>
  <c r="Q55" i="31"/>
  <c r="I55" i="31"/>
  <c r="O54" i="31"/>
  <c r="G54" i="31"/>
  <c r="Q235" i="31"/>
  <c r="I235" i="31"/>
  <c r="O234" i="31"/>
  <c r="G234" i="31"/>
  <c r="M53" i="31"/>
  <c r="F178" i="31"/>
  <c r="Q186" i="31"/>
  <c r="Q261" i="31"/>
  <c r="G261" i="31"/>
  <c r="L260" i="31"/>
  <c r="Q293" i="31"/>
  <c r="H293" i="31"/>
  <c r="N292" i="31"/>
  <c r="F292" i="31"/>
  <c r="L241" i="31"/>
  <c r="J240" i="31"/>
  <c r="P1065" i="31"/>
  <c r="H1065" i="31"/>
  <c r="N1064" i="31"/>
  <c r="F1064" i="31"/>
  <c r="L1093" i="31"/>
  <c r="J1092" i="31"/>
  <c r="P1095" i="31"/>
  <c r="H1095" i="31"/>
  <c r="N1094" i="31"/>
  <c r="F1094" i="31"/>
  <c r="L163" i="31"/>
  <c r="J162" i="31"/>
  <c r="P221" i="31"/>
  <c r="H221" i="31"/>
  <c r="N220" i="31"/>
  <c r="F220" i="31"/>
  <c r="L213" i="31"/>
  <c r="J212" i="31"/>
  <c r="P153" i="31"/>
  <c r="H153" i="31"/>
  <c r="N152" i="31"/>
  <c r="F152" i="31"/>
  <c r="L339" i="31"/>
  <c r="J338" i="31"/>
  <c r="P57" i="31"/>
  <c r="H57" i="31"/>
  <c r="N56" i="31"/>
  <c r="F56" i="31"/>
  <c r="L345" i="31"/>
  <c r="J344" i="31"/>
  <c r="O351" i="31"/>
  <c r="G351" i="31"/>
  <c r="L350" i="31"/>
  <c r="J147" i="31"/>
  <c r="P146" i="31"/>
  <c r="H146" i="31"/>
  <c r="N287" i="31"/>
  <c r="F287" i="31"/>
  <c r="L286" i="31"/>
  <c r="J291" i="31"/>
  <c r="P290" i="31"/>
  <c r="H290" i="31"/>
  <c r="M11" i="31"/>
  <c r="J10" i="31"/>
  <c r="P55" i="31"/>
  <c r="H55" i="31"/>
  <c r="N54" i="31"/>
  <c r="F54" i="31"/>
  <c r="P235" i="31"/>
  <c r="H235" i="31"/>
  <c r="N234" i="31"/>
  <c r="P186" i="31"/>
  <c r="P261" i="31"/>
  <c r="F261" i="31"/>
  <c r="K260" i="31"/>
  <c r="P293" i="31"/>
  <c r="G293" i="31"/>
  <c r="M292" i="31"/>
  <c r="K241" i="31"/>
  <c r="Q240" i="31"/>
  <c r="I240" i="31"/>
  <c r="O1065" i="31"/>
  <c r="G1065" i="31"/>
  <c r="M1064" i="31"/>
  <c r="K1093" i="31"/>
  <c r="Q1092" i="31"/>
  <c r="I1092" i="31"/>
  <c r="O1095" i="31"/>
  <c r="G1095" i="31"/>
  <c r="M1094" i="31"/>
  <c r="K163" i="31"/>
  <c r="Q162" i="31"/>
  <c r="I162" i="31"/>
  <c r="O221" i="31"/>
  <c r="G221" i="31"/>
  <c r="M220" i="31"/>
  <c r="K213" i="31"/>
  <c r="Q212" i="31"/>
  <c r="I212" i="31"/>
  <c r="O153" i="31"/>
  <c r="G153" i="31"/>
  <c r="M152" i="31"/>
  <c r="K339" i="31"/>
  <c r="Q338" i="31"/>
  <c r="I338" i="31"/>
  <c r="O57" i="31"/>
  <c r="G57" i="31"/>
  <c r="M56" i="31"/>
  <c r="K345" i="31"/>
  <c r="Q344" i="31"/>
  <c r="I344" i="31"/>
  <c r="N351" i="31"/>
  <c r="F351" i="31"/>
  <c r="K350" i="31"/>
  <c r="Q147" i="31"/>
  <c r="I147" i="31"/>
  <c r="O146" i="31"/>
  <c r="G146" i="31"/>
  <c r="M287" i="31"/>
  <c r="K286" i="31"/>
  <c r="Q291" i="31"/>
  <c r="I291" i="31"/>
  <c r="O290" i="31"/>
  <c r="G290" i="31"/>
  <c r="L11" i="31"/>
  <c r="Q10" i="31"/>
  <c r="I10" i="31"/>
  <c r="O55" i="31"/>
  <c r="G55" i="31"/>
  <c r="M54" i="31"/>
  <c r="O235" i="31"/>
  <c r="G235" i="31"/>
  <c r="M187" i="31"/>
  <c r="L186" i="31"/>
  <c r="O261" i="31"/>
  <c r="J260" i="31"/>
  <c r="N293" i="31"/>
  <c r="F293" i="31"/>
  <c r="L292" i="31"/>
  <c r="J241" i="31"/>
  <c r="P240" i="31"/>
  <c r="H240" i="31"/>
  <c r="N1065" i="31"/>
  <c r="F1065" i="31"/>
  <c r="L1064" i="31"/>
  <c r="J1093" i="31"/>
  <c r="P1092" i="31"/>
  <c r="H1092" i="31"/>
  <c r="N1095" i="31"/>
  <c r="F1095" i="31"/>
  <c r="L1094" i="31"/>
  <c r="J163" i="31"/>
  <c r="P162" i="31"/>
  <c r="H162" i="31"/>
  <c r="N221" i="31"/>
  <c r="F221" i="31"/>
  <c r="L220" i="31"/>
  <c r="J213" i="31"/>
  <c r="P212" i="31"/>
  <c r="H212" i="31"/>
  <c r="N153" i="31"/>
  <c r="F153" i="31"/>
  <c r="L152" i="31"/>
  <c r="J339" i="31"/>
  <c r="P338" i="31"/>
  <c r="H338" i="31"/>
  <c r="N57" i="31"/>
  <c r="F57" i="31"/>
  <c r="L56" i="31"/>
  <c r="J345" i="31"/>
  <c r="P344" i="31"/>
  <c r="H344" i="31"/>
  <c r="M351" i="31"/>
  <c r="J350" i="31"/>
  <c r="P147" i="31"/>
  <c r="H147" i="31"/>
  <c r="N146" i="31"/>
  <c r="F146" i="31"/>
  <c r="L287" i="31"/>
  <c r="J286" i="31"/>
  <c r="P291" i="31"/>
  <c r="H291" i="31"/>
  <c r="N290" i="31"/>
  <c r="F290" i="31"/>
  <c r="K11" i="31"/>
  <c r="P10" i="31"/>
  <c r="H10" i="31"/>
  <c r="N55" i="31"/>
  <c r="F55" i="31"/>
  <c r="L54" i="31"/>
  <c r="N235" i="31"/>
  <c r="F235" i="31"/>
  <c r="L234" i="31"/>
  <c r="J53" i="31"/>
  <c r="P52" i="31"/>
  <c r="H52" i="31"/>
  <c r="Q234" i="31"/>
  <c r="P53" i="31"/>
  <c r="J52" i="31"/>
  <c r="J269" i="31"/>
  <c r="P268" i="31"/>
  <c r="H268" i="31"/>
  <c r="N173" i="31"/>
  <c r="F173" i="31"/>
  <c r="L172" i="31"/>
  <c r="J207" i="31"/>
  <c r="P206" i="31"/>
  <c r="H206" i="31"/>
  <c r="N191" i="31"/>
  <c r="F191" i="31"/>
  <c r="L190" i="31"/>
  <c r="J273" i="31"/>
  <c r="P272" i="31"/>
  <c r="H272" i="31"/>
  <c r="N377" i="31"/>
  <c r="F377" i="31"/>
  <c r="L376" i="31"/>
  <c r="J375" i="31"/>
  <c r="P374" i="31"/>
  <c r="H374" i="31"/>
  <c r="N373" i="31"/>
  <c r="F373" i="31"/>
  <c r="L372" i="31"/>
  <c r="J371" i="31"/>
  <c r="P370" i="31"/>
  <c r="H370" i="31"/>
  <c r="N369" i="31"/>
  <c r="F369" i="31"/>
  <c r="L368" i="31"/>
  <c r="J367" i="31"/>
  <c r="P366" i="31"/>
  <c r="H366" i="31"/>
  <c r="N365" i="31"/>
  <c r="F365" i="31"/>
  <c r="L364" i="31"/>
  <c r="J363" i="31"/>
  <c r="P362" i="31"/>
  <c r="H362" i="31"/>
  <c r="N361" i="31"/>
  <c r="F361" i="31"/>
  <c r="L360" i="31"/>
  <c r="J359" i="31"/>
  <c r="P358" i="31"/>
  <c r="H358" i="31"/>
  <c r="N323" i="31"/>
  <c r="F323" i="31"/>
  <c r="L322" i="31"/>
  <c r="J327" i="31"/>
  <c r="P326" i="31"/>
  <c r="H326" i="31"/>
  <c r="N321" i="31"/>
  <c r="F321" i="31"/>
  <c r="L320" i="31"/>
  <c r="J135" i="31"/>
  <c r="P134" i="31"/>
  <c r="H134" i="31"/>
  <c r="N317" i="31"/>
  <c r="F317" i="31"/>
  <c r="L316" i="31"/>
  <c r="J9" i="31"/>
  <c r="P8" i="31"/>
  <c r="H8"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P234" i="31"/>
  <c r="O53" i="31"/>
  <c r="I52" i="31"/>
  <c r="Q269" i="31"/>
  <c r="I269" i="31"/>
  <c r="O268" i="31"/>
  <c r="G268" i="31"/>
  <c r="M173" i="31"/>
  <c r="K172" i="31"/>
  <c r="Q207" i="31"/>
  <c r="I207" i="31"/>
  <c r="O206" i="31"/>
  <c r="G206" i="31"/>
  <c r="M191" i="31"/>
  <c r="K190" i="31"/>
  <c r="Q273" i="31"/>
  <c r="I273" i="31"/>
  <c r="O272" i="31"/>
  <c r="G272" i="31"/>
  <c r="M377" i="31"/>
  <c r="K376" i="31"/>
  <c r="Q375" i="31"/>
  <c r="I375" i="31"/>
  <c r="O374" i="31"/>
  <c r="G374" i="31"/>
  <c r="M373" i="31"/>
  <c r="K372" i="31"/>
  <c r="Q371" i="31"/>
  <c r="I371" i="31"/>
  <c r="O370" i="31"/>
  <c r="G370" i="31"/>
  <c r="M369" i="31"/>
  <c r="K368" i="31"/>
  <c r="Q367" i="31"/>
  <c r="I367" i="31"/>
  <c r="O366" i="31"/>
  <c r="G366" i="31"/>
  <c r="M365" i="31"/>
  <c r="K364" i="31"/>
  <c r="Q363" i="31"/>
  <c r="I363" i="31"/>
  <c r="O362" i="31"/>
  <c r="G362" i="31"/>
  <c r="M361" i="31"/>
  <c r="K360" i="31"/>
  <c r="Q359" i="31"/>
  <c r="I359" i="31"/>
  <c r="O358" i="31"/>
  <c r="G358" i="31"/>
  <c r="M323" i="31"/>
  <c r="K322" i="31"/>
  <c r="Q327" i="31"/>
  <c r="I327" i="31"/>
  <c r="O326" i="31"/>
  <c r="G326" i="31"/>
  <c r="M321" i="31"/>
  <c r="K320" i="31"/>
  <c r="Q135" i="31"/>
  <c r="I135" i="31"/>
  <c r="O134" i="31"/>
  <c r="G134" i="31"/>
  <c r="M317" i="31"/>
  <c r="K316" i="31"/>
  <c r="Q9" i="31"/>
  <c r="I9" i="31"/>
  <c r="O8" i="31"/>
  <c r="G8"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M234" i="31"/>
  <c r="N53" i="31"/>
  <c r="Q52" i="31"/>
  <c r="G52" i="31"/>
  <c r="P269" i="31"/>
  <c r="H269" i="31"/>
  <c r="N268" i="31"/>
  <c r="F268" i="31"/>
  <c r="L173" i="31"/>
  <c r="J172" i="31"/>
  <c r="P207" i="31"/>
  <c r="H207" i="31"/>
  <c r="N206" i="31"/>
  <c r="F206" i="31"/>
  <c r="L191" i="31"/>
  <c r="J190" i="31"/>
  <c r="P273" i="31"/>
  <c r="H273" i="31"/>
  <c r="N272" i="31"/>
  <c r="F272" i="31"/>
  <c r="L377" i="31"/>
  <c r="J376" i="31"/>
  <c r="P375" i="31"/>
  <c r="H375" i="31"/>
  <c r="N374" i="31"/>
  <c r="F374" i="31"/>
  <c r="L373" i="31"/>
  <c r="J372" i="31"/>
  <c r="P371" i="31"/>
  <c r="H371" i="31"/>
  <c r="N370" i="31"/>
  <c r="F370" i="31"/>
  <c r="L369" i="31"/>
  <c r="J368" i="31"/>
  <c r="P367" i="31"/>
  <c r="H367" i="31"/>
  <c r="N366" i="31"/>
  <c r="F366" i="31"/>
  <c r="L365" i="31"/>
  <c r="J364" i="31"/>
  <c r="P363" i="31"/>
  <c r="H363" i="31"/>
  <c r="N362" i="31"/>
  <c r="F362" i="31"/>
  <c r="L361" i="31"/>
  <c r="J360" i="31"/>
  <c r="P359" i="31"/>
  <c r="H359" i="31"/>
  <c r="N358" i="31"/>
  <c r="F358" i="31"/>
  <c r="L323" i="31"/>
  <c r="J322" i="31"/>
  <c r="P327" i="31"/>
  <c r="H327" i="31"/>
  <c r="N326" i="31"/>
  <c r="F326" i="31"/>
  <c r="L321" i="31"/>
  <c r="J320" i="31"/>
  <c r="P135" i="31"/>
  <c r="H135" i="31"/>
  <c r="N134" i="31"/>
  <c r="F134" i="31"/>
  <c r="L317" i="31"/>
  <c r="J316" i="31"/>
  <c r="P9" i="31"/>
  <c r="H9" i="31"/>
  <c r="N8" i="31"/>
  <c r="F8"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J234" i="31"/>
  <c r="L53" i="31"/>
  <c r="O52" i="31"/>
  <c r="F52" i="31"/>
  <c r="O269" i="31"/>
  <c r="G269" i="31"/>
  <c r="M268" i="31"/>
  <c r="K173" i="31"/>
  <c r="Q172" i="31"/>
  <c r="I172" i="31"/>
  <c r="O207" i="31"/>
  <c r="G207" i="31"/>
  <c r="M206" i="31"/>
  <c r="K191" i="31"/>
  <c r="Q190" i="31"/>
  <c r="I190" i="31"/>
  <c r="O273" i="31"/>
  <c r="G273" i="31"/>
  <c r="M272" i="31"/>
  <c r="K377" i="31"/>
  <c r="Q376" i="31"/>
  <c r="I376" i="31"/>
  <c r="O375" i="31"/>
  <c r="G375" i="31"/>
  <c r="M374" i="31"/>
  <c r="K373" i="31"/>
  <c r="Q372" i="31"/>
  <c r="I372" i="31"/>
  <c r="O371" i="31"/>
  <c r="G371" i="31"/>
  <c r="M370" i="31"/>
  <c r="K369" i="31"/>
  <c r="Q368" i="31"/>
  <c r="I368" i="31"/>
  <c r="O367" i="31"/>
  <c r="G367" i="31"/>
  <c r="M366" i="31"/>
  <c r="K365" i="31"/>
  <c r="Q364" i="31"/>
  <c r="I364" i="31"/>
  <c r="O363" i="31"/>
  <c r="G363" i="31"/>
  <c r="M362" i="31"/>
  <c r="K361" i="31"/>
  <c r="Q360" i="31"/>
  <c r="I360" i="31"/>
  <c r="O359" i="31"/>
  <c r="G359" i="31"/>
  <c r="M358" i="31"/>
  <c r="K323" i="31"/>
  <c r="Q322" i="31"/>
  <c r="I322" i="31"/>
  <c r="O327" i="31"/>
  <c r="G327" i="31"/>
  <c r="M326" i="31"/>
  <c r="K321" i="31"/>
  <c r="Q320" i="31"/>
  <c r="I320" i="31"/>
  <c r="O135" i="31"/>
  <c r="G135" i="31"/>
  <c r="M134" i="31"/>
  <c r="K317" i="31"/>
  <c r="Q316" i="31"/>
  <c r="I316" i="31"/>
  <c r="O9" i="31"/>
  <c r="G9" i="31"/>
  <c r="M8"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L235" i="31"/>
  <c r="I234" i="31"/>
  <c r="K53" i="31"/>
  <c r="N52" i="31"/>
  <c r="N269" i="31"/>
  <c r="F269" i="31"/>
  <c r="L268" i="31"/>
  <c r="J173" i="31"/>
  <c r="P172" i="31"/>
  <c r="H172" i="31"/>
  <c r="N207" i="31"/>
  <c r="F207" i="31"/>
  <c r="L206" i="31"/>
  <c r="J191" i="31"/>
  <c r="P190" i="31"/>
  <c r="H190" i="31"/>
  <c r="N273" i="31"/>
  <c r="F273" i="31"/>
  <c r="L272" i="31"/>
  <c r="J377" i="31"/>
  <c r="P376" i="31"/>
  <c r="H376" i="31"/>
  <c r="N375" i="31"/>
  <c r="F375" i="31"/>
  <c r="L374" i="31"/>
  <c r="J373" i="31"/>
  <c r="P372" i="31"/>
  <c r="H372" i="31"/>
  <c r="N371" i="31"/>
  <c r="F371" i="31"/>
  <c r="L370" i="31"/>
  <c r="J369" i="31"/>
  <c r="P368" i="31"/>
  <c r="H368" i="31"/>
  <c r="N367" i="31"/>
  <c r="F367" i="31"/>
  <c r="L366" i="31"/>
  <c r="J365" i="31"/>
  <c r="P364" i="31"/>
  <c r="H364" i="31"/>
  <c r="N363" i="31"/>
  <c r="F363" i="31"/>
  <c r="L362" i="31"/>
  <c r="J361" i="31"/>
  <c r="P360" i="31"/>
  <c r="H360" i="31"/>
  <c r="N359" i="31"/>
  <c r="F359" i="31"/>
  <c r="L358" i="31"/>
  <c r="J323" i="31"/>
  <c r="P322" i="31"/>
  <c r="H322" i="31"/>
  <c r="N327" i="31"/>
  <c r="F327" i="31"/>
  <c r="L326" i="31"/>
  <c r="J321" i="31"/>
  <c r="P320" i="31"/>
  <c r="H320" i="31"/>
  <c r="N135" i="31"/>
  <c r="F135" i="31"/>
  <c r="L134" i="31"/>
  <c r="J317" i="31"/>
  <c r="P316" i="31"/>
  <c r="H316" i="31"/>
  <c r="N9" i="31"/>
  <c r="F9" i="31"/>
  <c r="L8"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K235" i="31"/>
  <c r="H234" i="31"/>
  <c r="H53" i="31"/>
  <c r="M52" i="31"/>
  <c r="M269" i="31"/>
  <c r="K268" i="31"/>
  <c r="Q173" i="31"/>
  <c r="I173" i="31"/>
  <c r="O172" i="31"/>
  <c r="G172" i="31"/>
  <c r="M207" i="31"/>
  <c r="K206" i="31"/>
  <c r="Q191" i="31"/>
  <c r="I191" i="31"/>
  <c r="O190" i="31"/>
  <c r="G190" i="31"/>
  <c r="M273" i="31"/>
  <c r="K272" i="31"/>
  <c r="Q377" i="31"/>
  <c r="I377" i="31"/>
  <c r="O376" i="31"/>
  <c r="G376" i="31"/>
  <c r="M375" i="31"/>
  <c r="K374" i="31"/>
  <c r="Q373" i="31"/>
  <c r="I373" i="31"/>
  <c r="O372" i="31"/>
  <c r="G372" i="31"/>
  <c r="M371" i="31"/>
  <c r="K370" i="31"/>
  <c r="Q369" i="31"/>
  <c r="I369" i="31"/>
  <c r="O368" i="31"/>
  <c r="G368" i="31"/>
  <c r="M367" i="31"/>
  <c r="K366" i="31"/>
  <c r="Q365" i="31"/>
  <c r="I365" i="31"/>
  <c r="O364" i="31"/>
  <c r="G364" i="31"/>
  <c r="M363" i="31"/>
  <c r="K362" i="31"/>
  <c r="Q361" i="31"/>
  <c r="I361" i="31"/>
  <c r="O360" i="31"/>
  <c r="G360" i="31"/>
  <c r="M359" i="31"/>
  <c r="K358" i="31"/>
  <c r="Q323" i="31"/>
  <c r="I323" i="31"/>
  <c r="O322" i="31"/>
  <c r="G322" i="31"/>
  <c r="M327" i="31"/>
  <c r="K326" i="31"/>
  <c r="Q321" i="31"/>
  <c r="I321" i="31"/>
  <c r="O320" i="31"/>
  <c r="G320" i="31"/>
  <c r="M135" i="31"/>
  <c r="K134" i="31"/>
  <c r="Q317" i="31"/>
  <c r="I317" i="31"/>
  <c r="O316" i="31"/>
  <c r="G316" i="31"/>
  <c r="M9" i="31"/>
  <c r="K8"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J235" i="31"/>
  <c r="F234" i="31"/>
  <c r="G53" i="31"/>
  <c r="L52" i="31"/>
  <c r="L269" i="31"/>
  <c r="J268" i="31"/>
  <c r="P173" i="31"/>
  <c r="H173" i="31"/>
  <c r="N172" i="31"/>
  <c r="F172" i="31"/>
  <c r="L207" i="31"/>
  <c r="J206" i="31"/>
  <c r="P191" i="31"/>
  <c r="H191" i="31"/>
  <c r="N190" i="31"/>
  <c r="F190" i="31"/>
  <c r="L273" i="31"/>
  <c r="J272" i="31"/>
  <c r="P377" i="31"/>
  <c r="H377" i="31"/>
  <c r="N376" i="31"/>
  <c r="F376" i="31"/>
  <c r="L375" i="31"/>
  <c r="J374" i="31"/>
  <c r="P373" i="31"/>
  <c r="H373" i="31"/>
  <c r="N372" i="31"/>
  <c r="F372" i="31"/>
  <c r="L371" i="31"/>
  <c r="J370" i="31"/>
  <c r="P369" i="31"/>
  <c r="H369" i="31"/>
  <c r="N368" i="31"/>
  <c r="F368" i="31"/>
  <c r="L367" i="31"/>
  <c r="J366" i="31"/>
  <c r="P365" i="31"/>
  <c r="H365" i="31"/>
  <c r="N364" i="31"/>
  <c r="F364" i="31"/>
  <c r="L363" i="31"/>
  <c r="J362" i="31"/>
  <c r="P361" i="31"/>
  <c r="H361" i="31"/>
  <c r="N360" i="31"/>
  <c r="F360" i="31"/>
  <c r="L359" i="31"/>
  <c r="J358" i="31"/>
  <c r="P323" i="31"/>
  <c r="H323" i="31"/>
  <c r="N322" i="31"/>
  <c r="F322" i="31"/>
  <c r="L327" i="31"/>
  <c r="J326" i="31"/>
  <c r="P321" i="31"/>
  <c r="H321" i="31"/>
  <c r="N320" i="31"/>
  <c r="F320" i="31"/>
  <c r="L135" i="31"/>
  <c r="J134" i="31"/>
  <c r="P317" i="31"/>
  <c r="H317" i="31"/>
  <c r="N316" i="31"/>
  <c r="F316" i="31"/>
  <c r="L9" i="31"/>
  <c r="J8"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F53" i="31"/>
  <c r="K52" i="31"/>
  <c r="K269" i="31"/>
  <c r="Q268" i="31"/>
  <c r="I268" i="31"/>
  <c r="O173" i="31"/>
  <c r="G173" i="31"/>
  <c r="M172" i="31"/>
  <c r="K207" i="31"/>
  <c r="Q206" i="31"/>
  <c r="I206" i="31"/>
  <c r="O191" i="31"/>
  <c r="G191" i="31"/>
  <c r="M190" i="31"/>
  <c r="K273" i="31"/>
  <c r="Q272" i="31"/>
  <c r="I272" i="31"/>
  <c r="O377" i="31"/>
  <c r="G377" i="31"/>
  <c r="M376" i="31"/>
  <c r="K375" i="31"/>
  <c r="Q374" i="31"/>
  <c r="I374" i="31"/>
  <c r="O373" i="31"/>
  <c r="G373" i="31"/>
  <c r="M372" i="31"/>
  <c r="K371" i="31"/>
  <c r="Q370" i="31"/>
  <c r="I370" i="31"/>
  <c r="O369" i="31"/>
  <c r="G369" i="31"/>
  <c r="M368" i="31"/>
  <c r="K367" i="31"/>
  <c r="Q366" i="31"/>
  <c r="I366" i="31"/>
  <c r="O365" i="31"/>
  <c r="G365" i="31"/>
  <c r="M364" i="31"/>
  <c r="K363" i="31"/>
  <c r="Q362" i="31"/>
  <c r="I362" i="31"/>
  <c r="O361" i="31"/>
  <c r="G361" i="31"/>
  <c r="M360" i="31"/>
  <c r="K359" i="31"/>
  <c r="Q358" i="31"/>
  <c r="I358" i="31"/>
  <c r="O323" i="31"/>
  <c r="G323" i="31"/>
  <c r="M322" i="31"/>
  <c r="K327" i="31"/>
  <c r="Q326" i="31"/>
  <c r="I326" i="31"/>
  <c r="O321" i="31"/>
  <c r="G321" i="31"/>
  <c r="M320" i="31"/>
  <c r="K135" i="31"/>
  <c r="Q134" i="31"/>
  <c r="I134" i="31"/>
  <c r="O317" i="31"/>
  <c r="G317" i="31"/>
  <c r="M316" i="31"/>
  <c r="K9" i="31"/>
  <c r="Q8" i="31"/>
  <c r="I8"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P1018" i="31"/>
  <c r="K1017" i="31"/>
  <c r="J1016" i="31"/>
  <c r="L1015" i="31"/>
  <c r="O1014" i="31"/>
  <c r="H1013" i="31"/>
  <c r="L1012" i="31"/>
  <c r="Q1011" i="31"/>
  <c r="H1011" i="31"/>
  <c r="M1010" i="31"/>
  <c r="I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N1018" i="31"/>
  <c r="F1017" i="31"/>
  <c r="I1016" i="31"/>
  <c r="J1015" i="31"/>
  <c r="N1014" i="31"/>
  <c r="F1013" i="31"/>
  <c r="K1012" i="31"/>
  <c r="P1011" i="31"/>
  <c r="G1011" i="31"/>
  <c r="L1010" i="31"/>
  <c r="Q1009" i="31"/>
  <c r="H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M1018" i="31"/>
  <c r="H1016" i="31"/>
  <c r="I1015" i="31"/>
  <c r="M1014" i="31"/>
  <c r="P1013" i="31"/>
  <c r="J1012" i="31"/>
  <c r="O1011" i="31"/>
  <c r="F1011" i="31"/>
  <c r="K1010" i="31"/>
  <c r="P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F1021" i="31"/>
  <c r="F1018" i="31"/>
  <c r="Q1016" i="31"/>
  <c r="Q1015" i="31"/>
  <c r="G1015" i="31"/>
  <c r="J1014" i="31"/>
  <c r="M1013" i="31"/>
  <c r="Q1012" i="31"/>
  <c r="H1012" i="31"/>
  <c r="M1011" i="31"/>
  <c r="H1010" i="31"/>
  <c r="M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L1020" i="31"/>
  <c r="P1016" i="31"/>
  <c r="P1015" i="31"/>
  <c r="F1015" i="31"/>
  <c r="H1014" i="31"/>
  <c r="L1013" i="31"/>
  <c r="P1012" i="31"/>
  <c r="G1012" i="31"/>
  <c r="L1011" i="31"/>
  <c r="P1010" i="31"/>
  <c r="G1010" i="31"/>
  <c r="L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J1019" i="31"/>
  <c r="N1017" i="31"/>
  <c r="L1016" i="31"/>
  <c r="O1015" i="31"/>
  <c r="G1014" i="31"/>
  <c r="K1013" i="31"/>
  <c r="O1012" i="31"/>
  <c r="F1012" i="31"/>
  <c r="J1011" i="31"/>
  <c r="O1010" i="31"/>
  <c r="F1010" i="31"/>
  <c r="K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L990" i="31"/>
  <c r="J989" i="31"/>
  <c r="P988" i="31"/>
  <c r="H988" i="31"/>
  <c r="N987" i="31"/>
  <c r="F987" i="31"/>
  <c r="L986" i="31"/>
  <c r="J985" i="31"/>
  <c r="P984" i="31"/>
  <c r="H984" i="31"/>
  <c r="G1019" i="31"/>
  <c r="L1017" i="31"/>
  <c r="K1016" i="31"/>
  <c r="N1015" i="31"/>
  <c r="P1014" i="31"/>
  <c r="F1014" i="31"/>
  <c r="J1013" i="31"/>
  <c r="N1012" i="31"/>
  <c r="I1011" i="31"/>
  <c r="N1010" i="31"/>
  <c r="J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1004" i="31"/>
  <c r="Q1003" i="31"/>
  <c r="G998" i="31"/>
  <c r="M997" i="31"/>
  <c r="I991" i="31"/>
  <c r="M981" i="31"/>
  <c r="F979" i="31"/>
  <c r="K976" i="31"/>
  <c r="M973" i="31"/>
  <c r="F971" i="31"/>
  <c r="K968" i="31"/>
  <c r="M965" i="31"/>
  <c r="F963" i="31"/>
  <c r="K960" i="31"/>
  <c r="M957" i="31"/>
  <c r="F955" i="31"/>
  <c r="K952" i="31"/>
  <c r="M949" i="31"/>
  <c r="F947" i="31"/>
  <c r="K944" i="31"/>
  <c r="M941" i="31"/>
  <c r="F939" i="31"/>
  <c r="K936" i="31"/>
  <c r="M933" i="31"/>
  <c r="Q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J1010" i="31"/>
  <c r="N1009" i="31"/>
  <c r="I1003" i="31"/>
  <c r="O990" i="31"/>
  <c r="K984" i="31"/>
  <c r="Q983" i="31"/>
  <c r="J981" i="31"/>
  <c r="O978" i="31"/>
  <c r="H976" i="31"/>
  <c r="Q975" i="31"/>
  <c r="J973" i="31"/>
  <c r="O970" i="31"/>
  <c r="H968" i="31"/>
  <c r="Q967" i="31"/>
  <c r="J965" i="31"/>
  <c r="O962" i="31"/>
  <c r="H960" i="31"/>
  <c r="Q959" i="31"/>
  <c r="J957" i="31"/>
  <c r="O954" i="31"/>
  <c r="H952" i="31"/>
  <c r="Q951" i="31"/>
  <c r="J949" i="31"/>
  <c r="O946" i="31"/>
  <c r="H944" i="31"/>
  <c r="Q943" i="31"/>
  <c r="J941" i="31"/>
  <c r="O938" i="31"/>
  <c r="H936" i="31"/>
  <c r="Q935" i="31"/>
  <c r="J933" i="31"/>
  <c r="N931" i="31"/>
  <c r="O930" i="31"/>
  <c r="G930" i="31"/>
  <c r="M929" i="31"/>
  <c r="K928" i="31"/>
  <c r="Q927" i="31"/>
  <c r="I927" i="31"/>
  <c r="O926" i="31"/>
  <c r="G926" i="31"/>
  <c r="M925" i="31"/>
  <c r="K924" i="31"/>
  <c r="Q923" i="31"/>
  <c r="I923" i="31"/>
  <c r="O922" i="31"/>
  <c r="G922" i="31"/>
  <c r="M921" i="31"/>
  <c r="K920" i="31"/>
  <c r="Q919" i="31"/>
  <c r="I919" i="31"/>
  <c r="O918" i="31"/>
  <c r="G918" i="31"/>
  <c r="M917" i="31"/>
  <c r="K916" i="31"/>
  <c r="Q915" i="31"/>
  <c r="I915" i="31"/>
  <c r="O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O1002" i="31"/>
  <c r="K996" i="31"/>
  <c r="Q995" i="31"/>
  <c r="G990" i="31"/>
  <c r="M989" i="31"/>
  <c r="N983" i="31"/>
  <c r="L978" i="31"/>
  <c r="N975" i="31"/>
  <c r="L970" i="31"/>
  <c r="N967" i="31"/>
  <c r="L962" i="31"/>
  <c r="N959" i="31"/>
  <c r="L954" i="31"/>
  <c r="N951" i="31"/>
  <c r="L946" i="31"/>
  <c r="N943" i="31"/>
  <c r="L938" i="31"/>
  <c r="N935" i="31"/>
  <c r="K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1018" i="31"/>
  <c r="K1008" i="31"/>
  <c r="Q1007" i="31"/>
  <c r="G1002" i="31"/>
  <c r="M1001" i="31"/>
  <c r="I995" i="31"/>
  <c r="I983" i="31"/>
  <c r="P980" i="31"/>
  <c r="G978" i="31"/>
  <c r="I975" i="31"/>
  <c r="P972" i="31"/>
  <c r="G970" i="31"/>
  <c r="I967" i="31"/>
  <c r="P964" i="31"/>
  <c r="G962" i="31"/>
  <c r="I959" i="31"/>
  <c r="P956" i="31"/>
  <c r="G954" i="31"/>
  <c r="I951" i="31"/>
  <c r="P948" i="31"/>
  <c r="G946" i="31"/>
  <c r="I943" i="31"/>
  <c r="P940" i="31"/>
  <c r="G938" i="31"/>
  <c r="I935" i="31"/>
  <c r="P932" i="31"/>
  <c r="J931" i="31"/>
  <c r="M930" i="31"/>
  <c r="K929" i="31"/>
  <c r="Q928" i="31"/>
  <c r="I928" i="31"/>
  <c r="O927" i="31"/>
  <c r="G927" i="31"/>
  <c r="M926" i="31"/>
  <c r="K925" i="31"/>
  <c r="Q924" i="31"/>
  <c r="I924" i="31"/>
  <c r="O923" i="31"/>
  <c r="G923" i="31"/>
  <c r="M922" i="31"/>
  <c r="K921" i="31"/>
  <c r="Q920" i="31"/>
  <c r="I920" i="31"/>
  <c r="O919" i="31"/>
  <c r="G919" i="31"/>
  <c r="M918" i="31"/>
  <c r="K917" i="31"/>
  <c r="Q916" i="31"/>
  <c r="I916" i="31"/>
  <c r="O915" i="31"/>
  <c r="G915" i="31"/>
  <c r="M914" i="31"/>
  <c r="K913" i="31"/>
  <c r="Q912" i="31"/>
  <c r="I912" i="31"/>
  <c r="O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H1015" i="31"/>
  <c r="I1007" i="31"/>
  <c r="O994" i="31"/>
  <c r="K988" i="31"/>
  <c r="Q987" i="31"/>
  <c r="F983" i="31"/>
  <c r="K980" i="31"/>
  <c r="M977" i="31"/>
  <c r="F975" i="31"/>
  <c r="K972" i="31"/>
  <c r="M969" i="31"/>
  <c r="F967" i="31"/>
  <c r="K964" i="31"/>
  <c r="M961" i="31"/>
  <c r="F959" i="31"/>
  <c r="K956" i="31"/>
  <c r="M953" i="31"/>
  <c r="F951" i="31"/>
  <c r="K948" i="31"/>
  <c r="M945" i="31"/>
  <c r="F943" i="31"/>
  <c r="K940" i="31"/>
  <c r="M937" i="31"/>
  <c r="F935" i="31"/>
  <c r="L932" i="31"/>
  <c r="I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1014" i="31"/>
  <c r="N1013" i="31"/>
  <c r="O1006" i="31"/>
  <c r="K1000" i="31"/>
  <c r="Q999" i="31"/>
  <c r="G994" i="31"/>
  <c r="M993" i="31"/>
  <c r="I987" i="31"/>
  <c r="O982" i="31"/>
  <c r="H980" i="31"/>
  <c r="Q979" i="31"/>
  <c r="J977" i="31"/>
  <c r="O974" i="31"/>
  <c r="H972" i="31"/>
  <c r="Q971" i="31"/>
  <c r="J969" i="31"/>
  <c r="O966" i="31"/>
  <c r="H964" i="31"/>
  <c r="Q963" i="31"/>
  <c r="J961" i="31"/>
  <c r="O958" i="31"/>
  <c r="H956" i="31"/>
  <c r="Q955" i="31"/>
  <c r="J953" i="31"/>
  <c r="O950" i="31"/>
  <c r="H948" i="31"/>
  <c r="Q947" i="31"/>
  <c r="J945" i="31"/>
  <c r="O942" i="31"/>
  <c r="H940" i="31"/>
  <c r="Q939" i="31"/>
  <c r="J937" i="31"/>
  <c r="O934" i="31"/>
  <c r="K932" i="31"/>
  <c r="F931" i="31"/>
  <c r="K930" i="31"/>
  <c r="Q929" i="31"/>
  <c r="I929" i="31"/>
  <c r="O928" i="31"/>
  <c r="G928" i="31"/>
  <c r="M927" i="31"/>
  <c r="K926" i="31"/>
  <c r="Q925" i="31"/>
  <c r="I925" i="31"/>
  <c r="O924" i="31"/>
  <c r="G924" i="31"/>
  <c r="M923" i="31"/>
  <c r="K922" i="31"/>
  <c r="Q921" i="31"/>
  <c r="I921" i="31"/>
  <c r="O920" i="31"/>
  <c r="G920" i="31"/>
  <c r="M919" i="31"/>
  <c r="K918" i="31"/>
  <c r="Q917" i="31"/>
  <c r="I917" i="31"/>
  <c r="O916" i="31"/>
  <c r="G916" i="31"/>
  <c r="M915" i="31"/>
  <c r="K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G1006" i="31"/>
  <c r="M1005" i="31"/>
  <c r="I999" i="31"/>
  <c r="O986" i="31"/>
  <c r="L982" i="31"/>
  <c r="N979" i="31"/>
  <c r="L974" i="31"/>
  <c r="N971" i="31"/>
  <c r="L966" i="31"/>
  <c r="N963" i="31"/>
  <c r="L958" i="31"/>
  <c r="N955" i="31"/>
  <c r="L950" i="31"/>
  <c r="N947" i="31"/>
  <c r="L942" i="31"/>
  <c r="N939" i="31"/>
  <c r="L934" i="31"/>
  <c r="H932" i="31"/>
  <c r="J930" i="31"/>
  <c r="P929" i="31"/>
  <c r="H929" i="31"/>
  <c r="N928" i="31"/>
  <c r="F928" i="31"/>
  <c r="L927" i="31"/>
  <c r="J926" i="31"/>
  <c r="P925" i="31"/>
  <c r="H925" i="31"/>
  <c r="N924" i="31"/>
  <c r="F924" i="31"/>
  <c r="L923" i="31"/>
  <c r="J922" i="31"/>
  <c r="P921" i="31"/>
  <c r="H921" i="31"/>
  <c r="N920" i="31"/>
  <c r="F920" i="31"/>
  <c r="L919" i="31"/>
  <c r="J918" i="31"/>
  <c r="P917" i="31"/>
  <c r="H917" i="31"/>
  <c r="N916" i="31"/>
  <c r="F916" i="31"/>
  <c r="L915" i="31"/>
  <c r="J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I1012" i="31"/>
  <c r="N1011" i="31"/>
  <c r="I926" i="31"/>
  <c r="O925" i="31"/>
  <c r="K919" i="31"/>
  <c r="G913" i="31"/>
  <c r="Q906" i="31"/>
  <c r="M900" i="31"/>
  <c r="I894" i="31"/>
  <c r="O893" i="31"/>
  <c r="K887" i="31"/>
  <c r="G881" i="31"/>
  <c r="Q874" i="31"/>
  <c r="M868" i="31"/>
  <c r="Q864" i="31"/>
  <c r="K863" i="31"/>
  <c r="I862" i="31"/>
  <c r="O859" i="31"/>
  <c r="O858" i="31"/>
  <c r="I857" i="31"/>
  <c r="K856" i="31"/>
  <c r="N855" i="31"/>
  <c r="Q854" i="31"/>
  <c r="H854" i="31"/>
  <c r="M853" i="31"/>
  <c r="J852" i="31"/>
  <c r="P851" i="31"/>
  <c r="H851" i="31"/>
  <c r="N850" i="31"/>
  <c r="F850" i="31"/>
  <c r="L849" i="31"/>
  <c r="J848" i="31"/>
  <c r="P847" i="31"/>
  <c r="H847" i="31"/>
  <c r="N846" i="31"/>
  <c r="F846" i="31"/>
  <c r="L845" i="31"/>
  <c r="J844" i="31"/>
  <c r="P843"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381" i="31"/>
  <c r="J380" i="31"/>
  <c r="P813" i="31"/>
  <c r="H813" i="31"/>
  <c r="N812" i="31"/>
  <c r="F812" i="31"/>
  <c r="L811" i="31"/>
  <c r="J810" i="31"/>
  <c r="P809" i="31"/>
  <c r="H809" i="31"/>
  <c r="N808" i="31"/>
  <c r="F808" i="31"/>
  <c r="L807" i="31"/>
  <c r="J806" i="31"/>
  <c r="P805" i="31"/>
  <c r="H805" i="31"/>
  <c r="N804" i="31"/>
  <c r="F804" i="31"/>
  <c r="L387" i="31"/>
  <c r="J386"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G986" i="31"/>
  <c r="M985" i="31"/>
  <c r="G982" i="31"/>
  <c r="I979" i="31"/>
  <c r="P976" i="31"/>
  <c r="G974" i="31"/>
  <c r="I971" i="31"/>
  <c r="P968" i="31"/>
  <c r="G966" i="31"/>
  <c r="I963" i="31"/>
  <c r="P960" i="31"/>
  <c r="G958" i="31"/>
  <c r="I955" i="31"/>
  <c r="P952" i="31"/>
  <c r="G950" i="31"/>
  <c r="I947" i="31"/>
  <c r="P944" i="31"/>
  <c r="G942" i="31"/>
  <c r="I939" i="31"/>
  <c r="P936" i="31"/>
  <c r="G934" i="31"/>
  <c r="G925" i="31"/>
  <c r="Q918" i="31"/>
  <c r="M912" i="31"/>
  <c r="I906" i="31"/>
  <c r="O905" i="31"/>
  <c r="K899" i="31"/>
  <c r="G893" i="31"/>
  <c r="Q886" i="31"/>
  <c r="M880" i="31"/>
  <c r="I874" i="31"/>
  <c r="O873" i="31"/>
  <c r="K867" i="31"/>
  <c r="O864" i="31"/>
  <c r="I863" i="31"/>
  <c r="G862" i="31"/>
  <c r="Q860" i="31"/>
  <c r="M859" i="31"/>
  <c r="N858" i="31"/>
  <c r="G857" i="31"/>
  <c r="J856" i="31"/>
  <c r="M855" i="31"/>
  <c r="P854" i="31"/>
  <c r="G854" i="31"/>
  <c r="L853" i="31"/>
  <c r="Q852" i="31"/>
  <c r="I852" i="31"/>
  <c r="O851" i="31"/>
  <c r="G851" i="31"/>
  <c r="M850" i="31"/>
  <c r="K849" i="31"/>
  <c r="Q848" i="31"/>
  <c r="I848" i="31"/>
  <c r="O847" i="31"/>
  <c r="G847" i="31"/>
  <c r="M846" i="31"/>
  <c r="K845" i="31"/>
  <c r="Q844" i="31"/>
  <c r="I844" i="31"/>
  <c r="O843"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381" i="31"/>
  <c r="Q380" i="31"/>
  <c r="I380" i="31"/>
  <c r="O813" i="31"/>
  <c r="G813" i="31"/>
  <c r="M812" i="31"/>
  <c r="K811" i="31"/>
  <c r="Q810" i="31"/>
  <c r="I810" i="31"/>
  <c r="O809" i="31"/>
  <c r="G809" i="31"/>
  <c r="M808" i="31"/>
  <c r="K807" i="31"/>
  <c r="Q806" i="31"/>
  <c r="I806" i="31"/>
  <c r="O805" i="31"/>
  <c r="G805" i="31"/>
  <c r="M804" i="31"/>
  <c r="K387" i="31"/>
  <c r="Q386" i="31"/>
  <c r="I386" i="31"/>
  <c r="O803" i="31"/>
  <c r="G803" i="31"/>
  <c r="M802" i="31"/>
  <c r="K801" i="31"/>
  <c r="Q800" i="31"/>
  <c r="I800" i="31"/>
  <c r="O799" i="31"/>
  <c r="G799" i="31"/>
  <c r="M798" i="31"/>
  <c r="K797" i="31"/>
  <c r="Q796" i="31"/>
  <c r="I796" i="31"/>
  <c r="O795" i="31"/>
  <c r="G795" i="31"/>
  <c r="M794" i="31"/>
  <c r="K793" i="31"/>
  <c r="K992" i="31"/>
  <c r="Q991" i="31"/>
  <c r="Q930" i="31"/>
  <c r="M924" i="31"/>
  <c r="I918" i="31"/>
  <c r="O917" i="31"/>
  <c r="K911" i="31"/>
  <c r="G905" i="31"/>
  <c r="Q898" i="31"/>
  <c r="M892" i="31"/>
  <c r="I886" i="31"/>
  <c r="O885" i="31"/>
  <c r="K879" i="31"/>
  <c r="G873" i="31"/>
  <c r="Q866" i="31"/>
  <c r="M864" i="31"/>
  <c r="G863" i="31"/>
  <c r="Q861" i="31"/>
  <c r="O860" i="31"/>
  <c r="K859" i="31"/>
  <c r="M858" i="31"/>
  <c r="Q857" i="31"/>
  <c r="I856" i="31"/>
  <c r="K855" i="31"/>
  <c r="O854" i="31"/>
  <c r="F854" i="31"/>
  <c r="K853" i="31"/>
  <c r="P852" i="31"/>
  <c r="H852" i="31"/>
  <c r="N851" i="31"/>
  <c r="F851" i="31"/>
  <c r="L850" i="31"/>
  <c r="J849" i="31"/>
  <c r="P848" i="31"/>
  <c r="H848" i="31"/>
  <c r="N847" i="31"/>
  <c r="F847" i="31"/>
  <c r="L846" i="31"/>
  <c r="J845" i="31"/>
  <c r="P844" i="31"/>
  <c r="H844" i="31"/>
  <c r="N843"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381" i="31"/>
  <c r="P380" i="31"/>
  <c r="H380" i="31"/>
  <c r="N813" i="31"/>
  <c r="F813" i="31"/>
  <c r="L812" i="31"/>
  <c r="J811" i="31"/>
  <c r="P810" i="31"/>
  <c r="H810" i="31"/>
  <c r="N809" i="31"/>
  <c r="F809" i="31"/>
  <c r="L808" i="31"/>
  <c r="J807" i="31"/>
  <c r="P806" i="31"/>
  <c r="H806" i="31"/>
  <c r="N805" i="31"/>
  <c r="F805" i="31"/>
  <c r="L804" i="31"/>
  <c r="J387" i="31"/>
  <c r="P386" i="31"/>
  <c r="H386" i="31"/>
  <c r="N803" i="31"/>
  <c r="F803" i="31"/>
  <c r="L802" i="31"/>
  <c r="J801" i="31"/>
  <c r="P800" i="31"/>
  <c r="H800" i="31"/>
  <c r="N799" i="31"/>
  <c r="F799" i="31"/>
  <c r="L798" i="31"/>
  <c r="J797" i="31"/>
  <c r="P796" i="31"/>
  <c r="H796" i="31"/>
  <c r="N795" i="31"/>
  <c r="F795" i="31"/>
  <c r="L794" i="31"/>
  <c r="J793" i="31"/>
  <c r="P792" i="31"/>
  <c r="H792" i="31"/>
  <c r="N791" i="31"/>
  <c r="F791" i="31"/>
  <c r="L790" i="31"/>
  <c r="J789" i="31"/>
  <c r="I930" i="31"/>
  <c r="O929" i="31"/>
  <c r="K923" i="31"/>
  <c r="G917" i="31"/>
  <c r="Q910" i="31"/>
  <c r="M904" i="31"/>
  <c r="I898" i="31"/>
  <c r="O897" i="31"/>
  <c r="K891" i="31"/>
  <c r="G885" i="31"/>
  <c r="Q878" i="31"/>
  <c r="M872" i="31"/>
  <c r="M866" i="31"/>
  <c r="I864" i="31"/>
  <c r="O861" i="31"/>
  <c r="M860" i="31"/>
  <c r="I859" i="31"/>
  <c r="L858" i="31"/>
  <c r="O857" i="31"/>
  <c r="H856" i="31"/>
  <c r="I855" i="31"/>
  <c r="N854" i="31"/>
  <c r="J853" i="31"/>
  <c r="O852" i="31"/>
  <c r="G852" i="31"/>
  <c r="M851" i="31"/>
  <c r="K850" i="31"/>
  <c r="Q849" i="31"/>
  <c r="I849" i="31"/>
  <c r="O848" i="31"/>
  <c r="G848" i="31"/>
  <c r="M847" i="31"/>
  <c r="K846" i="31"/>
  <c r="Q845" i="31"/>
  <c r="I845" i="31"/>
  <c r="O844" i="31"/>
  <c r="G844" i="31"/>
  <c r="M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381" i="31"/>
  <c r="I381" i="31"/>
  <c r="O380" i="31"/>
  <c r="G380" i="31"/>
  <c r="M813" i="31"/>
  <c r="K812" i="31"/>
  <c r="Q811" i="31"/>
  <c r="I811" i="31"/>
  <c r="O810" i="31"/>
  <c r="G810" i="31"/>
  <c r="M809" i="31"/>
  <c r="K808" i="31"/>
  <c r="Q807" i="31"/>
  <c r="I807" i="31"/>
  <c r="O806" i="31"/>
  <c r="G806" i="31"/>
  <c r="M805" i="31"/>
  <c r="K804" i="31"/>
  <c r="Q387" i="31"/>
  <c r="I387" i="31"/>
  <c r="O386" i="31"/>
  <c r="G386"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O998" i="31"/>
  <c r="G929" i="31"/>
  <c r="Q922" i="31"/>
  <c r="M916" i="31"/>
  <c r="I910" i="31"/>
  <c r="O909" i="31"/>
  <c r="K903" i="31"/>
  <c r="G897" i="31"/>
  <c r="Q890" i="31"/>
  <c r="M884" i="31"/>
  <c r="I878" i="31"/>
  <c r="O877" i="31"/>
  <c r="K871" i="31"/>
  <c r="I866" i="31"/>
  <c r="G864" i="31"/>
  <c r="Q862" i="31"/>
  <c r="M861" i="31"/>
  <c r="K860" i="31"/>
  <c r="H859" i="31"/>
  <c r="K858" i="31"/>
  <c r="M857" i="31"/>
  <c r="Q856" i="31"/>
  <c r="G856" i="31"/>
  <c r="H855" i="31"/>
  <c r="M854" i="31"/>
  <c r="I853" i="31"/>
  <c r="N852" i="31"/>
  <c r="F852" i="31"/>
  <c r="L851" i="31"/>
  <c r="J850" i="31"/>
  <c r="P849" i="31"/>
  <c r="H849" i="31"/>
  <c r="N848" i="31"/>
  <c r="F848" i="31"/>
  <c r="L847" i="31"/>
  <c r="J846" i="31"/>
  <c r="P845" i="31"/>
  <c r="H845" i="31"/>
  <c r="N844" i="31"/>
  <c r="F844" i="31"/>
  <c r="L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381" i="31"/>
  <c r="H381" i="31"/>
  <c r="N380" i="31"/>
  <c r="F380" i="31"/>
  <c r="L813" i="31"/>
  <c r="J812" i="31"/>
  <c r="P811" i="31"/>
  <c r="H811" i="31"/>
  <c r="N810" i="31"/>
  <c r="F810" i="31"/>
  <c r="L809" i="31"/>
  <c r="J808" i="31"/>
  <c r="P807" i="31"/>
  <c r="H807" i="31"/>
  <c r="M928" i="31"/>
  <c r="I922" i="31"/>
  <c r="O921" i="31"/>
  <c r="K915" i="31"/>
  <c r="G909" i="31"/>
  <c r="Q902" i="31"/>
  <c r="M896" i="31"/>
  <c r="I890" i="31"/>
  <c r="O889" i="31"/>
  <c r="K883" i="31"/>
  <c r="G877" i="31"/>
  <c r="Q870" i="31"/>
  <c r="O865" i="31"/>
  <c r="Q863" i="31"/>
  <c r="O862" i="31"/>
  <c r="K861" i="31"/>
  <c r="I860" i="31"/>
  <c r="G859" i="31"/>
  <c r="I858" i="31"/>
  <c r="L857" i="31"/>
  <c r="P856" i="31"/>
  <c r="Q855" i="31"/>
  <c r="G855" i="31"/>
  <c r="L854" i="31"/>
  <c r="Q853" i="31"/>
  <c r="G853" i="31"/>
  <c r="M852" i="31"/>
  <c r="K851" i="31"/>
  <c r="Q850" i="31"/>
  <c r="I850" i="31"/>
  <c r="O849" i="31"/>
  <c r="G849" i="31"/>
  <c r="M848" i="31"/>
  <c r="K847" i="31"/>
  <c r="Q846" i="31"/>
  <c r="I846" i="31"/>
  <c r="O845" i="31"/>
  <c r="G845" i="31"/>
  <c r="M844" i="31"/>
  <c r="K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381" i="31"/>
  <c r="G381" i="31"/>
  <c r="M380" i="31"/>
  <c r="K813" i="31"/>
  <c r="Q812" i="31"/>
  <c r="I812" i="31"/>
  <c r="O811" i="31"/>
  <c r="G811" i="31"/>
  <c r="M810" i="31"/>
  <c r="K809" i="31"/>
  <c r="Q808" i="31"/>
  <c r="I808" i="31"/>
  <c r="O807" i="31"/>
  <c r="G807" i="31"/>
  <c r="M806" i="31"/>
  <c r="K805" i="31"/>
  <c r="Q804" i="31"/>
  <c r="I804" i="31"/>
  <c r="O387" i="31"/>
  <c r="G387" i="31"/>
  <c r="M386"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K927" i="31"/>
  <c r="G921" i="31"/>
  <c r="Q914" i="31"/>
  <c r="M908" i="31"/>
  <c r="I902" i="31"/>
  <c r="O901" i="31"/>
  <c r="K895" i="31"/>
  <c r="G889" i="31"/>
  <c r="Q882" i="31"/>
  <c r="M876" i="31"/>
  <c r="I870" i="31"/>
  <c r="O869" i="31"/>
  <c r="K865" i="31"/>
  <c r="O863" i="31"/>
  <c r="M862" i="31"/>
  <c r="I861" i="31"/>
  <c r="G860" i="31"/>
  <c r="G858" i="31"/>
  <c r="K857" i="31"/>
  <c r="O856" i="31"/>
  <c r="P855" i="31"/>
  <c r="F855" i="31"/>
  <c r="K854" i="31"/>
  <c r="O853" i="31"/>
  <c r="F853" i="31"/>
  <c r="L852" i="31"/>
  <c r="J851" i="31"/>
  <c r="P850" i="31"/>
  <c r="H850" i="31"/>
  <c r="N849" i="31"/>
  <c r="F849" i="31"/>
  <c r="L848" i="31"/>
  <c r="J847" i="31"/>
  <c r="P846" i="31"/>
  <c r="H846" i="31"/>
  <c r="N845" i="31"/>
  <c r="F845" i="31"/>
  <c r="L844" i="31"/>
  <c r="J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381" i="31"/>
  <c r="F381" i="31"/>
  <c r="L380" i="31"/>
  <c r="J813" i="31"/>
  <c r="P812" i="31"/>
  <c r="H812" i="31"/>
  <c r="N811" i="31"/>
  <c r="F811" i="31"/>
  <c r="L810" i="31"/>
  <c r="J809" i="31"/>
  <c r="P808" i="31"/>
  <c r="H808" i="31"/>
  <c r="N807" i="31"/>
  <c r="F807" i="31"/>
  <c r="L806" i="31"/>
  <c r="J805" i="31"/>
  <c r="P804" i="31"/>
  <c r="H804" i="31"/>
  <c r="N387" i="31"/>
  <c r="F387" i="31"/>
  <c r="L386"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K907" i="31"/>
  <c r="J857" i="31"/>
  <c r="G850" i="31"/>
  <c r="M849" i="31"/>
  <c r="I843" i="31"/>
  <c r="O830" i="31"/>
  <c r="K824" i="31"/>
  <c r="Q823" i="31"/>
  <c r="G818" i="31"/>
  <c r="M817" i="31"/>
  <c r="I813" i="31"/>
  <c r="O804" i="31"/>
  <c r="F386" i="31"/>
  <c r="M801" i="31"/>
  <c r="I799" i="31"/>
  <c r="N796" i="31"/>
  <c r="J794" i="31"/>
  <c r="I792" i="31"/>
  <c r="O790" i="31"/>
  <c r="Q787" i="31"/>
  <c r="P786" i="31"/>
  <c r="K785" i="31"/>
  <c r="Q784" i="31"/>
  <c r="I784" i="31"/>
  <c r="O783" i="31"/>
  <c r="G783" i="31"/>
  <c r="M782" i="31"/>
  <c r="K781" i="31"/>
  <c r="Q780" i="31"/>
  <c r="I780" i="31"/>
  <c r="O779" i="31"/>
  <c r="G779" i="31"/>
  <c r="M778" i="31"/>
  <c r="K777" i="31"/>
  <c r="Q776" i="31"/>
  <c r="I776" i="31"/>
  <c r="O7" i="31"/>
  <c r="G7" i="31"/>
  <c r="M6" i="31"/>
  <c r="K775" i="31"/>
  <c r="Q774" i="31"/>
  <c r="I774" i="31"/>
  <c r="O773" i="31"/>
  <c r="G773" i="31"/>
  <c r="M772" i="31"/>
  <c r="K137" i="31"/>
  <c r="Q136" i="31"/>
  <c r="I136"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I882" i="31"/>
  <c r="O881" i="31"/>
  <c r="M856" i="31"/>
  <c r="O855" i="31"/>
  <c r="O842" i="31"/>
  <c r="K836" i="31"/>
  <c r="Q835" i="31"/>
  <c r="G830" i="31"/>
  <c r="M829" i="31"/>
  <c r="I823" i="31"/>
  <c r="O812" i="31"/>
  <c r="N806" i="31"/>
  <c r="J804" i="31"/>
  <c r="Q803" i="31"/>
  <c r="H801" i="31"/>
  <c r="K796" i="31"/>
  <c r="G794" i="31"/>
  <c r="P793" i="31"/>
  <c r="F792" i="31"/>
  <c r="M790" i="31"/>
  <c r="Q788" i="31"/>
  <c r="O787" i="31"/>
  <c r="O786" i="31"/>
  <c r="J785" i="31"/>
  <c r="P784" i="31"/>
  <c r="H784" i="31"/>
  <c r="N783" i="31"/>
  <c r="F783" i="31"/>
  <c r="L782" i="31"/>
  <c r="J781" i="31"/>
  <c r="P780" i="31"/>
  <c r="H780" i="31"/>
  <c r="N779" i="31"/>
  <c r="F779" i="31"/>
  <c r="L778" i="31"/>
  <c r="J777" i="31"/>
  <c r="P776" i="31"/>
  <c r="H776" i="31"/>
  <c r="N7" i="31"/>
  <c r="F7" i="31"/>
  <c r="L6" i="31"/>
  <c r="J775" i="31"/>
  <c r="P774" i="31"/>
  <c r="H774" i="31"/>
  <c r="N773" i="31"/>
  <c r="F773" i="31"/>
  <c r="L772" i="31"/>
  <c r="J137" i="31"/>
  <c r="P136" i="31"/>
  <c r="H136"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I914" i="31"/>
  <c r="O913" i="31"/>
  <c r="M888" i="31"/>
  <c r="K848" i="31"/>
  <c r="Q847" i="31"/>
  <c r="G842" i="31"/>
  <c r="M841" i="31"/>
  <c r="I835" i="31"/>
  <c r="O822" i="31"/>
  <c r="K816" i="31"/>
  <c r="Q815" i="31"/>
  <c r="G812" i="31"/>
  <c r="M811" i="31"/>
  <c r="K806" i="31"/>
  <c r="G804" i="31"/>
  <c r="P387" i="31"/>
  <c r="L803" i="31"/>
  <c r="O798" i="31"/>
  <c r="F796" i="31"/>
  <c r="M793" i="31"/>
  <c r="Q791" i="31"/>
  <c r="J790" i="31"/>
  <c r="P788" i="31"/>
  <c r="N787" i="31"/>
  <c r="M786" i="31"/>
  <c r="Q785" i="31"/>
  <c r="I785" i="31"/>
  <c r="O784" i="31"/>
  <c r="G784" i="31"/>
  <c r="M783" i="31"/>
  <c r="K782" i="31"/>
  <c r="Q781" i="31"/>
  <c r="I781" i="31"/>
  <c r="O780" i="31"/>
  <c r="G780" i="31"/>
  <c r="M779" i="31"/>
  <c r="K778" i="31"/>
  <c r="Q777" i="31"/>
  <c r="I777" i="31"/>
  <c r="O776" i="31"/>
  <c r="G776" i="31"/>
  <c r="M7" i="31"/>
  <c r="K6" i="31"/>
  <c r="Q775" i="31"/>
  <c r="I775" i="31"/>
  <c r="O774" i="31"/>
  <c r="G774" i="31"/>
  <c r="M773" i="31"/>
  <c r="K772" i="31"/>
  <c r="Q137" i="31"/>
  <c r="I137" i="31"/>
  <c r="O136" i="31"/>
  <c r="G136"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920" i="31"/>
  <c r="I854" i="31"/>
  <c r="N853" i="31"/>
  <c r="I847" i="31"/>
  <c r="O834" i="31"/>
  <c r="K828" i="31"/>
  <c r="Q827" i="31"/>
  <c r="G822" i="31"/>
  <c r="M821" i="31"/>
  <c r="I815" i="31"/>
  <c r="F806" i="31"/>
  <c r="M387" i="31"/>
  <c r="I803" i="31"/>
  <c r="N800" i="31"/>
  <c r="J798" i="31"/>
  <c r="Q795" i="31"/>
  <c r="H793" i="31"/>
  <c r="O791" i="31"/>
  <c r="G790" i="31"/>
  <c r="N788" i="31"/>
  <c r="L787" i="31"/>
  <c r="L786" i="31"/>
  <c r="P785" i="31"/>
  <c r="H785" i="31"/>
  <c r="N784" i="31"/>
  <c r="F784" i="31"/>
  <c r="L783" i="31"/>
  <c r="J782" i="31"/>
  <c r="P781" i="31"/>
  <c r="H781" i="31"/>
  <c r="N780" i="31"/>
  <c r="F780" i="31"/>
  <c r="L779" i="31"/>
  <c r="J778" i="31"/>
  <c r="P777" i="31"/>
  <c r="H777" i="31"/>
  <c r="N776" i="31"/>
  <c r="F776" i="31"/>
  <c r="L7" i="31"/>
  <c r="J6" i="31"/>
  <c r="P775" i="31"/>
  <c r="H775" i="31"/>
  <c r="N774" i="31"/>
  <c r="F774" i="31"/>
  <c r="L773" i="31"/>
  <c r="J772" i="31"/>
  <c r="P137" i="31"/>
  <c r="H137" i="31"/>
  <c r="N136" i="31"/>
  <c r="F136"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Q894" i="31"/>
  <c r="G865" i="31"/>
  <c r="M863" i="31"/>
  <c r="O846" i="31"/>
  <c r="K840" i="31"/>
  <c r="Q839" i="31"/>
  <c r="G834" i="31"/>
  <c r="M833" i="31"/>
  <c r="I827" i="31"/>
  <c r="O814" i="31"/>
  <c r="K810" i="31"/>
  <c r="Q809" i="31"/>
  <c r="Q805" i="31"/>
  <c r="H387" i="31"/>
  <c r="K800" i="31"/>
  <c r="G798" i="31"/>
  <c r="P797" i="31"/>
  <c r="L795" i="31"/>
  <c r="L791" i="31"/>
  <c r="P789" i="31"/>
  <c r="K788" i="31"/>
  <c r="I787" i="31"/>
  <c r="J786" i="31"/>
  <c r="O785" i="31"/>
  <c r="G785" i="31"/>
  <c r="M784" i="31"/>
  <c r="K783" i="31"/>
  <c r="Q782" i="31"/>
  <c r="I782" i="31"/>
  <c r="O781" i="31"/>
  <c r="G781" i="31"/>
  <c r="M780" i="31"/>
  <c r="K779" i="31"/>
  <c r="Q778" i="31"/>
  <c r="I778" i="31"/>
  <c r="O777" i="31"/>
  <c r="G777" i="31"/>
  <c r="M776" i="31"/>
  <c r="K7" i="31"/>
  <c r="Q6" i="31"/>
  <c r="I6" i="31"/>
  <c r="O775" i="31"/>
  <c r="G775" i="31"/>
  <c r="M774" i="31"/>
  <c r="K773" i="31"/>
  <c r="Q772" i="31"/>
  <c r="I772" i="31"/>
  <c r="O137" i="31"/>
  <c r="G137" i="31"/>
  <c r="M136"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Q926" i="31"/>
  <c r="G869" i="31"/>
  <c r="K862" i="31"/>
  <c r="G861" i="31"/>
  <c r="Q859" i="31"/>
  <c r="K852" i="31"/>
  <c r="Q851" i="31"/>
  <c r="G846" i="31"/>
  <c r="M845" i="31"/>
  <c r="I839" i="31"/>
  <c r="O826" i="31"/>
  <c r="K820" i="31"/>
  <c r="Q819" i="31"/>
  <c r="G814" i="31"/>
  <c r="M381" i="31"/>
  <c r="I809" i="31"/>
  <c r="L805" i="31"/>
  <c r="O802" i="31"/>
  <c r="F800" i="31"/>
  <c r="M797" i="31"/>
  <c r="I795" i="31"/>
  <c r="Q792" i="31"/>
  <c r="I791" i="31"/>
  <c r="M789" i="31"/>
  <c r="I788" i="31"/>
  <c r="G787" i="31"/>
  <c r="H786" i="31"/>
  <c r="N785" i="31"/>
  <c r="F785" i="31"/>
  <c r="L784" i="31"/>
  <c r="J783" i="31"/>
  <c r="P782" i="31"/>
  <c r="H782" i="31"/>
  <c r="N781" i="31"/>
  <c r="F781" i="31"/>
  <c r="L780" i="31"/>
  <c r="J779" i="31"/>
  <c r="P778" i="31"/>
  <c r="H778" i="31"/>
  <c r="N777" i="31"/>
  <c r="F777" i="31"/>
  <c r="L776" i="31"/>
  <c r="J7" i="31"/>
  <c r="P6" i="31"/>
  <c r="H6" i="31"/>
  <c r="N775" i="31"/>
  <c r="F775" i="31"/>
  <c r="L774" i="31"/>
  <c r="J773" i="31"/>
  <c r="P772" i="31"/>
  <c r="H772" i="31"/>
  <c r="N137" i="31"/>
  <c r="F137" i="31"/>
  <c r="L136"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G901" i="31"/>
  <c r="Q858" i="31"/>
  <c r="I851" i="31"/>
  <c r="O838" i="31"/>
  <c r="K832" i="31"/>
  <c r="Q831" i="31"/>
  <c r="G826" i="31"/>
  <c r="M825" i="31"/>
  <c r="I819" i="31"/>
  <c r="O808" i="31"/>
  <c r="I805" i="31"/>
  <c r="N386" i="31"/>
  <c r="J802" i="31"/>
  <c r="Q799" i="31"/>
  <c r="H797" i="31"/>
  <c r="N792" i="31"/>
  <c r="G791" i="31"/>
  <c r="K789" i="31"/>
  <c r="H788" i="31"/>
  <c r="F787" i="31"/>
  <c r="G786" i="31"/>
  <c r="M785" i="31"/>
  <c r="K784" i="31"/>
  <c r="Q783" i="31"/>
  <c r="I783" i="31"/>
  <c r="O782" i="31"/>
  <c r="G782" i="31"/>
  <c r="M781" i="31"/>
  <c r="K780" i="31"/>
  <c r="Q779" i="31"/>
  <c r="I779" i="31"/>
  <c r="O778" i="31"/>
  <c r="G778" i="31"/>
  <c r="M777" i="31"/>
  <c r="K776" i="31"/>
  <c r="Q7" i="31"/>
  <c r="I7" i="31"/>
  <c r="O6" i="31"/>
  <c r="G6" i="31"/>
  <c r="M775" i="31"/>
  <c r="K774" i="31"/>
  <c r="Q773" i="31"/>
  <c r="I773" i="31"/>
  <c r="O772" i="31"/>
  <c r="G772" i="31"/>
  <c r="M137" i="31"/>
  <c r="K136"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K875" i="31"/>
  <c r="F858" i="31"/>
  <c r="O850" i="31"/>
  <c r="K844" i="31"/>
  <c r="Q843" i="31"/>
  <c r="G838" i="31"/>
  <c r="M837" i="31"/>
  <c r="I831" i="31"/>
  <c r="O818" i="31"/>
  <c r="K380" i="31"/>
  <c r="Q813" i="31"/>
  <c r="G808" i="31"/>
  <c r="M807" i="31"/>
  <c r="K386" i="31"/>
  <c r="G802" i="31"/>
  <c r="P801" i="31"/>
  <c r="L799" i="31"/>
  <c r="O794" i="31"/>
  <c r="K792" i="31"/>
  <c r="H789" i="31"/>
  <c r="F788" i="31"/>
  <c r="F786" i="31"/>
  <c r="L785" i="31"/>
  <c r="J784" i="31"/>
  <c r="P783" i="31"/>
  <c r="H783" i="31"/>
  <c r="N782" i="31"/>
  <c r="F782" i="31"/>
  <c r="L781" i="31"/>
  <c r="J780" i="31"/>
  <c r="P779" i="31"/>
  <c r="H779" i="31"/>
  <c r="N778" i="31"/>
  <c r="F778" i="31"/>
  <c r="L777" i="31"/>
  <c r="J776" i="31"/>
  <c r="P7" i="31"/>
  <c r="H7" i="31"/>
  <c r="N6" i="31"/>
  <c r="F6" i="31"/>
  <c r="L775" i="31"/>
  <c r="J774" i="31"/>
  <c r="P773" i="31"/>
  <c r="H773" i="31"/>
  <c r="N772" i="31"/>
  <c r="F772" i="31"/>
  <c r="L137" i="31"/>
  <c r="J136"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27" i="31"/>
  <c r="H722" i="31"/>
  <c r="L720" i="31"/>
  <c r="P718" i="31"/>
  <c r="N717"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131" i="31"/>
  <c r="F131" i="31"/>
  <c r="L130" i="31"/>
  <c r="J693" i="31"/>
  <c r="P692" i="31"/>
  <c r="H692" i="31"/>
  <c r="N691" i="31"/>
  <c r="F691" i="31"/>
  <c r="L690" i="31"/>
  <c r="J689" i="31"/>
  <c r="P688" i="31"/>
  <c r="H688" i="31"/>
  <c r="N687" i="31"/>
  <c r="F687" i="31"/>
  <c r="L686" i="31"/>
  <c r="J685" i="31"/>
  <c r="P684" i="31"/>
  <c r="H684" i="31"/>
  <c r="N683" i="31"/>
  <c r="F683" i="31"/>
  <c r="L682" i="31"/>
  <c r="J681" i="31"/>
  <c r="P680" i="31"/>
  <c r="H680" i="31"/>
  <c r="N679" i="31"/>
  <c r="F679" i="31"/>
  <c r="L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L732" i="31"/>
  <c r="P726" i="31"/>
  <c r="L724" i="31"/>
  <c r="F722" i="31"/>
  <c r="K720" i="31"/>
  <c r="O718" i="31"/>
  <c r="M717" i="31"/>
  <c r="P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131" i="31"/>
  <c r="K130"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J731" i="31"/>
  <c r="N726" i="31"/>
  <c r="J724" i="31"/>
  <c r="N721" i="31"/>
  <c r="J720" i="31"/>
  <c r="N718" i="31"/>
  <c r="L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131" i="31"/>
  <c r="J130" i="31"/>
  <c r="P693" i="31"/>
  <c r="H693" i="31"/>
  <c r="N692" i="31"/>
  <c r="F692" i="31"/>
  <c r="L691" i="31"/>
  <c r="J690" i="31"/>
  <c r="P689" i="31"/>
  <c r="H689" i="31"/>
  <c r="N688" i="31"/>
  <c r="F688" i="31"/>
  <c r="L687" i="31"/>
  <c r="J686" i="31"/>
  <c r="P685" i="31"/>
  <c r="H685" i="31"/>
  <c r="N684" i="31"/>
  <c r="F684" i="31"/>
  <c r="L683" i="31"/>
  <c r="J682" i="31"/>
  <c r="P681" i="31"/>
  <c r="H681" i="31"/>
  <c r="N680" i="31"/>
  <c r="F680" i="31"/>
  <c r="L679" i="31"/>
  <c r="J678" i="31"/>
  <c r="P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P730" i="31"/>
  <c r="H726" i="31"/>
  <c r="P723" i="31"/>
  <c r="M721" i="31"/>
  <c r="Q719" i="31"/>
  <c r="L718" i="31"/>
  <c r="J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131" i="31"/>
  <c r="Q130" i="31"/>
  <c r="I130" i="31"/>
  <c r="O693" i="31"/>
  <c r="G693" i="31"/>
  <c r="M692" i="31"/>
  <c r="K691" i="31"/>
  <c r="Q690" i="31"/>
  <c r="I690" i="31"/>
  <c r="O689" i="31"/>
  <c r="G689" i="31"/>
  <c r="M688" i="31"/>
  <c r="K687" i="31"/>
  <c r="Q686" i="31"/>
  <c r="I686" i="31"/>
  <c r="O685" i="31"/>
  <c r="G685" i="31"/>
  <c r="M684" i="31"/>
  <c r="K683" i="31"/>
  <c r="Q682" i="31"/>
  <c r="I682" i="31"/>
  <c r="O681" i="31"/>
  <c r="G681" i="31"/>
  <c r="M680" i="31"/>
  <c r="K679" i="31"/>
  <c r="Q678" i="31"/>
  <c r="I678" i="31"/>
  <c r="O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H730" i="31"/>
  <c r="N729" i="31"/>
  <c r="F726" i="31"/>
  <c r="J723" i="31"/>
  <c r="L721" i="31"/>
  <c r="P719" i="31"/>
  <c r="H718" i="31"/>
  <c r="H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131" i="31"/>
  <c r="P130" i="31"/>
  <c r="H130" i="31"/>
  <c r="N693" i="31"/>
  <c r="F693" i="31"/>
  <c r="L692" i="31"/>
  <c r="J691" i="31"/>
  <c r="P690" i="31"/>
  <c r="H690" i="31"/>
  <c r="N689" i="31"/>
  <c r="F689" i="31"/>
  <c r="L688" i="31"/>
  <c r="J687" i="31"/>
  <c r="P686" i="31"/>
  <c r="H686" i="31"/>
  <c r="N685" i="31"/>
  <c r="F685" i="31"/>
  <c r="L684" i="31"/>
  <c r="J683" i="31"/>
  <c r="P682" i="31"/>
  <c r="H682" i="31"/>
  <c r="N681" i="31"/>
  <c r="F681" i="31"/>
  <c r="L680" i="31"/>
  <c r="J679" i="31"/>
  <c r="P678" i="31"/>
  <c r="H678" i="31"/>
  <c r="N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729" i="31"/>
  <c r="N725" i="31"/>
  <c r="H723" i="31"/>
  <c r="F721" i="31"/>
  <c r="J719" i="31"/>
  <c r="G718" i="31"/>
  <c r="G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131" i="31"/>
  <c r="I131" i="31"/>
  <c r="O130" i="31"/>
  <c r="G130"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L728" i="31"/>
  <c r="L725" i="31"/>
  <c r="P722" i="31"/>
  <c r="I719" i="31"/>
  <c r="F718" i="31"/>
  <c r="F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131" i="31"/>
  <c r="H131" i="31"/>
  <c r="N130" i="31"/>
  <c r="F130" i="31"/>
  <c r="L693" i="31"/>
  <c r="J692" i="31"/>
  <c r="P691" i="31"/>
  <c r="H691" i="31"/>
  <c r="N690" i="31"/>
  <c r="F690" i="31"/>
  <c r="L689" i="31"/>
  <c r="J688" i="31"/>
  <c r="P687" i="31"/>
  <c r="H687" i="31"/>
  <c r="N686" i="31"/>
  <c r="F686" i="31"/>
  <c r="L685" i="31"/>
  <c r="J684" i="31"/>
  <c r="P683" i="31"/>
  <c r="H683" i="31"/>
  <c r="N682" i="31"/>
  <c r="F682" i="31"/>
  <c r="L681" i="31"/>
  <c r="J680" i="31"/>
  <c r="P679" i="31"/>
  <c r="H679" i="31"/>
  <c r="N678" i="31"/>
  <c r="F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J727" i="31"/>
  <c r="F725" i="31"/>
  <c r="N722" i="31"/>
  <c r="H719"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131" i="31"/>
  <c r="G131" i="31"/>
  <c r="M130"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N636" i="31"/>
  <c r="L631" i="31"/>
  <c r="Q626" i="31"/>
  <c r="F626" i="31"/>
  <c r="H625" i="31"/>
  <c r="M624" i="31"/>
  <c r="I623" i="31"/>
  <c r="N622" i="31"/>
  <c r="K391" i="31"/>
  <c r="Q390" i="31"/>
  <c r="I390" i="31"/>
  <c r="O393" i="31"/>
  <c r="G393" i="31"/>
  <c r="M39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385" i="31"/>
  <c r="G385" i="31"/>
  <c r="M384" i="31"/>
  <c r="K547" i="31"/>
  <c r="Q546" i="31"/>
  <c r="I546" i="31"/>
  <c r="O545" i="31"/>
  <c r="G545" i="31"/>
  <c r="M544" i="31"/>
  <c r="K543" i="31"/>
  <c r="F636" i="31"/>
  <c r="P627" i="31"/>
  <c r="P626" i="31"/>
  <c r="G625" i="31"/>
  <c r="L624" i="31"/>
  <c r="Q623" i="31"/>
  <c r="H623" i="31"/>
  <c r="L622" i="31"/>
  <c r="J391" i="31"/>
  <c r="P390" i="31"/>
  <c r="H390" i="31"/>
  <c r="N393" i="31"/>
  <c r="F393" i="31"/>
  <c r="L39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385" i="31"/>
  <c r="F385" i="31"/>
  <c r="L384" i="31"/>
  <c r="J547" i="31"/>
  <c r="P546" i="31"/>
  <c r="H546" i="31"/>
  <c r="N545" i="31"/>
  <c r="F545" i="31"/>
  <c r="L635" i="31"/>
  <c r="J630" i="31"/>
  <c r="P629" i="31"/>
  <c r="N627" i="31"/>
  <c r="N626" i="31"/>
  <c r="P625" i="31"/>
  <c r="F625" i="31"/>
  <c r="K624" i="31"/>
  <c r="P623" i="31"/>
  <c r="F623" i="31"/>
  <c r="K622" i="31"/>
  <c r="Q391" i="31"/>
  <c r="I391" i="31"/>
  <c r="O390" i="31"/>
  <c r="G390" i="31"/>
  <c r="M393" i="31"/>
  <c r="K39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385" i="31"/>
  <c r="K384" i="31"/>
  <c r="Q547" i="31"/>
  <c r="I547" i="31"/>
  <c r="O546" i="31"/>
  <c r="G546" i="31"/>
  <c r="M545" i="31"/>
  <c r="K544" i="31"/>
  <c r="F640" i="31"/>
  <c r="H629" i="31"/>
  <c r="L627" i="31"/>
  <c r="L626" i="31"/>
  <c r="O625" i="31"/>
  <c r="J624" i="31"/>
  <c r="N623" i="31"/>
  <c r="J622" i="31"/>
  <c r="P391" i="31"/>
  <c r="H391" i="31"/>
  <c r="N390" i="31"/>
  <c r="F390" i="31"/>
  <c r="L393" i="31"/>
  <c r="J39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385" i="31"/>
  <c r="L639" i="31"/>
  <c r="J634" i="31"/>
  <c r="P633" i="31"/>
  <c r="F629" i="31"/>
  <c r="J627" i="31"/>
  <c r="J626" i="31"/>
  <c r="N625" i="31"/>
  <c r="H624" i="31"/>
  <c r="M623" i="31"/>
  <c r="I622" i="31"/>
  <c r="O391" i="31"/>
  <c r="G391" i="31"/>
  <c r="M390" i="31"/>
  <c r="K393" i="31"/>
  <c r="Q392" i="31"/>
  <c r="I39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385" i="31"/>
  <c r="Q384" i="31"/>
  <c r="I384" i="31"/>
  <c r="O547" i="31"/>
  <c r="G547" i="31"/>
  <c r="M546" i="31"/>
  <c r="K545" i="31"/>
  <c r="Q544" i="31"/>
  <c r="I544" i="31"/>
  <c r="O543" i="31"/>
  <c r="H633" i="31"/>
  <c r="N628" i="31"/>
  <c r="H627" i="31"/>
  <c r="I626" i="31"/>
  <c r="M625" i="31"/>
  <c r="P624" i="31"/>
  <c r="G624" i="31"/>
  <c r="L623" i="31"/>
  <c r="Q622" i="31"/>
  <c r="H622" i="31"/>
  <c r="N391" i="31"/>
  <c r="F391" i="31"/>
  <c r="L390" i="31"/>
  <c r="J393" i="31"/>
  <c r="P392" i="31"/>
  <c r="H39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385" i="31"/>
  <c r="P384" i="31"/>
  <c r="H384" i="31"/>
  <c r="N547" i="31"/>
  <c r="F547" i="31"/>
  <c r="L546" i="31"/>
  <c r="J545" i="31"/>
  <c r="P544" i="31"/>
  <c r="H544" i="31"/>
  <c r="N543" i="31"/>
  <c r="J638" i="31"/>
  <c r="P637" i="31"/>
  <c r="N632" i="31"/>
  <c r="L628" i="31"/>
  <c r="F627" i="31"/>
  <c r="H626" i="31"/>
  <c r="L625" i="31"/>
  <c r="O624" i="31"/>
  <c r="F624" i="31"/>
  <c r="K623" i="31"/>
  <c r="P622" i="31"/>
  <c r="G622" i="31"/>
  <c r="M391" i="31"/>
  <c r="K390" i="31"/>
  <c r="Q393" i="31"/>
  <c r="I393" i="31"/>
  <c r="O392" i="31"/>
  <c r="G39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385" i="31"/>
  <c r="I385" i="31"/>
  <c r="O384" i="31"/>
  <c r="G384" i="31"/>
  <c r="M547" i="31"/>
  <c r="K546" i="31"/>
  <c r="Q545" i="31"/>
  <c r="I545" i="31"/>
  <c r="O544" i="31"/>
  <c r="G544" i="31"/>
  <c r="M543" i="31"/>
  <c r="H637" i="31"/>
  <c r="F632" i="31"/>
  <c r="F628" i="31"/>
  <c r="G626" i="31"/>
  <c r="J625" i="31"/>
  <c r="N624" i="31"/>
  <c r="J623" i="31"/>
  <c r="O622" i="31"/>
  <c r="F622" i="31"/>
  <c r="L391" i="31"/>
  <c r="J390" i="31"/>
  <c r="P393" i="31"/>
  <c r="H393" i="31"/>
  <c r="N392" i="31"/>
  <c r="F39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385" i="31"/>
  <c r="H385" i="31"/>
  <c r="N384" i="31"/>
  <c r="F384" i="31"/>
  <c r="L547" i="31"/>
  <c r="J546" i="31"/>
  <c r="P545" i="31"/>
  <c r="H545" i="31"/>
  <c r="N544" i="31"/>
  <c r="F544" i="31"/>
  <c r="L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383" i="31"/>
  <c r="Q382" i="31"/>
  <c r="I38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7" i="31"/>
  <c r="G497" i="31"/>
  <c r="M496" i="31"/>
  <c r="K495" i="31"/>
  <c r="Q494" i="31"/>
  <c r="I494" i="31"/>
  <c r="O493" i="31"/>
  <c r="G493" i="31"/>
  <c r="M492" i="31"/>
  <c r="K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L544"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383" i="31"/>
  <c r="P382" i="31"/>
  <c r="H38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7" i="31"/>
  <c r="F497" i="31"/>
  <c r="L496" i="31"/>
  <c r="J495" i="31"/>
  <c r="P494" i="31"/>
  <c r="H494" i="31"/>
  <c r="N493" i="31"/>
  <c r="F493" i="31"/>
  <c r="L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544"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383" i="31"/>
  <c r="I383" i="31"/>
  <c r="O382" i="31"/>
  <c r="G38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7" i="31"/>
  <c r="K496" i="31"/>
  <c r="Q495" i="31"/>
  <c r="I495" i="31"/>
  <c r="O494" i="31"/>
  <c r="G494" i="31"/>
  <c r="M493" i="31"/>
  <c r="K492" i="31"/>
  <c r="Q491"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J384" i="31"/>
  <c r="P547" i="31"/>
  <c r="Q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383" i="31"/>
  <c r="H383" i="31"/>
  <c r="N382" i="31"/>
  <c r="F38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7" i="31"/>
  <c r="J496" i="31"/>
  <c r="P495" i="31"/>
  <c r="H495" i="31"/>
  <c r="N494" i="31"/>
  <c r="F494" i="31"/>
  <c r="L493" i="31"/>
  <c r="J492" i="31"/>
  <c r="P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H547" i="31"/>
  <c r="P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383" i="31"/>
  <c r="G383" i="31"/>
  <c r="M38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7" i="31"/>
  <c r="Q496" i="31"/>
  <c r="I496" i="31"/>
  <c r="O495" i="31"/>
  <c r="G495" i="31"/>
  <c r="M494" i="31"/>
  <c r="K493" i="31"/>
  <c r="Q492" i="31"/>
  <c r="I492" i="31"/>
  <c r="O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N546"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383" i="31"/>
  <c r="F383" i="31"/>
  <c r="L38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7" i="31"/>
  <c r="P496" i="31"/>
  <c r="H496" i="31"/>
  <c r="N495" i="31"/>
  <c r="F495" i="31"/>
  <c r="L494" i="31"/>
  <c r="J493" i="31"/>
  <c r="P492" i="31"/>
  <c r="H492" i="31"/>
  <c r="N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F546"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383" i="31"/>
  <c r="K38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7" i="31"/>
  <c r="I497" i="31"/>
  <c r="O496" i="31"/>
  <c r="G496" i="31"/>
  <c r="M495" i="31"/>
  <c r="K494" i="31"/>
  <c r="Q493" i="31"/>
  <c r="I493" i="31"/>
  <c r="O492" i="31"/>
  <c r="G492" i="31"/>
  <c r="M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L545"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383" i="31"/>
  <c r="J38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500" i="31"/>
  <c r="F500" i="31"/>
  <c r="L499" i="31"/>
  <c r="J498" i="31"/>
  <c r="P497" i="31"/>
  <c r="H497" i="31"/>
  <c r="N496" i="31"/>
  <c r="F496" i="31"/>
  <c r="L495" i="31"/>
  <c r="J494" i="31"/>
  <c r="P493" i="31"/>
  <c r="H493" i="31"/>
  <c r="N492" i="31"/>
  <c r="F492" i="31"/>
  <c r="L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F472" i="31"/>
  <c r="H461" i="31"/>
  <c r="F456" i="31"/>
  <c r="Q451" i="31"/>
  <c r="O450" i="31"/>
  <c r="M449" i="31"/>
  <c r="L448" i="31"/>
  <c r="P447" i="31"/>
  <c r="G447" i="31"/>
  <c r="L446" i="31"/>
  <c r="Q445" i="31"/>
  <c r="I445" i="31"/>
  <c r="O444" i="31"/>
  <c r="G444" i="31"/>
  <c r="M443" i="31"/>
  <c r="K442" i="31"/>
  <c r="Q441" i="31"/>
  <c r="I441" i="31"/>
  <c r="O440" i="31"/>
  <c r="G440" i="31"/>
  <c r="M439" i="31"/>
  <c r="K438" i="31"/>
  <c r="Q437" i="31"/>
  <c r="I437" i="31"/>
  <c r="O436" i="31"/>
  <c r="G436" i="31"/>
  <c r="M435" i="31"/>
  <c r="K434" i="31"/>
  <c r="Q433" i="31"/>
  <c r="I433" i="31"/>
  <c r="O432" i="31"/>
  <c r="G432" i="31"/>
  <c r="M431" i="31"/>
  <c r="K430" i="31"/>
  <c r="Q429" i="31"/>
  <c r="I429" i="31"/>
  <c r="O428" i="31"/>
  <c r="G428" i="31"/>
  <c r="M427" i="31"/>
  <c r="K426" i="31"/>
  <c r="Q425" i="31"/>
  <c r="I425" i="31"/>
  <c r="O424" i="31"/>
  <c r="G424" i="31"/>
  <c r="M423" i="31"/>
  <c r="K422" i="31"/>
  <c r="Q421" i="31"/>
  <c r="I421" i="31"/>
  <c r="O420" i="31"/>
  <c r="G420" i="31"/>
  <c r="M419" i="31"/>
  <c r="K418" i="31"/>
  <c r="Q417" i="31"/>
  <c r="I417" i="31"/>
  <c r="O416" i="31"/>
  <c r="G416" i="31"/>
  <c r="M415" i="31"/>
  <c r="K414" i="31"/>
  <c r="Q413" i="31"/>
  <c r="I413" i="31"/>
  <c r="O412" i="31"/>
  <c r="G412" i="31"/>
  <c r="M411" i="31"/>
  <c r="K410" i="31"/>
  <c r="Q409" i="31"/>
  <c r="I409" i="31"/>
  <c r="O408" i="31"/>
  <c r="G408" i="31"/>
  <c r="M407" i="31"/>
  <c r="K406" i="31"/>
  <c r="Q405" i="31"/>
  <c r="I405" i="31"/>
  <c r="O404" i="31"/>
  <c r="G404" i="31"/>
  <c r="M403" i="31"/>
  <c r="K402" i="31"/>
  <c r="Q401" i="31"/>
  <c r="I401" i="31"/>
  <c r="O400" i="31"/>
  <c r="G400" i="31"/>
  <c r="M399" i="31"/>
  <c r="K398" i="31"/>
  <c r="Q397" i="31"/>
  <c r="I397" i="31"/>
  <c r="O396" i="31"/>
  <c r="G396" i="31"/>
  <c r="M133" i="31"/>
  <c r="K132" i="31"/>
  <c r="Q1057" i="31"/>
  <c r="I1057" i="31"/>
  <c r="O1056" i="31"/>
  <c r="G1056" i="31"/>
  <c r="M1055" i="31"/>
  <c r="K1054" i="31"/>
  <c r="Q1179" i="31"/>
  <c r="I1179" i="31"/>
  <c r="O1178" i="31"/>
  <c r="G1178" i="31"/>
  <c r="M1067" i="31"/>
  <c r="K1066" i="31"/>
  <c r="Q1071" i="31"/>
  <c r="I1071" i="31"/>
  <c r="O1070" i="31"/>
  <c r="G1070" i="31"/>
  <c r="M1075" i="31"/>
  <c r="K1074" i="31"/>
  <c r="Q1073" i="31"/>
  <c r="I1073" i="31"/>
  <c r="O1072" i="31"/>
  <c r="G1072" i="31"/>
  <c r="M1063" i="31"/>
  <c r="K1062" i="31"/>
  <c r="Q123" i="31"/>
  <c r="I123" i="31"/>
  <c r="O122" i="31"/>
  <c r="G122" i="31"/>
  <c r="M127" i="31"/>
  <c r="K126" i="31"/>
  <c r="Q1069" i="31"/>
  <c r="I1069" i="31"/>
  <c r="O1068" i="31"/>
  <c r="G1068" i="31"/>
  <c r="M99" i="31"/>
  <c r="K98" i="31"/>
  <c r="Q1171" i="31"/>
  <c r="I1171" i="31"/>
  <c r="O1170" i="31"/>
  <c r="G1170" i="31"/>
  <c r="M1129" i="31"/>
  <c r="K1128" i="31"/>
  <c r="Q89" i="31"/>
  <c r="I89" i="31"/>
  <c r="O88" i="31"/>
  <c r="G88" i="31"/>
  <c r="M353" i="31"/>
  <c r="K352" i="31"/>
  <c r="Q91" i="31"/>
  <c r="I91" i="31"/>
  <c r="O90" i="31"/>
  <c r="G90" i="31"/>
  <c r="M337" i="31"/>
  <c r="K336" i="31"/>
  <c r="Q205" i="31"/>
  <c r="I205" i="31"/>
  <c r="O204" i="31"/>
  <c r="G204" i="31"/>
  <c r="M1097" i="31"/>
  <c r="K1096" i="31"/>
  <c r="Q93" i="31"/>
  <c r="I93" i="31"/>
  <c r="O92" i="31"/>
  <c r="G92" i="31"/>
  <c r="M211" i="31"/>
  <c r="K210" i="31"/>
  <c r="Q83" i="31"/>
  <c r="I83" i="31"/>
  <c r="O82" i="31"/>
  <c r="G82" i="31"/>
  <c r="M209" i="31"/>
  <c r="K208" i="31"/>
  <c r="Q357" i="31"/>
  <c r="I357" i="31"/>
  <c r="O356" i="31"/>
  <c r="G356" i="31"/>
  <c r="M203" i="31"/>
  <c r="K202" i="31"/>
  <c r="Q249" i="31"/>
  <c r="I249" i="31"/>
  <c r="O248" i="31"/>
  <c r="G248" i="31"/>
  <c r="Q265" i="31"/>
  <c r="I265" i="31"/>
  <c r="O264" i="31"/>
  <c r="G264" i="31"/>
  <c r="M267" i="31"/>
  <c r="K266" i="31"/>
  <c r="M159" i="31"/>
  <c r="K158" i="31"/>
  <c r="M87" i="31"/>
  <c r="K86" i="31"/>
  <c r="P1113" i="31"/>
  <c r="H1113" i="31"/>
  <c r="M1112" i="31"/>
  <c r="K1115" i="31"/>
  <c r="Q1114" i="31"/>
  <c r="I1114" i="31"/>
  <c r="O1111" i="31"/>
  <c r="G1111" i="31"/>
  <c r="M1110" i="31"/>
  <c r="J1117" i="31"/>
  <c r="O1116" i="31"/>
  <c r="G1116" i="31"/>
  <c r="M243" i="31"/>
  <c r="K242" i="31"/>
  <c r="P1105" i="31"/>
  <c r="H1105" i="31"/>
  <c r="M1104" i="31"/>
  <c r="K1107" i="31"/>
  <c r="Q1106" i="31"/>
  <c r="I1106" i="31"/>
  <c r="J1087" i="31"/>
  <c r="O1086" i="31"/>
  <c r="G1086" i="31"/>
  <c r="M105" i="31"/>
  <c r="K104" i="31"/>
  <c r="Q103" i="31"/>
  <c r="I103" i="31"/>
  <c r="O102" i="31"/>
  <c r="G102" i="31"/>
  <c r="M1169" i="31"/>
  <c r="K1168" i="31"/>
  <c r="Q1167" i="31"/>
  <c r="I1167" i="31"/>
  <c r="O1166" i="31"/>
  <c r="G1166" i="31"/>
  <c r="M1165" i="31"/>
  <c r="K1164" i="31"/>
  <c r="Q1163" i="31"/>
  <c r="I1163" i="31"/>
  <c r="O1162" i="31"/>
  <c r="G1162" i="31"/>
  <c r="M1161" i="31"/>
  <c r="K1160" i="31"/>
  <c r="Q121" i="31"/>
  <c r="I121" i="31"/>
  <c r="O120" i="31"/>
  <c r="G120" i="31"/>
  <c r="M1159" i="31"/>
  <c r="K1158" i="31"/>
  <c r="Q1157" i="31"/>
  <c r="I1157" i="31"/>
  <c r="O1156" i="31"/>
  <c r="G1156" i="31"/>
  <c r="M395" i="31"/>
  <c r="K394" i="31"/>
  <c r="Q1155" i="31"/>
  <c r="I1155" i="31"/>
  <c r="O1154" i="31"/>
  <c r="G1154" i="31"/>
  <c r="M1153" i="31"/>
  <c r="K1152" i="31"/>
  <c r="Q29" i="31"/>
  <c r="I29" i="31"/>
  <c r="O28" i="31"/>
  <c r="G28" i="31"/>
  <c r="M1151" i="31"/>
  <c r="K1150" i="31"/>
  <c r="Q1149" i="31"/>
  <c r="I1149" i="31"/>
  <c r="L471" i="31"/>
  <c r="J466" i="31"/>
  <c r="P465" i="31"/>
  <c r="N460" i="31"/>
  <c r="L455" i="31"/>
  <c r="P451" i="31"/>
  <c r="N450" i="31"/>
  <c r="L449" i="31"/>
  <c r="K448" i="31"/>
  <c r="O447" i="31"/>
  <c r="F447" i="31"/>
  <c r="J446" i="31"/>
  <c r="P445" i="31"/>
  <c r="H445" i="31"/>
  <c r="N444" i="31"/>
  <c r="F444" i="31"/>
  <c r="L443" i="31"/>
  <c r="J442" i="31"/>
  <c r="P441" i="31"/>
  <c r="H441" i="31"/>
  <c r="N440" i="31"/>
  <c r="F440" i="31"/>
  <c r="L439" i="31"/>
  <c r="J438" i="31"/>
  <c r="P437" i="31"/>
  <c r="H437" i="31"/>
  <c r="N436" i="31"/>
  <c r="F436" i="31"/>
  <c r="L435" i="31"/>
  <c r="J434" i="31"/>
  <c r="P433" i="31"/>
  <c r="H433" i="31"/>
  <c r="N432" i="31"/>
  <c r="F432" i="31"/>
  <c r="L431" i="31"/>
  <c r="J430" i="31"/>
  <c r="P429" i="31"/>
  <c r="H429" i="31"/>
  <c r="N428" i="31"/>
  <c r="F428" i="31"/>
  <c r="L427" i="31"/>
  <c r="J426" i="31"/>
  <c r="P425" i="31"/>
  <c r="H425" i="31"/>
  <c r="N424" i="31"/>
  <c r="F424" i="31"/>
  <c r="L423" i="31"/>
  <c r="J422" i="31"/>
  <c r="P421" i="31"/>
  <c r="H421" i="31"/>
  <c r="N420" i="31"/>
  <c r="F420" i="31"/>
  <c r="L419" i="31"/>
  <c r="J418" i="31"/>
  <c r="P417" i="31"/>
  <c r="H417" i="31"/>
  <c r="N416" i="31"/>
  <c r="F416" i="31"/>
  <c r="L415" i="31"/>
  <c r="J414" i="31"/>
  <c r="P413" i="31"/>
  <c r="H413" i="31"/>
  <c r="N412" i="31"/>
  <c r="F412" i="31"/>
  <c r="L411" i="31"/>
  <c r="J410" i="31"/>
  <c r="P409" i="31"/>
  <c r="H409" i="31"/>
  <c r="N408" i="31"/>
  <c r="F408" i="31"/>
  <c r="L407" i="31"/>
  <c r="J406" i="31"/>
  <c r="P405" i="31"/>
  <c r="H405" i="31"/>
  <c r="N404" i="31"/>
  <c r="F404" i="31"/>
  <c r="L403" i="31"/>
  <c r="J402" i="31"/>
  <c r="P401" i="31"/>
  <c r="H401" i="31"/>
  <c r="N400" i="31"/>
  <c r="F400" i="31"/>
  <c r="L399" i="31"/>
  <c r="J398" i="31"/>
  <c r="P397" i="31"/>
  <c r="H397" i="31"/>
  <c r="N396" i="31"/>
  <c r="F396" i="31"/>
  <c r="L133" i="31"/>
  <c r="J132" i="31"/>
  <c r="P1057" i="31"/>
  <c r="H1057" i="31"/>
  <c r="N1056" i="31"/>
  <c r="F1056" i="31"/>
  <c r="L1055" i="31"/>
  <c r="J1054" i="31"/>
  <c r="P1179" i="31"/>
  <c r="H1179" i="31"/>
  <c r="N1178" i="31"/>
  <c r="F1178" i="31"/>
  <c r="L1067" i="31"/>
  <c r="J1066" i="31"/>
  <c r="P1071" i="31"/>
  <c r="H1071" i="31"/>
  <c r="N1070" i="31"/>
  <c r="F1070" i="31"/>
  <c r="L1075" i="31"/>
  <c r="J1074" i="31"/>
  <c r="P1073" i="31"/>
  <c r="H1073" i="31"/>
  <c r="N1072" i="31"/>
  <c r="F1072" i="31"/>
  <c r="L1063" i="31"/>
  <c r="J1062" i="31"/>
  <c r="P123" i="31"/>
  <c r="H123" i="31"/>
  <c r="N122" i="31"/>
  <c r="F122" i="31"/>
  <c r="L127" i="31"/>
  <c r="J126" i="31"/>
  <c r="P1069" i="31"/>
  <c r="H1069" i="31"/>
  <c r="N1068" i="31"/>
  <c r="F1068" i="31"/>
  <c r="L99" i="31"/>
  <c r="J98" i="31"/>
  <c r="P1171" i="31"/>
  <c r="H1171" i="31"/>
  <c r="N1170" i="31"/>
  <c r="F1170" i="31"/>
  <c r="L1129" i="31"/>
  <c r="J1128" i="31"/>
  <c r="P89" i="31"/>
  <c r="H89" i="31"/>
  <c r="N88" i="31"/>
  <c r="F88" i="31"/>
  <c r="L353" i="31"/>
  <c r="J352" i="31"/>
  <c r="P91" i="31"/>
  <c r="H91" i="31"/>
  <c r="N90" i="31"/>
  <c r="F90" i="31"/>
  <c r="L337" i="31"/>
  <c r="J336" i="31"/>
  <c r="P205" i="31"/>
  <c r="H205" i="31"/>
  <c r="N204" i="31"/>
  <c r="F204" i="31"/>
  <c r="L1097" i="31"/>
  <c r="J1096" i="31"/>
  <c r="P93" i="31"/>
  <c r="H93" i="31"/>
  <c r="N92" i="31"/>
  <c r="F92" i="31"/>
  <c r="L211" i="31"/>
  <c r="J210" i="31"/>
  <c r="P83" i="31"/>
  <c r="H83" i="31"/>
  <c r="N82" i="31"/>
  <c r="F82" i="31"/>
  <c r="L209" i="31"/>
  <c r="J208" i="31"/>
  <c r="P357" i="31"/>
  <c r="H357" i="31"/>
  <c r="N356" i="31"/>
  <c r="F356" i="31"/>
  <c r="L203" i="31"/>
  <c r="J202" i="31"/>
  <c r="P249" i="31"/>
  <c r="H249" i="31"/>
  <c r="N248" i="31"/>
  <c r="F248" i="31"/>
  <c r="P265" i="31"/>
  <c r="H265" i="31"/>
  <c r="N264" i="31"/>
  <c r="F264" i="31"/>
  <c r="L267" i="31"/>
  <c r="J266" i="31"/>
  <c r="L159" i="31"/>
  <c r="J158" i="31"/>
  <c r="L87" i="31"/>
  <c r="J86" i="31"/>
  <c r="O1113" i="31"/>
  <c r="G1113" i="31"/>
  <c r="L1112" i="31"/>
  <c r="J1115" i="31"/>
  <c r="P1114" i="31"/>
  <c r="H1114" i="31"/>
  <c r="N1111" i="31"/>
  <c r="F1111" i="31"/>
  <c r="L1110" i="31"/>
  <c r="Q1117" i="31"/>
  <c r="I1117" i="31"/>
  <c r="N1116" i="31"/>
  <c r="F1116" i="31"/>
  <c r="L243" i="31"/>
  <c r="J242" i="31"/>
  <c r="O1105" i="31"/>
  <c r="G1105" i="31"/>
  <c r="L1104" i="31"/>
  <c r="J1107" i="31"/>
  <c r="P1106" i="31"/>
  <c r="H1106" i="31"/>
  <c r="Q1087" i="31"/>
  <c r="I1087" i="31"/>
  <c r="N1086" i="31"/>
  <c r="F1086" i="31"/>
  <c r="L105" i="31"/>
  <c r="J104" i="31"/>
  <c r="P103" i="31"/>
  <c r="H103" i="31"/>
  <c r="N102" i="31"/>
  <c r="F102" i="31"/>
  <c r="L1169" i="31"/>
  <c r="J1168" i="31"/>
  <c r="P1167" i="31"/>
  <c r="H1167" i="31"/>
  <c r="N1166" i="31"/>
  <c r="F1166" i="31"/>
  <c r="L1165" i="31"/>
  <c r="J1164" i="31"/>
  <c r="P1163" i="31"/>
  <c r="H1163" i="31"/>
  <c r="N1162" i="31"/>
  <c r="F1162" i="31"/>
  <c r="L1161" i="31"/>
  <c r="J1160" i="31"/>
  <c r="P121" i="31"/>
  <c r="H121" i="31"/>
  <c r="N120" i="31"/>
  <c r="F120" i="31"/>
  <c r="L1159" i="31"/>
  <c r="J1158" i="31"/>
  <c r="P1157" i="31"/>
  <c r="H1157" i="31"/>
  <c r="N1156" i="31"/>
  <c r="F1156" i="31"/>
  <c r="L395" i="31"/>
  <c r="J394" i="31"/>
  <c r="P1155" i="31"/>
  <c r="H1155" i="31"/>
  <c r="N1154" i="31"/>
  <c r="F1154" i="31"/>
  <c r="H465" i="31"/>
  <c r="F460" i="31"/>
  <c r="L451" i="31"/>
  <c r="J450" i="31"/>
  <c r="H449" i="31"/>
  <c r="J448" i="31"/>
  <c r="N447" i="31"/>
  <c r="I446" i="31"/>
  <c r="O445" i="31"/>
  <c r="G445" i="31"/>
  <c r="M444" i="31"/>
  <c r="K443" i="31"/>
  <c r="Q442" i="31"/>
  <c r="I442" i="31"/>
  <c r="O441" i="31"/>
  <c r="G441" i="31"/>
  <c r="M440" i="31"/>
  <c r="K439" i="31"/>
  <c r="Q438" i="31"/>
  <c r="I438" i="31"/>
  <c r="O437" i="31"/>
  <c r="G437" i="31"/>
  <c r="M436" i="31"/>
  <c r="K435" i="31"/>
  <c r="Q434" i="31"/>
  <c r="I434" i="31"/>
  <c r="O433" i="31"/>
  <c r="G433" i="31"/>
  <c r="M432" i="31"/>
  <c r="K431" i="31"/>
  <c r="Q430" i="31"/>
  <c r="I430" i="31"/>
  <c r="O429" i="31"/>
  <c r="G429" i="31"/>
  <c r="M428" i="31"/>
  <c r="K427" i="31"/>
  <c r="Q426" i="31"/>
  <c r="I426" i="31"/>
  <c r="O425" i="31"/>
  <c r="G425" i="31"/>
  <c r="M424" i="31"/>
  <c r="K423" i="31"/>
  <c r="Q422" i="31"/>
  <c r="I422" i="31"/>
  <c r="O421" i="31"/>
  <c r="G421" i="31"/>
  <c r="M420" i="31"/>
  <c r="K419" i="31"/>
  <c r="Q418" i="31"/>
  <c r="I418" i="31"/>
  <c r="O417" i="31"/>
  <c r="G417" i="31"/>
  <c r="M416" i="31"/>
  <c r="K415" i="31"/>
  <c r="Q414" i="31"/>
  <c r="I414" i="31"/>
  <c r="O413" i="31"/>
  <c r="G413" i="31"/>
  <c r="M412" i="31"/>
  <c r="K411" i="31"/>
  <c r="Q410" i="31"/>
  <c r="I410" i="31"/>
  <c r="O409" i="31"/>
  <c r="G409" i="31"/>
  <c r="M408" i="31"/>
  <c r="K407" i="31"/>
  <c r="Q406" i="31"/>
  <c r="I406" i="31"/>
  <c r="O405" i="31"/>
  <c r="G405" i="31"/>
  <c r="M404" i="31"/>
  <c r="K403" i="31"/>
  <c r="Q402" i="31"/>
  <c r="I402" i="31"/>
  <c r="O401" i="31"/>
  <c r="G401" i="31"/>
  <c r="M400" i="31"/>
  <c r="K399" i="31"/>
  <c r="Q398" i="31"/>
  <c r="I398" i="31"/>
  <c r="O397" i="31"/>
  <c r="G397" i="31"/>
  <c r="M396" i="31"/>
  <c r="K133" i="31"/>
  <c r="Q132" i="31"/>
  <c r="I132" i="31"/>
  <c r="O1057" i="31"/>
  <c r="G1057" i="31"/>
  <c r="M1056" i="31"/>
  <c r="K1055" i="31"/>
  <c r="Q1054" i="31"/>
  <c r="I1054" i="31"/>
  <c r="O1179" i="31"/>
  <c r="G1179" i="31"/>
  <c r="M1178" i="31"/>
  <c r="K1067" i="31"/>
  <c r="Q1066" i="31"/>
  <c r="I1066" i="31"/>
  <c r="O1071" i="31"/>
  <c r="G1071" i="31"/>
  <c r="M1070" i="31"/>
  <c r="K1075" i="31"/>
  <c r="Q1074" i="31"/>
  <c r="I1074" i="31"/>
  <c r="O1073" i="31"/>
  <c r="G1073" i="31"/>
  <c r="M1072" i="31"/>
  <c r="K1063" i="31"/>
  <c r="Q1062" i="31"/>
  <c r="I1062" i="31"/>
  <c r="O123" i="31"/>
  <c r="G123" i="31"/>
  <c r="M122" i="31"/>
  <c r="K127" i="31"/>
  <c r="Q126" i="31"/>
  <c r="I126" i="31"/>
  <c r="O1069" i="31"/>
  <c r="G1069" i="31"/>
  <c r="M1068" i="31"/>
  <c r="K99" i="31"/>
  <c r="Q98" i="31"/>
  <c r="I98" i="31"/>
  <c r="O1171" i="31"/>
  <c r="G1171" i="31"/>
  <c r="M1170" i="31"/>
  <c r="K1129" i="31"/>
  <c r="Q1128" i="31"/>
  <c r="I1128" i="31"/>
  <c r="O89" i="31"/>
  <c r="G89" i="31"/>
  <c r="M88" i="31"/>
  <c r="K353" i="31"/>
  <c r="Q352" i="31"/>
  <c r="I352" i="31"/>
  <c r="O91" i="31"/>
  <c r="G91" i="31"/>
  <c r="M90" i="31"/>
  <c r="K337" i="31"/>
  <c r="Q336" i="31"/>
  <c r="I336" i="31"/>
  <c r="O205" i="31"/>
  <c r="G205" i="31"/>
  <c r="M204" i="31"/>
  <c r="K1097" i="31"/>
  <c r="Q1096" i="31"/>
  <c r="I1096" i="31"/>
  <c r="O93" i="31"/>
  <c r="G93" i="31"/>
  <c r="M92" i="31"/>
  <c r="K211" i="31"/>
  <c r="Q210" i="31"/>
  <c r="I210" i="31"/>
  <c r="O83" i="31"/>
  <c r="G83" i="31"/>
  <c r="M82" i="31"/>
  <c r="K209" i="31"/>
  <c r="Q208" i="31"/>
  <c r="I208" i="31"/>
  <c r="O357" i="31"/>
  <c r="G357" i="31"/>
  <c r="M356" i="31"/>
  <c r="K203" i="31"/>
  <c r="Q202" i="31"/>
  <c r="I202" i="31"/>
  <c r="O249" i="31"/>
  <c r="G249" i="31"/>
  <c r="M248" i="31"/>
  <c r="O265" i="31"/>
  <c r="G265" i="31"/>
  <c r="M264" i="31"/>
  <c r="K267" i="31"/>
  <c r="Q266" i="31"/>
  <c r="I266" i="31"/>
  <c r="K159" i="31"/>
  <c r="Q158" i="31"/>
  <c r="I158" i="31"/>
  <c r="K87" i="31"/>
  <c r="Q86" i="31"/>
  <c r="I86" i="31"/>
  <c r="N1113" i="31"/>
  <c r="F1113" i="31"/>
  <c r="K1112" i="31"/>
  <c r="Q1115" i="31"/>
  <c r="I1115" i="31"/>
  <c r="O1114" i="31"/>
  <c r="G1114" i="31"/>
  <c r="M1111" i="31"/>
  <c r="K1110" i="31"/>
  <c r="P1117" i="31"/>
  <c r="H1117" i="31"/>
  <c r="M1116" i="31"/>
  <c r="K243" i="31"/>
  <c r="Q242" i="31"/>
  <c r="I242" i="31"/>
  <c r="N1105" i="31"/>
  <c r="F1105" i="31"/>
  <c r="K1104" i="31"/>
  <c r="Q1107" i="31"/>
  <c r="I1107" i="31"/>
  <c r="O1106" i="31"/>
  <c r="G1106" i="31"/>
  <c r="P1087" i="31"/>
  <c r="H1087" i="31"/>
  <c r="M1086" i="31"/>
  <c r="K105" i="31"/>
  <c r="Q104" i="31"/>
  <c r="I104" i="31"/>
  <c r="O103" i="31"/>
  <c r="G103" i="31"/>
  <c r="M102" i="31"/>
  <c r="K1169" i="31"/>
  <c r="Q1168" i="31"/>
  <c r="I1168" i="31"/>
  <c r="O1167" i="31"/>
  <c r="G1167" i="31"/>
  <c r="M1166" i="31"/>
  <c r="K1165" i="31"/>
  <c r="Q1164" i="31"/>
  <c r="I1164" i="31"/>
  <c r="O1163" i="31"/>
  <c r="G1163" i="31"/>
  <c r="M1162" i="31"/>
  <c r="K1161" i="31"/>
  <c r="Q1160" i="31"/>
  <c r="I1160" i="31"/>
  <c r="O121" i="31"/>
  <c r="G121" i="31"/>
  <c r="M120" i="31"/>
  <c r="K1159" i="31"/>
  <c r="Q1158" i="31"/>
  <c r="I1158" i="31"/>
  <c r="J470" i="31"/>
  <c r="P469" i="31"/>
  <c r="N464" i="31"/>
  <c r="L459" i="31"/>
  <c r="J454" i="31"/>
  <c r="P453" i="31"/>
  <c r="J451" i="31"/>
  <c r="H450" i="31"/>
  <c r="F449" i="31"/>
  <c r="H448" i="31"/>
  <c r="L447" i="31"/>
  <c r="Q446" i="31"/>
  <c r="H446" i="31"/>
  <c r="N445" i="31"/>
  <c r="F445" i="31"/>
  <c r="L444" i="31"/>
  <c r="J443" i="31"/>
  <c r="P442" i="31"/>
  <c r="H442" i="31"/>
  <c r="N441" i="31"/>
  <c r="F441" i="31"/>
  <c r="L440" i="31"/>
  <c r="J439" i="31"/>
  <c r="P438" i="31"/>
  <c r="H438" i="31"/>
  <c r="N437" i="31"/>
  <c r="F437" i="31"/>
  <c r="L436" i="31"/>
  <c r="J435" i="31"/>
  <c r="P434" i="31"/>
  <c r="H434" i="31"/>
  <c r="N433" i="31"/>
  <c r="F433" i="31"/>
  <c r="L432" i="31"/>
  <c r="J431" i="31"/>
  <c r="P430" i="31"/>
  <c r="H430" i="31"/>
  <c r="N429" i="31"/>
  <c r="F429" i="31"/>
  <c r="L428" i="31"/>
  <c r="J427" i="31"/>
  <c r="P426" i="31"/>
  <c r="H426" i="31"/>
  <c r="N425" i="31"/>
  <c r="F425" i="31"/>
  <c r="L424" i="31"/>
  <c r="J423" i="31"/>
  <c r="P422" i="31"/>
  <c r="H422" i="31"/>
  <c r="N421" i="31"/>
  <c r="F421" i="31"/>
  <c r="L420" i="31"/>
  <c r="J419" i="31"/>
  <c r="P418" i="31"/>
  <c r="H418" i="31"/>
  <c r="N417" i="31"/>
  <c r="F417" i="31"/>
  <c r="L416" i="31"/>
  <c r="J415" i="31"/>
  <c r="P414" i="31"/>
  <c r="H414" i="31"/>
  <c r="N413" i="31"/>
  <c r="F413" i="31"/>
  <c r="L412" i="31"/>
  <c r="J411" i="31"/>
  <c r="P410" i="31"/>
  <c r="H410" i="31"/>
  <c r="N409" i="31"/>
  <c r="F409" i="31"/>
  <c r="L408" i="31"/>
  <c r="J407" i="31"/>
  <c r="P406" i="31"/>
  <c r="H406" i="31"/>
  <c r="N405" i="31"/>
  <c r="F405" i="31"/>
  <c r="L404" i="31"/>
  <c r="J403" i="31"/>
  <c r="P402" i="31"/>
  <c r="H402" i="31"/>
  <c r="N401" i="31"/>
  <c r="F401" i="31"/>
  <c r="L400" i="31"/>
  <c r="J399" i="31"/>
  <c r="P398" i="31"/>
  <c r="H398" i="31"/>
  <c r="N397" i="31"/>
  <c r="F397" i="31"/>
  <c r="L396" i="31"/>
  <c r="J133" i="31"/>
  <c r="P132" i="31"/>
  <c r="H132" i="31"/>
  <c r="N1057" i="31"/>
  <c r="F1057" i="31"/>
  <c r="L1056" i="31"/>
  <c r="J1055" i="31"/>
  <c r="P1054" i="31"/>
  <c r="H1054" i="31"/>
  <c r="N1179" i="31"/>
  <c r="F1179" i="31"/>
  <c r="L1178" i="31"/>
  <c r="J1067" i="31"/>
  <c r="P1066" i="31"/>
  <c r="H1066" i="31"/>
  <c r="N1071" i="31"/>
  <c r="F1071" i="31"/>
  <c r="L1070" i="31"/>
  <c r="J1075" i="31"/>
  <c r="P1074" i="31"/>
  <c r="H1074" i="31"/>
  <c r="N1073" i="31"/>
  <c r="F1073" i="31"/>
  <c r="L1072" i="31"/>
  <c r="J1063" i="31"/>
  <c r="P1062" i="31"/>
  <c r="H1062" i="31"/>
  <c r="N123" i="31"/>
  <c r="F123" i="31"/>
  <c r="L122" i="31"/>
  <c r="J127" i="31"/>
  <c r="P126" i="31"/>
  <c r="H126" i="31"/>
  <c r="N1069" i="31"/>
  <c r="F1069" i="31"/>
  <c r="L1068" i="31"/>
  <c r="J99" i="31"/>
  <c r="P98" i="31"/>
  <c r="H98" i="31"/>
  <c r="N1171" i="31"/>
  <c r="F1171" i="31"/>
  <c r="L1170" i="31"/>
  <c r="J1129" i="31"/>
  <c r="P1128" i="31"/>
  <c r="H1128" i="31"/>
  <c r="N89" i="31"/>
  <c r="F89" i="31"/>
  <c r="L88" i="31"/>
  <c r="J353" i="31"/>
  <c r="P352" i="31"/>
  <c r="H352" i="31"/>
  <c r="N91" i="31"/>
  <c r="F91" i="31"/>
  <c r="L90" i="31"/>
  <c r="J337" i="31"/>
  <c r="P336" i="31"/>
  <c r="H336" i="31"/>
  <c r="N205" i="31"/>
  <c r="F205" i="31"/>
  <c r="L204" i="31"/>
  <c r="J1097" i="31"/>
  <c r="P1096" i="31"/>
  <c r="H1096" i="31"/>
  <c r="N93" i="31"/>
  <c r="F93" i="31"/>
  <c r="L92" i="31"/>
  <c r="J211" i="31"/>
  <c r="P210" i="31"/>
  <c r="H210" i="31"/>
  <c r="N83" i="31"/>
  <c r="F83" i="31"/>
  <c r="L82" i="31"/>
  <c r="J209" i="31"/>
  <c r="P208" i="31"/>
  <c r="H208" i="31"/>
  <c r="N357" i="31"/>
  <c r="F357" i="31"/>
  <c r="L356" i="31"/>
  <c r="J203" i="31"/>
  <c r="P202" i="31"/>
  <c r="H202" i="31"/>
  <c r="N249" i="31"/>
  <c r="F249" i="31"/>
  <c r="L248" i="31"/>
  <c r="N265" i="31"/>
  <c r="F265" i="31"/>
  <c r="L264" i="31"/>
  <c r="J267" i="31"/>
  <c r="P266" i="31"/>
  <c r="H266" i="31"/>
  <c r="J159" i="31"/>
  <c r="P158" i="31"/>
  <c r="H158" i="31"/>
  <c r="J87" i="31"/>
  <c r="P86" i="31"/>
  <c r="H86" i="31"/>
  <c r="M1113" i="31"/>
  <c r="J1112" i="31"/>
  <c r="P1115" i="31"/>
  <c r="H1115" i="31"/>
  <c r="N1114" i="31"/>
  <c r="F1114" i="31"/>
  <c r="L1111" i="31"/>
  <c r="J1110" i="31"/>
  <c r="O1117" i="31"/>
  <c r="G1117" i="31"/>
  <c r="L1116" i="31"/>
  <c r="J243" i="31"/>
  <c r="P242" i="31"/>
  <c r="H242" i="31"/>
  <c r="M1105" i="31"/>
  <c r="J1104" i="31"/>
  <c r="P1107" i="31"/>
  <c r="H1107" i="31"/>
  <c r="N1106" i="31"/>
  <c r="F1106" i="31"/>
  <c r="O1087" i="31"/>
  <c r="G1087" i="31"/>
  <c r="L1086" i="31"/>
  <c r="J105" i="31"/>
  <c r="P104" i="31"/>
  <c r="H104" i="31"/>
  <c r="N103" i="31"/>
  <c r="F103" i="31"/>
  <c r="L102" i="31"/>
  <c r="J1169" i="31"/>
  <c r="P1168" i="31"/>
  <c r="H1168" i="31"/>
  <c r="N1167" i="31"/>
  <c r="F1167" i="31"/>
  <c r="L1166" i="31"/>
  <c r="J1165" i="31"/>
  <c r="P1164" i="31"/>
  <c r="H1164" i="31"/>
  <c r="N1163" i="31"/>
  <c r="F1163" i="31"/>
  <c r="L1162" i="31"/>
  <c r="J1161" i="31"/>
  <c r="P1160" i="31"/>
  <c r="H1160" i="31"/>
  <c r="N121" i="31"/>
  <c r="F121" i="31"/>
  <c r="L120" i="31"/>
  <c r="J1159" i="31"/>
  <c r="P1158" i="31"/>
  <c r="H469" i="31"/>
  <c r="F464" i="31"/>
  <c r="H453" i="31"/>
  <c r="I451" i="31"/>
  <c r="G450" i="31"/>
  <c r="F448" i="31"/>
  <c r="K447" i="31"/>
  <c r="P446" i="31"/>
  <c r="G446" i="31"/>
  <c r="M445" i="31"/>
  <c r="K444" i="31"/>
  <c r="Q443" i="31"/>
  <c r="I443" i="31"/>
  <c r="O442" i="31"/>
  <c r="G442" i="31"/>
  <c r="M441" i="31"/>
  <c r="K440" i="31"/>
  <c r="Q439" i="31"/>
  <c r="I439" i="31"/>
  <c r="O438" i="31"/>
  <c r="G438" i="31"/>
  <c r="M437" i="31"/>
  <c r="K436" i="31"/>
  <c r="Q435" i="31"/>
  <c r="I435" i="31"/>
  <c r="O434" i="31"/>
  <c r="G434" i="31"/>
  <c r="M433" i="31"/>
  <c r="K432" i="31"/>
  <c r="Q431" i="31"/>
  <c r="I431" i="31"/>
  <c r="O430" i="31"/>
  <c r="G430" i="31"/>
  <c r="M429" i="31"/>
  <c r="K428" i="31"/>
  <c r="Q427" i="31"/>
  <c r="I427" i="31"/>
  <c r="O426" i="31"/>
  <c r="G426" i="31"/>
  <c r="M425" i="31"/>
  <c r="K424" i="31"/>
  <c r="Q423" i="31"/>
  <c r="I423" i="31"/>
  <c r="O422" i="31"/>
  <c r="G422" i="31"/>
  <c r="M421" i="31"/>
  <c r="K420" i="31"/>
  <c r="Q419" i="31"/>
  <c r="I419" i="31"/>
  <c r="O418" i="31"/>
  <c r="G418" i="31"/>
  <c r="M417" i="31"/>
  <c r="K416" i="31"/>
  <c r="Q415" i="31"/>
  <c r="I415" i="31"/>
  <c r="O414" i="31"/>
  <c r="G414" i="31"/>
  <c r="M413" i="31"/>
  <c r="K412" i="31"/>
  <c r="Q411" i="31"/>
  <c r="I411" i="31"/>
  <c r="O410" i="31"/>
  <c r="G410" i="31"/>
  <c r="M409" i="31"/>
  <c r="K408" i="31"/>
  <c r="Q407" i="31"/>
  <c r="I407" i="31"/>
  <c r="O406" i="31"/>
  <c r="G406" i="31"/>
  <c r="M405" i="31"/>
  <c r="K404" i="31"/>
  <c r="Q403" i="31"/>
  <c r="I403" i="31"/>
  <c r="O402" i="31"/>
  <c r="G402" i="31"/>
  <c r="M401" i="31"/>
  <c r="K400" i="31"/>
  <c r="Q399" i="31"/>
  <c r="I399" i="31"/>
  <c r="O398" i="31"/>
  <c r="G398" i="31"/>
  <c r="M397" i="31"/>
  <c r="K396" i="31"/>
  <c r="Q133" i="31"/>
  <c r="I133" i="31"/>
  <c r="O132" i="31"/>
  <c r="G132" i="31"/>
  <c r="M1057" i="31"/>
  <c r="K1056" i="31"/>
  <c r="Q1055" i="31"/>
  <c r="I1055" i="31"/>
  <c r="O1054" i="31"/>
  <c r="G1054" i="31"/>
  <c r="M1179" i="31"/>
  <c r="K1178" i="31"/>
  <c r="Q1067" i="31"/>
  <c r="I1067" i="31"/>
  <c r="O1066" i="31"/>
  <c r="G1066" i="31"/>
  <c r="M1071" i="31"/>
  <c r="K1070" i="31"/>
  <c r="Q1075" i="31"/>
  <c r="I1075" i="31"/>
  <c r="O1074" i="31"/>
  <c r="G1074" i="31"/>
  <c r="M1073" i="31"/>
  <c r="K1072" i="31"/>
  <c r="Q1063" i="31"/>
  <c r="I1063" i="31"/>
  <c r="O1062" i="31"/>
  <c r="G1062" i="31"/>
  <c r="M123" i="31"/>
  <c r="K122" i="31"/>
  <c r="Q127" i="31"/>
  <c r="I127" i="31"/>
  <c r="O126" i="31"/>
  <c r="G126" i="31"/>
  <c r="M1069" i="31"/>
  <c r="K1068" i="31"/>
  <c r="Q99" i="31"/>
  <c r="I99" i="31"/>
  <c r="O98" i="31"/>
  <c r="G98" i="31"/>
  <c r="M1171" i="31"/>
  <c r="K1170" i="31"/>
  <c r="Q1129" i="31"/>
  <c r="I1129" i="31"/>
  <c r="O1128" i="31"/>
  <c r="G1128" i="31"/>
  <c r="M89" i="31"/>
  <c r="K88" i="31"/>
  <c r="Q353" i="31"/>
  <c r="I353" i="31"/>
  <c r="O352" i="31"/>
  <c r="G352" i="31"/>
  <c r="M91" i="31"/>
  <c r="K90" i="31"/>
  <c r="Q337" i="31"/>
  <c r="I337" i="31"/>
  <c r="O336" i="31"/>
  <c r="G336" i="31"/>
  <c r="M205" i="31"/>
  <c r="K204" i="31"/>
  <c r="Q1097" i="31"/>
  <c r="I1097" i="31"/>
  <c r="O1096" i="31"/>
  <c r="G1096" i="31"/>
  <c r="M93" i="31"/>
  <c r="K92" i="31"/>
  <c r="Q211" i="31"/>
  <c r="I211" i="31"/>
  <c r="O210" i="31"/>
  <c r="G210" i="31"/>
  <c r="M83" i="31"/>
  <c r="K82" i="31"/>
  <c r="Q209" i="31"/>
  <c r="I209" i="31"/>
  <c r="O208" i="31"/>
  <c r="G208" i="31"/>
  <c r="M357" i="31"/>
  <c r="K356" i="31"/>
  <c r="Q203" i="31"/>
  <c r="I203" i="31"/>
  <c r="O202" i="31"/>
  <c r="G202" i="31"/>
  <c r="M249" i="31"/>
  <c r="K248" i="31"/>
  <c r="M265" i="31"/>
  <c r="K264" i="31"/>
  <c r="Q267" i="31"/>
  <c r="I267" i="31"/>
  <c r="O266" i="31"/>
  <c r="G266" i="31"/>
  <c r="Q159" i="31"/>
  <c r="I159" i="31"/>
  <c r="O158" i="31"/>
  <c r="G158" i="31"/>
  <c r="Q87" i="31"/>
  <c r="I87" i="31"/>
  <c r="O86" i="31"/>
  <c r="G86" i="31"/>
  <c r="L1113" i="31"/>
  <c r="Q1112" i="31"/>
  <c r="I1112" i="31"/>
  <c r="O1115" i="31"/>
  <c r="G1115" i="31"/>
  <c r="M1114" i="31"/>
  <c r="K1111" i="31"/>
  <c r="Q1110" i="31"/>
  <c r="I1110" i="31"/>
  <c r="N1117" i="31"/>
  <c r="F1117" i="31"/>
  <c r="K1116" i="31"/>
  <c r="Q243" i="31"/>
  <c r="I243" i="31"/>
  <c r="O242" i="31"/>
  <c r="G242" i="31"/>
  <c r="L1105" i="31"/>
  <c r="Q1104" i="31"/>
  <c r="I1104" i="31"/>
  <c r="O1107" i="31"/>
  <c r="G1107" i="31"/>
  <c r="M1106" i="31"/>
  <c r="N1087" i="31"/>
  <c r="F1087" i="31"/>
  <c r="K1086" i="31"/>
  <c r="Q105" i="31"/>
  <c r="I105" i="31"/>
  <c r="O104" i="31"/>
  <c r="G104" i="31"/>
  <c r="M103" i="31"/>
  <c r="K102" i="31"/>
  <c r="Q1169" i="31"/>
  <c r="I1169" i="31"/>
  <c r="O1168" i="31"/>
  <c r="G1168" i="31"/>
  <c r="M1167" i="31"/>
  <c r="K1166" i="31"/>
  <c r="Q1165" i="31"/>
  <c r="I1165" i="31"/>
  <c r="O1164" i="31"/>
  <c r="G1164" i="31"/>
  <c r="M1163" i="31"/>
  <c r="K1162" i="31"/>
  <c r="Q1161" i="31"/>
  <c r="I1161" i="31"/>
  <c r="O1160" i="31"/>
  <c r="G1160" i="31"/>
  <c r="M121" i="31"/>
  <c r="K120" i="31"/>
  <c r="Q1159" i="31"/>
  <c r="I1159" i="31"/>
  <c r="O1158" i="31"/>
  <c r="G1158" i="31"/>
  <c r="M1157" i="31"/>
  <c r="K1156" i="31"/>
  <c r="Q395" i="31"/>
  <c r="I395" i="31"/>
  <c r="O394" i="31"/>
  <c r="G394" i="31"/>
  <c r="M1155" i="31"/>
  <c r="K1154" i="31"/>
  <c r="Q1153" i="31"/>
  <c r="I1153" i="31"/>
  <c r="O1152" i="31"/>
  <c r="G1152" i="31"/>
  <c r="M29" i="31"/>
  <c r="K28" i="31"/>
  <c r="Q1151" i="31"/>
  <c r="I1151" i="31"/>
  <c r="O1150" i="31"/>
  <c r="J474" i="31"/>
  <c r="P473" i="31"/>
  <c r="N468" i="31"/>
  <c r="L463" i="31"/>
  <c r="J458" i="31"/>
  <c r="P457" i="31"/>
  <c r="N452" i="31"/>
  <c r="H451" i="31"/>
  <c r="F450" i="31"/>
  <c r="J447" i="31"/>
  <c r="O446" i="31"/>
  <c r="F446" i="31"/>
  <c r="L445" i="31"/>
  <c r="J444" i="31"/>
  <c r="P443" i="31"/>
  <c r="H443" i="31"/>
  <c r="N442" i="31"/>
  <c r="F442" i="31"/>
  <c r="L441" i="31"/>
  <c r="J440" i="31"/>
  <c r="P439" i="31"/>
  <c r="H439" i="31"/>
  <c r="N438" i="31"/>
  <c r="F438" i="31"/>
  <c r="L437" i="31"/>
  <c r="J436" i="31"/>
  <c r="P435" i="31"/>
  <c r="H435" i="31"/>
  <c r="N434" i="31"/>
  <c r="F434" i="31"/>
  <c r="L433" i="31"/>
  <c r="J432" i="31"/>
  <c r="P431" i="31"/>
  <c r="H431" i="31"/>
  <c r="N430" i="31"/>
  <c r="F430" i="31"/>
  <c r="L429" i="31"/>
  <c r="J428" i="31"/>
  <c r="P427" i="31"/>
  <c r="H427" i="31"/>
  <c r="N426" i="31"/>
  <c r="F426" i="31"/>
  <c r="L425" i="31"/>
  <c r="J424" i="31"/>
  <c r="P423" i="31"/>
  <c r="H423" i="31"/>
  <c r="N422" i="31"/>
  <c r="F422" i="31"/>
  <c r="L421" i="31"/>
  <c r="J420" i="31"/>
  <c r="P419" i="31"/>
  <c r="H419" i="31"/>
  <c r="N418" i="31"/>
  <c r="F418" i="31"/>
  <c r="L417" i="31"/>
  <c r="J416" i="31"/>
  <c r="P415" i="31"/>
  <c r="H415" i="31"/>
  <c r="N414" i="31"/>
  <c r="F414" i="31"/>
  <c r="L413" i="31"/>
  <c r="J412" i="31"/>
  <c r="P411" i="31"/>
  <c r="H411" i="31"/>
  <c r="N410" i="31"/>
  <c r="F410" i="31"/>
  <c r="L409" i="31"/>
  <c r="J408" i="31"/>
  <c r="P407" i="31"/>
  <c r="H407" i="31"/>
  <c r="N406" i="31"/>
  <c r="F406" i="31"/>
  <c r="L405" i="31"/>
  <c r="J404" i="31"/>
  <c r="P403" i="31"/>
  <c r="H403" i="31"/>
  <c r="N402" i="31"/>
  <c r="F402" i="31"/>
  <c r="L401" i="31"/>
  <c r="J400" i="31"/>
  <c r="P399" i="31"/>
  <c r="H399" i="31"/>
  <c r="N398" i="31"/>
  <c r="F398" i="31"/>
  <c r="L397" i="31"/>
  <c r="J396" i="31"/>
  <c r="P133" i="31"/>
  <c r="H133" i="31"/>
  <c r="N132" i="31"/>
  <c r="F132" i="31"/>
  <c r="L1057" i="31"/>
  <c r="J1056" i="31"/>
  <c r="P1055" i="31"/>
  <c r="H1055" i="31"/>
  <c r="N1054" i="31"/>
  <c r="F1054" i="31"/>
  <c r="L1179" i="31"/>
  <c r="J1178" i="31"/>
  <c r="P1067" i="31"/>
  <c r="H1067" i="31"/>
  <c r="N1066" i="31"/>
  <c r="F1066" i="31"/>
  <c r="L1071" i="31"/>
  <c r="J1070" i="31"/>
  <c r="P1075" i="31"/>
  <c r="H1075" i="31"/>
  <c r="N1074" i="31"/>
  <c r="F1074" i="31"/>
  <c r="L1073" i="31"/>
  <c r="J1072" i="31"/>
  <c r="P1063" i="31"/>
  <c r="H1063" i="31"/>
  <c r="N1062" i="31"/>
  <c r="F1062" i="31"/>
  <c r="L123" i="31"/>
  <c r="J122" i="31"/>
  <c r="P127" i="31"/>
  <c r="H127" i="31"/>
  <c r="N126" i="31"/>
  <c r="F126" i="31"/>
  <c r="L1069" i="31"/>
  <c r="J1068" i="31"/>
  <c r="P99" i="31"/>
  <c r="H99" i="31"/>
  <c r="N98" i="31"/>
  <c r="F98" i="31"/>
  <c r="L1171" i="31"/>
  <c r="J1170" i="31"/>
  <c r="P1129" i="31"/>
  <c r="H1129" i="31"/>
  <c r="N1128" i="31"/>
  <c r="F1128" i="31"/>
  <c r="L89" i="31"/>
  <c r="J88" i="31"/>
  <c r="P353" i="31"/>
  <c r="H353" i="31"/>
  <c r="N352" i="31"/>
  <c r="F352" i="31"/>
  <c r="L91" i="31"/>
  <c r="J90" i="31"/>
  <c r="P337" i="31"/>
  <c r="H337" i="31"/>
  <c r="N336" i="31"/>
  <c r="F336" i="31"/>
  <c r="L205" i="31"/>
  <c r="J204" i="31"/>
  <c r="P1097" i="31"/>
  <c r="H1097" i="31"/>
  <c r="N1096" i="31"/>
  <c r="F1096" i="31"/>
  <c r="L93" i="31"/>
  <c r="J92" i="31"/>
  <c r="P211" i="31"/>
  <c r="H211" i="31"/>
  <c r="N210" i="31"/>
  <c r="F210" i="31"/>
  <c r="L83" i="31"/>
  <c r="J82" i="31"/>
  <c r="P209" i="31"/>
  <c r="H209" i="31"/>
  <c r="N208" i="31"/>
  <c r="F208" i="31"/>
  <c r="L357" i="31"/>
  <c r="J356" i="31"/>
  <c r="P203" i="31"/>
  <c r="H203" i="31"/>
  <c r="N202" i="31"/>
  <c r="F202" i="31"/>
  <c r="L249" i="31"/>
  <c r="J248" i="31"/>
  <c r="L265" i="31"/>
  <c r="J264" i="31"/>
  <c r="P267" i="31"/>
  <c r="H267" i="31"/>
  <c r="N266" i="31"/>
  <c r="F266" i="31"/>
  <c r="P159" i="31"/>
  <c r="H159" i="31"/>
  <c r="N158" i="31"/>
  <c r="F158" i="31"/>
  <c r="P87" i="31"/>
  <c r="H87" i="31"/>
  <c r="N86" i="31"/>
  <c r="F86" i="31"/>
  <c r="K1113" i="31"/>
  <c r="P1112" i="31"/>
  <c r="H1112" i="31"/>
  <c r="N1115" i="31"/>
  <c r="F1115" i="31"/>
  <c r="L1114" i="31"/>
  <c r="J1111" i="31"/>
  <c r="P1110" i="31"/>
  <c r="H1110" i="31"/>
  <c r="M1117" i="31"/>
  <c r="J1116" i="31"/>
  <c r="P243" i="31"/>
  <c r="H243" i="31"/>
  <c r="N242" i="31"/>
  <c r="F242" i="31"/>
  <c r="K1105" i="31"/>
  <c r="P1104" i="31"/>
  <c r="H1104" i="31"/>
  <c r="N1107" i="31"/>
  <c r="F1107" i="31"/>
  <c r="L1106" i="31"/>
  <c r="M1087" i="31"/>
  <c r="J1086" i="31"/>
  <c r="P105" i="31"/>
  <c r="H105" i="31"/>
  <c r="N104" i="31"/>
  <c r="F104" i="31"/>
  <c r="L103" i="31"/>
  <c r="J102" i="31"/>
  <c r="P1169" i="31"/>
  <c r="H1169" i="31"/>
  <c r="N1168" i="31"/>
  <c r="F1168" i="31"/>
  <c r="L1167" i="31"/>
  <c r="J1166" i="31"/>
  <c r="P1165" i="31"/>
  <c r="H1165" i="31"/>
  <c r="N1164" i="31"/>
  <c r="F1164" i="31"/>
  <c r="L1163" i="31"/>
  <c r="J1162" i="31"/>
  <c r="P1161" i="31"/>
  <c r="H1161" i="31"/>
  <c r="N1160" i="31"/>
  <c r="F1160" i="31"/>
  <c r="L121" i="31"/>
  <c r="J120" i="31"/>
  <c r="P1159" i="31"/>
  <c r="H1159" i="31"/>
  <c r="N1158" i="31"/>
  <c r="F1158" i="31"/>
  <c r="L1157" i="31"/>
  <c r="J1156" i="31"/>
  <c r="P395" i="31"/>
  <c r="H395" i="31"/>
  <c r="N394" i="31"/>
  <c r="F394" i="31"/>
  <c r="L1155" i="31"/>
  <c r="J1154" i="31"/>
  <c r="P1153" i="31"/>
  <c r="H1153" i="31"/>
  <c r="N1152" i="31"/>
  <c r="F1152" i="31"/>
  <c r="L29" i="31"/>
  <c r="H473" i="31"/>
  <c r="F468" i="31"/>
  <c r="H457" i="31"/>
  <c r="F452" i="31"/>
  <c r="P449" i="31"/>
  <c r="P448" i="31"/>
  <c r="I447" i="31"/>
  <c r="N446" i="31"/>
  <c r="K445" i="31"/>
  <c r="Q444" i="31"/>
  <c r="I444" i="31"/>
  <c r="O443" i="31"/>
  <c r="G443" i="31"/>
  <c r="M442" i="31"/>
  <c r="K441" i="31"/>
  <c r="Q440" i="31"/>
  <c r="I440" i="31"/>
  <c r="O439" i="31"/>
  <c r="G439" i="31"/>
  <c r="M438" i="31"/>
  <c r="K437" i="31"/>
  <c r="Q436" i="31"/>
  <c r="I436" i="31"/>
  <c r="O435" i="31"/>
  <c r="G435" i="31"/>
  <c r="M434" i="31"/>
  <c r="K433" i="31"/>
  <c r="Q432" i="31"/>
  <c r="I432" i="31"/>
  <c r="O431" i="31"/>
  <c r="G431" i="31"/>
  <c r="M430" i="31"/>
  <c r="K429" i="31"/>
  <c r="Q428" i="31"/>
  <c r="I428" i="31"/>
  <c r="O427" i="31"/>
  <c r="G427" i="31"/>
  <c r="M426" i="31"/>
  <c r="K425" i="31"/>
  <c r="Q424" i="31"/>
  <c r="I424" i="31"/>
  <c r="O423" i="31"/>
  <c r="G423" i="31"/>
  <c r="M422" i="31"/>
  <c r="K421" i="31"/>
  <c r="Q420" i="31"/>
  <c r="I420" i="31"/>
  <c r="O419" i="31"/>
  <c r="G419" i="31"/>
  <c r="M418" i="31"/>
  <c r="K417" i="31"/>
  <c r="Q416" i="31"/>
  <c r="I416" i="31"/>
  <c r="O415" i="31"/>
  <c r="G415" i="31"/>
  <c r="M414" i="31"/>
  <c r="K413" i="31"/>
  <c r="Q412" i="31"/>
  <c r="I412" i="31"/>
  <c r="O411" i="31"/>
  <c r="G411" i="31"/>
  <c r="M410" i="31"/>
  <c r="K409" i="31"/>
  <c r="Q408" i="31"/>
  <c r="I408" i="31"/>
  <c r="O407" i="31"/>
  <c r="G407" i="31"/>
  <c r="M406" i="31"/>
  <c r="K405" i="31"/>
  <c r="Q404" i="31"/>
  <c r="I404" i="31"/>
  <c r="O403" i="31"/>
  <c r="G403" i="31"/>
  <c r="M402" i="31"/>
  <c r="K401" i="31"/>
  <c r="Q400" i="31"/>
  <c r="I400" i="31"/>
  <c r="O399" i="31"/>
  <c r="G399" i="31"/>
  <c r="M398" i="31"/>
  <c r="K397" i="31"/>
  <c r="Q396" i="31"/>
  <c r="I396" i="31"/>
  <c r="O133" i="31"/>
  <c r="G133" i="31"/>
  <c r="M132" i="31"/>
  <c r="K1057" i="31"/>
  <c r="Q1056" i="31"/>
  <c r="I1056" i="31"/>
  <c r="O1055" i="31"/>
  <c r="G1055" i="31"/>
  <c r="M1054" i="31"/>
  <c r="K1179" i="31"/>
  <c r="Q1178" i="31"/>
  <c r="I1178" i="31"/>
  <c r="O1067" i="31"/>
  <c r="G1067" i="31"/>
  <c r="M1066" i="31"/>
  <c r="K1071" i="31"/>
  <c r="Q1070" i="31"/>
  <c r="I1070" i="31"/>
  <c r="O1075" i="31"/>
  <c r="G1075" i="31"/>
  <c r="M1074" i="31"/>
  <c r="K1073" i="31"/>
  <c r="Q1072" i="31"/>
  <c r="I1072" i="31"/>
  <c r="O1063" i="31"/>
  <c r="G1063" i="31"/>
  <c r="M1062" i="31"/>
  <c r="K123" i="31"/>
  <c r="Q122" i="31"/>
  <c r="I122" i="31"/>
  <c r="O127" i="31"/>
  <c r="G127" i="31"/>
  <c r="M126" i="31"/>
  <c r="K1069" i="31"/>
  <c r="Q1068" i="31"/>
  <c r="I1068" i="31"/>
  <c r="O99" i="31"/>
  <c r="G99" i="31"/>
  <c r="M98" i="31"/>
  <c r="K1171" i="31"/>
  <c r="Q1170" i="31"/>
  <c r="I1170" i="31"/>
  <c r="O1129" i="31"/>
  <c r="G1129" i="31"/>
  <c r="M1128" i="31"/>
  <c r="K89" i="31"/>
  <c r="Q88" i="31"/>
  <c r="I88" i="31"/>
  <c r="O353" i="31"/>
  <c r="G353" i="31"/>
  <c r="M352" i="31"/>
  <c r="K91" i="31"/>
  <c r="Q90" i="31"/>
  <c r="I90" i="31"/>
  <c r="O337" i="31"/>
  <c r="G337" i="31"/>
  <c r="M336" i="31"/>
  <c r="K205" i="31"/>
  <c r="Q204" i="31"/>
  <c r="I204" i="31"/>
  <c r="O1097" i="31"/>
  <c r="G1097" i="31"/>
  <c r="M1096" i="31"/>
  <c r="K93" i="31"/>
  <c r="Q92" i="31"/>
  <c r="I92" i="31"/>
  <c r="O211" i="31"/>
  <c r="G211" i="31"/>
  <c r="M210" i="31"/>
  <c r="K83" i="31"/>
  <c r="Q82" i="31"/>
  <c r="I82" i="31"/>
  <c r="O209" i="31"/>
  <c r="G209" i="31"/>
  <c r="M208" i="31"/>
  <c r="K357" i="31"/>
  <c r="Q356" i="31"/>
  <c r="I356" i="31"/>
  <c r="O203" i="31"/>
  <c r="G203" i="31"/>
  <c r="M202" i="31"/>
  <c r="K249" i="31"/>
  <c r="Q248" i="31"/>
  <c r="I248" i="31"/>
  <c r="K265" i="31"/>
  <c r="Q264" i="31"/>
  <c r="I264" i="31"/>
  <c r="O267" i="31"/>
  <c r="G267" i="31"/>
  <c r="M266" i="31"/>
  <c r="O159" i="31"/>
  <c r="G159" i="31"/>
  <c r="M158" i="31"/>
  <c r="O87" i="31"/>
  <c r="G87" i="31"/>
  <c r="M86" i="31"/>
  <c r="J1113" i="31"/>
  <c r="O1112" i="31"/>
  <c r="G1112" i="31"/>
  <c r="M1115" i="31"/>
  <c r="K1114" i="31"/>
  <c r="Q1111" i="31"/>
  <c r="I1111" i="31"/>
  <c r="O1110" i="31"/>
  <c r="G1110" i="31"/>
  <c r="L1117" i="31"/>
  <c r="Q1116" i="31"/>
  <c r="I1116" i="31"/>
  <c r="O243" i="31"/>
  <c r="G243" i="31"/>
  <c r="M242" i="31"/>
  <c r="J1105" i="31"/>
  <c r="O1104" i="31"/>
  <c r="G1104" i="31"/>
  <c r="M1107" i="31"/>
  <c r="K1106" i="31"/>
  <c r="L1087" i="31"/>
  <c r="Q1086" i="31"/>
  <c r="I1086" i="31"/>
  <c r="O105" i="31"/>
  <c r="G105" i="31"/>
  <c r="M104" i="31"/>
  <c r="K103" i="31"/>
  <c r="Q102" i="31"/>
  <c r="I102" i="31"/>
  <c r="O1169" i="31"/>
  <c r="G1169" i="31"/>
  <c r="M1168" i="31"/>
  <c r="K1167" i="31"/>
  <c r="Q1166" i="31"/>
  <c r="I1166" i="31"/>
  <c r="O1165" i="31"/>
  <c r="G1165" i="31"/>
  <c r="M1164" i="31"/>
  <c r="K1163" i="31"/>
  <c r="Q1162" i="31"/>
  <c r="I1162" i="31"/>
  <c r="O1161" i="31"/>
  <c r="G1161" i="31"/>
  <c r="M1160" i="31"/>
  <c r="K121" i="31"/>
  <c r="Q120" i="31"/>
  <c r="I120" i="31"/>
  <c r="O1159" i="31"/>
  <c r="G1159" i="31"/>
  <c r="M1158" i="31"/>
  <c r="K1157" i="31"/>
  <c r="Q1156" i="31"/>
  <c r="I1156" i="31"/>
  <c r="O395" i="31"/>
  <c r="G395" i="31"/>
  <c r="M394" i="31"/>
  <c r="K1155" i="31"/>
  <c r="Q1154" i="31"/>
  <c r="I1154" i="31"/>
  <c r="O1153" i="31"/>
  <c r="G1153" i="31"/>
  <c r="M1152" i="31"/>
  <c r="K29" i="31"/>
  <c r="Q28" i="31"/>
  <c r="I28" i="31"/>
  <c r="O1151" i="31"/>
  <c r="G1151" i="31"/>
  <c r="M1150" i="31"/>
  <c r="N472" i="31"/>
  <c r="L467" i="31"/>
  <c r="J462" i="31"/>
  <c r="P461" i="31"/>
  <c r="N456" i="31"/>
  <c r="P450" i="31"/>
  <c r="N449" i="31"/>
  <c r="N448" i="31"/>
  <c r="Q447" i="31"/>
  <c r="H447" i="31"/>
  <c r="M446" i="31"/>
  <c r="J445" i="31"/>
  <c r="P444" i="31"/>
  <c r="H444" i="31"/>
  <c r="N443" i="31"/>
  <c r="F443" i="31"/>
  <c r="L442" i="31"/>
  <c r="J441" i="31"/>
  <c r="P440" i="31"/>
  <c r="H440" i="31"/>
  <c r="N439" i="31"/>
  <c r="F439" i="31"/>
  <c r="L438" i="31"/>
  <c r="J437" i="31"/>
  <c r="P436" i="31"/>
  <c r="H436" i="31"/>
  <c r="N435" i="31"/>
  <c r="F435" i="31"/>
  <c r="L434" i="31"/>
  <c r="J433" i="31"/>
  <c r="P432" i="31"/>
  <c r="H432" i="31"/>
  <c r="N431" i="31"/>
  <c r="F431" i="31"/>
  <c r="L430" i="31"/>
  <c r="J429" i="31"/>
  <c r="P428" i="31"/>
  <c r="H428" i="31"/>
  <c r="N427" i="31"/>
  <c r="F427" i="31"/>
  <c r="L426" i="31"/>
  <c r="J425" i="31"/>
  <c r="P424" i="31"/>
  <c r="H424" i="31"/>
  <c r="N423" i="31"/>
  <c r="F423" i="31"/>
  <c r="L422" i="31"/>
  <c r="J421" i="31"/>
  <c r="P420" i="31"/>
  <c r="H420" i="31"/>
  <c r="N419" i="31"/>
  <c r="F419" i="31"/>
  <c r="L418" i="31"/>
  <c r="J417" i="31"/>
  <c r="P416" i="31"/>
  <c r="H416" i="31"/>
  <c r="N415" i="31"/>
  <c r="F415" i="31"/>
  <c r="L414" i="31"/>
  <c r="J413" i="31"/>
  <c r="P412" i="31"/>
  <c r="H412" i="31"/>
  <c r="N411" i="31"/>
  <c r="F411" i="31"/>
  <c r="L410" i="31"/>
  <c r="J409" i="31"/>
  <c r="P408" i="31"/>
  <c r="H408" i="31"/>
  <c r="N407" i="31"/>
  <c r="F407" i="31"/>
  <c r="L406" i="31"/>
  <c r="J405" i="31"/>
  <c r="P404" i="31"/>
  <c r="H404" i="31"/>
  <c r="N403" i="31"/>
  <c r="F403" i="31"/>
  <c r="L402" i="31"/>
  <c r="J401" i="31"/>
  <c r="P400" i="31"/>
  <c r="H400" i="31"/>
  <c r="N399" i="31"/>
  <c r="F399" i="31"/>
  <c r="L398" i="31"/>
  <c r="J397" i="31"/>
  <c r="P396" i="31"/>
  <c r="H396" i="31"/>
  <c r="N133" i="31"/>
  <c r="F133" i="31"/>
  <c r="L132" i="31"/>
  <c r="J1057" i="31"/>
  <c r="P1056" i="31"/>
  <c r="H1056" i="31"/>
  <c r="N1055" i="31"/>
  <c r="F1055" i="31"/>
  <c r="L1054" i="31"/>
  <c r="J1179" i="31"/>
  <c r="P1178" i="31"/>
  <c r="H1178" i="31"/>
  <c r="N1067" i="31"/>
  <c r="F1067" i="31"/>
  <c r="L1066" i="31"/>
  <c r="J1071" i="31"/>
  <c r="P1070" i="31"/>
  <c r="H1070" i="31"/>
  <c r="N1075" i="31"/>
  <c r="F1075" i="31"/>
  <c r="L1074" i="31"/>
  <c r="J1073" i="31"/>
  <c r="P1072" i="31"/>
  <c r="H1072" i="31"/>
  <c r="N1063" i="31"/>
  <c r="F1063" i="31"/>
  <c r="L1062" i="31"/>
  <c r="J123" i="31"/>
  <c r="P122" i="31"/>
  <c r="H122" i="31"/>
  <c r="N127" i="31"/>
  <c r="F127" i="31"/>
  <c r="L126" i="31"/>
  <c r="J1069" i="31"/>
  <c r="P1068" i="31"/>
  <c r="H1068" i="31"/>
  <c r="N99" i="31"/>
  <c r="F99" i="31"/>
  <c r="L98" i="31"/>
  <c r="J1171" i="31"/>
  <c r="P1170" i="31"/>
  <c r="H1170" i="31"/>
  <c r="N1129" i="31"/>
  <c r="F1129" i="31"/>
  <c r="L1128" i="31"/>
  <c r="J89" i="31"/>
  <c r="P88" i="31"/>
  <c r="H88" i="31"/>
  <c r="N353" i="31"/>
  <c r="F353" i="31"/>
  <c r="L352" i="31"/>
  <c r="J91" i="31"/>
  <c r="P90" i="31"/>
  <c r="H90" i="31"/>
  <c r="N337" i="31"/>
  <c r="F337" i="31"/>
  <c r="L336" i="31"/>
  <c r="J205" i="31"/>
  <c r="P204" i="31"/>
  <c r="H204" i="31"/>
  <c r="N1097" i="31"/>
  <c r="F1097" i="31"/>
  <c r="L1096" i="31"/>
  <c r="J93" i="31"/>
  <c r="P92" i="31"/>
  <c r="H92" i="31"/>
  <c r="N211" i="31"/>
  <c r="F211" i="31"/>
  <c r="L210" i="31"/>
  <c r="J83" i="31"/>
  <c r="P82" i="31"/>
  <c r="H82" i="31"/>
  <c r="N209" i="31"/>
  <c r="F209" i="31"/>
  <c r="L208" i="31"/>
  <c r="J357" i="31"/>
  <c r="P356" i="31"/>
  <c r="H356" i="31"/>
  <c r="N203" i="31"/>
  <c r="F203" i="31"/>
  <c r="L202" i="31"/>
  <c r="J249" i="31"/>
  <c r="P248" i="31"/>
  <c r="H248" i="31"/>
  <c r="J265" i="31"/>
  <c r="P264" i="31"/>
  <c r="H264" i="31"/>
  <c r="N267" i="31"/>
  <c r="F267" i="31"/>
  <c r="L266" i="31"/>
  <c r="N159" i="31"/>
  <c r="F159" i="31"/>
  <c r="L158" i="31"/>
  <c r="N87" i="31"/>
  <c r="F87" i="31"/>
  <c r="L86" i="31"/>
  <c r="Q1113" i="31"/>
  <c r="I1113" i="31"/>
  <c r="N1112" i="31"/>
  <c r="F1112" i="31"/>
  <c r="L1115" i="31"/>
  <c r="J1114" i="31"/>
  <c r="P1111" i="31"/>
  <c r="H1111" i="31"/>
  <c r="N1110" i="31"/>
  <c r="F1110" i="31"/>
  <c r="K1117" i="31"/>
  <c r="P1116" i="31"/>
  <c r="H1116" i="31"/>
  <c r="N243" i="31"/>
  <c r="F243" i="31"/>
  <c r="L242" i="31"/>
  <c r="Q1105" i="31"/>
  <c r="I1105" i="31"/>
  <c r="N1104" i="31"/>
  <c r="F1104" i="31"/>
  <c r="L1107" i="31"/>
  <c r="J1106" i="31"/>
  <c r="K1087" i="31"/>
  <c r="P1086" i="31"/>
  <c r="H1086" i="31"/>
  <c r="N105" i="31"/>
  <c r="F105" i="31"/>
  <c r="L104" i="31"/>
  <c r="J103" i="31"/>
  <c r="P102" i="31"/>
  <c r="H102" i="31"/>
  <c r="N1169" i="31"/>
  <c r="F1169" i="31"/>
  <c r="L1168" i="31"/>
  <c r="J1167" i="31"/>
  <c r="P1166" i="31"/>
  <c r="H1166" i="31"/>
  <c r="N1165" i="31"/>
  <c r="F1165" i="31"/>
  <c r="L1164" i="31"/>
  <c r="J1163" i="31"/>
  <c r="P1162" i="31"/>
  <c r="H1162" i="31"/>
  <c r="N1161" i="31"/>
  <c r="F1161" i="31"/>
  <c r="L1160" i="31"/>
  <c r="J121" i="31"/>
  <c r="P120" i="31"/>
  <c r="H120" i="31"/>
  <c r="N1159" i="31"/>
  <c r="F1159" i="31"/>
  <c r="L1158" i="31"/>
  <c r="M1156" i="31"/>
  <c r="Q394" i="31"/>
  <c r="G1155" i="31"/>
  <c r="N1153" i="31"/>
  <c r="L1152" i="31"/>
  <c r="H29" i="31"/>
  <c r="J28" i="31"/>
  <c r="K1151" i="31"/>
  <c r="L1150" i="31"/>
  <c r="P1149" i="31"/>
  <c r="G1149" i="31"/>
  <c r="M1148" i="31"/>
  <c r="K1147" i="31"/>
  <c r="Q1146" i="31"/>
  <c r="I1146" i="31"/>
  <c r="O101" i="31"/>
  <c r="M100" i="31"/>
  <c r="Q1144" i="31"/>
  <c r="O1123" i="31"/>
  <c r="M1122" i="31"/>
  <c r="O1144" i="31"/>
  <c r="H1158" i="31"/>
  <c r="L1156" i="31"/>
  <c r="P394" i="31"/>
  <c r="F1155" i="31"/>
  <c r="L1153" i="31"/>
  <c r="J1152" i="31"/>
  <c r="G29" i="31"/>
  <c r="H28" i="31"/>
  <c r="J1151" i="31"/>
  <c r="J1150" i="31"/>
  <c r="O1149" i="31"/>
  <c r="F1149" i="31"/>
  <c r="L1148" i="31"/>
  <c r="J1147" i="31"/>
  <c r="P1146" i="31"/>
  <c r="H1146" i="31"/>
  <c r="N101" i="31"/>
  <c r="F101" i="31"/>
  <c r="L100" i="31"/>
  <c r="J1145" i="31"/>
  <c r="P1144" i="31"/>
  <c r="H1144" i="31"/>
  <c r="N1123" i="31"/>
  <c r="F1123" i="31"/>
  <c r="L1122" i="31"/>
  <c r="K100" i="31"/>
  <c r="G1144" i="31"/>
  <c r="L1123" i="31"/>
  <c r="O1157" i="31"/>
  <c r="H1156" i="31"/>
  <c r="L394" i="31"/>
  <c r="P1154" i="31"/>
  <c r="K1153" i="31"/>
  <c r="I1152" i="31"/>
  <c r="F29" i="31"/>
  <c r="F28" i="31"/>
  <c r="H1151" i="31"/>
  <c r="I1150" i="31"/>
  <c r="N1149" i="31"/>
  <c r="K1148" i="31"/>
  <c r="Q1147" i="31"/>
  <c r="I1147" i="31"/>
  <c r="O1146" i="31"/>
  <c r="G1146" i="31"/>
  <c r="M101" i="31"/>
  <c r="I1145" i="31"/>
  <c r="K1122" i="31"/>
  <c r="N1157" i="31"/>
  <c r="I394" i="31"/>
  <c r="M1154" i="31"/>
  <c r="J1153" i="31"/>
  <c r="H1152" i="31"/>
  <c r="F1151" i="31"/>
  <c r="H1150" i="31"/>
  <c r="M1149" i="31"/>
  <c r="J1148" i="31"/>
  <c r="P1147" i="31"/>
  <c r="H1147" i="31"/>
  <c r="N1146" i="31"/>
  <c r="F1146" i="31"/>
  <c r="L101" i="31"/>
  <c r="J100" i="31"/>
  <c r="P1145" i="31"/>
  <c r="H1145" i="31"/>
  <c r="N1144" i="31"/>
  <c r="F1144" i="31"/>
  <c r="J1157" i="31"/>
  <c r="N395" i="31"/>
  <c r="H394" i="31"/>
  <c r="L1154" i="31"/>
  <c r="F1153" i="31"/>
  <c r="P29" i="31"/>
  <c r="P28" i="31"/>
  <c r="G1150" i="31"/>
  <c r="L1149" i="31"/>
  <c r="Q1148" i="31"/>
  <c r="I1148" i="31"/>
  <c r="O1147" i="31"/>
  <c r="G1147" i="31"/>
  <c r="M1146" i="31"/>
  <c r="K101" i="31"/>
  <c r="Q100" i="31"/>
  <c r="I100" i="31"/>
  <c r="O1145" i="31"/>
  <c r="G1145" i="31"/>
  <c r="M1144" i="31"/>
  <c r="K1123" i="31"/>
  <c r="Q1122" i="31"/>
  <c r="I1122" i="31"/>
  <c r="P100" i="31"/>
  <c r="N1145" i="31"/>
  <c r="L1144" i="31"/>
  <c r="P1122" i="31"/>
  <c r="Q1123" i="31"/>
  <c r="G1122" i="31"/>
  <c r="G1157" i="31"/>
  <c r="K395" i="31"/>
  <c r="O1155" i="31"/>
  <c r="H1154" i="31"/>
  <c r="O29" i="31"/>
  <c r="N28" i="31"/>
  <c r="P1151" i="31"/>
  <c r="Q1150" i="31"/>
  <c r="F1150" i="31"/>
  <c r="K1149" i="31"/>
  <c r="P1148" i="31"/>
  <c r="H1148" i="31"/>
  <c r="N1147" i="31"/>
  <c r="F1147" i="31"/>
  <c r="L1146" i="31"/>
  <c r="J101" i="31"/>
  <c r="H100" i="31"/>
  <c r="F1145" i="31"/>
  <c r="J1123" i="31"/>
  <c r="H1122" i="31"/>
  <c r="O1122" i="31"/>
  <c r="F1157" i="31"/>
  <c r="J395" i="31"/>
  <c r="N1155" i="31"/>
  <c r="Q1152" i="31"/>
  <c r="N29" i="31"/>
  <c r="M28" i="31"/>
  <c r="N1151" i="31"/>
  <c r="P1150" i="31"/>
  <c r="J1149" i="31"/>
  <c r="O1148" i="31"/>
  <c r="G1148" i="31"/>
  <c r="M1147" i="31"/>
  <c r="K1146" i="31"/>
  <c r="Q101" i="31"/>
  <c r="I101" i="31"/>
  <c r="O100" i="31"/>
  <c r="G100" i="31"/>
  <c r="M1145" i="31"/>
  <c r="K1144" i="31"/>
  <c r="I1123" i="31"/>
  <c r="P1156" i="31"/>
  <c r="F395" i="31"/>
  <c r="J1155" i="31"/>
  <c r="P1152" i="31"/>
  <c r="J29" i="31"/>
  <c r="L28" i="31"/>
  <c r="L1151" i="31"/>
  <c r="N1150" i="31"/>
  <c r="H1149" i="31"/>
  <c r="N1148" i="31"/>
  <c r="F1148" i="31"/>
  <c r="L1147" i="31"/>
  <c r="J1146" i="31"/>
  <c r="P101" i="31"/>
  <c r="H101" i="31"/>
  <c r="N100" i="31"/>
  <c r="F100" i="31"/>
  <c r="L1145" i="31"/>
  <c r="J1144" i="31"/>
  <c r="P1123" i="31"/>
  <c r="H1123" i="31"/>
  <c r="N1122" i="31"/>
  <c r="F1122" i="31"/>
  <c r="G101" i="31"/>
  <c r="K1145" i="31"/>
  <c r="I1144" i="31"/>
  <c r="G1123" i="31"/>
  <c r="Q1145" i="31"/>
  <c r="M1123" i="31"/>
  <c r="J1122" i="31"/>
  <c r="R59" i="31" l="1"/>
  <c r="R1136" i="31"/>
  <c r="R1125" i="31"/>
  <c r="R355" i="31"/>
  <c r="R49" i="31"/>
  <c r="R78" i="31"/>
  <c r="R81" i="31"/>
  <c r="R1109" i="31"/>
  <c r="R1090" i="31"/>
  <c r="R1091" i="31"/>
  <c r="R312" i="31"/>
  <c r="R1127" i="31"/>
  <c r="R63" i="31"/>
  <c r="R1089" i="31"/>
  <c r="R257" i="31"/>
  <c r="R67" i="31"/>
  <c r="R215" i="31"/>
  <c r="R77" i="31"/>
  <c r="R214" i="31"/>
  <c r="R1137" i="31"/>
  <c r="R97" i="31"/>
  <c r="R60" i="31"/>
  <c r="R262" i="31"/>
  <c r="R96" i="31"/>
  <c r="R1126" i="31"/>
  <c r="R354" i="31"/>
  <c r="R48" i="31"/>
  <c r="R150" i="31"/>
  <c r="R151" i="31"/>
  <c r="R332" i="31"/>
  <c r="R343" i="31"/>
  <c r="R66" i="31"/>
  <c r="R33" i="31"/>
  <c r="R58" i="31"/>
  <c r="R79" i="31"/>
  <c r="R1124" i="31"/>
  <c r="R80" i="31"/>
  <c r="R50" i="31"/>
  <c r="R333" i="31"/>
  <c r="R32" i="31"/>
  <c r="R313" i="31"/>
  <c r="R61" i="31"/>
  <c r="R51" i="31"/>
  <c r="R263" i="31"/>
  <c r="R76" i="31"/>
  <c r="R342" i="31"/>
  <c r="R62" i="31"/>
  <c r="R1108" i="31"/>
  <c r="R1088" i="31"/>
  <c r="R256" i="31"/>
  <c r="R931" i="31"/>
  <c r="R55" i="31"/>
  <c r="R138" i="31"/>
  <c r="R348" i="31"/>
  <c r="R1112" i="31"/>
  <c r="R452" i="31"/>
  <c r="R1148" i="31"/>
  <c r="R29" i="31"/>
  <c r="R1096" i="31"/>
  <c r="R98" i="31"/>
  <c r="R1066" i="31"/>
  <c r="R402" i="31"/>
  <c r="R418" i="31"/>
  <c r="R434" i="31"/>
  <c r="R460" i="31"/>
  <c r="R546" i="31"/>
  <c r="R547" i="31"/>
  <c r="R561" i="31"/>
  <c r="R577" i="31"/>
  <c r="R593" i="31"/>
  <c r="R609" i="31"/>
  <c r="R391" i="31"/>
  <c r="R717" i="31"/>
  <c r="R741" i="31"/>
  <c r="R757" i="31"/>
  <c r="R773" i="31"/>
  <c r="R855" i="31"/>
  <c r="R852" i="31"/>
  <c r="R804" i="31"/>
  <c r="R860" i="31"/>
  <c r="R876" i="31"/>
  <c r="R892" i="31"/>
  <c r="R908" i="31"/>
  <c r="R924" i="31"/>
  <c r="R975" i="31"/>
  <c r="R1010" i="31"/>
  <c r="R945" i="31"/>
  <c r="R977" i="31"/>
  <c r="R1009" i="31"/>
  <c r="R1017" i="31"/>
  <c r="R287" i="31"/>
  <c r="R1064" i="31"/>
  <c r="R339" i="31"/>
  <c r="R770" i="31"/>
  <c r="R282" i="31"/>
  <c r="R1077" i="31"/>
  <c r="R155" i="31"/>
  <c r="R285" i="31"/>
  <c r="R195" i="31"/>
  <c r="R182" i="31"/>
  <c r="R198" i="31"/>
  <c r="R188" i="31"/>
  <c r="R280" i="31"/>
  <c r="R231" i="31"/>
  <c r="R85" i="31"/>
  <c r="R300" i="31"/>
  <c r="R27" i="31"/>
  <c r="R395" i="31"/>
  <c r="R1159" i="31"/>
  <c r="R105" i="31"/>
  <c r="R243" i="31"/>
  <c r="R468" i="31"/>
  <c r="R725" i="31"/>
  <c r="R718" i="31"/>
  <c r="R464" i="31"/>
  <c r="R1169" i="31"/>
  <c r="R1067" i="31"/>
  <c r="R403" i="31"/>
  <c r="R419" i="31"/>
  <c r="R435" i="31"/>
  <c r="R640" i="31"/>
  <c r="R786" i="31"/>
  <c r="R747" i="31"/>
  <c r="R763" i="31"/>
  <c r="R777" i="31"/>
  <c r="R146" i="31"/>
  <c r="R71" i="31"/>
  <c r="R1059" i="31"/>
  <c r="R729" i="31"/>
  <c r="R806" i="31"/>
  <c r="R1084" i="31"/>
  <c r="R298" i="31"/>
  <c r="R68" i="31"/>
  <c r="R45" i="31"/>
  <c r="R100" i="31"/>
  <c r="R1123" i="31"/>
  <c r="R1153" i="31"/>
  <c r="R1165" i="31"/>
  <c r="R267" i="31"/>
  <c r="R211" i="31"/>
  <c r="R1129" i="31"/>
  <c r="R1075" i="31"/>
  <c r="R399" i="31"/>
  <c r="R415" i="31"/>
  <c r="R431" i="31"/>
  <c r="R450" i="31"/>
  <c r="R1163" i="31"/>
  <c r="R249" i="31"/>
  <c r="R205" i="31"/>
  <c r="R1069" i="31"/>
  <c r="R1179" i="31"/>
  <c r="R405" i="31"/>
  <c r="R421" i="31"/>
  <c r="R437" i="31"/>
  <c r="R1105" i="31"/>
  <c r="R1116" i="31"/>
  <c r="R456" i="31"/>
  <c r="R484" i="31"/>
  <c r="R500" i="31"/>
  <c r="R516" i="31"/>
  <c r="R530" i="31"/>
  <c r="R463" i="31"/>
  <c r="R479" i="31"/>
  <c r="R495" i="31"/>
  <c r="R511" i="31"/>
  <c r="R525" i="31"/>
  <c r="R541" i="31"/>
  <c r="R462" i="31"/>
  <c r="R478" i="31"/>
  <c r="R494" i="31"/>
  <c r="R510" i="31"/>
  <c r="R524" i="31"/>
  <c r="R540" i="31"/>
  <c r="R550" i="31"/>
  <c r="R566" i="31"/>
  <c r="R582" i="31"/>
  <c r="R598" i="31"/>
  <c r="R614" i="31"/>
  <c r="R628" i="31"/>
  <c r="R545" i="31"/>
  <c r="R559" i="31"/>
  <c r="R575" i="31"/>
  <c r="R591" i="31"/>
  <c r="R607" i="31"/>
  <c r="R393" i="31"/>
  <c r="R626" i="31"/>
  <c r="R630" i="31"/>
  <c r="R646" i="31"/>
  <c r="R662" i="31"/>
  <c r="R678" i="31"/>
  <c r="R130" i="31"/>
  <c r="R710" i="31"/>
  <c r="R726" i="31"/>
  <c r="R720" i="31"/>
  <c r="R736" i="31"/>
  <c r="R752" i="31"/>
  <c r="R768" i="31"/>
  <c r="R782" i="31"/>
  <c r="R787" i="31"/>
  <c r="R727" i="31"/>
  <c r="R743" i="31"/>
  <c r="R759" i="31"/>
  <c r="R775" i="31"/>
  <c r="R738" i="31"/>
  <c r="R754" i="31"/>
  <c r="R136" i="31"/>
  <c r="R784" i="31"/>
  <c r="R793" i="31"/>
  <c r="R807" i="31"/>
  <c r="R821" i="31"/>
  <c r="R837" i="31"/>
  <c r="R853" i="31"/>
  <c r="R795" i="31"/>
  <c r="R809" i="31"/>
  <c r="R823" i="31"/>
  <c r="R839" i="31"/>
  <c r="R871" i="31"/>
  <c r="R887" i="31"/>
  <c r="R903" i="31"/>
  <c r="R919" i="31"/>
  <c r="R967" i="31"/>
  <c r="R866" i="31"/>
  <c r="R882" i="31"/>
  <c r="R898" i="31"/>
  <c r="R914" i="31"/>
  <c r="R930" i="31"/>
  <c r="R987" i="31"/>
  <c r="R1003" i="31"/>
  <c r="R942" i="31"/>
  <c r="R958" i="31"/>
  <c r="R974" i="31"/>
  <c r="R990" i="31"/>
  <c r="R1006" i="31"/>
  <c r="R1021" i="31"/>
  <c r="R944" i="31"/>
  <c r="R960" i="31"/>
  <c r="R976" i="31"/>
  <c r="R992" i="31"/>
  <c r="R1008" i="31"/>
  <c r="R1028" i="31"/>
  <c r="R1044" i="31"/>
  <c r="R320" i="31"/>
  <c r="R368" i="31"/>
  <c r="R172" i="31"/>
  <c r="R1034" i="31"/>
  <c r="R1050" i="31"/>
  <c r="R358" i="31"/>
  <c r="R374" i="31"/>
  <c r="R1037" i="31"/>
  <c r="R1053" i="31"/>
  <c r="R361" i="31"/>
  <c r="R377" i="31"/>
  <c r="R290" i="31"/>
  <c r="R57" i="31"/>
  <c r="R1095" i="31"/>
  <c r="R10" i="31"/>
  <c r="R344" i="31"/>
  <c r="R162" i="31"/>
  <c r="R1102" i="31"/>
  <c r="R64" i="31"/>
  <c r="R200" i="31"/>
  <c r="R13" i="31"/>
  <c r="R1118" i="31"/>
  <c r="R277" i="31"/>
  <c r="R201" i="31"/>
  <c r="R15" i="31"/>
  <c r="R305" i="31"/>
  <c r="R16" i="31"/>
  <c r="R309" i="31"/>
  <c r="R334" i="31"/>
  <c r="R19" i="31"/>
  <c r="R109" i="31"/>
  <c r="R142" i="31"/>
  <c r="R1172" i="31"/>
  <c r="R116" i="31"/>
  <c r="R304" i="31"/>
  <c r="R224" i="31"/>
  <c r="R110" i="31"/>
  <c r="R223" i="31"/>
  <c r="R1079" i="31"/>
  <c r="R1058" i="31"/>
  <c r="R25" i="31"/>
  <c r="R119" i="31"/>
  <c r="R244" i="31"/>
  <c r="R226" i="31"/>
  <c r="R378" i="31"/>
  <c r="R1131" i="31"/>
  <c r="R1140" i="31"/>
  <c r="R31" i="31"/>
  <c r="R1135" i="31"/>
  <c r="R229" i="31"/>
  <c r="R1157" i="31"/>
  <c r="R1147" i="31"/>
  <c r="R1151" i="31"/>
  <c r="R1110" i="31"/>
  <c r="R1160" i="31"/>
  <c r="R86" i="31"/>
  <c r="R202" i="31"/>
  <c r="R336" i="31"/>
  <c r="R126" i="31"/>
  <c r="R1054" i="31"/>
  <c r="R406" i="31"/>
  <c r="R422" i="31"/>
  <c r="R438" i="31"/>
  <c r="R448" i="31"/>
  <c r="R120" i="31"/>
  <c r="R1086" i="31"/>
  <c r="R248" i="31"/>
  <c r="R204" i="31"/>
  <c r="R1068" i="31"/>
  <c r="R1178" i="31"/>
  <c r="R404" i="31"/>
  <c r="R420" i="31"/>
  <c r="R436" i="31"/>
  <c r="R461" i="31"/>
  <c r="R477" i="31"/>
  <c r="R493" i="31"/>
  <c r="R509" i="31"/>
  <c r="R523" i="31"/>
  <c r="R539" i="31"/>
  <c r="R632" i="31"/>
  <c r="R627" i="31"/>
  <c r="R549" i="31"/>
  <c r="R565" i="31"/>
  <c r="R581" i="31"/>
  <c r="R597" i="31"/>
  <c r="R613" i="31"/>
  <c r="R548" i="31"/>
  <c r="R564" i="31"/>
  <c r="R580" i="31"/>
  <c r="R596" i="31"/>
  <c r="R612" i="31"/>
  <c r="R625" i="31"/>
  <c r="R641" i="31"/>
  <c r="R657" i="31"/>
  <c r="R673" i="31"/>
  <c r="R689" i="31"/>
  <c r="R705" i="31"/>
  <c r="R652" i="31"/>
  <c r="R668" i="31"/>
  <c r="R684" i="31"/>
  <c r="R700" i="31"/>
  <c r="R716" i="31"/>
  <c r="R643" i="31"/>
  <c r="R659" i="31"/>
  <c r="R675" i="31"/>
  <c r="R691" i="31"/>
  <c r="R707" i="31"/>
  <c r="R745" i="31"/>
  <c r="R761" i="31"/>
  <c r="R7" i="31"/>
  <c r="R810" i="31"/>
  <c r="R824" i="31"/>
  <c r="R840" i="31"/>
  <c r="R794" i="31"/>
  <c r="R808" i="31"/>
  <c r="R822" i="31"/>
  <c r="R838" i="31"/>
  <c r="R864" i="31"/>
  <c r="R880" i="31"/>
  <c r="R896" i="31"/>
  <c r="R912" i="31"/>
  <c r="R928" i="31"/>
  <c r="R861" i="31"/>
  <c r="R877" i="31"/>
  <c r="R893" i="31"/>
  <c r="R909" i="31"/>
  <c r="R925" i="31"/>
  <c r="R947" i="31"/>
  <c r="R933" i="31"/>
  <c r="R949" i="31"/>
  <c r="R965" i="31"/>
  <c r="R981" i="31"/>
  <c r="R997" i="31"/>
  <c r="R1027" i="31"/>
  <c r="R1043" i="31"/>
  <c r="R135" i="31"/>
  <c r="R367" i="31"/>
  <c r="R207" i="31"/>
  <c r="R261" i="31"/>
  <c r="R54" i="31"/>
  <c r="R152" i="31"/>
  <c r="R213" i="31"/>
  <c r="R241" i="31"/>
  <c r="R187" i="31"/>
  <c r="R388" i="31"/>
  <c r="R180" i="31"/>
  <c r="R1103" i="31"/>
  <c r="R65" i="31"/>
  <c r="R771" i="31"/>
  <c r="R283" i="31"/>
  <c r="R1082" i="31"/>
  <c r="R279" i="31"/>
  <c r="R340" i="31"/>
  <c r="R140" i="31"/>
  <c r="R1098" i="31"/>
  <c r="R289" i="31"/>
  <c r="R318" i="31"/>
  <c r="R148" i="31"/>
  <c r="R319" i="31"/>
  <c r="R288" i="31"/>
  <c r="R14" i="31"/>
  <c r="R225" i="31"/>
  <c r="R111" i="31"/>
  <c r="R1061" i="31"/>
  <c r="R30" i="31"/>
  <c r="R301" i="31"/>
  <c r="R156" i="31"/>
  <c r="R41" i="31"/>
  <c r="R44" i="31"/>
  <c r="R245" i="31"/>
  <c r="R233" i="31"/>
  <c r="R232" i="31"/>
  <c r="R1146" i="31"/>
  <c r="R28" i="31"/>
  <c r="R1149" i="31"/>
  <c r="R1155" i="31"/>
  <c r="R1161" i="31"/>
  <c r="R159" i="31"/>
  <c r="R209" i="31"/>
  <c r="R353" i="31"/>
  <c r="R1063" i="31"/>
  <c r="R133" i="31"/>
  <c r="R411" i="31"/>
  <c r="R427" i="31"/>
  <c r="R443" i="31"/>
  <c r="R242" i="31"/>
  <c r="R121" i="31"/>
  <c r="R265" i="31"/>
  <c r="R93" i="31"/>
  <c r="R1171" i="31"/>
  <c r="R1071" i="31"/>
  <c r="R401" i="31"/>
  <c r="R417" i="31"/>
  <c r="R433" i="31"/>
  <c r="R449" i="31"/>
  <c r="R447" i="31"/>
  <c r="R472" i="31"/>
  <c r="R480" i="31"/>
  <c r="R496" i="31"/>
  <c r="R512" i="31"/>
  <c r="R526" i="31"/>
  <c r="R542" i="31"/>
  <c r="R459" i="31"/>
  <c r="R475" i="31"/>
  <c r="R491" i="31"/>
  <c r="R507" i="31"/>
  <c r="R383" i="31"/>
  <c r="R537" i="31"/>
  <c r="R458" i="31"/>
  <c r="R474" i="31"/>
  <c r="R490" i="31"/>
  <c r="R506" i="31"/>
  <c r="R382" i="31"/>
  <c r="R536" i="31"/>
  <c r="R384" i="31"/>
  <c r="R562" i="31"/>
  <c r="R578" i="31"/>
  <c r="R594" i="31"/>
  <c r="R610" i="31"/>
  <c r="R622" i="31"/>
  <c r="R555" i="31"/>
  <c r="R571" i="31"/>
  <c r="R587" i="31"/>
  <c r="R603" i="31"/>
  <c r="R619" i="31"/>
  <c r="R642" i="31"/>
  <c r="R658" i="31"/>
  <c r="R674" i="31"/>
  <c r="R690" i="31"/>
  <c r="R706" i="31"/>
  <c r="R732" i="31"/>
  <c r="R748" i="31"/>
  <c r="R764" i="31"/>
  <c r="R778" i="31"/>
  <c r="R858" i="31"/>
  <c r="R723" i="31"/>
  <c r="R739" i="31"/>
  <c r="R755" i="31"/>
  <c r="R137" i="31"/>
  <c r="R785" i="31"/>
  <c r="R734" i="31"/>
  <c r="R750" i="31"/>
  <c r="R766" i="31"/>
  <c r="R780" i="31"/>
  <c r="R789" i="31"/>
  <c r="R387" i="31"/>
  <c r="R817" i="31"/>
  <c r="R833" i="31"/>
  <c r="R849" i="31"/>
  <c r="R791" i="31"/>
  <c r="R805" i="31"/>
  <c r="R819" i="31"/>
  <c r="R835" i="31"/>
  <c r="R851" i="31"/>
  <c r="R867" i="31"/>
  <c r="R883" i="31"/>
  <c r="R899" i="31"/>
  <c r="R915" i="31"/>
  <c r="R951" i="31"/>
  <c r="R862" i="31"/>
  <c r="R878" i="31"/>
  <c r="R894" i="31"/>
  <c r="R910" i="31"/>
  <c r="R926" i="31"/>
  <c r="R971" i="31"/>
  <c r="R999" i="31"/>
  <c r="R938" i="31"/>
  <c r="R954" i="31"/>
  <c r="R970" i="31"/>
  <c r="R986" i="31"/>
  <c r="R1002" i="31"/>
  <c r="R940" i="31"/>
  <c r="R956" i="31"/>
  <c r="R972" i="31"/>
  <c r="R988" i="31"/>
  <c r="R1004" i="31"/>
  <c r="R1024" i="31"/>
  <c r="R1040" i="31"/>
  <c r="R316" i="31"/>
  <c r="R364" i="31"/>
  <c r="R190" i="31"/>
  <c r="R1030" i="31"/>
  <c r="R1046" i="31"/>
  <c r="R326" i="31"/>
  <c r="R370" i="31"/>
  <c r="R268" i="31"/>
  <c r="R1033" i="31"/>
  <c r="R1049" i="31"/>
  <c r="R323" i="31"/>
  <c r="R373" i="31"/>
  <c r="R221" i="31"/>
  <c r="R293" i="31"/>
  <c r="R350" i="31"/>
  <c r="R212" i="31"/>
  <c r="R240" i="31"/>
  <c r="R1076" i="31"/>
  <c r="R154" i="31"/>
  <c r="R69" i="31"/>
  <c r="R74" i="31"/>
  <c r="R174" i="31"/>
  <c r="R141" i="31"/>
  <c r="R75" i="31"/>
  <c r="R192" i="31"/>
  <c r="R315" i="31"/>
  <c r="R281" i="31"/>
  <c r="R219" i="31"/>
  <c r="R1083" i="31"/>
  <c r="R185" i="31"/>
  <c r="R1177" i="31"/>
  <c r="R168" i="31"/>
  <c r="R330" i="31"/>
  <c r="R112" i="31"/>
  <c r="R328" i="31"/>
  <c r="R106" i="31"/>
  <c r="R271" i="31"/>
  <c r="R1121" i="31"/>
  <c r="R222" i="31"/>
  <c r="R1078" i="31"/>
  <c r="R129" i="31"/>
  <c r="R1120" i="31"/>
  <c r="R254" i="31"/>
  <c r="R1101" i="31"/>
  <c r="R21" i="31"/>
  <c r="R42" i="31"/>
  <c r="R236" i="31"/>
  <c r="R39" i="31"/>
  <c r="R47" i="31"/>
  <c r="R104" i="31"/>
  <c r="R1156" i="31"/>
  <c r="R102" i="31"/>
  <c r="R264" i="31"/>
  <c r="R92" i="31"/>
  <c r="R1170" i="31"/>
  <c r="R1070" i="31"/>
  <c r="R400" i="31"/>
  <c r="R416" i="31"/>
  <c r="R432" i="31"/>
  <c r="R457" i="31"/>
  <c r="R473" i="31"/>
  <c r="R489" i="31"/>
  <c r="R505" i="31"/>
  <c r="R521" i="31"/>
  <c r="R535" i="31"/>
  <c r="R560" i="31"/>
  <c r="R576" i="31"/>
  <c r="R592" i="31"/>
  <c r="R608" i="31"/>
  <c r="R390" i="31"/>
  <c r="R637" i="31"/>
  <c r="R653" i="31"/>
  <c r="R669" i="31"/>
  <c r="R685" i="31"/>
  <c r="R701" i="31"/>
  <c r="R648" i="31"/>
  <c r="R664" i="31"/>
  <c r="R680" i="31"/>
  <c r="R696" i="31"/>
  <c r="R712" i="31"/>
  <c r="R639" i="31"/>
  <c r="R655" i="31"/>
  <c r="R671" i="31"/>
  <c r="R687" i="31"/>
  <c r="R703" i="31"/>
  <c r="R386" i="31"/>
  <c r="R820" i="31"/>
  <c r="R836" i="31"/>
  <c r="R790" i="31"/>
  <c r="R818" i="31"/>
  <c r="R834" i="31"/>
  <c r="R850" i="31"/>
  <c r="R857" i="31"/>
  <c r="R873" i="31"/>
  <c r="R889" i="31"/>
  <c r="R905" i="31"/>
  <c r="R921" i="31"/>
  <c r="R961" i="31"/>
  <c r="R993" i="31"/>
  <c r="R1023" i="31"/>
  <c r="R1039" i="31"/>
  <c r="R9" i="31"/>
  <c r="R363" i="31"/>
  <c r="R273" i="31"/>
  <c r="R147" i="31"/>
  <c r="R186" i="31"/>
  <c r="R251" i="31"/>
  <c r="R216" i="31"/>
  <c r="R189" i="31"/>
  <c r="R160" i="31"/>
  <c r="R193" i="31"/>
  <c r="R346" i="31"/>
  <c r="R329" i="31"/>
  <c r="R107" i="31"/>
  <c r="R22" i="31"/>
  <c r="R255" i="31"/>
  <c r="R26" i="31"/>
  <c r="R1158" i="31"/>
  <c r="R87" i="31"/>
  <c r="R203" i="31"/>
  <c r="R337" i="31"/>
  <c r="R127" i="31"/>
  <c r="R1055" i="31"/>
  <c r="R407" i="31"/>
  <c r="R423" i="31"/>
  <c r="R439" i="31"/>
  <c r="R1115" i="31"/>
  <c r="R103" i="31"/>
  <c r="R1114" i="31"/>
  <c r="R83" i="31"/>
  <c r="R89" i="31"/>
  <c r="R1073" i="31"/>
  <c r="R397" i="31"/>
  <c r="R413" i="31"/>
  <c r="R429" i="31"/>
  <c r="R445" i="31"/>
  <c r="R476" i="31"/>
  <c r="R492" i="31"/>
  <c r="R508" i="31"/>
  <c r="R522" i="31"/>
  <c r="R538" i="31"/>
  <c r="R455" i="31"/>
  <c r="R471" i="31"/>
  <c r="R487" i="31"/>
  <c r="R503" i="31"/>
  <c r="R519" i="31"/>
  <c r="R533" i="31"/>
  <c r="R454" i="31"/>
  <c r="R470" i="31"/>
  <c r="R486" i="31"/>
  <c r="R502" i="31"/>
  <c r="R518" i="31"/>
  <c r="R532" i="31"/>
  <c r="R544" i="31"/>
  <c r="R558" i="31"/>
  <c r="R574" i="31"/>
  <c r="R590" i="31"/>
  <c r="R606" i="31"/>
  <c r="R392" i="31"/>
  <c r="R629" i="31"/>
  <c r="R551" i="31"/>
  <c r="R567" i="31"/>
  <c r="R583" i="31"/>
  <c r="R599" i="31"/>
  <c r="R615" i="31"/>
  <c r="R636" i="31"/>
  <c r="R638" i="31"/>
  <c r="R654" i="31"/>
  <c r="R670" i="31"/>
  <c r="R686" i="31"/>
  <c r="R702" i="31"/>
  <c r="R721" i="31"/>
  <c r="R728" i="31"/>
  <c r="R744" i="31"/>
  <c r="R760" i="31"/>
  <c r="R6" i="31"/>
  <c r="R719" i="31"/>
  <c r="R735" i="31"/>
  <c r="R751" i="31"/>
  <c r="R767" i="31"/>
  <c r="R781" i="31"/>
  <c r="R800" i="31"/>
  <c r="R730" i="31"/>
  <c r="R746" i="31"/>
  <c r="R762" i="31"/>
  <c r="R776" i="31"/>
  <c r="R796" i="31"/>
  <c r="R801" i="31"/>
  <c r="R381" i="31"/>
  <c r="R829" i="31"/>
  <c r="R845" i="31"/>
  <c r="R803" i="31"/>
  <c r="R815" i="31"/>
  <c r="R831" i="31"/>
  <c r="R847" i="31"/>
  <c r="R863" i="31"/>
  <c r="R879" i="31"/>
  <c r="R895" i="31"/>
  <c r="R911" i="31"/>
  <c r="R927" i="31"/>
  <c r="R935" i="31"/>
  <c r="R874" i="31"/>
  <c r="R890" i="31"/>
  <c r="R906" i="31"/>
  <c r="R922" i="31"/>
  <c r="R955" i="31"/>
  <c r="R995" i="31"/>
  <c r="R1015" i="31"/>
  <c r="R934" i="31"/>
  <c r="R950" i="31"/>
  <c r="R966" i="31"/>
  <c r="R982" i="31"/>
  <c r="R998" i="31"/>
  <c r="R936" i="31"/>
  <c r="R952" i="31"/>
  <c r="R968" i="31"/>
  <c r="R984" i="31"/>
  <c r="R1000" i="31"/>
  <c r="R53" i="31"/>
  <c r="R1020" i="31"/>
  <c r="R1036" i="31"/>
  <c r="R1052" i="31"/>
  <c r="R360" i="31"/>
  <c r="R376" i="31"/>
  <c r="R234" i="31"/>
  <c r="R1026" i="31"/>
  <c r="R1042" i="31"/>
  <c r="R134" i="31"/>
  <c r="R366" i="31"/>
  <c r="R206" i="31"/>
  <c r="R1029" i="31"/>
  <c r="R1045" i="31"/>
  <c r="R321" i="31"/>
  <c r="R369" i="31"/>
  <c r="R173" i="31"/>
  <c r="R153" i="31"/>
  <c r="R11" i="31"/>
  <c r="R286" i="31"/>
  <c r="R338" i="31"/>
  <c r="R1132" i="31"/>
  <c r="R302" i="31"/>
  <c r="R170" i="31"/>
  <c r="R175" i="31"/>
  <c r="R176" i="31"/>
  <c r="R246" i="31"/>
  <c r="R217" i="31"/>
  <c r="R258" i="31"/>
  <c r="R165" i="31"/>
  <c r="R164" i="31"/>
  <c r="R177" i="31"/>
  <c r="R247" i="31"/>
  <c r="R296" i="31"/>
  <c r="R149" i="31"/>
  <c r="R145" i="31"/>
  <c r="R143" i="31"/>
  <c r="R1173" i="31"/>
  <c r="R117" i="31"/>
  <c r="R18" i="31"/>
  <c r="R108" i="31"/>
  <c r="R324" i="31"/>
  <c r="R1174" i="31"/>
  <c r="R118" i="31"/>
  <c r="R253" i="31"/>
  <c r="R1060" i="31"/>
  <c r="R270" i="31"/>
  <c r="R95" i="31"/>
  <c r="R196" i="31"/>
  <c r="R239" i="31"/>
  <c r="R1100" i="31"/>
  <c r="R36" i="31"/>
  <c r="R1138" i="31"/>
  <c r="R1134" i="31"/>
  <c r="R228" i="31"/>
  <c r="R379" i="31"/>
  <c r="R1141" i="31"/>
  <c r="R1144" i="31"/>
  <c r="R101" i="31"/>
  <c r="R1145" i="31"/>
  <c r="R394" i="31"/>
  <c r="R1168" i="31"/>
  <c r="R1107" i="31"/>
  <c r="R266" i="31"/>
  <c r="R210" i="31"/>
  <c r="R1128" i="31"/>
  <c r="R1074" i="31"/>
  <c r="R398" i="31"/>
  <c r="R414" i="31"/>
  <c r="R430" i="31"/>
  <c r="R446" i="31"/>
  <c r="R1154" i="31"/>
  <c r="R1166" i="31"/>
  <c r="R1111" i="31"/>
  <c r="R82" i="31"/>
  <c r="R88" i="31"/>
  <c r="R1072" i="31"/>
  <c r="R396" i="31"/>
  <c r="R412" i="31"/>
  <c r="R428" i="31"/>
  <c r="R444" i="31"/>
  <c r="R453" i="31"/>
  <c r="R469" i="31"/>
  <c r="R485" i="31"/>
  <c r="R501" i="31"/>
  <c r="R517" i="31"/>
  <c r="R531" i="31"/>
  <c r="R624" i="31"/>
  <c r="R557" i="31"/>
  <c r="R573" i="31"/>
  <c r="R589" i="31"/>
  <c r="R605" i="31"/>
  <c r="R621" i="31"/>
  <c r="R556" i="31"/>
  <c r="R572" i="31"/>
  <c r="R588" i="31"/>
  <c r="R604" i="31"/>
  <c r="R620" i="31"/>
  <c r="R633" i="31"/>
  <c r="R649" i="31"/>
  <c r="R665" i="31"/>
  <c r="R681" i="31"/>
  <c r="R697" i="31"/>
  <c r="R713" i="31"/>
  <c r="R644" i="31"/>
  <c r="R660" i="31"/>
  <c r="R676" i="31"/>
  <c r="R692" i="31"/>
  <c r="R708" i="31"/>
  <c r="R635" i="31"/>
  <c r="R651" i="31"/>
  <c r="R667" i="31"/>
  <c r="R683" i="31"/>
  <c r="R699" i="31"/>
  <c r="R715" i="31"/>
  <c r="R737" i="31"/>
  <c r="R753" i="31"/>
  <c r="R769" i="31"/>
  <c r="R783" i="31"/>
  <c r="R816" i="31"/>
  <c r="R832" i="31"/>
  <c r="R848" i="31"/>
  <c r="R802" i="31"/>
  <c r="R814" i="31"/>
  <c r="R830" i="31"/>
  <c r="R846" i="31"/>
  <c r="R856" i="31"/>
  <c r="R872" i="31"/>
  <c r="R888" i="31"/>
  <c r="R904" i="31"/>
  <c r="R920" i="31"/>
  <c r="R959" i="31"/>
  <c r="R869" i="31"/>
  <c r="R885" i="31"/>
  <c r="R901" i="31"/>
  <c r="R917" i="31"/>
  <c r="R979" i="31"/>
  <c r="R941" i="31"/>
  <c r="R957" i="31"/>
  <c r="R973" i="31"/>
  <c r="R989" i="31"/>
  <c r="R1005" i="31"/>
  <c r="R1019" i="31"/>
  <c r="R1035" i="31"/>
  <c r="R1051" i="31"/>
  <c r="R359" i="31"/>
  <c r="R375" i="31"/>
  <c r="R235" i="31"/>
  <c r="R56" i="31"/>
  <c r="R1094" i="31"/>
  <c r="R1093" i="31"/>
  <c r="R260" i="31"/>
  <c r="R291" i="31"/>
  <c r="R284" i="31"/>
  <c r="R194" i="31"/>
  <c r="R303" i="31"/>
  <c r="R171" i="31"/>
  <c r="R311" i="31"/>
  <c r="R1085" i="31"/>
  <c r="R299" i="31"/>
  <c r="R1119" i="31"/>
  <c r="R1133" i="31"/>
  <c r="R341" i="31"/>
  <c r="R274" i="31"/>
  <c r="R278" i="31"/>
  <c r="R12" i="31"/>
  <c r="R306" i="31"/>
  <c r="R139" i="31"/>
  <c r="R230" i="31"/>
  <c r="R297" i="31"/>
  <c r="R349" i="31"/>
  <c r="R308" i="31"/>
  <c r="R325" i="31"/>
  <c r="R1175" i="31"/>
  <c r="R1081" i="31"/>
  <c r="R84" i="31"/>
  <c r="R1139" i="31"/>
  <c r="R24" i="31"/>
  <c r="R197" i="31"/>
  <c r="R227" i="31"/>
  <c r="R20" i="31"/>
  <c r="R1150" i="31"/>
  <c r="R1097" i="31"/>
  <c r="R99" i="31"/>
  <c r="R1167" i="31"/>
  <c r="R1106" i="31"/>
  <c r="R357" i="31"/>
  <c r="R91" i="31"/>
  <c r="R123" i="31"/>
  <c r="R1057" i="31"/>
  <c r="R409" i="31"/>
  <c r="R425" i="31"/>
  <c r="R441" i="31"/>
  <c r="R488" i="31"/>
  <c r="R504" i="31"/>
  <c r="R520" i="31"/>
  <c r="R534" i="31"/>
  <c r="R451" i="31"/>
  <c r="R467" i="31"/>
  <c r="R483" i="31"/>
  <c r="R499" i="31"/>
  <c r="R515" i="31"/>
  <c r="R529" i="31"/>
  <c r="R466" i="31"/>
  <c r="R482" i="31"/>
  <c r="R498" i="31"/>
  <c r="R514" i="31"/>
  <c r="R528" i="31"/>
  <c r="R554" i="31"/>
  <c r="R570" i="31"/>
  <c r="R586" i="31"/>
  <c r="R602" i="31"/>
  <c r="R618" i="31"/>
  <c r="R623" i="31"/>
  <c r="R385" i="31"/>
  <c r="R563" i="31"/>
  <c r="R579" i="31"/>
  <c r="R595" i="31"/>
  <c r="R611" i="31"/>
  <c r="R634" i="31"/>
  <c r="R650" i="31"/>
  <c r="R666" i="31"/>
  <c r="R682" i="31"/>
  <c r="R698" i="31"/>
  <c r="R714" i="31"/>
  <c r="R724" i="31"/>
  <c r="R740" i="31"/>
  <c r="R756" i="31"/>
  <c r="R772" i="31"/>
  <c r="R731" i="31"/>
  <c r="R742" i="31"/>
  <c r="R758" i="31"/>
  <c r="R774" i="31"/>
  <c r="R792" i="31"/>
  <c r="R797" i="31"/>
  <c r="R811" i="31"/>
  <c r="R825" i="31"/>
  <c r="R841" i="31"/>
  <c r="R799" i="31"/>
  <c r="R813" i="31"/>
  <c r="R827" i="31"/>
  <c r="R843" i="31"/>
  <c r="R859" i="31"/>
  <c r="R875" i="31"/>
  <c r="R891" i="31"/>
  <c r="R907" i="31"/>
  <c r="R923" i="31"/>
  <c r="R983" i="31"/>
  <c r="R870" i="31"/>
  <c r="R886" i="31"/>
  <c r="R902" i="31"/>
  <c r="R918" i="31"/>
  <c r="R939" i="31"/>
  <c r="R1014" i="31"/>
  <c r="R991" i="31"/>
  <c r="R1007" i="31"/>
  <c r="R1012" i="31"/>
  <c r="R946" i="31"/>
  <c r="R962" i="31"/>
  <c r="R978" i="31"/>
  <c r="R994" i="31"/>
  <c r="R1011" i="31"/>
  <c r="R932" i="31"/>
  <c r="R948" i="31"/>
  <c r="R964" i="31"/>
  <c r="R980" i="31"/>
  <c r="R996" i="31"/>
  <c r="R1016" i="31"/>
  <c r="R1032" i="31"/>
  <c r="R1048" i="31"/>
  <c r="R322" i="31"/>
  <c r="R372" i="31"/>
  <c r="R52" i="31"/>
  <c r="R1022" i="31"/>
  <c r="R1038" i="31"/>
  <c r="R8" i="31"/>
  <c r="R362" i="31"/>
  <c r="R272" i="31"/>
  <c r="R1025" i="31"/>
  <c r="R1041" i="31"/>
  <c r="R317" i="31"/>
  <c r="R365" i="31"/>
  <c r="R191" i="31"/>
  <c r="R1065" i="31"/>
  <c r="R351" i="31"/>
  <c r="R1092" i="31"/>
  <c r="R124" i="31"/>
  <c r="R166" i="31"/>
  <c r="R72" i="31"/>
  <c r="R694" i="31"/>
  <c r="R275" i="31"/>
  <c r="R307" i="31"/>
  <c r="R70" i="31"/>
  <c r="R73" i="31"/>
  <c r="R695" i="31"/>
  <c r="R199" i="31"/>
  <c r="R144" i="31"/>
  <c r="R17" i="31"/>
  <c r="R161" i="31"/>
  <c r="R347" i="31"/>
  <c r="R259" i="31"/>
  <c r="R169" i="31"/>
  <c r="R331" i="31"/>
  <c r="R113" i="31"/>
  <c r="R184" i="31"/>
  <c r="R1176" i="31"/>
  <c r="R294" i="31"/>
  <c r="R1142" i="31"/>
  <c r="R114" i="31"/>
  <c r="R94" i="31"/>
  <c r="R252" i="31"/>
  <c r="R34" i="31"/>
  <c r="R35" i="31"/>
  <c r="R238" i="31"/>
  <c r="R40" i="31"/>
  <c r="R46" i="31"/>
  <c r="R23" i="31"/>
  <c r="R43" i="31"/>
  <c r="R237" i="31"/>
  <c r="R1122" i="31"/>
  <c r="R1104" i="31"/>
  <c r="R1152" i="31"/>
  <c r="R1164" i="31"/>
  <c r="R158" i="31"/>
  <c r="R208" i="31"/>
  <c r="R352" i="31"/>
  <c r="R1062" i="31"/>
  <c r="R132" i="31"/>
  <c r="R410" i="31"/>
  <c r="R426" i="31"/>
  <c r="R442" i="31"/>
  <c r="R1087" i="31"/>
  <c r="R1117" i="31"/>
  <c r="R1113" i="31"/>
  <c r="R1162" i="31"/>
  <c r="R356" i="31"/>
  <c r="R90" i="31"/>
  <c r="R122" i="31"/>
  <c r="R1056" i="31"/>
  <c r="R408" i="31"/>
  <c r="R424" i="31"/>
  <c r="R440" i="31"/>
  <c r="R465" i="31"/>
  <c r="R481" i="31"/>
  <c r="R497" i="31"/>
  <c r="R513" i="31"/>
  <c r="R527" i="31"/>
  <c r="R543" i="31"/>
  <c r="R553" i="31"/>
  <c r="R569" i="31"/>
  <c r="R585" i="31"/>
  <c r="R601" i="31"/>
  <c r="R617" i="31"/>
  <c r="R552" i="31"/>
  <c r="R568" i="31"/>
  <c r="R584" i="31"/>
  <c r="R600" i="31"/>
  <c r="R616" i="31"/>
  <c r="R645" i="31"/>
  <c r="R661" i="31"/>
  <c r="R677" i="31"/>
  <c r="R693" i="31"/>
  <c r="R709" i="31"/>
  <c r="R656" i="31"/>
  <c r="R672" i="31"/>
  <c r="R688" i="31"/>
  <c r="R704" i="31"/>
  <c r="R722" i="31"/>
  <c r="R631" i="31"/>
  <c r="R647" i="31"/>
  <c r="R663" i="31"/>
  <c r="R679" i="31"/>
  <c r="R131" i="31"/>
  <c r="R711" i="31"/>
  <c r="R788" i="31"/>
  <c r="R733" i="31"/>
  <c r="R749" i="31"/>
  <c r="R765" i="31"/>
  <c r="R779" i="31"/>
  <c r="R380" i="31"/>
  <c r="R828" i="31"/>
  <c r="R844" i="31"/>
  <c r="R854" i="31"/>
  <c r="R798" i="31"/>
  <c r="R812" i="31"/>
  <c r="R826" i="31"/>
  <c r="R842" i="31"/>
  <c r="R868" i="31"/>
  <c r="R884" i="31"/>
  <c r="R900" i="31"/>
  <c r="R916" i="31"/>
  <c r="R943" i="31"/>
  <c r="R865" i="31"/>
  <c r="R881" i="31"/>
  <c r="R897" i="31"/>
  <c r="R913" i="31"/>
  <c r="R929" i="31"/>
  <c r="R963" i="31"/>
  <c r="R1018" i="31"/>
  <c r="R937" i="31"/>
  <c r="R953" i="31"/>
  <c r="R969" i="31"/>
  <c r="R985" i="31"/>
  <c r="R1001" i="31"/>
  <c r="R1013" i="31"/>
  <c r="R1031" i="31"/>
  <c r="R1047" i="31"/>
  <c r="R327" i="31"/>
  <c r="R371" i="31"/>
  <c r="R269" i="31"/>
  <c r="R220" i="31"/>
  <c r="R292" i="31"/>
  <c r="R178" i="31"/>
  <c r="R345" i="31"/>
  <c r="R163" i="31"/>
  <c r="R310" i="31"/>
  <c r="R179" i="31"/>
  <c r="R125" i="31"/>
  <c r="R167" i="31"/>
  <c r="R389" i="31"/>
  <c r="R181" i="31"/>
  <c r="R183" i="31"/>
  <c r="R250" i="31"/>
  <c r="R276" i="31"/>
  <c r="R314" i="31"/>
  <c r="R335" i="31"/>
  <c r="R1099" i="31"/>
  <c r="R218" i="31"/>
  <c r="R295" i="31"/>
  <c r="R1143" i="31"/>
  <c r="R115" i="31"/>
  <c r="R157" i="31"/>
  <c r="R128" i="31"/>
  <c r="R1080" i="31"/>
  <c r="R37" i="31"/>
  <c r="R1130" i="31"/>
  <c r="R38" i="31"/>
  <c r="S159" i="31" l="1"/>
  <c r="T159" i="31" s="1"/>
  <c r="T158" i="31" s="1"/>
  <c r="S77" i="31"/>
  <c r="T77" i="31" s="1"/>
  <c r="T76" i="31" s="1"/>
  <c r="S1137" i="31"/>
  <c r="T1137" i="31" s="1"/>
  <c r="T1136" i="31" s="1"/>
  <c r="S353" i="31"/>
  <c r="T353" i="31" s="1"/>
  <c r="T352" i="31" s="1"/>
  <c r="S33" i="31"/>
  <c r="T33" i="31" s="1"/>
  <c r="T32" i="31" s="1"/>
  <c r="S97" i="31"/>
  <c r="T97" i="31" s="1"/>
  <c r="T96" i="31" s="1"/>
  <c r="S1125" i="31"/>
  <c r="T1125" i="31" s="1"/>
  <c r="T1124" i="31" s="1"/>
  <c r="S215" i="31"/>
  <c r="T215" i="31" s="1"/>
  <c r="T214" i="31" s="1"/>
  <c r="S313" i="31"/>
  <c r="T313" i="31" s="1"/>
  <c r="T312" i="31" s="1"/>
  <c r="S59" i="31"/>
  <c r="T59" i="31" s="1"/>
  <c r="T58" i="31" s="1"/>
  <c r="S63" i="31"/>
  <c r="T63" i="31" s="1"/>
  <c r="T62" i="31" s="1"/>
  <c r="S1109" i="31"/>
  <c r="T1109" i="31" s="1"/>
  <c r="T1108" i="31" s="1"/>
  <c r="S67" i="31"/>
  <c r="T67" i="31" s="1"/>
  <c r="T66" i="31" s="1"/>
  <c r="S343" i="31"/>
  <c r="T343" i="31" s="1"/>
  <c r="T342" i="31" s="1"/>
  <c r="S81" i="31"/>
  <c r="T81" i="31" s="1"/>
  <c r="T80" i="31" s="1"/>
  <c r="S243" i="31"/>
  <c r="T243" i="31" s="1"/>
  <c r="T242" i="31" s="1"/>
  <c r="S49" i="31"/>
  <c r="T49" i="31" s="1"/>
  <c r="T48" i="31" s="1"/>
  <c r="S1105" i="31"/>
  <c r="T1105" i="31" s="1"/>
  <c r="T1104" i="31" s="1"/>
  <c r="S257" i="31"/>
  <c r="T257" i="31" s="1"/>
  <c r="T256" i="31" s="1"/>
  <c r="S1091" i="31"/>
  <c r="T1091" i="31" s="1"/>
  <c r="T1090" i="31" s="1"/>
  <c r="S1089" i="31"/>
  <c r="T1089" i="31" s="1"/>
  <c r="T1088" i="31" s="1"/>
  <c r="S355" i="31"/>
  <c r="T355" i="31" s="1"/>
  <c r="T354" i="31" s="1"/>
  <c r="S1127" i="31"/>
  <c r="T1127" i="31" s="1"/>
  <c r="T1126" i="31" s="1"/>
  <c r="S51" i="31"/>
  <c r="T51" i="31" s="1"/>
  <c r="T50" i="31" s="1"/>
  <c r="S333" i="31"/>
  <c r="T333" i="31" s="1"/>
  <c r="T332" i="31" s="1"/>
  <c r="S263" i="31"/>
  <c r="T263" i="31" s="1"/>
  <c r="T262" i="31" s="1"/>
  <c r="S61" i="31"/>
  <c r="T61" i="31" s="1"/>
  <c r="T60" i="31" s="1"/>
  <c r="S79" i="31"/>
  <c r="T79" i="31" s="1"/>
  <c r="T78" i="31" s="1"/>
  <c r="S151" i="31"/>
  <c r="T151" i="31" s="1"/>
  <c r="T150" i="31" s="1"/>
  <c r="S1077" i="31"/>
  <c r="T1077" i="31" s="1"/>
  <c r="T1076" i="31" s="1"/>
  <c r="S301" i="31"/>
  <c r="T301" i="31" s="1"/>
  <c r="T300" i="31" s="1"/>
  <c r="S429" i="31"/>
  <c r="T429" i="31" s="1"/>
  <c r="T428" i="31" s="1"/>
  <c r="S155" i="31"/>
  <c r="T155" i="31" s="1"/>
  <c r="T154" i="31" s="1"/>
  <c r="S1177" i="31"/>
  <c r="T1177" i="31" s="1"/>
  <c r="T1176" i="31" s="1"/>
  <c r="S465" i="31"/>
  <c r="T465" i="31" s="1"/>
  <c r="T464" i="31" s="1"/>
  <c r="S659" i="31"/>
  <c r="T659" i="31" s="1"/>
  <c r="T658" i="31" s="1"/>
  <c r="S411" i="31"/>
  <c r="T411" i="31" s="1"/>
  <c r="T410" i="31" s="1"/>
  <c r="S89" i="31"/>
  <c r="T89" i="31" s="1"/>
  <c r="T88" i="31" s="1"/>
  <c r="S133" i="31"/>
  <c r="T133" i="31" s="1"/>
  <c r="T132" i="31" s="1"/>
  <c r="S445" i="31"/>
  <c r="T445" i="31" s="1"/>
  <c r="T444" i="31" s="1"/>
  <c r="S707" i="31"/>
  <c r="T707" i="31" s="1"/>
  <c r="T706" i="31" s="1"/>
  <c r="S675" i="31"/>
  <c r="T675" i="31" s="1"/>
  <c r="T674" i="31" s="1"/>
  <c r="S1149" i="31"/>
  <c r="T1149" i="31" s="1"/>
  <c r="T1148" i="31" s="1"/>
  <c r="S15" i="31"/>
  <c r="T15" i="31" s="1"/>
  <c r="T14" i="31" s="1"/>
  <c r="S1073" i="31"/>
  <c r="T1073" i="31" s="1"/>
  <c r="T1072" i="31" s="1"/>
  <c r="S1113" i="31"/>
  <c r="T1113" i="31" s="1"/>
  <c r="T1112" i="31" s="1"/>
  <c r="S593" i="31"/>
  <c r="T593" i="31" s="1"/>
  <c r="T592" i="31" s="1"/>
  <c r="S643" i="31"/>
  <c r="T643" i="31" s="1"/>
  <c r="T642" i="31" s="1"/>
  <c r="S741" i="31"/>
  <c r="T741" i="31" s="1"/>
  <c r="T740" i="31" s="1"/>
  <c r="S69" i="31"/>
  <c r="T69" i="31" s="1"/>
  <c r="T68" i="31" s="1"/>
  <c r="S315" i="31"/>
  <c r="T315" i="31" s="1"/>
  <c r="T314" i="31" s="1"/>
  <c r="S47" i="31"/>
  <c r="T47" i="31" s="1"/>
  <c r="T46" i="31" s="1"/>
  <c r="S281" i="31"/>
  <c r="T281" i="31" s="1"/>
  <c r="T280" i="31" s="1"/>
  <c r="S323" i="31"/>
  <c r="T323" i="31" s="1"/>
  <c r="T322" i="31" s="1"/>
  <c r="S619" i="31"/>
  <c r="T619" i="31" s="1"/>
  <c r="T618" i="31" s="1"/>
  <c r="S1017" i="31"/>
  <c r="T1017" i="31" s="1"/>
  <c r="T1016" i="31" s="1"/>
  <c r="S239" i="31"/>
  <c r="T239" i="31" s="1"/>
  <c r="T238" i="31" s="1"/>
  <c r="S1037" i="31"/>
  <c r="T1037" i="31" s="1"/>
  <c r="T1036" i="31" s="1"/>
  <c r="S821" i="31"/>
  <c r="T821" i="31" s="1"/>
  <c r="T820" i="31" s="1"/>
  <c r="S1079" i="31"/>
  <c r="T1079" i="31" s="1"/>
  <c r="T1078" i="31" s="1"/>
  <c r="S807" i="31"/>
  <c r="T807" i="31" s="1"/>
  <c r="T806" i="31" s="1"/>
  <c r="S287" i="31"/>
  <c r="T287" i="31" s="1"/>
  <c r="T286" i="31" s="1"/>
  <c r="S147" i="31"/>
  <c r="T147" i="31" s="1"/>
  <c r="T146" i="31" s="1"/>
  <c r="S45" i="31"/>
  <c r="T45" i="31" s="1"/>
  <c r="T44" i="31" s="1"/>
  <c r="S909" i="31"/>
  <c r="T909" i="31" s="1"/>
  <c r="T908" i="31" s="1"/>
  <c r="S999" i="31"/>
  <c r="T999" i="31" s="1"/>
  <c r="T998" i="31" s="1"/>
  <c r="S539" i="31"/>
  <c r="T539" i="31" s="1"/>
  <c r="T538" i="31" s="1"/>
  <c r="S373" i="31"/>
  <c r="T373" i="31" s="1"/>
  <c r="T372" i="31" s="1"/>
  <c r="S309" i="31"/>
  <c r="T309" i="31" s="1"/>
  <c r="T308" i="31" s="1"/>
  <c r="S1097" i="31"/>
  <c r="T1097" i="31" s="1"/>
  <c r="T1096" i="31" s="1"/>
  <c r="S231" i="31"/>
  <c r="T231" i="31" s="1"/>
  <c r="T230" i="31" s="1"/>
  <c r="S757" i="31"/>
  <c r="T757" i="31" s="1"/>
  <c r="T756" i="31" s="1"/>
  <c r="S673" i="31"/>
  <c r="T673" i="31" s="1"/>
  <c r="T672" i="31" s="1"/>
  <c r="S1075" i="31"/>
  <c r="T1075" i="31" s="1"/>
  <c r="T1074" i="31" s="1"/>
  <c r="S119" i="31"/>
  <c r="T119" i="31" s="1"/>
  <c r="T118" i="31" s="1"/>
  <c r="S1019" i="31"/>
  <c r="T1019" i="31" s="1"/>
  <c r="T1018" i="31" s="1"/>
  <c r="S829" i="31"/>
  <c r="T829" i="31" s="1"/>
  <c r="T828" i="31" s="1"/>
  <c r="S13" i="31"/>
  <c r="T13" i="31" s="1"/>
  <c r="T12" i="31" s="1"/>
  <c r="S71" i="31"/>
  <c r="T71" i="31" s="1"/>
  <c r="T70" i="31" s="1"/>
  <c r="S251" i="31"/>
  <c r="T251" i="31" s="1"/>
  <c r="T250" i="31" s="1"/>
  <c r="S591" i="31"/>
  <c r="T591" i="31" s="1"/>
  <c r="T590" i="31" s="1"/>
  <c r="S99" i="31"/>
  <c r="T99" i="31" s="1"/>
  <c r="T98" i="31" s="1"/>
  <c r="S57" i="31"/>
  <c r="T57" i="31" s="1"/>
  <c r="T56" i="31" s="1"/>
  <c r="S689" i="31"/>
  <c r="T689" i="31" s="1"/>
  <c r="T688" i="31" s="1"/>
  <c r="S773" i="31"/>
  <c r="T773" i="31" s="1"/>
  <c r="T772" i="31" s="1"/>
  <c r="S139" i="31"/>
  <c r="T139" i="31" s="1"/>
  <c r="T138" i="31" s="1"/>
  <c r="S285" i="31"/>
  <c r="T285" i="31" s="1"/>
  <c r="T284" i="31" s="1"/>
  <c r="S469" i="31"/>
  <c r="T469" i="31" s="1"/>
  <c r="T468" i="31" s="1"/>
  <c r="S835" i="31"/>
  <c r="T835" i="31" s="1"/>
  <c r="T834" i="31" s="1"/>
  <c r="S1153" i="31"/>
  <c r="T1153" i="31" s="1"/>
  <c r="T1152" i="31" s="1"/>
  <c r="S949" i="31"/>
  <c r="T949" i="31" s="1"/>
  <c r="T948" i="31" s="1"/>
  <c r="S183" i="31"/>
  <c r="T183" i="31" s="1"/>
  <c r="T182" i="31" s="1"/>
  <c r="S431" i="31"/>
  <c r="T431" i="31" s="1"/>
  <c r="T430" i="31" s="1"/>
  <c r="S1085" i="31"/>
  <c r="T1085" i="31" s="1"/>
  <c r="T1084" i="31" s="1"/>
  <c r="S609" i="31"/>
  <c r="T609" i="31" s="1"/>
  <c r="T608" i="31" s="1"/>
  <c r="S851" i="31"/>
  <c r="T851" i="31" s="1"/>
  <c r="T850" i="31" s="1"/>
  <c r="S805" i="31"/>
  <c r="T805" i="31" s="1"/>
  <c r="T804" i="31" s="1"/>
  <c r="S261" i="31"/>
  <c r="T261" i="31" s="1"/>
  <c r="T260" i="31" s="1"/>
  <c r="S747" i="31"/>
  <c r="T747" i="31" s="1"/>
  <c r="T746" i="31" s="1"/>
  <c r="S1165" i="31"/>
  <c r="T1165" i="31" s="1"/>
  <c r="T1164" i="31" s="1"/>
  <c r="S965" i="31"/>
  <c r="T965" i="31" s="1"/>
  <c r="T964" i="31" s="1"/>
  <c r="S759" i="31"/>
  <c r="T759" i="31" s="1"/>
  <c r="T758" i="31" s="1"/>
  <c r="S109" i="31"/>
  <c r="T109" i="31" s="1"/>
  <c r="T108" i="31" s="1"/>
  <c r="S799" i="31"/>
  <c r="T799" i="31" s="1"/>
  <c r="T798" i="31" s="1"/>
  <c r="S363" i="31"/>
  <c r="T363" i="31" s="1"/>
  <c r="T362" i="31" s="1"/>
  <c r="S1169" i="31"/>
  <c r="T1169" i="31" s="1"/>
  <c r="T1168" i="31" s="1"/>
  <c r="S885" i="31"/>
  <c r="T885" i="31" s="1"/>
  <c r="T884" i="31" s="1"/>
  <c r="S1163" i="31"/>
  <c r="T1163" i="31" s="1"/>
  <c r="T1162" i="31" s="1"/>
  <c r="S1033" i="31"/>
  <c r="T1033" i="31" s="1"/>
  <c r="T1032" i="31" s="1"/>
  <c r="S903" i="31"/>
  <c r="T903" i="31" s="1"/>
  <c r="T902" i="31" s="1"/>
  <c r="S199" i="31"/>
  <c r="T199" i="31" s="1"/>
  <c r="T198" i="31" s="1"/>
  <c r="S775" i="31"/>
  <c r="T775" i="31" s="1"/>
  <c r="T774" i="31" s="1"/>
  <c r="S607" i="31"/>
  <c r="T607" i="31" s="1"/>
  <c r="T606" i="31" s="1"/>
  <c r="S855" i="31"/>
  <c r="T855" i="31" s="1"/>
  <c r="T854" i="31" s="1"/>
  <c r="S723" i="31"/>
  <c r="T723" i="31" s="1"/>
  <c r="T722" i="31" s="1"/>
  <c r="S933" i="31"/>
  <c r="T933" i="31" s="1"/>
  <c r="T932" i="31" s="1"/>
  <c r="S349" i="31"/>
  <c r="T349" i="31" s="1"/>
  <c r="T348" i="31" s="1"/>
  <c r="S1095" i="31"/>
  <c r="T1095" i="31" s="1"/>
  <c r="T1094" i="31" s="1"/>
  <c r="S447" i="31"/>
  <c r="T447" i="31" s="1"/>
  <c r="T446" i="31" s="1"/>
  <c r="S229" i="31"/>
  <c r="T229" i="31" s="1"/>
  <c r="T228" i="31" s="1"/>
  <c r="S367" i="31"/>
  <c r="T367" i="31" s="1"/>
  <c r="T366" i="31" s="1"/>
  <c r="S705" i="31"/>
  <c r="T705" i="31" s="1"/>
  <c r="T704" i="31" s="1"/>
  <c r="S1123" i="31"/>
  <c r="T1123" i="31" s="1"/>
  <c r="T1122" i="31" s="1"/>
  <c r="S1065" i="31"/>
  <c r="T1065" i="31" s="1"/>
  <c r="T1064" i="31" s="1"/>
  <c r="S577" i="31"/>
  <c r="T577" i="31" s="1"/>
  <c r="T576" i="31" s="1"/>
  <c r="S1023" i="31"/>
  <c r="T1023" i="31" s="1"/>
  <c r="T1022" i="31" s="1"/>
  <c r="S21" i="31"/>
  <c r="T21" i="31" s="1"/>
  <c r="T20" i="31" s="1"/>
  <c r="S187" i="31"/>
  <c r="T187" i="31" s="1"/>
  <c r="T186" i="31" s="1"/>
  <c r="S925" i="31"/>
  <c r="T925" i="31" s="1"/>
  <c r="T924" i="31" s="1"/>
  <c r="S771" i="31"/>
  <c r="T771" i="31" s="1"/>
  <c r="T770" i="31" s="1"/>
  <c r="S861" i="31"/>
  <c r="T861" i="31" s="1"/>
  <c r="T860" i="31" s="1"/>
  <c r="S391" i="31"/>
  <c r="T391" i="31" s="1"/>
  <c r="T390" i="31" s="1"/>
  <c r="S587" i="31"/>
  <c r="T587" i="31" s="1"/>
  <c r="T586" i="31" s="1"/>
  <c r="S1151" i="31"/>
  <c r="T1151" i="31" s="1"/>
  <c r="T1150" i="31" s="1"/>
  <c r="S53" i="31"/>
  <c r="T53" i="31" s="1"/>
  <c r="T52" i="31" s="1"/>
  <c r="S817" i="31"/>
  <c r="T817" i="31" s="1"/>
  <c r="T816" i="31" s="1"/>
  <c r="S625" i="31"/>
  <c r="T625" i="31" s="1"/>
  <c r="T624" i="31" s="1"/>
  <c r="S267" i="31"/>
  <c r="T267" i="31" s="1"/>
  <c r="T266" i="31" s="1"/>
  <c r="S1053" i="31"/>
  <c r="T1053" i="31" s="1"/>
  <c r="T1052" i="31" s="1"/>
  <c r="S31" i="31"/>
  <c r="T31" i="31" s="1"/>
  <c r="T30" i="31" s="1"/>
  <c r="S917" i="31"/>
  <c r="T917" i="31" s="1"/>
  <c r="T916" i="31" s="1"/>
  <c r="S901" i="31"/>
  <c r="T901" i="31" s="1"/>
  <c r="T900" i="31" s="1"/>
  <c r="S845" i="31"/>
  <c r="T845" i="31" s="1"/>
  <c r="T844" i="31" s="1"/>
  <c r="S831" i="31"/>
  <c r="T831" i="31" s="1"/>
  <c r="T830" i="31" s="1"/>
  <c r="S1135" i="31"/>
  <c r="T1135" i="31" s="1"/>
  <c r="T1134" i="31" s="1"/>
  <c r="S135" i="31"/>
  <c r="T135" i="31" s="1"/>
  <c r="T134" i="31" s="1"/>
  <c r="S1021" i="31"/>
  <c r="T1021" i="31" s="1"/>
  <c r="T1020" i="31" s="1"/>
  <c r="S575" i="31"/>
  <c r="T575" i="31" s="1"/>
  <c r="T574" i="31" s="1"/>
  <c r="S27" i="31"/>
  <c r="T27" i="31" s="1"/>
  <c r="T26" i="31" s="1"/>
  <c r="S253" i="31"/>
  <c r="T253" i="31" s="1"/>
  <c r="T252" i="31" s="1"/>
  <c r="S535" i="31"/>
  <c r="T535" i="31" s="1"/>
  <c r="T534" i="31" s="1"/>
  <c r="S1061" i="31"/>
  <c r="T1061" i="31" s="1"/>
  <c r="T1060" i="31" s="1"/>
  <c r="S1043" i="31"/>
  <c r="T1043" i="31" s="1"/>
  <c r="T1042" i="31" s="1"/>
  <c r="S905" i="31"/>
  <c r="T905" i="31" s="1"/>
  <c r="T904" i="31" s="1"/>
  <c r="S213" i="31"/>
  <c r="T213" i="31" s="1"/>
  <c r="T212" i="31" s="1"/>
  <c r="S55" i="31"/>
  <c r="T55" i="31" s="1"/>
  <c r="T54" i="31" s="1"/>
  <c r="S1101" i="31"/>
  <c r="T1101" i="31" s="1"/>
  <c r="T1100" i="31" s="1"/>
  <c r="S809" i="31"/>
  <c r="T809" i="31" s="1"/>
  <c r="T808" i="31" s="1"/>
  <c r="S921" i="31"/>
  <c r="T921" i="31" s="1"/>
  <c r="T920" i="31" s="1"/>
  <c r="S399" i="31"/>
  <c r="T399" i="31" s="1"/>
  <c r="T398" i="31" s="1"/>
  <c r="S91" i="31"/>
  <c r="T91" i="31" s="1"/>
  <c r="T90" i="31" s="1"/>
  <c r="S289" i="31"/>
  <c r="T289" i="31" s="1"/>
  <c r="T288" i="31" s="1"/>
  <c r="S1147" i="31"/>
  <c r="T1147" i="31" s="1"/>
  <c r="T1146" i="31" s="1"/>
  <c r="S165" i="31"/>
  <c r="T165" i="31" s="1"/>
  <c r="T164" i="31" s="1"/>
  <c r="S433" i="31"/>
  <c r="T433" i="31" s="1"/>
  <c r="T432" i="31" s="1"/>
  <c r="S791" i="31"/>
  <c r="T791" i="31" s="1"/>
  <c r="T790" i="31" s="1"/>
  <c r="S219" i="31"/>
  <c r="T219" i="31" s="1"/>
  <c r="T218" i="31" s="1"/>
  <c r="S981" i="31"/>
  <c r="T981" i="31" s="1"/>
  <c r="T980" i="31" s="1"/>
  <c r="S947" i="31"/>
  <c r="T947" i="31" s="1"/>
  <c r="T946" i="31" s="1"/>
  <c r="S887" i="31"/>
  <c r="T887" i="31" s="1"/>
  <c r="T886" i="31" s="1"/>
  <c r="S793" i="31"/>
  <c r="T793" i="31" s="1"/>
  <c r="T792" i="31" s="1"/>
  <c r="S725" i="31"/>
  <c r="T725" i="31" s="1"/>
  <c r="T724" i="31" s="1"/>
  <c r="S571" i="31"/>
  <c r="T571" i="31" s="1"/>
  <c r="T570" i="31" s="1"/>
  <c r="S849" i="31"/>
  <c r="T849" i="31" s="1"/>
  <c r="T848" i="31" s="1"/>
  <c r="S453" i="31"/>
  <c r="T453" i="31" s="1"/>
  <c r="T452" i="31" s="1"/>
  <c r="S763" i="31"/>
  <c r="T763" i="31" s="1"/>
  <c r="T762" i="31" s="1"/>
  <c r="S719" i="31"/>
  <c r="T719" i="31" s="1"/>
  <c r="T718" i="31" s="1"/>
  <c r="S671" i="31"/>
  <c r="T671" i="31" s="1"/>
  <c r="T670" i="31" s="1"/>
  <c r="S477" i="31"/>
  <c r="T477" i="31" s="1"/>
  <c r="T476" i="31" s="1"/>
  <c r="S837" i="31"/>
  <c r="T837" i="31" s="1"/>
  <c r="T836" i="31" s="1"/>
  <c r="S241" i="31"/>
  <c r="T241" i="31" s="1"/>
  <c r="T240" i="31" s="1"/>
  <c r="S893" i="31"/>
  <c r="T893" i="31" s="1"/>
  <c r="T892" i="31" s="1"/>
  <c r="S839" i="31"/>
  <c r="T839" i="31" s="1"/>
  <c r="T838" i="31" s="1"/>
  <c r="S641" i="31"/>
  <c r="T641" i="31" s="1"/>
  <c r="T640" i="31" s="1"/>
  <c r="S1059" i="31"/>
  <c r="T1059" i="31" s="1"/>
  <c r="T1058" i="31" s="1"/>
  <c r="S651" i="31"/>
  <c r="T651" i="31" s="1"/>
  <c r="T650" i="31" s="1"/>
  <c r="S425" i="31"/>
  <c r="T425" i="31" s="1"/>
  <c r="T424" i="31" s="1"/>
  <c r="S221" i="31"/>
  <c r="T221" i="31" s="1"/>
  <c r="T220" i="31" s="1"/>
  <c r="S209" i="31"/>
  <c r="T209" i="31" s="1"/>
  <c r="T208" i="31" s="1"/>
  <c r="S85" i="31"/>
  <c r="T85" i="31" s="1"/>
  <c r="T84" i="31" s="1"/>
  <c r="S195" i="31"/>
  <c r="T195" i="31" s="1"/>
  <c r="T194" i="31" s="1"/>
  <c r="S415" i="31"/>
  <c r="T415" i="31" s="1"/>
  <c r="T414" i="31" s="1"/>
  <c r="S395" i="31"/>
  <c r="T395" i="31" s="1"/>
  <c r="T394" i="31" s="1"/>
  <c r="S561" i="31"/>
  <c r="T561" i="31" s="1"/>
  <c r="T560" i="31" s="1"/>
  <c r="S105" i="31"/>
  <c r="T105" i="31" s="1"/>
  <c r="T104" i="31" s="1"/>
  <c r="S931" i="31"/>
  <c r="T931" i="31" s="1"/>
  <c r="T930" i="31" s="1"/>
  <c r="S417" i="31"/>
  <c r="T417" i="31" s="1"/>
  <c r="T416" i="31" s="1"/>
  <c r="S1069" i="31"/>
  <c r="T1069" i="31" s="1"/>
  <c r="T1068" i="31" s="1"/>
  <c r="S525" i="31"/>
  <c r="T525" i="31" s="1"/>
  <c r="T524" i="31" s="1"/>
  <c r="S823" i="31"/>
  <c r="T823" i="31" s="1"/>
  <c r="T822" i="31" s="1"/>
  <c r="S1179" i="31"/>
  <c r="T1179" i="31" s="1"/>
  <c r="T1178" i="31" s="1"/>
  <c r="S193" i="31"/>
  <c r="T193" i="31" s="1"/>
  <c r="T192" i="31" s="1"/>
  <c r="S701" i="31"/>
  <c r="T701" i="31" s="1"/>
  <c r="T700" i="31" s="1"/>
  <c r="S461" i="31"/>
  <c r="T461" i="31" s="1"/>
  <c r="T460" i="31" s="1"/>
  <c r="S331" i="31"/>
  <c r="T331" i="31" s="1"/>
  <c r="T330" i="31" s="1"/>
  <c r="S941" i="31"/>
  <c r="T941" i="31" s="1"/>
  <c r="T940" i="31" s="1"/>
  <c r="S749" i="31"/>
  <c r="T749" i="31" s="1"/>
  <c r="T748" i="31" s="1"/>
  <c r="S563" i="31"/>
  <c r="T563" i="31" s="1"/>
  <c r="T562" i="31" s="1"/>
  <c r="S513" i="31"/>
  <c r="T513" i="31" s="1"/>
  <c r="T512" i="31" s="1"/>
  <c r="S739" i="31"/>
  <c r="T739" i="31" s="1"/>
  <c r="T738" i="31" s="1"/>
  <c r="S299" i="31"/>
  <c r="T299" i="31" s="1"/>
  <c r="T298" i="31" s="1"/>
  <c r="S283" i="31"/>
  <c r="T283" i="31" s="1"/>
  <c r="T282" i="31" s="1"/>
  <c r="S357" i="31"/>
  <c r="T357" i="31" s="1"/>
  <c r="T356" i="31" s="1"/>
  <c r="S873" i="31"/>
  <c r="T873" i="31" s="1"/>
  <c r="T872" i="31" s="1"/>
  <c r="S971" i="31"/>
  <c r="T971" i="31" s="1"/>
  <c r="T970" i="31" s="1"/>
  <c r="S271" i="31"/>
  <c r="T271" i="31" s="1"/>
  <c r="T270" i="31" s="1"/>
  <c r="S975" i="31"/>
  <c r="T975" i="31" s="1"/>
  <c r="T974" i="31" s="1"/>
  <c r="S409" i="31"/>
  <c r="T409" i="31" s="1"/>
  <c r="T408" i="31" s="1"/>
  <c r="S635" i="31"/>
  <c r="T635" i="31" s="1"/>
  <c r="T634" i="31" s="1"/>
  <c r="S95" i="31"/>
  <c r="T95" i="31" s="1"/>
  <c r="T94" i="31" s="1"/>
  <c r="S547" i="31"/>
  <c r="T547" i="31" s="1"/>
  <c r="T546" i="31" s="1"/>
  <c r="S745" i="31"/>
  <c r="T745" i="31" s="1"/>
  <c r="T744" i="31" s="1"/>
  <c r="S487" i="31"/>
  <c r="T487" i="31" s="1"/>
  <c r="T486" i="31" s="1"/>
  <c r="S987" i="31"/>
  <c r="T987" i="31" s="1"/>
  <c r="T986" i="31" s="1"/>
  <c r="S419" i="31"/>
  <c r="T419" i="31" s="1"/>
  <c r="T418" i="31" s="1"/>
  <c r="S1015" i="31"/>
  <c r="T1015" i="31" s="1"/>
  <c r="T1014" i="31" s="1"/>
  <c r="S471" i="31"/>
  <c r="T471" i="31" s="1"/>
  <c r="T470" i="31" s="1"/>
  <c r="S653" i="31"/>
  <c r="T653" i="31" s="1"/>
  <c r="T652" i="31" s="1"/>
  <c r="S337" i="31"/>
  <c r="T337" i="31" s="1"/>
  <c r="T336" i="31" s="1"/>
  <c r="S11" i="31"/>
  <c r="T11" i="31" s="1"/>
  <c r="T10" i="31" s="1"/>
  <c r="S915" i="31"/>
  <c r="T915" i="31" s="1"/>
  <c r="T914" i="31" s="1"/>
  <c r="S727" i="31"/>
  <c r="T727" i="31" s="1"/>
  <c r="T726" i="31" s="1"/>
  <c r="S479" i="31"/>
  <c r="T479" i="31" s="1"/>
  <c r="T478" i="31" s="1"/>
  <c r="S787" i="31"/>
  <c r="T787" i="31" s="1"/>
  <c r="T786" i="31" s="1"/>
  <c r="S853" i="31"/>
  <c r="T853" i="31" s="1"/>
  <c r="T852" i="31" s="1"/>
  <c r="S403" i="31"/>
  <c r="T403" i="31" s="1"/>
  <c r="T402" i="31" s="1"/>
  <c r="S927" i="31"/>
  <c r="T927" i="31" s="1"/>
  <c r="T926" i="31" s="1"/>
  <c r="S995" i="31"/>
  <c r="T995" i="31" s="1"/>
  <c r="T994" i="31" s="1"/>
  <c r="S483" i="31"/>
  <c r="T483" i="31" s="1"/>
  <c r="T482" i="31" s="1"/>
  <c r="S303" i="31"/>
  <c r="T303" i="31" s="1"/>
  <c r="T302" i="31" s="1"/>
  <c r="S983" i="31"/>
  <c r="T983" i="31" s="1"/>
  <c r="T982" i="31" s="1"/>
  <c r="S103" i="31"/>
  <c r="T103" i="31" s="1"/>
  <c r="T102" i="31" s="1"/>
  <c r="S581" i="31"/>
  <c r="T581" i="31" s="1"/>
  <c r="T580" i="31" s="1"/>
  <c r="S521" i="31"/>
  <c r="T521" i="31" s="1"/>
  <c r="T520" i="31" s="1"/>
  <c r="S311" i="31"/>
  <c r="T311" i="31" s="1"/>
  <c r="T310" i="31" s="1"/>
  <c r="S569" i="31"/>
  <c r="T569" i="31" s="1"/>
  <c r="T568" i="31" s="1"/>
  <c r="S125" i="31"/>
  <c r="T125" i="31" s="1"/>
  <c r="T124" i="31" s="1"/>
  <c r="S997" i="31"/>
  <c r="T997" i="31" s="1"/>
  <c r="T996" i="31" s="1"/>
  <c r="S963" i="31"/>
  <c r="T963" i="31" s="1"/>
  <c r="T962" i="31" s="1"/>
  <c r="S803" i="31"/>
  <c r="T803" i="31" s="1"/>
  <c r="T802" i="31" s="1"/>
  <c r="S493" i="31"/>
  <c r="T493" i="31" s="1"/>
  <c r="T492" i="31" s="1"/>
  <c r="S1093" i="31"/>
  <c r="T1093" i="31" s="1"/>
  <c r="T1092" i="31" s="1"/>
  <c r="S235" i="31"/>
  <c r="T235" i="31" s="1"/>
  <c r="T234" i="31" s="1"/>
  <c r="S533" i="31"/>
  <c r="T533" i="31" s="1"/>
  <c r="T532" i="31" s="1"/>
  <c r="S977" i="31"/>
  <c r="T977" i="31" s="1"/>
  <c r="T976" i="31" s="1"/>
  <c r="S597" i="31"/>
  <c r="T597" i="31" s="1"/>
  <c r="T596" i="31" s="1"/>
  <c r="S935" i="31"/>
  <c r="T935" i="31" s="1"/>
  <c r="T934" i="31" s="1"/>
  <c r="S1131" i="31"/>
  <c r="T1131" i="31" s="1"/>
  <c r="T1130" i="31" s="1"/>
  <c r="S789" i="31"/>
  <c r="T789" i="31" s="1"/>
  <c r="T788" i="31" s="1"/>
  <c r="S273" i="31"/>
  <c r="T273" i="31" s="1"/>
  <c r="T272" i="31" s="1"/>
  <c r="S743" i="31"/>
  <c r="T743" i="31" s="1"/>
  <c r="T742" i="31" s="1"/>
  <c r="S699" i="31"/>
  <c r="T699" i="31" s="1"/>
  <c r="T698" i="31" s="1"/>
  <c r="S555" i="31"/>
  <c r="T555" i="31" s="1"/>
  <c r="T554" i="31" s="1"/>
  <c r="S645" i="31"/>
  <c r="T645" i="31" s="1"/>
  <c r="T644" i="31" s="1"/>
  <c r="S605" i="31"/>
  <c r="T605" i="31" s="1"/>
  <c r="T604" i="31" s="1"/>
  <c r="S1145" i="31"/>
  <c r="T1145" i="31" s="1"/>
  <c r="T1144" i="31" s="1"/>
  <c r="S247" i="31"/>
  <c r="T247" i="31" s="1"/>
  <c r="T246" i="31" s="1"/>
  <c r="S339" i="31"/>
  <c r="T339" i="31" s="1"/>
  <c r="T338" i="31" s="1"/>
  <c r="S75" i="31"/>
  <c r="T75" i="31" s="1"/>
  <c r="T74" i="31" s="1"/>
  <c r="S1005" i="31"/>
  <c r="T1005" i="31" s="1"/>
  <c r="T1004" i="31" s="1"/>
  <c r="S955" i="31"/>
  <c r="T955" i="31" s="1"/>
  <c r="T954" i="31" s="1"/>
  <c r="S623" i="31"/>
  <c r="T623" i="31" s="1"/>
  <c r="T622" i="31" s="1"/>
  <c r="S507" i="31"/>
  <c r="T507" i="31" s="1"/>
  <c r="T506" i="31" s="1"/>
  <c r="S233" i="31"/>
  <c r="T233" i="31" s="1"/>
  <c r="T232" i="31" s="1"/>
  <c r="S437" i="31"/>
  <c r="T437" i="31" s="1"/>
  <c r="T436" i="31" s="1"/>
  <c r="S899" i="31"/>
  <c r="T899" i="31" s="1"/>
  <c r="T898" i="31" s="1"/>
  <c r="S463" i="31"/>
  <c r="T463" i="31" s="1"/>
  <c r="T462" i="31" s="1"/>
  <c r="S1067" i="31"/>
  <c r="T1067" i="31" s="1"/>
  <c r="T1066" i="31" s="1"/>
  <c r="S277" i="31"/>
  <c r="T277" i="31" s="1"/>
  <c r="T276" i="31" s="1"/>
  <c r="S1063" i="31"/>
  <c r="T1063" i="31" s="1"/>
  <c r="T1062" i="31" s="1"/>
  <c r="S185" i="31"/>
  <c r="T185" i="31" s="1"/>
  <c r="T184" i="31" s="1"/>
  <c r="S1011" i="31"/>
  <c r="T1011" i="31" s="1"/>
  <c r="T1010" i="31" s="1"/>
  <c r="S279" i="31"/>
  <c r="T279" i="31" s="1"/>
  <c r="T278" i="31" s="1"/>
  <c r="S589" i="31"/>
  <c r="T589" i="31" s="1"/>
  <c r="T588" i="31" s="1"/>
  <c r="S1167" i="31"/>
  <c r="T1167" i="31" s="1"/>
  <c r="T1166" i="31" s="1"/>
  <c r="S211" i="31"/>
  <c r="T211" i="31" s="1"/>
  <c r="T210" i="31" s="1"/>
  <c r="S361" i="31"/>
  <c r="T361" i="31" s="1"/>
  <c r="T360" i="31" s="1"/>
  <c r="S761" i="31"/>
  <c r="T761" i="31" s="1"/>
  <c r="T760" i="31" s="1"/>
  <c r="S491" i="31"/>
  <c r="T491" i="31" s="1"/>
  <c r="T490" i="31" s="1"/>
  <c r="S565" i="31"/>
  <c r="T565" i="31" s="1"/>
  <c r="T564" i="31" s="1"/>
  <c r="S1009" i="31"/>
  <c r="T1009" i="31" s="1"/>
  <c r="T1008" i="31" s="1"/>
  <c r="S709" i="31"/>
  <c r="T709" i="31" s="1"/>
  <c r="T708" i="31" s="1"/>
  <c r="S293" i="31"/>
  <c r="T293" i="31" s="1"/>
  <c r="T292" i="31" s="1"/>
  <c r="S601" i="31"/>
  <c r="T601" i="31" s="1"/>
  <c r="T600" i="31" s="1"/>
  <c r="S515" i="31"/>
  <c r="T515" i="31" s="1"/>
  <c r="T514" i="31" s="1"/>
  <c r="S573" i="31"/>
  <c r="T573" i="31" s="1"/>
  <c r="T572" i="31" s="1"/>
  <c r="S1155" i="31"/>
  <c r="T1155" i="31" s="1"/>
  <c r="T1154" i="31" s="1"/>
  <c r="S637" i="31"/>
  <c r="T637" i="31" s="1"/>
  <c r="T636" i="31" s="1"/>
  <c r="S919" i="31"/>
  <c r="T919" i="31" s="1"/>
  <c r="T918" i="31" s="1"/>
  <c r="S19" i="31"/>
  <c r="T19" i="31" s="1"/>
  <c r="T18" i="31" s="1"/>
  <c r="S171" i="31"/>
  <c r="T171" i="31" s="1"/>
  <c r="T170" i="31" s="1"/>
  <c r="S923" i="31"/>
  <c r="T923" i="31" s="1"/>
  <c r="T922" i="31" s="1"/>
  <c r="S729" i="31"/>
  <c r="T729" i="31" s="1"/>
  <c r="T728" i="31" s="1"/>
  <c r="S1159" i="31"/>
  <c r="T1159" i="31" s="1"/>
  <c r="T1158" i="31" s="1"/>
  <c r="S161" i="31"/>
  <c r="T161" i="31" s="1"/>
  <c r="T160" i="31" s="1"/>
  <c r="S1099" i="31"/>
  <c r="T1099" i="31" s="1"/>
  <c r="T1098" i="31" s="1"/>
  <c r="S865" i="31"/>
  <c r="T865" i="31" s="1"/>
  <c r="T864" i="31" s="1"/>
  <c r="S717" i="31"/>
  <c r="T717" i="31" s="1"/>
  <c r="T716" i="31" s="1"/>
  <c r="S423" i="31"/>
  <c r="T423" i="31" s="1"/>
  <c r="T422" i="31" s="1"/>
  <c r="S1111" i="31"/>
  <c r="T1111" i="31" s="1"/>
  <c r="T1110" i="31" s="1"/>
  <c r="S1141" i="31"/>
  <c r="T1141" i="31" s="1"/>
  <c r="T1140" i="31" s="1"/>
  <c r="S117" i="31"/>
  <c r="T117" i="31" s="1"/>
  <c r="T116" i="31" s="1"/>
  <c r="S17" i="31"/>
  <c r="T17" i="31" s="1"/>
  <c r="T16" i="31" s="1"/>
  <c r="S1035" i="31"/>
  <c r="T1035" i="31" s="1"/>
  <c r="T1034" i="31" s="1"/>
  <c r="S755" i="31"/>
  <c r="T755" i="31" s="1"/>
  <c r="T754" i="31" s="1"/>
  <c r="S769" i="31"/>
  <c r="T769" i="31" s="1"/>
  <c r="T768" i="31" s="1"/>
  <c r="S663" i="31"/>
  <c r="T663" i="31" s="1"/>
  <c r="T662" i="31" s="1"/>
  <c r="S541" i="31"/>
  <c r="T541" i="31" s="1"/>
  <c r="T540" i="31" s="1"/>
  <c r="S457" i="31"/>
  <c r="T457" i="31" s="1"/>
  <c r="T456" i="31" s="1"/>
  <c r="S1081" i="31"/>
  <c r="T1081" i="31" s="1"/>
  <c r="T1080" i="31" s="1"/>
  <c r="S813" i="31"/>
  <c r="T813" i="31" s="1"/>
  <c r="T812" i="31" s="1"/>
  <c r="S41" i="31"/>
  <c r="T41" i="31" s="1"/>
  <c r="T40" i="31" s="1"/>
  <c r="S115" i="31"/>
  <c r="T115" i="31" s="1"/>
  <c r="T114" i="31" s="1"/>
  <c r="S467" i="31"/>
  <c r="T467" i="31" s="1"/>
  <c r="T466" i="31" s="1"/>
  <c r="S693" i="31"/>
  <c r="T693" i="31" s="1"/>
  <c r="T692" i="31" s="1"/>
  <c r="S891" i="31"/>
  <c r="T891" i="31" s="1"/>
  <c r="T890" i="31" s="1"/>
  <c r="S509" i="31"/>
  <c r="T509" i="31" s="1"/>
  <c r="T508" i="31" s="1"/>
  <c r="S189" i="31"/>
  <c r="T189" i="31" s="1"/>
  <c r="T188" i="31" s="1"/>
  <c r="S387" i="31"/>
  <c r="T387" i="31" s="1"/>
  <c r="T386" i="31" s="1"/>
  <c r="S681" i="31"/>
  <c r="T681" i="31" s="1"/>
  <c r="T680" i="31" s="1"/>
  <c r="S93" i="31"/>
  <c r="T93" i="31" s="1"/>
  <c r="T92" i="31" s="1"/>
  <c r="S1003" i="31"/>
  <c r="T1003" i="31" s="1"/>
  <c r="T1002" i="31" s="1"/>
  <c r="S911" i="31"/>
  <c r="T911" i="31" s="1"/>
  <c r="T910" i="31" s="1"/>
  <c r="S877" i="31"/>
  <c r="T877" i="31" s="1"/>
  <c r="T876" i="31" s="1"/>
  <c r="S945" i="31"/>
  <c r="T945" i="31" s="1"/>
  <c r="T944" i="31" s="1"/>
  <c r="S435" i="31"/>
  <c r="T435" i="31" s="1"/>
  <c r="T434" i="31" s="1"/>
  <c r="S129" i="31"/>
  <c r="T129" i="31" s="1"/>
  <c r="T128" i="31" s="1"/>
  <c r="S427" i="31"/>
  <c r="T427" i="31" s="1"/>
  <c r="T426" i="31" s="1"/>
  <c r="S1013" i="31"/>
  <c r="T1013" i="31" s="1"/>
  <c r="T1012" i="31" s="1"/>
  <c r="S871" i="31"/>
  <c r="T871" i="31" s="1"/>
  <c r="T870" i="31" s="1"/>
  <c r="S505" i="31"/>
  <c r="T505" i="31" s="1"/>
  <c r="T504" i="31" s="1"/>
  <c r="S777" i="31"/>
  <c r="T777" i="31" s="1"/>
  <c r="T776" i="31" s="1"/>
  <c r="S687" i="31"/>
  <c r="T687" i="31" s="1"/>
  <c r="T686" i="31" s="1"/>
  <c r="S545" i="31"/>
  <c r="T545" i="31" s="1"/>
  <c r="T544" i="31" s="1"/>
  <c r="S223" i="31"/>
  <c r="T223" i="31" s="1"/>
  <c r="T222" i="31" s="1"/>
  <c r="S895" i="31"/>
  <c r="T895" i="31" s="1"/>
  <c r="T894" i="31" s="1"/>
  <c r="S29" i="31"/>
  <c r="T29" i="31" s="1"/>
  <c r="T28" i="31" s="1"/>
  <c r="S365" i="31"/>
  <c r="T365" i="31" s="1"/>
  <c r="T364" i="31" s="1"/>
  <c r="S603" i="31"/>
  <c r="T603" i="31" s="1"/>
  <c r="T602" i="31" s="1"/>
  <c r="S815" i="31"/>
  <c r="T815" i="31" s="1"/>
  <c r="T814" i="31" s="1"/>
  <c r="S907" i="31"/>
  <c r="T907" i="31" s="1"/>
  <c r="T906" i="31" s="1"/>
  <c r="S665" i="31"/>
  <c r="T665" i="31" s="1"/>
  <c r="T664" i="31" s="1"/>
  <c r="S265" i="31"/>
  <c r="T265" i="31" s="1"/>
  <c r="T264" i="31" s="1"/>
  <c r="S169" i="31"/>
  <c r="T169" i="31" s="1"/>
  <c r="T168" i="31" s="1"/>
  <c r="S317" i="31"/>
  <c r="T317" i="31" s="1"/>
  <c r="T316" i="31" s="1"/>
  <c r="S733" i="31"/>
  <c r="T733" i="31" s="1"/>
  <c r="T732" i="31" s="1"/>
  <c r="S385" i="31"/>
  <c r="T385" i="31" s="1"/>
  <c r="T384" i="31" s="1"/>
  <c r="S497" i="31"/>
  <c r="T497" i="31" s="1"/>
  <c r="T496" i="31" s="1"/>
  <c r="S141" i="31"/>
  <c r="T141" i="31" s="1"/>
  <c r="T140" i="31" s="1"/>
  <c r="S153" i="31"/>
  <c r="T153" i="31" s="1"/>
  <c r="T152" i="31" s="1"/>
  <c r="S407" i="31"/>
  <c r="T407" i="31" s="1"/>
  <c r="T406" i="31" s="1"/>
  <c r="S1173" i="31"/>
  <c r="T1173" i="31" s="1"/>
  <c r="T1172" i="31" s="1"/>
  <c r="S1103" i="31"/>
  <c r="T1103" i="31" s="1"/>
  <c r="T1102" i="31" s="1"/>
  <c r="S173" i="31"/>
  <c r="T173" i="31" s="1"/>
  <c r="T172" i="31" s="1"/>
  <c r="S961" i="31"/>
  <c r="T961" i="31" s="1"/>
  <c r="T960" i="31" s="1"/>
  <c r="S753" i="31"/>
  <c r="T753" i="31" s="1"/>
  <c r="T752" i="31" s="1"/>
  <c r="S647" i="31"/>
  <c r="T647" i="31" s="1"/>
  <c r="T646" i="31" s="1"/>
  <c r="S1117" i="31"/>
  <c r="T1117" i="31" s="1"/>
  <c r="T1116" i="31" s="1"/>
  <c r="S677" i="31"/>
  <c r="T677" i="31" s="1"/>
  <c r="T676" i="31" s="1"/>
  <c r="S83" i="31"/>
  <c r="T83" i="31" s="1"/>
  <c r="T82" i="31" s="1"/>
  <c r="S1139" i="31"/>
  <c r="T1139" i="31" s="1"/>
  <c r="T1138" i="31" s="1"/>
  <c r="S967" i="31"/>
  <c r="T967" i="31" s="1"/>
  <c r="T966" i="31" s="1"/>
  <c r="S797" i="31"/>
  <c r="T797" i="31" s="1"/>
  <c r="T796" i="31" s="1"/>
  <c r="S455" i="31"/>
  <c r="T455" i="31" s="1"/>
  <c r="T454" i="31" s="1"/>
  <c r="S523" i="31"/>
  <c r="T523" i="31" s="1"/>
  <c r="T522" i="31" s="1"/>
  <c r="S347" i="31"/>
  <c r="T347" i="31" s="1"/>
  <c r="T346" i="31" s="1"/>
  <c r="S819" i="31"/>
  <c r="T819" i="31" s="1"/>
  <c r="T818" i="31" s="1"/>
  <c r="S649" i="31"/>
  <c r="T649" i="31" s="1"/>
  <c r="T648" i="31" s="1"/>
  <c r="S237" i="31"/>
  <c r="T237" i="31" s="1"/>
  <c r="T236" i="31" s="1"/>
  <c r="S351" i="31"/>
  <c r="T351" i="31" s="1"/>
  <c r="T350" i="31" s="1"/>
  <c r="S269" i="31"/>
  <c r="T269" i="31" s="1"/>
  <c r="T268" i="31" s="1"/>
  <c r="S1041" i="31"/>
  <c r="T1041" i="31" s="1"/>
  <c r="T1040" i="31" s="1"/>
  <c r="S537" i="31"/>
  <c r="T537" i="31" s="1"/>
  <c r="T536" i="31" s="1"/>
  <c r="S481" i="31"/>
  <c r="T481" i="31" s="1"/>
  <c r="T480" i="31" s="1"/>
  <c r="S157" i="31"/>
  <c r="T157" i="31" s="1"/>
  <c r="T156" i="31" s="1"/>
  <c r="S341" i="31"/>
  <c r="T341" i="31" s="1"/>
  <c r="T340" i="31" s="1"/>
  <c r="S181" i="31"/>
  <c r="T181" i="31" s="1"/>
  <c r="T180" i="31" s="1"/>
  <c r="S685" i="31"/>
  <c r="T685" i="31" s="1"/>
  <c r="T684" i="31" s="1"/>
  <c r="S205" i="31"/>
  <c r="T205" i="31" s="1"/>
  <c r="T204" i="31" s="1"/>
  <c r="S1055" i="31"/>
  <c r="T1055" i="31" s="1"/>
  <c r="T1054" i="31" s="1"/>
  <c r="S143" i="31"/>
  <c r="T143" i="31" s="1"/>
  <c r="T142" i="31" s="1"/>
  <c r="S163" i="31"/>
  <c r="T163" i="31" s="1"/>
  <c r="T162" i="31" s="1"/>
  <c r="S369" i="31"/>
  <c r="T369" i="31" s="1"/>
  <c r="T368" i="31" s="1"/>
  <c r="S737" i="31"/>
  <c r="T737" i="31" s="1"/>
  <c r="T736" i="31" s="1"/>
  <c r="S631" i="31"/>
  <c r="T631" i="31" s="1"/>
  <c r="T630" i="31" s="1"/>
  <c r="S629" i="31"/>
  <c r="T629" i="31" s="1"/>
  <c r="T628" i="31" s="1"/>
  <c r="S511" i="31"/>
  <c r="T511" i="31" s="1"/>
  <c r="T510" i="31" s="1"/>
  <c r="S39" i="31"/>
  <c r="T39" i="31" s="1"/>
  <c r="T38" i="31" s="1"/>
  <c r="S1143" i="31"/>
  <c r="T1143" i="31" s="1"/>
  <c r="T1142" i="31" s="1"/>
  <c r="S179" i="31"/>
  <c r="T179" i="31" s="1"/>
  <c r="T178" i="31" s="1"/>
  <c r="S617" i="31"/>
  <c r="T617" i="31" s="1"/>
  <c r="T616" i="31" s="1"/>
  <c r="S441" i="31"/>
  <c r="T441" i="31" s="1"/>
  <c r="T440" i="31" s="1"/>
  <c r="S295" i="31"/>
  <c r="T295" i="31" s="1"/>
  <c r="T294" i="31" s="1"/>
  <c r="S715" i="31"/>
  <c r="T715" i="31" s="1"/>
  <c r="T714" i="31" s="1"/>
  <c r="S489" i="31"/>
  <c r="T489" i="31" s="1"/>
  <c r="T488" i="31" s="1"/>
  <c r="S307" i="31"/>
  <c r="T307" i="31" s="1"/>
  <c r="T306" i="31" s="1"/>
  <c r="S661" i="31"/>
  <c r="T661" i="31" s="1"/>
  <c r="T660" i="31" s="1"/>
  <c r="S621" i="31"/>
  <c r="T621" i="31" s="1"/>
  <c r="T620" i="31" s="1"/>
  <c r="S37" i="31"/>
  <c r="T37" i="31" s="1"/>
  <c r="T36" i="31" s="1"/>
  <c r="S259" i="31"/>
  <c r="T259" i="31" s="1"/>
  <c r="T258" i="31" s="1"/>
  <c r="S1133" i="31"/>
  <c r="T1133" i="31" s="1"/>
  <c r="T1132" i="31" s="1"/>
  <c r="S1027" i="31"/>
  <c r="T1027" i="31" s="1"/>
  <c r="T1026" i="31" s="1"/>
  <c r="S1001" i="31"/>
  <c r="T1001" i="31" s="1"/>
  <c r="T1000" i="31" s="1"/>
  <c r="S951" i="31"/>
  <c r="T951" i="31" s="1"/>
  <c r="T950" i="31" s="1"/>
  <c r="S875" i="31"/>
  <c r="T875" i="31" s="1"/>
  <c r="T874" i="31" s="1"/>
  <c r="S703" i="31"/>
  <c r="T703" i="31" s="1"/>
  <c r="T702" i="31" s="1"/>
  <c r="S559" i="31"/>
  <c r="T559" i="31" s="1"/>
  <c r="T558" i="31" s="1"/>
  <c r="S1157" i="31"/>
  <c r="T1157" i="31" s="1"/>
  <c r="T1156" i="31" s="1"/>
  <c r="S43" i="31"/>
  <c r="T43" i="31" s="1"/>
  <c r="T42" i="31" s="1"/>
  <c r="S175" i="31"/>
  <c r="T175" i="31" s="1"/>
  <c r="T174" i="31" s="1"/>
  <c r="S371" i="31"/>
  <c r="T371" i="31" s="1"/>
  <c r="T370" i="31" s="1"/>
  <c r="S1025" i="31"/>
  <c r="T1025" i="31" s="1"/>
  <c r="T1024" i="31" s="1"/>
  <c r="S879" i="31"/>
  <c r="T879" i="31" s="1"/>
  <c r="T878" i="31" s="1"/>
  <c r="S691" i="31"/>
  <c r="T691" i="31" s="1"/>
  <c r="T690" i="31" s="1"/>
  <c r="S383" i="31"/>
  <c r="T383" i="31" s="1"/>
  <c r="T382" i="31" s="1"/>
  <c r="S473" i="31"/>
  <c r="T473" i="31" s="1"/>
  <c r="T472" i="31" s="1"/>
  <c r="S669" i="31"/>
  <c r="T669" i="31" s="1"/>
  <c r="T668" i="31" s="1"/>
  <c r="S613" i="31"/>
  <c r="T613" i="31" s="1"/>
  <c r="T612" i="31" s="1"/>
  <c r="S249" i="31"/>
  <c r="T249" i="31" s="1"/>
  <c r="T248" i="31" s="1"/>
  <c r="S127" i="31"/>
  <c r="T127" i="31" s="1"/>
  <c r="T126" i="31" s="1"/>
  <c r="S379" i="31"/>
  <c r="T379" i="31" s="1"/>
  <c r="T378" i="31" s="1"/>
  <c r="S345" i="31"/>
  <c r="T345" i="31" s="1"/>
  <c r="T344" i="31" s="1"/>
  <c r="S321" i="31"/>
  <c r="T321" i="31" s="1"/>
  <c r="T320" i="31" s="1"/>
  <c r="S721" i="31"/>
  <c r="T721" i="31" s="1"/>
  <c r="T720" i="31" s="1"/>
  <c r="S627" i="31"/>
  <c r="T627" i="31" s="1"/>
  <c r="T626" i="31" s="1"/>
  <c r="S615" i="31"/>
  <c r="T615" i="31" s="1"/>
  <c r="T614" i="31" s="1"/>
  <c r="S495" i="31"/>
  <c r="T495" i="31" s="1"/>
  <c r="T494" i="31" s="1"/>
  <c r="S451" i="31"/>
  <c r="T451" i="31" s="1"/>
  <c r="T450" i="31" s="1"/>
  <c r="S943" i="31"/>
  <c r="T943" i="31" s="1"/>
  <c r="T942" i="31" s="1"/>
  <c r="S869" i="31"/>
  <c r="T869" i="31" s="1"/>
  <c r="T868" i="31" s="1"/>
  <c r="S889" i="31"/>
  <c r="T889" i="31" s="1"/>
  <c r="T888" i="31" s="1"/>
  <c r="S985" i="31"/>
  <c r="T985" i="31" s="1"/>
  <c r="T984" i="31" s="1"/>
  <c r="S217" i="31"/>
  <c r="T217" i="31" s="1"/>
  <c r="T216" i="31" s="1"/>
  <c r="S327" i="31"/>
  <c r="T327" i="31" s="1"/>
  <c r="T326" i="31" s="1"/>
  <c r="S863" i="31"/>
  <c r="T863" i="31" s="1"/>
  <c r="T862" i="31" s="1"/>
  <c r="S781" i="31"/>
  <c r="T781" i="31" s="1"/>
  <c r="T780" i="31" s="1"/>
  <c r="S389" i="31"/>
  <c r="T389" i="31" s="1"/>
  <c r="T388" i="31" s="1"/>
  <c r="S929" i="31"/>
  <c r="T929" i="31" s="1"/>
  <c r="T928" i="31" s="1"/>
  <c r="S795" i="31"/>
  <c r="T795" i="31" s="1"/>
  <c r="T794" i="31" s="1"/>
  <c r="S1087" i="31"/>
  <c r="T1087" i="31" s="1"/>
  <c r="T1086" i="31" s="1"/>
  <c r="S1045" i="31"/>
  <c r="T1045" i="31" s="1"/>
  <c r="T1044" i="31" s="1"/>
  <c r="S1007" i="31"/>
  <c r="T1007" i="31" s="1"/>
  <c r="T1006" i="31" s="1"/>
  <c r="S599" i="31"/>
  <c r="T599" i="31" s="1"/>
  <c r="T598" i="31" s="1"/>
  <c r="S531" i="31"/>
  <c r="T531" i="31" s="1"/>
  <c r="T530" i="31" s="1"/>
  <c r="S585" i="31"/>
  <c r="T585" i="31" s="1"/>
  <c r="T584" i="31" s="1"/>
  <c r="S695" i="31"/>
  <c r="T695" i="31" s="1"/>
  <c r="T694" i="31" s="1"/>
  <c r="S1129" i="31"/>
  <c r="T1129" i="31" s="1"/>
  <c r="T1128" i="31" s="1"/>
  <c r="S1175" i="31"/>
  <c r="T1175" i="31" s="1"/>
  <c r="T1174" i="31" s="1"/>
  <c r="S377" i="31"/>
  <c r="T377" i="31" s="1"/>
  <c r="T376" i="31" s="1"/>
  <c r="S969" i="31"/>
  <c r="T969" i="31" s="1"/>
  <c r="T968" i="31" s="1"/>
  <c r="S7" i="31"/>
  <c r="T7" i="31" s="1"/>
  <c r="T6" i="31" s="1"/>
  <c r="S23" i="31"/>
  <c r="T23" i="31" s="1"/>
  <c r="T22" i="31" s="1"/>
  <c r="S401" i="31"/>
  <c r="T401" i="31" s="1"/>
  <c r="T400" i="31" s="1"/>
  <c r="S107" i="31"/>
  <c r="T107" i="31" s="1"/>
  <c r="T106" i="31" s="1"/>
  <c r="S1047" i="31"/>
  <c r="T1047" i="31" s="1"/>
  <c r="T1046" i="31" s="1"/>
  <c r="S989" i="31"/>
  <c r="T989" i="31" s="1"/>
  <c r="T988" i="31" s="1"/>
  <c r="S939" i="31"/>
  <c r="T939" i="31" s="1"/>
  <c r="T938" i="31" s="1"/>
  <c r="S767" i="31"/>
  <c r="T767" i="31" s="1"/>
  <c r="T766" i="31" s="1"/>
  <c r="S859" i="31"/>
  <c r="T859" i="31" s="1"/>
  <c r="T858" i="31" s="1"/>
  <c r="S611" i="31"/>
  <c r="T611" i="31" s="1"/>
  <c r="T610" i="31" s="1"/>
  <c r="S149" i="31"/>
  <c r="T149" i="31" s="1"/>
  <c r="T148" i="31" s="1"/>
  <c r="S1083" i="31"/>
  <c r="T1083" i="31" s="1"/>
  <c r="T1082" i="31" s="1"/>
  <c r="S913" i="31"/>
  <c r="T913" i="31" s="1"/>
  <c r="T912" i="31" s="1"/>
  <c r="S841" i="31"/>
  <c r="T841" i="31" s="1"/>
  <c r="T840" i="31" s="1"/>
  <c r="S121" i="31"/>
  <c r="T121" i="31" s="1"/>
  <c r="T120" i="31" s="1"/>
  <c r="S203" i="31"/>
  <c r="T203" i="31" s="1"/>
  <c r="T202" i="31" s="1"/>
  <c r="S227" i="31"/>
  <c r="T227" i="31" s="1"/>
  <c r="T226" i="31" s="1"/>
  <c r="S111" i="31"/>
  <c r="T111" i="31" s="1"/>
  <c r="T110" i="31" s="1"/>
  <c r="S335" i="31"/>
  <c r="T335" i="31" s="1"/>
  <c r="T334" i="31" s="1"/>
  <c r="S1119" i="31"/>
  <c r="T1119" i="31" s="1"/>
  <c r="T1118" i="31" s="1"/>
  <c r="S375" i="31"/>
  <c r="T375" i="31" s="1"/>
  <c r="T374" i="31" s="1"/>
  <c r="S1029" i="31"/>
  <c r="T1029" i="31" s="1"/>
  <c r="T1028" i="31" s="1"/>
  <c r="S991" i="31"/>
  <c r="T991" i="31" s="1"/>
  <c r="T990" i="31" s="1"/>
  <c r="S711" i="31"/>
  <c r="T711" i="31" s="1"/>
  <c r="T710" i="31" s="1"/>
  <c r="S583" i="31"/>
  <c r="T583" i="31" s="1"/>
  <c r="T582" i="31" s="1"/>
  <c r="S517" i="31"/>
  <c r="T517" i="31" s="1"/>
  <c r="T516" i="31" s="1"/>
  <c r="S35" i="31"/>
  <c r="T35" i="31" s="1"/>
  <c r="T34" i="31" s="1"/>
  <c r="S145" i="31"/>
  <c r="T145" i="31" s="1"/>
  <c r="T144" i="31" s="1"/>
  <c r="S1049" i="31"/>
  <c r="T1049" i="31" s="1"/>
  <c r="T1048" i="31" s="1"/>
  <c r="S683" i="31"/>
  <c r="T683" i="31" s="1"/>
  <c r="T682" i="31" s="1"/>
  <c r="S1107" i="31"/>
  <c r="T1107" i="31" s="1"/>
  <c r="T1106" i="31" s="1"/>
  <c r="S1057" i="31"/>
  <c r="T1057" i="31" s="1"/>
  <c r="T1056" i="31" s="1"/>
  <c r="S73" i="31"/>
  <c r="T73" i="31" s="1"/>
  <c r="T72" i="31" s="1"/>
  <c r="S9" i="31"/>
  <c r="T9" i="31" s="1"/>
  <c r="T8" i="31" s="1"/>
  <c r="S667" i="31"/>
  <c r="T667" i="31" s="1"/>
  <c r="T666" i="31" s="1"/>
  <c r="S275" i="31"/>
  <c r="T275" i="31" s="1"/>
  <c r="T274" i="31" s="1"/>
  <c r="S857" i="31"/>
  <c r="T857" i="31" s="1"/>
  <c r="T856" i="31" s="1"/>
  <c r="S413" i="31"/>
  <c r="T413" i="31" s="1"/>
  <c r="T412" i="31" s="1"/>
  <c r="S325" i="31"/>
  <c r="T325" i="31" s="1"/>
  <c r="T324" i="31" s="1"/>
  <c r="S297" i="31"/>
  <c r="T297" i="31" s="1"/>
  <c r="T296" i="31" s="1"/>
  <c r="S177" i="31"/>
  <c r="T177" i="31" s="1"/>
  <c r="T176" i="31" s="1"/>
  <c r="S953" i="31"/>
  <c r="T953" i="31" s="1"/>
  <c r="T952" i="31" s="1"/>
  <c r="S731" i="31"/>
  <c r="T731" i="31" s="1"/>
  <c r="T730" i="31" s="1"/>
  <c r="S655" i="31"/>
  <c r="T655" i="31" s="1"/>
  <c r="T654" i="31" s="1"/>
  <c r="S519" i="31"/>
  <c r="T519" i="31" s="1"/>
  <c r="T518" i="31" s="1"/>
  <c r="S1115" i="31"/>
  <c r="T1115" i="31" s="1"/>
  <c r="T1114" i="31" s="1"/>
  <c r="S713" i="31"/>
  <c r="T713" i="31" s="1"/>
  <c r="T712" i="31" s="1"/>
  <c r="S1071" i="31"/>
  <c r="T1071" i="31" s="1"/>
  <c r="T1070" i="31" s="1"/>
  <c r="S255" i="31"/>
  <c r="T255" i="31" s="1"/>
  <c r="T254" i="31" s="1"/>
  <c r="S329" i="31"/>
  <c r="T329" i="31" s="1"/>
  <c r="T328" i="31" s="1"/>
  <c r="S1031" i="31"/>
  <c r="T1031" i="31" s="1"/>
  <c r="T1030" i="31" s="1"/>
  <c r="S973" i="31"/>
  <c r="T973" i="31" s="1"/>
  <c r="T972" i="31" s="1"/>
  <c r="S751" i="31"/>
  <c r="T751" i="31" s="1"/>
  <c r="T750" i="31" s="1"/>
  <c r="S779" i="31"/>
  <c r="T779" i="31" s="1"/>
  <c r="T778" i="31" s="1"/>
  <c r="S595" i="31"/>
  <c r="T595" i="31" s="1"/>
  <c r="T594" i="31" s="1"/>
  <c r="S475" i="31"/>
  <c r="T475" i="31" s="1"/>
  <c r="T474" i="31" s="1"/>
  <c r="S543" i="31"/>
  <c r="T543" i="31" s="1"/>
  <c r="T542" i="31" s="1"/>
  <c r="S319" i="31"/>
  <c r="T319" i="31" s="1"/>
  <c r="T318" i="31" s="1"/>
  <c r="S897" i="31"/>
  <c r="T897" i="31" s="1"/>
  <c r="T896" i="31" s="1"/>
  <c r="S825" i="31"/>
  <c r="T825" i="31" s="1"/>
  <c r="T824" i="31" s="1"/>
  <c r="S633" i="31"/>
  <c r="T633" i="31" s="1"/>
  <c r="T632" i="31" s="1"/>
  <c r="S421" i="31"/>
  <c r="T421" i="31" s="1"/>
  <c r="T420" i="31" s="1"/>
  <c r="S449" i="31"/>
  <c r="T449" i="31" s="1"/>
  <c r="T448" i="31" s="1"/>
  <c r="S87" i="31"/>
  <c r="T87" i="31" s="1"/>
  <c r="T86" i="31" s="1"/>
  <c r="S245" i="31"/>
  <c r="T245" i="31" s="1"/>
  <c r="T244" i="31" s="1"/>
  <c r="S225" i="31"/>
  <c r="T225" i="31" s="1"/>
  <c r="T224" i="31" s="1"/>
  <c r="S359" i="31"/>
  <c r="T359" i="31" s="1"/>
  <c r="T358" i="31" s="1"/>
  <c r="S883" i="31"/>
  <c r="T883" i="31" s="1"/>
  <c r="T882" i="31" s="1"/>
  <c r="S785" i="31"/>
  <c r="T785" i="31" s="1"/>
  <c r="T784" i="31" s="1"/>
  <c r="S131" i="31"/>
  <c r="T131" i="31" s="1"/>
  <c r="T130" i="31" s="1"/>
  <c r="S567" i="31"/>
  <c r="T567" i="31" s="1"/>
  <c r="T566" i="31" s="1"/>
  <c r="S501" i="31"/>
  <c r="T501" i="31" s="1"/>
  <c r="T500" i="31" s="1"/>
  <c r="S101" i="31"/>
  <c r="T101" i="31" s="1"/>
  <c r="T100" i="31" s="1"/>
  <c r="S65" i="31"/>
  <c r="T65" i="31" s="1"/>
  <c r="T64" i="31" s="1"/>
  <c r="S381" i="31"/>
  <c r="T381" i="31" s="1"/>
  <c r="T380" i="31" s="1"/>
  <c r="S833" i="31"/>
  <c r="T833" i="31" s="1"/>
  <c r="T832" i="31" s="1"/>
  <c r="S843" i="31"/>
  <c r="T843" i="31" s="1"/>
  <c r="T842" i="31" s="1"/>
  <c r="S657" i="31"/>
  <c r="T657" i="31" s="1"/>
  <c r="T656" i="31" s="1"/>
  <c r="S529" i="31"/>
  <c r="T529" i="31" s="1"/>
  <c r="T528" i="31" s="1"/>
  <c r="S827" i="31"/>
  <c r="T827" i="31" s="1"/>
  <c r="T826" i="31" s="1"/>
  <c r="S553" i="31"/>
  <c r="T553" i="31" s="1"/>
  <c r="T552" i="31" s="1"/>
  <c r="S123" i="31"/>
  <c r="T123" i="31" s="1"/>
  <c r="T122" i="31" s="1"/>
  <c r="S443" i="31"/>
  <c r="T443" i="31" s="1"/>
  <c r="T442" i="31" s="1"/>
  <c r="S167" i="31"/>
  <c r="T167" i="31" s="1"/>
  <c r="T166" i="31" s="1"/>
  <c r="S1039" i="31"/>
  <c r="T1039" i="31" s="1"/>
  <c r="T1038" i="31" s="1"/>
  <c r="S979" i="31"/>
  <c r="T979" i="31" s="1"/>
  <c r="T978" i="31" s="1"/>
  <c r="S499" i="31"/>
  <c r="T499" i="31" s="1"/>
  <c r="T498" i="31" s="1"/>
  <c r="S25" i="31"/>
  <c r="T25" i="31" s="1"/>
  <c r="T24" i="31" s="1"/>
  <c r="S847" i="31"/>
  <c r="T847" i="31" s="1"/>
  <c r="T846" i="31" s="1"/>
  <c r="S557" i="31"/>
  <c r="T557" i="31" s="1"/>
  <c r="T556" i="31" s="1"/>
  <c r="S397" i="31"/>
  <c r="T397" i="31" s="1"/>
  <c r="T396" i="31" s="1"/>
  <c r="S197" i="31"/>
  <c r="T197" i="31" s="1"/>
  <c r="T196" i="31" s="1"/>
  <c r="S207" i="31"/>
  <c r="T207" i="31" s="1"/>
  <c r="T206" i="31" s="1"/>
  <c r="S937" i="31"/>
  <c r="T937" i="31" s="1"/>
  <c r="T936" i="31" s="1"/>
  <c r="S801" i="31"/>
  <c r="T801" i="31" s="1"/>
  <c r="T800" i="31" s="1"/>
  <c r="S639" i="31"/>
  <c r="T639" i="31" s="1"/>
  <c r="T638" i="31" s="1"/>
  <c r="S393" i="31"/>
  <c r="T393" i="31" s="1"/>
  <c r="T392" i="31" s="1"/>
  <c r="S503" i="31"/>
  <c r="T503" i="31" s="1"/>
  <c r="T502" i="31" s="1"/>
  <c r="S697" i="31"/>
  <c r="T697" i="31" s="1"/>
  <c r="T696" i="31" s="1"/>
  <c r="S1171" i="31"/>
  <c r="T1171" i="31" s="1"/>
  <c r="T1170" i="31" s="1"/>
  <c r="S1120" i="31"/>
  <c r="T1121" i="31" s="1"/>
  <c r="T1120" i="31" s="1"/>
  <c r="S113" i="31"/>
  <c r="T113" i="31" s="1"/>
  <c r="T112" i="31" s="1"/>
  <c r="S191" i="31"/>
  <c r="T191" i="31" s="1"/>
  <c r="T190" i="31" s="1"/>
  <c r="S957" i="31"/>
  <c r="T957" i="31" s="1"/>
  <c r="T956" i="31" s="1"/>
  <c r="S735" i="31"/>
  <c r="T735" i="31" s="1"/>
  <c r="T734" i="31" s="1"/>
  <c r="S765" i="31"/>
  <c r="T765" i="31" s="1"/>
  <c r="T764" i="31" s="1"/>
  <c r="S579" i="31"/>
  <c r="T579" i="31" s="1"/>
  <c r="T578" i="31" s="1"/>
  <c r="S459" i="31"/>
  <c r="T459" i="31" s="1"/>
  <c r="T458" i="31" s="1"/>
  <c r="S527" i="31"/>
  <c r="T527" i="31" s="1"/>
  <c r="T526" i="31" s="1"/>
  <c r="S881" i="31"/>
  <c r="T881" i="31" s="1"/>
  <c r="T880" i="31" s="1"/>
  <c r="S811" i="31"/>
  <c r="T811" i="31" s="1"/>
  <c r="T810" i="31" s="1"/>
  <c r="S549" i="31"/>
  <c r="T549" i="31" s="1"/>
  <c r="T548" i="31" s="1"/>
  <c r="S405" i="31"/>
  <c r="T405" i="31" s="1"/>
  <c r="T404" i="31" s="1"/>
  <c r="S439" i="31"/>
  <c r="T439" i="31" s="1"/>
  <c r="T438" i="31" s="1"/>
  <c r="S1161" i="31"/>
  <c r="T1161" i="31" s="1"/>
  <c r="T1160" i="31" s="1"/>
  <c r="S305" i="31"/>
  <c r="T305" i="31" s="1"/>
  <c r="T304" i="31" s="1"/>
  <c r="S201" i="31"/>
  <c r="T201" i="31" s="1"/>
  <c r="T200" i="31" s="1"/>
  <c r="S291" i="31"/>
  <c r="T291" i="31" s="1"/>
  <c r="T290" i="31" s="1"/>
  <c r="S1051" i="31"/>
  <c r="T1051" i="31" s="1"/>
  <c r="T1050" i="31" s="1"/>
  <c r="S993" i="31"/>
  <c r="T993" i="31" s="1"/>
  <c r="T992" i="31" s="1"/>
  <c r="S959" i="31"/>
  <c r="T959" i="31" s="1"/>
  <c r="T958" i="31" s="1"/>
  <c r="S867" i="31"/>
  <c r="T867" i="31" s="1"/>
  <c r="T866" i="31" s="1"/>
  <c r="S137" i="31"/>
  <c r="T137" i="31" s="1"/>
  <c r="T136" i="31" s="1"/>
  <c r="S783" i="31"/>
  <c r="T783" i="31" s="1"/>
  <c r="T782" i="31" s="1"/>
  <c r="S679" i="31"/>
  <c r="T679" i="31" s="1"/>
  <c r="T678" i="31" s="1"/>
  <c r="S551" i="31"/>
  <c r="T551" i="31" s="1"/>
  <c r="T550" i="31" s="1"/>
  <c r="S485" i="31"/>
  <c r="T485" i="31" s="1"/>
  <c r="T48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29"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<sst xmlns="http://schemas.openxmlformats.org/spreadsheetml/2006/main" count="23086" uniqueCount="6349">
  <si>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</si>
  <si>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</si>
  <si>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</si>
  <si>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</si>
  <si>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</si>
  <si>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</si>
  <si>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</si>
  <si>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</si>
  <si>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</si>
  <si>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</si>
  <si>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</si>
  <si>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</si>
  <si>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</si>
  <si>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</si>
  <si>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</si>
  <si>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</si>
  <si>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</si>
  <si>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</si>
  <si>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</si>
  <si>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</si>
  <si>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</si>
  <si>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</si>
  <si>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</si>
  <si>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</si>
  <si>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</si>
  <si>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</si>
  <si>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</si>
  <si>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</si>
  <si>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</si>
  <si>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</si>
  <si>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</si>
  <si>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</si>
  <si>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</si>
  <si>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</si>
  <si>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</si>
  <si>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</si>
  <si>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</si>
  <si>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</si>
  <si>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</si>
  <si>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</si>
  <si>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</si>
  <si>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</si>
  <si>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</si>
  <si>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</si>
  <si>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</si>
  <si>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</si>
  <si>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</si>
  <si>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</si>
  <si>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</si>
  <si>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</si>
  <si>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</si>
  <si>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</si>
  <si>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</si>
  <si>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</si>
  <si>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</si>
  <si>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</si>
  <si>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</si>
  <si>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</si>
  <si>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</si>
  <si>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</si>
  <si>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</si>
  <si>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</si>
  <si>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</si>
  <si>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</si>
  <si>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</si>
  <si>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</si>
  <si>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</si>
  <si>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</si>
  <si>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</si>
  <si>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</si>
  <si>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</si>
  <si>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</si>
  <si>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</si>
  <si>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</si>
  <si>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</si>
  <si>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</si>
  <si>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</si>
  <si>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</si>
  <si>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</si>
  <si>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</si>
  <si>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</si>
  <si>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</si>
  <si>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</si>
  <si>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</si>
  <si>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</si>
  <si>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</si>
  <si>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</si>
  <si>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</si>
  <si>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</si>
  <si>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</si>
  <si>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</si>
  <si>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</si>
  <si>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</si>
  <si>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</si>
  <si>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</si>
  <si>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</si>
  <si>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</si>
  <si>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</si>
  <si>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</si>
  <si>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</si>
  <si>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</si>
  <si>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</si>
  <si>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</si>
  <si>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</si>
  <si>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</si>
  <si>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</si>
  <si>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</si>
  <si>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</si>
  <si>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</si>
  <si>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</si>
  <si>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</si>
  <si>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</si>
  <si>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</si>
  <si>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</si>
  <si>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</si>
  <si>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</si>
  <si>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</si>
  <si>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</si>
  <si>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</si>
  <si>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</si>
  <si>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</si>
  <si>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</si>
  <si>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</si>
  <si>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</si>
  <si>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</si>
  <si>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</si>
  <si>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</si>
  <si>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</si>
  <si>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</si>
  <si>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</si>
  <si>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</si>
  <si>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</si>
  <si>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</si>
  <si>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</si>
  <si>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</si>
  <si>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</si>
  <si>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</si>
  <si>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</si>
  <si>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</si>
  <si>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</si>
  <si>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</si>
  <si>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</si>
  <si>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</si>
  <si>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</si>
  <si>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</si>
  <si>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</si>
  <si>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</si>
  <si>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</si>
  <si>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</si>
  <si>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</si>
  <si>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</si>
  <si>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</si>
  <si>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</si>
  <si>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</si>
  <si>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</si>
  <si>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</si>
  <si>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</si>
  <si>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</si>
  <si>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</si>
  <si>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</si>
  <si>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</si>
  <si>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</si>
  <si>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</si>
  <si>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</si>
  <si>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</si>
  <si>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</si>
  <si>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</si>
  <si>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</si>
  <si>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</si>
  <si>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</si>
  <si>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</si>
  <si>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</si>
  <si>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</si>
  <si>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</si>
  <si>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</si>
  <si>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</si>
  <si>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</si>
  <si>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</si>
  <si>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</si>
  <si>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</si>
  <si>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</si>
  <si>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</si>
  <si>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</si>
  <si>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</si>
  <si>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</si>
  <si>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</si>
  <si>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</si>
  <si>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</si>
  <si>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</si>
  <si>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</si>
  <si>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</si>
  <si>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</si>
  <si>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</si>
  <si>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</si>
  <si>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</si>
  <si>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</si>
  <si>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</si>
  <si>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</si>
  <si>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</si>
  <si>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</si>
  <si>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</si>
  <si>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</si>
  <si>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</si>
  <si>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</si>
  <si>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</si>
  <si>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</si>
  <si>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</si>
  <si>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</si>
  <si>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</si>
  <si>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</si>
  <si>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</si>
  <si>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</si>
  <si>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</si>
  <si>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</si>
  <si>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</si>
  <si>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</si>
  <si>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</si>
  <si>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</si>
  <si>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</si>
  <si>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</si>
  <si>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</si>
  <si>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</si>
  <si>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</si>
  <si>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</si>
  <si>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</si>
  <si>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</si>
  <si>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</si>
  <si>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</si>
  <si>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</si>
  <si>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</si>
  <si>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</si>
  <si>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</si>
  <si>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</si>
  <si>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</si>
  <si>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</si>
  <si>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</si>
  <si>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</si>
  <si>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</si>
  <si>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</si>
  <si>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</si>
  <si>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</si>
  <si>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</si>
  <si>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</si>
  <si>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</si>
  <si>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</si>
  <si>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</si>
  <si>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</si>
  <si>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</si>
  <si>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</si>
  <si>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</si>
  <si>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</si>
  <si>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</si>
  <si>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</si>
  <si>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</si>
  <si>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</si>
  <si>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</si>
  <si>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</si>
  <si>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</si>
  <si>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</si>
  <si>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</si>
  <si>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</si>
  <si>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</si>
  <si>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</si>
  <si>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</si>
  <si>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</si>
  <si>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</si>
  <si>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</si>
  <si>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</si>
  <si>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</si>
  <si>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</si>
  <si>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</si>
  <si>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</si>
  <si>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</si>
  <si>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</si>
  <si>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</si>
  <si>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</si>
  <si>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</si>
  <si>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</si>
  <si>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</si>
  <si>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</si>
  <si>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</si>
  <si>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</si>
  <si>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</si>
  <si>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</si>
  <si>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</si>
  <si>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</si>
  <si>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</si>
  <si>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</si>
  <si>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</si>
  <si>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</si>
  <si>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</si>
  <si>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</si>
  <si>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</si>
  <si>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</si>
  <si>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</si>
  <si>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</si>
  <si>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</si>
  <si>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</si>
  <si>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</si>
  <si>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</si>
  <si>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</si>
  <si>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</si>
  <si>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</si>
  <si>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</si>
  <si>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</si>
  <si>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</si>
  <si>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</si>
  <si>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</si>
  <si>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</si>
  <si>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</si>
  <si>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</si>
  <si>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</si>
  <si>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</si>
  <si>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</si>
  <si>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</si>
  <si>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</si>
  <si>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</si>
  <si>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</si>
  <si>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</si>
  <si>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</si>
  <si>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</si>
  <si>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</si>
  <si>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</si>
  <si>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</si>
  <si>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</si>
  <si>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</si>
  <si>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</si>
  <si>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</si>
  <si>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</si>
  <si>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</si>
  <si>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</si>
  <si>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</si>
  <si>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</si>
  <si>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</si>
  <si>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</si>
  <si>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</si>
  <si>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</si>
  <si>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</si>
  <si>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</si>
  <si>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</si>
  <si>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</si>
  <si>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</si>
  <si>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</si>
  <si>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</si>
  <si>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</si>
  <si>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</si>
  <si>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</si>
  <si>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</si>
  <si>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</si>
  <si>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</si>
  <si>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</si>
  <si>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</si>
  <si>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</si>
  <si>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</si>
  <si>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</si>
  <si>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</si>
  <si>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</si>
  <si>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</si>
  <si>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</si>
  <si>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</si>
  <si>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</si>
  <si>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</si>
  <si>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</si>
  <si>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</si>
  <si>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</si>
  <si>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</si>
  <si>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</si>
  <si>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</si>
  <si>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</si>
  <si>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</si>
  <si>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</si>
  <si>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</si>
  <si>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</si>
  <si>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</si>
  <si>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</si>
  <si>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</si>
  <si>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</si>
  <si>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</si>
  <si>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</si>
  <si>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</si>
  <si>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</si>
  <si>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</si>
  <si>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</si>
  <si>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</si>
  <si>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</si>
  <si>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</si>
  <si>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</si>
  <si>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</si>
  <si>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</si>
  <si>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</si>
  <si>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</si>
  <si>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</si>
  <si>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</si>
  <si>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</si>
  <si>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</si>
  <si>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</si>
  <si>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</si>
  <si>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</si>
  <si>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</si>
  <si>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</si>
  <si>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</si>
  <si>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</si>
  <si>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</si>
  <si>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</si>
  <si>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</si>
  <si>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</si>
  <si>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</si>
  <si>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</si>
  <si>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</si>
  <si>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</si>
  <si>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</si>
  <si>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</si>
  <si>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</si>
  <si>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</si>
  <si>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</si>
  <si>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</si>
  <si>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</si>
  <si>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</si>
  <si>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</si>
  <si>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</si>
  <si>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</si>
  <si>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</si>
  <si>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</si>
  <si>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</si>
  <si>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</si>
  <si>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</si>
  <si>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</si>
  <si>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</si>
  <si>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</si>
  <si>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</si>
  <si>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</si>
  <si>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</si>
  <si>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</si>
  <si>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</si>
  <si>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</si>
  <si>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</si>
  <si>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</si>
  <si>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</si>
  <si>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</si>
  <si>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</si>
  <si>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</si>
  <si>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</si>
  <si>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</si>
  <si>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</si>
  <si>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</si>
  <si>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</si>
  <si>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</si>
  <si>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</si>
  <si>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</si>
  <si>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</si>
  <si>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</si>
  <si>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</si>
  <si>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</si>
  <si>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</si>
  <si>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</si>
  <si>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</si>
  <si>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</si>
  <si>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</si>
  <si>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</si>
  <si>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</si>
  <si>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</si>
  <si>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</si>
  <si>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</si>
  <si>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</si>
  <si>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</si>
  <si>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</si>
  <si>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</si>
  <si>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</si>
  <si>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</si>
  <si>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</si>
  <si>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</si>
  <si>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</si>
  <si>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</si>
  <si>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</si>
  <si>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</si>
  <si>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</si>
  <si>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</si>
  <si>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</si>
  <si>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</si>
  <si>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</si>
  <si>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</si>
  <si>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</si>
  <si>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</si>
  <si>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</si>
  <si>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</si>
  <si>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</si>
  <si>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</si>
  <si>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</si>
  <si>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</si>
  <si>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</si>
  <si>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</si>
  <si>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</si>
  <si>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</si>
  <si>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</si>
  <si>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</si>
  <si>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</si>
  <si>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</si>
  <si>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</si>
  <si>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</si>
  <si>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</si>
  <si>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</si>
  <si>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</si>
  <si>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</si>
  <si>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</si>
  <si>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</si>
  <si>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</si>
  <si>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</si>
  <si>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</si>
  <si>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</si>
  <si>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</si>
  <si>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</si>
  <si>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</si>
  <si>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</si>
  <si>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</si>
  <si>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</si>
  <si>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</si>
  <si>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</si>
  <si>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</si>
  <si>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</si>
  <si>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</si>
  <si>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</si>
  <si>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</si>
  <si>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</si>
  <si>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</si>
  <si>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</si>
  <si>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</si>
  <si>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</si>
  <si>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</si>
  <si>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</si>
  <si>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</si>
  <si>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</si>
  <si>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</si>
  <si>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</si>
  <si>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</si>
  <si>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</si>
  <si>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</si>
  <si>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</si>
  <si>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</si>
  <si>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</si>
  <si>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</si>
  <si>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</si>
  <si>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</si>
  <si>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</si>
  <si>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</si>
  <si>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</si>
  <si>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</si>
  <si>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</si>
  <si>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</si>
  <si>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</si>
  <si>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</si>
  <si>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</si>
  <si>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</si>
  <si>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</si>
  <si>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</si>
  <si>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</si>
  <si>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</si>
  <si>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</si>
  <si>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</si>
  <si>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</si>
  <si>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</si>
  <si>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</si>
  <si>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</si>
  <si>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</si>
  <si>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</si>
  <si>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</si>
  <si>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</si>
  <si>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</si>
  <si>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</si>
  <si>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</si>
  <si>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</si>
  <si>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</si>
  <si>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</si>
  <si>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</si>
  <si>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</si>
  <si>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</si>
  <si>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</si>
  <si>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</si>
  <si>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</si>
  <si>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</si>
  <si>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</si>
  <si>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</si>
  <si>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</si>
  <si>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</si>
  <si>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</si>
  <si>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</si>
  <si>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</si>
  <si>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</si>
  <si>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</si>
  <si>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</si>
  <si>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</si>
  <si>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</si>
  <si>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</si>
  <si>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</si>
  <si>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</si>
  <si>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</si>
  <si>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Bs
Crédito</t>
  </si>
  <si>
    <t>TRL Bs
Débito</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</si>
  <si>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</si>
  <si>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</si>
  <si>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</si>
  <si>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</si>
  <si>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</si>
  <si>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</si>
  <si>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</si>
  <si>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</si>
  <si>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</si>
  <si>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</si>
  <si>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</si>
  <si>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</si>
  <si>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</si>
  <si>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</si>
  <si>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</si>
  <si>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</si>
  <si>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</si>
  <si>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</si>
  <si>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</si>
  <si>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</si>
  <si>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</si>
  <si>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</si>
  <si>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</si>
  <si>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</si>
  <si>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</si>
  <si>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</si>
  <si>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</si>
  <si>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</si>
  <si>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</si>
  <si>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</si>
  <si>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</si>
  <si>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</si>
  <si>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</si>
  <si>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</si>
  <si>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</si>
  <si>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</si>
  <si>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</si>
  <si>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</si>
  <si>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</si>
  <si>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</si>
  <si>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</si>
  <si>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</si>
  <si>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</si>
  <si>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</si>
  <si>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</si>
  <si>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</si>
  <si>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</si>
  <si>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</si>
  <si>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</si>
  <si>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</si>
  <si>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</si>
  <si>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</si>
  <si>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</si>
  <si>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</si>
  <si>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</si>
  <si>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</si>
  <si>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</si>
  <si>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</si>
  <si>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</si>
  <si>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</si>
  <si>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</si>
  <si>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</si>
  <si>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</si>
  <si>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</si>
  <si>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</si>
  <si>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</si>
  <si>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</si>
  <si>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</si>
  <si>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</si>
  <si>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</si>
  <si>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</si>
  <si>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</si>
  <si>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</si>
  <si>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</si>
  <si>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</si>
  <si>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</si>
  <si>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</si>
  <si>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</si>
  <si>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</si>
  <si>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</si>
  <si>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</si>
  <si>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</si>
  <si>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</si>
  <si>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</si>
  <si>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</si>
  <si>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</si>
  <si>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</si>
  <si>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</si>
  <si>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</si>
  <si>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</si>
  <si>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</si>
  <si>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</si>
  <si>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</si>
  <si>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</si>
  <si>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</si>
  <si>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</si>
  <si>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</si>
  <si>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</si>
  <si>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</si>
  <si>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</si>
  <si>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</si>
  <si>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</si>
  <si>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</si>
  <si>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</si>
  <si>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</si>
  <si>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</si>
  <si>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</si>
  <si>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</si>
  <si>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</si>
  <si>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</si>
  <si>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</si>
  <si>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</si>
  <si>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</si>
  <si>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</si>
  <si>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</si>
  <si>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</si>
  <si>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</si>
  <si>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</si>
  <si>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</si>
  <si>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</si>
  <si>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</si>
  <si>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</si>
  <si>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</si>
  <si>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</si>
  <si>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</si>
  <si>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</si>
  <si>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</si>
  <si>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</si>
  <si>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</si>
  <si>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</si>
  <si>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</si>
  <si>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</si>
  <si>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</si>
  <si>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</si>
  <si>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</si>
  <si>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</si>
  <si>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</si>
  <si>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</si>
  <si>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</si>
  <si>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</si>
  <si>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</si>
  <si>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</si>
  <si>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</si>
  <si>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</si>
  <si>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</si>
  <si>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</si>
  <si>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</si>
  <si>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</si>
  <si>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</si>
  <si>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</si>
  <si>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</si>
  <si>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</si>
  <si>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</si>
  <si>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</si>
  <si>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</si>
  <si>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</si>
  <si>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</si>
  <si>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</si>
  <si>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</si>
  <si>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</si>
  <si>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</si>
  <si>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</si>
  <si>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</si>
  <si>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</si>
  <si>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</si>
  <si>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</si>
  <si>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</si>
  <si>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</si>
  <si>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</si>
  <si>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</si>
  <si>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</si>
  <si>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</si>
  <si>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</si>
  <si>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</si>
  <si>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</si>
  <si>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</si>
  <si>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</si>
  <si>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</si>
  <si>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</si>
  <si>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</si>
  <si>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</si>
  <si>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</si>
  <si>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</si>
  <si>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</si>
  <si>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</si>
  <si>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</si>
  <si>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</si>
  <si>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</si>
  <si>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</si>
  <si>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</si>
  <si>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</si>
  <si>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</si>
  <si>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</si>
  <si>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</si>
  <si>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</si>
  <si>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</si>
  <si>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</si>
  <si>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</si>
  <si>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</si>
  <si>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</si>
  <si>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</si>
  <si>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</si>
  <si>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</si>
  <si>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</si>
  <si>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</si>
  <si>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</si>
  <si>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</si>
  <si>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</si>
  <si>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</si>
  <si>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</si>
  <si>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</si>
  <si>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</si>
  <si>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</si>
  <si>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</si>
  <si>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</si>
  <si>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</si>
  <si>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</si>
  <si>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</si>
  <si>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</si>
  <si>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</si>
  <si>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</si>
  <si>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</si>
  <si>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</si>
  <si>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</si>
  <si>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</si>
  <si>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</si>
  <si>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</si>
  <si>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</si>
  <si>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</si>
  <si>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</si>
  <si>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</si>
  <si>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</si>
  <si>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</si>
  <si>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</si>
  <si>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</si>
  <si>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</si>
  <si>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</si>
  <si>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</si>
  <si>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</si>
  <si>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</si>
  <si>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</si>
  <si>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</si>
  <si>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</si>
  <si>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</si>
  <si>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</si>
  <si>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</si>
  <si>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</si>
  <si>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</si>
  <si>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</si>
  <si>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</si>
  <si>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</si>
  <si>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</si>
  <si>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</si>
  <si>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</si>
  <si>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</si>
  <si>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</si>
  <si>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</si>
  <si>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</si>
  <si>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</si>
  <si>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</si>
  <si>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</si>
  <si>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</si>
  <si>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</si>
  <si>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</si>
  <si>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</si>
  <si>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</si>
  <si>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</si>
  <si>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</si>
  <si>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</si>
  <si>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</si>
  <si>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</si>
  <si>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</si>
  <si>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</si>
  <si>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</si>
  <si>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</si>
  <si>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</si>
  <si>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</si>
  <si>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</si>
  <si>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</si>
  <si>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</si>
  <si>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</si>
  <si>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</si>
  <si>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</si>
  <si>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</si>
  <si>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</si>
  <si>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</si>
  <si>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</si>
  <si>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</si>
  <si>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</si>
  <si>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</si>
  <si>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</si>
  <si>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</si>
  <si>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</si>
  <si>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</si>
  <si>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</si>
  <si>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</si>
  <si>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</si>
  <si>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</si>
  <si>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</si>
  <si>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</si>
  <si>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</si>
  <si>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</si>
  <si>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</si>
  <si>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</si>
  <si>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</si>
  <si>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</si>
  <si>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</si>
  <si>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</si>
  <si>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</si>
  <si>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</si>
  <si>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</si>
  <si>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</si>
  <si>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</si>
  <si>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</si>
  <si>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</si>
  <si>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</si>
  <si>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</si>
  <si>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</si>
  <si>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</si>
  <si>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</si>
  <si>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</si>
  <si>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</si>
  <si>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</si>
  <si>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</si>
  <si>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</si>
  <si>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</si>
  <si>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</si>
  <si>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</si>
  <si>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</si>
  <si>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</si>
  <si>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</si>
  <si>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</si>
  <si>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</si>
  <si>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</si>
  <si>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</si>
  <si>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</si>
  <si>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</si>
  <si>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</si>
  <si>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</si>
  <si>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</si>
  <si>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</si>
  <si>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</si>
  <si>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</si>
  <si>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</si>
  <si>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</si>
  <si>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</si>
  <si>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</si>
  <si>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</si>
  <si>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</si>
  <si>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</si>
  <si>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</si>
  <si>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</si>
  <si>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</si>
  <si>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</si>
  <si>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</si>
  <si>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</si>
  <si>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</si>
  <si>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</si>
  <si>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</si>
  <si>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</si>
  <si>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</si>
  <si>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</si>
  <si>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</si>
  <si>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</si>
  <si>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</si>
  <si>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</si>
  <si>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</si>
  <si>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</si>
  <si>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</si>
  <si>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</si>
  <si>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</si>
  <si>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</si>
  <si>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</si>
  <si>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</si>
  <si>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</si>
  <si>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</si>
  <si>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</si>
  <si>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</si>
  <si>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</si>
  <si>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</si>
  <si>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</si>
  <si>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</si>
  <si>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</si>
  <si>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</si>
  <si>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</si>
  <si>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</si>
  <si>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</si>
  <si>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</si>
  <si>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</si>
  <si>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</si>
  <si>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</si>
  <si>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</si>
  <si>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</si>
  <si>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</si>
  <si>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</si>
  <si>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</si>
  <si>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</si>
  <si>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</si>
  <si>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</si>
  <si>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</si>
  <si>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</si>
  <si>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</si>
  <si>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</si>
  <si>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</si>
  <si>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</si>
  <si>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</si>
  <si>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</si>
  <si>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</si>
  <si>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</si>
  <si>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</si>
  <si>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</si>
  <si>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</si>
  <si>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</si>
  <si>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</si>
  <si>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</si>
  <si>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</si>
  <si>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</si>
  <si>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</si>
  <si>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</si>
  <si>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</si>
  <si>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</si>
  <si>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</si>
  <si>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</si>
  <si>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</si>
  <si>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</si>
  <si>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</si>
  <si>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</si>
  <si>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</si>
  <si>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</si>
  <si>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</si>
  <si>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</si>
  <si>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</si>
  <si>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</si>
  <si>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</si>
  <si>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</si>
  <si>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</si>
  <si>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</si>
  <si>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</si>
  <si>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</si>
  <si>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</si>
  <si>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</si>
  <si>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</si>
  <si>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</si>
  <si>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</si>
  <si>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</si>
  <si>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</si>
  <si>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</si>
  <si>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</si>
  <si>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</si>
  <si>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</si>
  <si>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</si>
  <si>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</si>
  <si>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</si>
  <si>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</si>
  <si>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</si>
  <si>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</si>
  <si>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</si>
  <si>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</si>
  <si>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</si>
  <si>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</si>
  <si>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</si>
  <si>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</si>
  <si>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</si>
  <si>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</si>
  <si>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</si>
  <si>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</si>
  <si>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</si>
  <si>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</si>
  <si>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</si>
  <si>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</si>
  <si>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</si>
  <si>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</si>
  <si>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</si>
  <si>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</si>
  <si>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</si>
  <si>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</si>
  <si>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</si>
  <si>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</si>
  <si>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</si>
  <si>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</si>
  <si>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</si>
  <si>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</si>
  <si>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</si>
  <si>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</si>
  <si>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</si>
  <si>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</si>
  <si>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</si>
  <si>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</si>
  <si>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</si>
  <si>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</si>
  <si>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</si>
  <si>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</si>
  <si>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</si>
  <si>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</si>
  <si>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</si>
  <si>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</si>
  <si>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</si>
  <si>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</si>
  <si>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</si>
  <si>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</si>
  <si>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</si>
  <si>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</si>
  <si>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</si>
  <si>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</si>
  <si>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</si>
  <si>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</si>
  <si>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</si>
  <si>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</si>
  <si>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</si>
  <si>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</si>
  <si>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</si>
  <si>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</si>
  <si>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</si>
  <si>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</si>
  <si>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</si>
  <si>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</si>
  <si>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</si>
  <si>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</si>
  <si>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</si>
  <si>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</si>
  <si>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</si>
  <si>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</si>
  <si>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</si>
  <si>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</si>
  <si>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</si>
  <si>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</si>
  <si>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</si>
  <si>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</si>
  <si>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</si>
  <si>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</si>
  <si>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</si>
  <si>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</si>
  <si>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</si>
  <si>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</si>
  <si>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</si>
  <si>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</si>
  <si>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</si>
  <si>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</si>
  <si>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</si>
  <si>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</si>
  <si>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</si>
  <si>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</si>
  <si>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</si>
  <si>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</si>
  <si>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</si>
  <si>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</si>
  <si>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</si>
  <si>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</si>
  <si>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</si>
  <si>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</si>
  <si>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</si>
  <si>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</si>
  <si>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</si>
  <si>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</si>
  <si>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</si>
  <si>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</si>
  <si>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</si>
  <si>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</si>
  <si>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</si>
  <si>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</si>
  <si>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</si>
  <si>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</si>
  <si>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</si>
  <si>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</si>
  <si>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</si>
  <si>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</si>
  <si>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</si>
  <si>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</si>
  <si>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</si>
  <si>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</si>
  <si>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</si>
  <si>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</si>
  <si>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</si>
  <si>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</si>
  <si>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</si>
  <si>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</si>
  <si>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</si>
  <si>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</si>
  <si>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</si>
  <si>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</si>
  <si>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</si>
  <si>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</si>
  <si>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</si>
  <si>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</si>
  <si>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</si>
  <si>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</si>
  <si>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</si>
  <si>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</si>
  <si>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</si>
  <si>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</si>
  <si>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</si>
  <si>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</si>
  <si>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</si>
  <si>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</si>
  <si>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</si>
  <si>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</si>
  <si>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</si>
  <si>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</si>
  <si>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</si>
  <si>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</si>
  <si>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</si>
  <si>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</si>
  <si>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</si>
  <si>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</si>
  <si>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</si>
  <si>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</si>
  <si>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</si>
  <si>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</si>
  <si>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</si>
  <si>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</si>
  <si>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</si>
  <si>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</si>
  <si>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</si>
  <si>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</si>
  <si>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</si>
  <si>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</si>
  <si>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</si>
  <si>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</si>
  <si>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</si>
  <si>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</si>
  <si>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</si>
  <si>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</si>
  <si>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</si>
  <si>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</si>
  <si>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</si>
  <si>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</si>
  <si>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</si>
  <si>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</si>
  <si>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</si>
  <si>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</si>
  <si>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</si>
  <si>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</si>
  <si>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</si>
  <si>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</si>
  <si>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</si>
  <si>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</si>
  <si>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</si>
  <si>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</si>
  <si>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</si>
  <si>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</si>
  <si>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</si>
  <si>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</si>
  <si>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</si>
  <si>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</si>
  <si>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</si>
  <si>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</si>
  <si>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</si>
  <si>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</si>
  <si>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</si>
  <si>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</si>
  <si>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</si>
  <si>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</si>
  <si>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</si>
  <si>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</si>
  <si>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</si>
  <si>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</si>
  <si>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</si>
  <si>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</si>
  <si>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</si>
  <si>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</si>
  <si>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</si>
  <si>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</si>
  <si>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</si>
  <si>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</si>
  <si>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</si>
  <si>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</si>
  <si>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</si>
  <si>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</si>
  <si>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</si>
  <si>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</si>
  <si>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</si>
  <si>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</si>
  <si>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</si>
  <si>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</si>
  <si>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</si>
  <si>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</si>
  <si>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</si>
  <si>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</si>
  <si>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</si>
  <si>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</si>
  <si>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</si>
  <si>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</si>
  <si>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</si>
  <si>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</si>
  <si>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</si>
  <si>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</si>
  <si>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</si>
  <si>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</si>
  <si>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</si>
  <si>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</si>
  <si>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</si>
  <si>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</si>
  <si>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</si>
  <si>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</si>
  <si>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</si>
  <si>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</si>
  <si>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</si>
  <si>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</si>
  <si>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</si>
  <si>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</si>
  <si>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</si>
  <si>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</si>
  <si>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</si>
  <si>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</si>
  <si>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</si>
  <si>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</si>
  <si>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</si>
  <si>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</si>
  <si>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</si>
  <si>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</si>
  <si>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</si>
  <si>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</si>
  <si>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</si>
  <si>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</si>
  <si>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</si>
  <si>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</si>
  <si>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</si>
  <si>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</si>
  <si>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</si>
  <si>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</si>
  <si>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</si>
  <si>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</si>
  <si>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</si>
  <si>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</si>
  <si>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</si>
  <si>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</si>
  <si>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</si>
  <si>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</si>
  <si>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</si>
  <si>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</si>
  <si>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</si>
  <si>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</si>
  <si>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</si>
  <si>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</si>
  <si>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</si>
  <si>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</si>
  <si>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</si>
  <si>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</si>
  <si>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</si>
  <si>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</si>
  <si>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</si>
  <si>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</si>
  <si>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</si>
  <si>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</si>
  <si>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</si>
  <si>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</si>
  <si>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</si>
  <si>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</si>
  <si>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</si>
  <si>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</si>
  <si>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</si>
  <si>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</si>
  <si>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</si>
  <si>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</si>
  <si>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</si>
  <si>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</si>
  <si>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</si>
  <si>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</si>
  <si>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</si>
  <si>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</si>
  <si>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</si>
  <si>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</si>
  <si>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</si>
  <si>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</si>
  <si>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</si>
  <si>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</si>
  <si>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</si>
  <si>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</si>
  <si>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</si>
  <si>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Yesenia Apaza Poma</t>
  </si>
  <si>
    <t>yesenia.apaza@economiayfinanzas.gob.bo</t>
  </si>
  <si>
    <t>Rommel Cuba Calle</t>
  </si>
  <si>
    <t>rommel.cuba@economiayfinanzas.gob.bo</t>
  </si>
  <si>
    <t>Emma Ticonipa Condori</t>
  </si>
  <si>
    <t>Correo Institucional</t>
  </si>
  <si>
    <t>virginia.callisaya@economiayfinanzas.gob.bo</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</si>
  <si>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</si>
  <si>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</si>
  <si>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</si>
  <si>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</si>
  <si>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</si>
  <si>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</si>
  <si>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</si>
  <si>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</si>
  <si>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</si>
  <si>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</si>
  <si>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</si>
  <si>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</si>
  <si>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</si>
  <si>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</si>
  <si>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</si>
  <si>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</si>
  <si>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</si>
  <si>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</si>
  <si>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</si>
  <si>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</si>
  <si>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</si>
  <si>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</si>
  <si>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</si>
  <si>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</si>
  <si>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</si>
  <si>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</si>
  <si>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</si>
  <si>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</si>
  <si>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</si>
  <si>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</si>
  <si>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</si>
  <si>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</si>
  <si>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</si>
  <si>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</si>
  <si>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</si>
  <si>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</si>
  <si>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</si>
  <si>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2183333 - 1637</t>
  </si>
  <si>
    <t>2183333 - 1649</t>
  </si>
  <si>
    <t>Comisiones Bancarías y por Compra Venta de Divisas sujetas a proceso automático</t>
  </si>
  <si>
    <t>10000041244140</t>
  </si>
  <si>
    <t>MIN. SALUD Y DEPORTES - VENTA DE VALORES FISC. A NIVEL NACIONAL</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</si>
  <si>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</si>
  <si>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</si>
  <si>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Virginia Huanca Mamani</t>
  </si>
  <si>
    <t>2183333 - 1636</t>
  </si>
  <si>
    <t>virginia.huanca@economiayfinanzas.gob.bo</t>
  </si>
  <si>
    <t>Virginia Callisaya Kantuta</t>
  </si>
  <si>
    <t>2183333 - 1645</t>
  </si>
  <si>
    <t>Navegación Aérea y Aeropuertos Bolivianos</t>
  </si>
  <si>
    <t>GCM</t>
  </si>
  <si>
    <t>NAVEGACIÓN AÉREA Y AEROPUERTOS BOLIVIANOS</t>
  </si>
  <si>
    <t>00099021001 DEPOSITO DE EFECTIVO, DEPOSITANTE: ROSA AMALIA QUISBERT DE MARCA, CONCEPTO: DEVOLUCION DE RETROACTIVO, CUENTA DE DEPOSITO: CUENTA UNICA DEL TESORO</t>
  </si>
  <si>
    <t>00099014102</t>
  </si>
  <si>
    <t>10000009603619</t>
  </si>
  <si>
    <t xml:space="preserve">MIN. EDUCACION - ESFM SIMON BOLIVAR </t>
  </si>
  <si>
    <t>10000004669377</t>
  </si>
  <si>
    <t xml:space="preserve">MIN.EDUCACION - ENSAF </t>
  </si>
  <si>
    <t>10000028754013</t>
  </si>
  <si>
    <t>MIN. EDU. - UNIDAD ESPECIALIZADA DE FORMACIÓN CONTINUA - RECAUDADORA</t>
  </si>
  <si>
    <t>10000029132903</t>
  </si>
  <si>
    <t>MIN. EDU. - ESFM MCAL ANDRES DE SANTA CRUZ Y CALAHUMANA - CTA. RECAUDADORA</t>
  </si>
  <si>
    <t>10000029123796</t>
  </si>
  <si>
    <t xml:space="preserve">MIN. EDU. - ESFM TECNOLÓGICO Y HUMANÍSTICO EL ALTO CTA. RECAUDADORA </t>
  </si>
  <si>
    <t>10000029699276</t>
  </si>
  <si>
    <t>MINISTERIO DE EDUCACIÓN - ESFM CLARA PARADA DE PINTO</t>
  </si>
  <si>
    <t>10000041244041</t>
  </si>
  <si>
    <t>MIN. SALUD Y DEPORTES – PROG NAL PREVENCIONES DE ENFERMEDADES INGRESOS A NIVEL NAL</t>
  </si>
  <si>
    <t>10000030955576</t>
  </si>
  <si>
    <t>SEDEM-ECEBOL-RECAUDADORA GESTIÓN OPERATIVA</t>
  </si>
  <si>
    <t>10000005579591</t>
  </si>
  <si>
    <t>CEUB - RECAUDADORA</t>
  </si>
  <si>
    <t>10000018347224</t>
  </si>
  <si>
    <t xml:space="preserve">DIRECCION DEL NOTARIADO PLURINACIONAL - CUENTA RECAUDADORA </t>
  </si>
  <si>
    <t>10000021636698</t>
  </si>
  <si>
    <t xml:space="preserve">DIRNOPLU-CUENTA RECAUDADORA VIA VOLUNTARIA </t>
  </si>
  <si>
    <t>10000003905748</t>
  </si>
  <si>
    <t xml:space="preserve">EMAPA - CAPTACION DE RECURSOS POR CARTERA </t>
  </si>
  <si>
    <t>10000005546409</t>
  </si>
  <si>
    <t xml:space="preserve">EMAPA - VENTA PRODUCTOS AGRICOLAS </t>
  </si>
  <si>
    <t>10000021512426</t>
  </si>
  <si>
    <t xml:space="preserve">EMAPA- SUPERMERCADOS </t>
  </si>
  <si>
    <t>10000011553042</t>
  </si>
  <si>
    <t>EMAPA - VENTAS DIRECTAS</t>
  </si>
  <si>
    <t>20000023569847</t>
  </si>
  <si>
    <t xml:space="preserve">TGN - RECUPERACION DE CREDITO DS 2979 - MONEDA EXTRANJERA </t>
  </si>
  <si>
    <t>(*) Los importes correspondientes a operaciones CUT Dolares, se expresan en Moneda Nacional.</t>
  </si>
  <si>
    <t>TIPO</t>
  </si>
  <si>
    <t>Dólares
($us) (*)</t>
  </si>
  <si>
    <t>DGCF – R1.02</t>
  </si>
  <si>
    <t>jorge.vargas@economiayfinanzas.gob.bo</t>
  </si>
  <si>
    <t>2183333 - 1633</t>
  </si>
  <si>
    <t>Transferencia al final del día</t>
  </si>
  <si>
    <t>6477069001</t>
  </si>
  <si>
    <t xml:space="preserve">TGN. IDH NIV.RENTA DIG.PREFECT.DEP.PROD. </t>
  </si>
  <si>
    <t>6478069001</t>
  </si>
  <si>
    <t xml:space="preserve">TGN IDH NIV.RENTA DIG.MUNICIPIOS DEP.PROD. </t>
  </si>
  <si>
    <t>CVD AUTO</t>
  </si>
  <si>
    <t>2183333 - 1632</t>
  </si>
  <si>
    <t>CONCILIADO_PARCIAL</t>
  </si>
  <si>
    <t>Jorge Vargas Sontura</t>
  </si>
  <si>
    <t>Servicio Plurinacional de Registro de Comercio</t>
  </si>
  <si>
    <t>10000028355910</t>
  </si>
  <si>
    <t xml:space="preserve">EEPB - RECURSOS ESPECÍFICOS POR VENTA DE SERVICIOS </t>
  </si>
  <si>
    <t>0736069001</t>
  </si>
  <si>
    <t xml:space="preserve">TGN. MIN.FIN.RECAUDACION IMPUESTOS FORM.811 </t>
  </si>
  <si>
    <t>4456069001</t>
  </si>
  <si>
    <t xml:space="preserve">TRANSFERENCIAS -SIN </t>
  </si>
  <si>
    <t>5123069001</t>
  </si>
  <si>
    <t xml:space="preserve">TGN-RECAUDACION AUTORIDAD DE IMPUGNACION TRIBUTARIA </t>
  </si>
  <si>
    <t>José Rivas Cortez</t>
  </si>
  <si>
    <t>jose.rivas@economiayfinanzas.gob.bo</t>
  </si>
  <si>
    <t>emma.ticonipa@economiayfinanzas.gob.bo</t>
  </si>
  <si>
    <t>Judith Machicado Ticona</t>
  </si>
  <si>
    <t>2183333 - 1648</t>
  </si>
  <si>
    <t>judith.machicado@economiayfinanzas.gob.bo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</si>
  <si>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</si>
  <si>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</si>
  <si>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</si>
  <si>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</si>
  <si>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</si>
  <si>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</si>
  <si>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</si>
  <si>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</si>
  <si>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</si>
  <si>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</si>
  <si>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Agencia para el Desarrollo de las Macroregiones y Zonas Fronterizas</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</si>
  <si>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</si>
  <si>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</si>
  <si>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</si>
  <si>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</si>
  <si>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</si>
  <si>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</si>
  <si>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</si>
  <si>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</si>
  <si>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</si>
  <si>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</si>
  <si>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</si>
  <si>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</si>
  <si>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</si>
  <si>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</si>
  <si>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</si>
  <si>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</si>
  <si>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</si>
  <si>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</si>
  <si>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</si>
  <si>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Comité Organizador de los XI Juegos Suramericanos Cochabamba 2018</t>
  </si>
  <si>
    <t>Servicio Plurinacional de la Mujer y de la Despatria.</t>
  </si>
  <si>
    <t>NAABOL</t>
  </si>
  <si>
    <t>Caja de Salud del Servicio Nacional de Caminos y Ramas Anexas</t>
  </si>
  <si>
    <t>Adm.de Aeropuertos y Servicios Auxiliares de Naveg. Aérea</t>
  </si>
  <si>
    <t>Transportes Aéreo Boliviano</t>
  </si>
  <si>
    <t xml:space="preserve"> Bolivia TV</t>
  </si>
  <si>
    <t>Corporación de las Fuerzas Armadas para el Desarrollo Nacional</t>
  </si>
  <si>
    <t>Empresa siderúrgica del Mutún</t>
  </si>
  <si>
    <t>Lácteos de Bolivia</t>
  </si>
  <si>
    <t>Cartones de Bolivia</t>
  </si>
  <si>
    <t>Empresa Púb. Nal. Estratégica Cementos de Bolivia</t>
  </si>
  <si>
    <t>Empresa boliviana de Industrialización de Hidrocarburos</t>
  </si>
  <si>
    <t>Agencia Bolivia Espacial</t>
  </si>
  <si>
    <t>Empresa Estratégica Boliviana de Construcción y Conservación I.C.</t>
  </si>
  <si>
    <t>Empresa Pública Nacional Textil</t>
  </si>
  <si>
    <t>Empresa Estatal de Transporte por Cable "Mi Teleférico"</t>
  </si>
  <si>
    <t>Empresa Estatal Boliviana de Turismo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</si>
  <si>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</si>
  <si>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</si>
  <si>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</si>
  <si>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</si>
  <si>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</si>
  <si>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</si>
  <si>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</si>
  <si>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Empresa Tarijeña de Gas</t>
  </si>
  <si>
    <t>Administración Autónoma para Obras Sanitarias - Potosi</t>
  </si>
  <si>
    <t>Fondo Desarrollo del Sistema Financiero y Apoyo al Sector Productivo</t>
  </si>
  <si>
    <t>Empresa Municipal de Agua Potable y Alcantarillado Sacaba (EMAPAS)</t>
  </si>
  <si>
    <t>Empresa Municipal de Áreas Verdes y Recreación Alternativa</t>
  </si>
  <si>
    <t>Empresa Municipal de Agua Potable y Alcantarillado Viacha</t>
  </si>
  <si>
    <t>Empresa Pública Departamental Estratégica de Aguas - La Paz</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</si>
  <si>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</si>
  <si>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</si>
  <si>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</si>
  <si>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</si>
  <si>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</si>
  <si>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</si>
  <si>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</si>
  <si>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</si>
  <si>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</si>
  <si>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</si>
  <si>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</si>
  <si>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</si>
  <si>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</si>
  <si>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</si>
  <si>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</si>
  <si>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00099021001 DEPOSITO DE EFECTIVO, DEPOSITANTE: FLORA RODRIGUEZ SIRPA, CONCEPTO: DEVOLUCION POR COBRO INDEBIDO, CUENTA DE DEPOSITO: CUENTA UNICA DEL TESORO</t>
  </si>
  <si>
    <t>Pablo Laura Soto</t>
  </si>
  <si>
    <t>2183333 - 1620</t>
  </si>
  <si>
    <t>pablo.laura@economiayfinanzas.gob.bo</t>
  </si>
  <si>
    <t>TEC</t>
  </si>
  <si>
    <t>Transferencia Entre Cuentas BCB</t>
  </si>
  <si>
    <t>10000028893390</t>
  </si>
  <si>
    <t>MINISTERIO DE EDUCACIÓN - E.S.F.M. JUAN MISAEL SARACHO- CUENTA RECAUDADORA.</t>
  </si>
  <si>
    <t>10000046351502</t>
  </si>
  <si>
    <t>EMAPA - VENTA DE PRODUCTOS</t>
  </si>
  <si>
    <t>00099021001 DEPOSITO DE EFECTIVO, DEPOSITANTE: ALBERTINA GUTIERREZ QUISPE, CONCEPTO: DEVOLUCION DE RETROACTIVO, CUENTA DE DEPOSITO: CUENTA UNICA DEL TESORO</t>
  </si>
  <si>
    <t>O20823190002</t>
  </si>
  <si>
    <t>O20823210002</t>
  </si>
  <si>
    <t>B20826510002</t>
  </si>
  <si>
    <t>O20829480002</t>
  </si>
  <si>
    <t>O20829540002</t>
  </si>
  <si>
    <t>O20830390002</t>
  </si>
  <si>
    <t>O20830240002</t>
  </si>
  <si>
    <t>O20830520002</t>
  </si>
  <si>
    <t>O20832830002</t>
  </si>
  <si>
    <t>O20836160002</t>
  </si>
  <si>
    <t>O20836380002</t>
  </si>
  <si>
    <t>O20836600002</t>
  </si>
  <si>
    <t>O20838310002</t>
  </si>
  <si>
    <t>O20838370002</t>
  </si>
  <si>
    <t>O20840240002</t>
  </si>
  <si>
    <t>B20838190002</t>
  </si>
  <si>
    <t>O20842570002</t>
  </si>
  <si>
    <t>O20842630002</t>
  </si>
  <si>
    <t>O20843110002</t>
  </si>
  <si>
    <t>O20843150002</t>
  </si>
  <si>
    <t>O20843460002</t>
  </si>
  <si>
    <t>O20843760002</t>
  </si>
  <si>
    <t>O20845660002</t>
  </si>
  <si>
    <t>O20845740002</t>
  </si>
  <si>
    <t>O20846700002</t>
  </si>
  <si>
    <t>O20847310002</t>
  </si>
  <si>
    <t>O20849750002</t>
  </si>
  <si>
    <t>B20849110002</t>
  </si>
  <si>
    <t>O20852560002</t>
  </si>
  <si>
    <t>O20855620002</t>
  </si>
  <si>
    <t>O20856880002</t>
  </si>
  <si>
    <t>O20857100002</t>
  </si>
  <si>
    <t>O20857110002</t>
  </si>
  <si>
    <t>B20855530002</t>
  </si>
  <si>
    <t>B20855760002</t>
  </si>
  <si>
    <t>B20856050002</t>
  </si>
  <si>
    <t>O20858990002</t>
  </si>
  <si>
    <t>O20860410002</t>
  </si>
  <si>
    <t>O20860480002</t>
  </si>
  <si>
    <t>B20858670002</t>
  </si>
  <si>
    <t>B20858690002</t>
  </si>
  <si>
    <t>B20858880002</t>
  </si>
  <si>
    <t>B20858910002</t>
  </si>
  <si>
    <t>O20862550002</t>
  </si>
  <si>
    <t>B20862100002</t>
  </si>
  <si>
    <t>B20862110002</t>
  </si>
  <si>
    <t>B20862410002</t>
  </si>
  <si>
    <t>O20867070002</t>
  </si>
  <si>
    <t>B20865700002</t>
  </si>
  <si>
    <t>B20865800002</t>
  </si>
  <si>
    <t>O20868930002</t>
  </si>
  <si>
    <t>O20868990002</t>
  </si>
  <si>
    <t>O20869080002</t>
  </si>
  <si>
    <t>O20869480002</t>
  </si>
  <si>
    <t>O20871980002</t>
  </si>
  <si>
    <t>O20872100002</t>
  </si>
  <si>
    <t>O20872920002</t>
  </si>
  <si>
    <t>O20872970002</t>
  </si>
  <si>
    <t>O20873270002</t>
  </si>
  <si>
    <t>O20875990002</t>
  </si>
  <si>
    <t>O20876270002</t>
  </si>
  <si>
    <t>O20876880002</t>
  </si>
  <si>
    <t>B20875960002</t>
  </si>
  <si>
    <t>O20878910002</t>
  </si>
  <si>
    <t>O20879870002</t>
  </si>
  <si>
    <t>O20882640002</t>
  </si>
  <si>
    <t>O20883400002</t>
  </si>
  <si>
    <t>O20883630002</t>
  </si>
  <si>
    <t>O20886250002</t>
  </si>
  <si>
    <t>O20886550002</t>
  </si>
  <si>
    <t>O20888110002</t>
  </si>
  <si>
    <t>B20886450002</t>
  </si>
  <si>
    <t>G21264580004</t>
  </si>
  <si>
    <t>G21266530004</t>
  </si>
  <si>
    <t>Q17423220002</t>
  </si>
  <si>
    <t>J05325280002</t>
  </si>
  <si>
    <t>S10516440002</t>
  </si>
  <si>
    <t>Q17461640002</t>
  </si>
  <si>
    <t>S10524910002</t>
  </si>
  <si>
    <t>Q17501160002</t>
  </si>
  <si>
    <t>G21461360003</t>
  </si>
  <si>
    <t>Q17514900002</t>
  </si>
  <si>
    <t>G21505160003</t>
  </si>
  <si>
    <t>G21521560004</t>
  </si>
  <si>
    <t>T04412450001</t>
  </si>
  <si>
    <t>T04412470001</t>
  </si>
  <si>
    <t>T04412490001</t>
  </si>
  <si>
    <t>T04412510001</t>
  </si>
  <si>
    <t>T04412530001</t>
  </si>
  <si>
    <t>T04412550001</t>
  </si>
  <si>
    <t>T04412570001</t>
  </si>
  <si>
    <t>T04412590001</t>
  </si>
  <si>
    <t>T04412610001</t>
  </si>
  <si>
    <t>T04412630001</t>
  </si>
  <si>
    <t>T04412650001</t>
  </si>
  <si>
    <t>T04412670001</t>
  </si>
  <si>
    <t>T04412690001</t>
  </si>
  <si>
    <t>T04412710001</t>
  </si>
  <si>
    <t>T04412730001</t>
  </si>
  <si>
    <t>T04412750001</t>
  </si>
  <si>
    <t>T04412770001</t>
  </si>
  <si>
    <t>T04412790001</t>
  </si>
  <si>
    <t>T04412810001</t>
  </si>
  <si>
    <t>T04412830001</t>
  </si>
  <si>
    <t>T04412850001</t>
  </si>
  <si>
    <t>T04412870001</t>
  </si>
  <si>
    <t>T04412890001</t>
  </si>
  <si>
    <t>T04412910001</t>
  </si>
  <si>
    <t>T04412930001</t>
  </si>
  <si>
    <t>T04412950001</t>
  </si>
  <si>
    <t>T04412970001</t>
  </si>
  <si>
    <t>T04413050001</t>
  </si>
  <si>
    <t>T04412990001</t>
  </si>
  <si>
    <t>T04413010001</t>
  </si>
  <si>
    <t>T04413030001</t>
  </si>
  <si>
    <t>T04413070001</t>
  </si>
  <si>
    <t>T04413090001</t>
  </si>
  <si>
    <t>T04413110001</t>
  </si>
  <si>
    <t>T04413130001</t>
  </si>
  <si>
    <t>T04413150001</t>
  </si>
  <si>
    <t>T04413170001</t>
  </si>
  <si>
    <t>T04413190001</t>
  </si>
  <si>
    <t>T04413210001</t>
  </si>
  <si>
    <t>T04413230001</t>
  </si>
  <si>
    <t>T04413250001</t>
  </si>
  <si>
    <t>T04413270001</t>
  </si>
  <si>
    <t>T04413290001</t>
  </si>
  <si>
    <t>T04413310001</t>
  </si>
  <si>
    <t>T04413330001</t>
  </si>
  <si>
    <t>T04413350001</t>
  </si>
  <si>
    <t>T04413370001</t>
  </si>
  <si>
    <t>T04413390001</t>
  </si>
  <si>
    <t>T04413410001</t>
  </si>
  <si>
    <t>T04413430001</t>
  </si>
  <si>
    <t>T04413450001</t>
  </si>
  <si>
    <t>T04413470001</t>
  </si>
  <si>
    <t>T04413490001</t>
  </si>
  <si>
    <t>T04413510001</t>
  </si>
  <si>
    <t>T04413530001</t>
  </si>
  <si>
    <t>T04413550001</t>
  </si>
  <si>
    <t>T04413570001</t>
  </si>
  <si>
    <t>T04413590001</t>
  </si>
  <si>
    <t>T04413610001</t>
  </si>
  <si>
    <t>T04413630001</t>
  </si>
  <si>
    <t>T04413650001</t>
  </si>
  <si>
    <t>T04413670001</t>
  </si>
  <si>
    <t>T04413760001</t>
  </si>
  <si>
    <t>T04413690001</t>
  </si>
  <si>
    <t>T04413720001</t>
  </si>
  <si>
    <t>T04413740001</t>
  </si>
  <si>
    <t>T04413780001</t>
  </si>
  <si>
    <t>T04413800001</t>
  </si>
  <si>
    <t>T04413820001</t>
  </si>
  <si>
    <t>T04413840001</t>
  </si>
  <si>
    <t>T04413860001</t>
  </si>
  <si>
    <t>T04413880001</t>
  </si>
  <si>
    <t>T04413900001</t>
  </si>
  <si>
    <t>T04413920001</t>
  </si>
  <si>
    <t>T04413940001</t>
  </si>
  <si>
    <t>T04413960001</t>
  </si>
  <si>
    <t>T04413980001</t>
  </si>
  <si>
    <t>T04414000001</t>
  </si>
  <si>
    <t>T04414020001</t>
  </si>
  <si>
    <t>T04414040001</t>
  </si>
  <si>
    <t>T04414060001</t>
  </si>
  <si>
    <t>T04414080001</t>
  </si>
  <si>
    <t>T04414100001</t>
  </si>
  <si>
    <t>T04414120001</t>
  </si>
  <si>
    <t>T04414140001</t>
  </si>
  <si>
    <t>T04414160001</t>
  </si>
  <si>
    <t>T04414180001</t>
  </si>
  <si>
    <t>T04414200001</t>
  </si>
  <si>
    <t>T04414220001</t>
  </si>
  <si>
    <t>T04414240001</t>
  </si>
  <si>
    <t>T04414260001</t>
  </si>
  <si>
    <t>T04414280001</t>
  </si>
  <si>
    <t>T04414300001</t>
  </si>
  <si>
    <t>T04414320001</t>
  </si>
  <si>
    <t>T04414340001</t>
  </si>
  <si>
    <t>T04414360001</t>
  </si>
  <si>
    <t>T04414440001</t>
  </si>
  <si>
    <t>T04414380001</t>
  </si>
  <si>
    <t>T04414400001</t>
  </si>
  <si>
    <t>T04414420001</t>
  </si>
  <si>
    <t>T04414460001</t>
  </si>
  <si>
    <t>T04414480001</t>
  </si>
  <si>
    <t>T04414500001</t>
  </si>
  <si>
    <t>T04414520001</t>
  </si>
  <si>
    <t>T04414540001</t>
  </si>
  <si>
    <t>T04414560001</t>
  </si>
  <si>
    <t>T04414580001</t>
  </si>
  <si>
    <t>T04414600001</t>
  </si>
  <si>
    <t>T04414620001</t>
  </si>
  <si>
    <t>T04414640001</t>
  </si>
  <si>
    <t>T04414660001</t>
  </si>
  <si>
    <t>T04414680001</t>
  </si>
  <si>
    <t>T04414700001</t>
  </si>
  <si>
    <t>J05354850001</t>
  </si>
  <si>
    <t>F0011804</t>
  </si>
  <si>
    <t>F0011800</t>
  </si>
  <si>
    <t>00099021001 DEPOSITO DE EFECTIVO, DEPOSITANTE: ANTONIO ARUQUIPA MALLEA, CONCEPTO: DEVOLUCION DE RETROACTIVO, CUENTA DE DEPOSITO: CUENTA UNICA DEL TESORO</t>
  </si>
  <si>
    <t>00099021001 DEPOSITO DE EFECTIVO, DEPOSITANTE: EDUARDO VERA BUSTILLOS, CONCEPTO: DEVOLUCIÓN DE 10 DIAS NO TRABAJADOS DEL MES DE JUNIO 2022, CUENTA DE DEPOSITO: CUENTA UNICA DEL TESORO</t>
  </si>
  <si>
    <t>00099021001 DEPOSITO DE EFECTIVO, DEPOSITANTE: EDUARDO VERA BUSTILLOS, CONCEPTO: DEVOLUCIÓN DE SALARIO DEL MES DE JULIO 2022, CUENTA DE DEPOSITO: CUENTA UNICA DEL TESORO</t>
  </si>
  <si>
    <t>00099021001 DEPOSITO DE EFECTIVO, DEPOSITANTE: DENIS ALEJANDRO SALGUERO SILES, CONCEPTO: DEVOLUCIÓN HABERES NOVIEMBRE, CUENTA DE DEPOSITO: CUENTA UNICA DEL TESORO</t>
  </si>
  <si>
    <t>00099021001 DEPOSITO DE EFECTIVO, DEPOSITANTE: ROSSMARY BARRERA VINO, CONCEPTO: PAGO POR CONVENIO CON SENASIR, CUENTA DE DEPOSITO: CUENTA UNICA DEL TESORO</t>
  </si>
  <si>
    <t>00099021001 DEPOSITO DE EFECTIVO, DEPOSITANTE: BENEDICTA CERON VDA DE CALLE, CONCEPTO: SUSCRIPCION DE CONVENIO PARA EL PAGO DE LO ADEUDADO, CUENTA DE DEPOSITO: CUENTA UNICA DEL TESORO</t>
  </si>
  <si>
    <t>00099021001 DEPOSITO DE EFECTIVO, DEPOSITANTE: ROBERTO FLOR CALZADILLA, CONCEPTO: DEVOLUCION, CUENTA DE DEPOSITO: CUENTA UNICA DEL TESORO</t>
  </si>
  <si>
    <t>00099021001 DEPOSITO DE EFECTIVO, DEPOSITANTE: WENDY MARIN MENDOZA, CONCEPTO: DEVOLUCION, CUENTA DE DEPOSITO: CUENTA UNICA DEL TESORO</t>
  </si>
  <si>
    <t>00099021001 DEPOSITO DE EFECTIVO, DEPOSITANTE: FELICIANO HUANCA LAURA, CONCEPTO: DEVOLUCION DE COBRO INDEBIDO, CUENTA DE DEPOSITO: CUENTA UNICA DEL TESORO</t>
  </si>
  <si>
    <t>00099021001 DEPOSITO DE EFECTIVO, DEPOSITANTE: ROCIO MOLINA, CONCEPTO: DEVOLUCION PASAJE 9302408205671, CUENTA DE DEPOSITO: CUENTA UNICA DEL TESORO</t>
  </si>
  <si>
    <t>00099021001 DEPOSITO DE EFECTIVO, DEPOSITANTE: YHOLA JUANITA YANARICO GABINCHA, CONCEPTO: COBRO INDEBIDO POR NUEVAS NUPCIAS, CUENTA DE DEPOSITO: CUENTA UNICA DEL TESORO</t>
  </si>
  <si>
    <t>00099021001 DEPOSITO DE EFECTIVO, DEPOSITANTE: MARION ROSSIO VILLEGAS ESCALERA, CONCEPTO: DEV. DE 1 MES DE DUODECIMA DE AGUINALDO DH. SRA. CATALINA ESCALERA VDA DE BRAVO, CUENTA DE DEPOSITO: CUENTA UNICA DEL TESORO</t>
  </si>
  <si>
    <t>00099021001 DEP.DE CHEQ.AJENOS,RET.DE CAM.,CONCEPTO: RAUL MALDONADO AYALA,DEP.: BANCO UNION SA , PROCEDENCIA: BANCO UNION S.A., CHEQUE: 187913, FECHA DE EMISION:05/01/2023</t>
  </si>
  <si>
    <t>00099021001 DEP.DE CHEQ.AJENOS,RET.DE CAM.,CONCEPTO: DEVOLUCION DE CC NO COBRADA SEPTIEMBRE 2022,DEP.: LA VITALICIA SEGUROS Y REASEGUROS DE VIDA S.A. , PROCEDENCIA: BANCO BISA S.A., CHEQUE: 80284, FECHA DE EMISION:05/01/2023</t>
  </si>
  <si>
    <t>00099021001 DEP.DE CHEQ.AJENOS,RET.DE CAM.,CONCEPTO: DEVOLUCION DE CC NO COBRADA SEPTIEMBRE 2022,DEP.: LA VITALICIA SEGUROS Y REASEGUROS DE VIDA S.A. , PROCEDENCIA: BANCO BISA S.A., CHEQUE: 1867357, FECHA DE EMISION:05/01/2023</t>
  </si>
  <si>
    <t>00099021001 DEPOSITO DE EFECTIVO, DEPOSITANTE: JORGE JUANIQUINA AGATA, CONCEPTO: DEVOLUCION POR REMUNERACION MAXIMA PERMITIDA EN EL SECTOR PUBLICO DICIEMBRE 2022, CUENTA DE DEPOSITO: CUENTA UNICA DEL TESORO</t>
  </si>
  <si>
    <t>00099021001 DEP.DE CHEQ.AJENOS,RET.DE CAM.,CONCEPTO: REEMBOLSO POR INCAPACIDAD TEMPORAL OCTUBRE 2022 MINISTERIO DE OBRAS PUBLICAS,DEP.: CAJA DE SALUD DE LA BANCA PRIVADA , PROCEDENCIA: BANCO NACIONAL DE BOLIVIA S.A., CHEQUE: 9827519, FECHA DE EMISION:31/12/2022</t>
  </si>
  <si>
    <t>00099021001 DEP.DE CHEQ.AJENOS,RET.DE CAM.,CONCEPTO: REEMBOLSO SUBSIDIO INCAPACIDAD OCTUBRE 2022,DEP.: CAJA DE SALUD DE LA BANCA PRIVADA , PROCEDENCIA: BANCO NACIONAL DE BOLIVIA S.A., CHEQUE: 9827621, FECHA DE EMISION:31/12/2022</t>
  </si>
  <si>
    <t>00099021001 DEP.DE CHEQ.AJENOS,RET.DE CAM.,CONCEPTO: INCAPACIDAD TEMPORAL - OCTUBRE 2022- LA PAZ AUTORIDAD DE FISCALIZACION,DEP.: CAJA DE SALUD DE LA BANCA PRIVADA , PROCEDENCIA: BANCO NACIONAL DE BOLIVIA S.A., CHEQUE: 9827317, FECHA DE EMISION:31/12/2022</t>
  </si>
  <si>
    <t>00099021001 DEPOSITO DE EFECTIVO, DEPOSITANTE: JUAN CARLOS TORRES REYES, CONCEPTO: DOBLE PERCEPCION, CUENTA DE DEPOSITO: CUENTA UNICA DEL TESORO /DJBR.</t>
  </si>
  <si>
    <t>00099021001 DEPOSITO DE EFECTIVO, DEPOSITANTE: MAYULI GLADYS ELIZABETH MURGUIA ALCOREZA, CONCEPTO: REPOSICION DUODECIMAS AGUINALDO, CUENTA DE DEPOSITO: CUENTA UNICA DEL TESORO</t>
  </si>
  <si>
    <t>00099021001 DEPOSITO DE EFECTIVO, DEPOSITANTE: ALEJANDRA SARAI HURTADO MOSCOSO, CONCEPTO: REPOSICION DUODECIMA AGUINALDO, CUENTA DE DEPOSITO: CUENTA UNICA DEL TESORO</t>
  </si>
  <si>
    <t>00099021001 DEP.DE CHEQ.AJENOS,RET.DE CAM.,CONCEPTO: GIL AUGUSTO OLIVARES ARANA,DEP.: BANCO UNION S.A. , PROCEDENCIA: BANCO UNION S.A., CHEQUE: 187921, FECHA DE EMISION:10/01/2023</t>
  </si>
  <si>
    <t>00099021001 DEP.DE CHEQ.AJENOS,RET.DE CAM.,CONCEPTO: ANTONIO GARCIA FLORES,DEP.: BANCO UNION S.A. , PROCEDENCIA: BANCO UNION S.A., CHEQUE: 187920, FECHA DE EMISION:10/01/2023</t>
  </si>
  <si>
    <t>00099021001 DEPOSITO DE EFECTIVO, DEPOSITANTE: EMILIA MAMANI ULUNQUE, CONCEPTO: DEVOLUCIÓN DE SUELDOS Y SALARIOS, CUENTA DE DEPOSITO: CUENTA UNICA DEL TESORO</t>
  </si>
  <si>
    <t>00099021001 DEPOSITO DE EFECTIVO, DEPOSITANTE: FABRIZIO DURAN ALMENDRAS, CONCEPTO: DEVOLUCIÓN DE SUELDOS Y SALARIOS, CUENTA DE DEPOSITO: CUENTA UNICA DEL TESORO</t>
  </si>
  <si>
    <t>00099021001 DEP.DE CHEQ.AJENOS,RET.DE CAM.,CONCEPTO: RENE TERAN MENDIZABAL,DEP.: BANCO UNION SA , PROCEDENCIA: BANCO UNION S.A., CHEQUE: 187925, FECHA DE EMISION:11/01/2023 /DJBR.</t>
  </si>
  <si>
    <t>00099021001 DEP.DE CHEQ.AJENOS,RET.DE CAM.,CONCEPTO: LICETH ESCARLEN VEIZAGA GUTIERREZ,DEP.: BANCO UNION SA , PROCEDENCIA: BANCO UNION S.A., CHEQUE: 187924, FECHA DE EMISION:11/01/2023 /DJBR.</t>
  </si>
  <si>
    <t>00099021001 DEP.DE CHEQ.AJENOS,RET.DE CAM.,CONCEPTO: INCAPACIDAD TEMPORAL DE :CAJA DE SALUD CORDES A: UNIDAD DE COORDINACION DE PROGRAMAS,DEP.: CAJA DE SALUD CORDES , PROCEDENCIA: BANCO UNION S.A., CHEQUE: 29066, FECHA DE EMISION:21/12/2022</t>
  </si>
  <si>
    <t>00099021001 DEP.DE CHEQ.AJENOS,RET.DE CAM.,CONCEPTO: INCAPACIDAD TEMPORAL DE :CAJA DE SALUD CORDES A:AUTORIDAD DE REGULACION Y FISCALIZACION,DEP.: CAJA DE SALUD CORDES , PROCEDENCIA: BANCO UNION S.A., CHEQUE: 29127, FECHA DE EMISION:21/12/2022</t>
  </si>
  <si>
    <t>00099021001 DEPOSITO DE EFECTIVO, DEPOSITANTE: AGUSTINA RODRIGUEZ DE APAZA, CONCEPTO: DEVOLUCION NUPCIA, CUENTA DE DEPOSITO: CUENTA UNICA DEL TESORO</t>
  </si>
  <si>
    <t>00099021001 DEPOSITO DE EFECTIVO, DEPOSITANTE: HUGO P. ALI CALLISAYA, CONCEPTO: DEVOLUCION DE UNA DUODECIMA DE AGUINALDO, CUENTA DE DEPOSITO: CUENTA UNICA DEL TESORO</t>
  </si>
  <si>
    <t>00099021001 DEPOSITO DE EFECTIVO, DEPOSITANTE: CARLOS DENCEL PELAEZ PACHECO, CONCEPTO: RENUMERACION MAXIMA PERMITIDA DICIEMBRE 2022, CUENTA DE DEPOSITO: CUENTA UNICA DEL TESORO</t>
  </si>
  <si>
    <t>00099021001 DEPOSITO DE EFECTIVO, DEPOSITANTE: TERESA GLADYS DE LOS SANTOS CADENA, CONCEPTO: DEVOLUCION DE PAGO DE DEUDA A LA LETRA "A", CUENTA DE DEPOSITO: CUENTA UNICA DEL TESORO</t>
  </si>
  <si>
    <t>00099021001 DEP.DE CHEQ.AJENOS,RET.DE CAM.,CONCEPTO: WILMA TORRICO VEGA,DEP.: BANCO UNION S.A , PROCEDENCIA: BANCO UNION S.A., CHEQUE: 187927, FECHA DE EMISION:12/01/2023</t>
  </si>
  <si>
    <t>00344012001 DEPOSITO DE EFECTIVO, DEPOSITANTE: ANGEL BALLEJOS RAMOS -IPELC, CONCEPTO: DEVOLUCION DE SALDOS POR CONCEPTO DE ACTIVIDADES DEL PREVENTIVO 259 SOLICITUD 23/2022, CUENTA DE DEPOSITO: CUENTA UNICA DEL TESORO</t>
  </si>
  <si>
    <t>00099021001 DEPOSITO DE EFECTIVO, DEPOSITANTE: ABEL ANGOLA ARCE, CONCEPTO: DEVOLUCIÓN DE SALDOS NO UTILIZADOS DEL C-31 1943 A FAVOR DEL INIAF, CUENTA DE DEPOSITO: CUENTA UNICA DEL TESORO</t>
  </si>
  <si>
    <t>00099021001 DEPOSITO DE EFECTIVO, DEPOSITANTE: GLADYS RIVAS DE VILLALOBOS, CONCEPTO: DEVOLUCIÓN DE LA CANASTA FAMILIAR, CUENTA DE DEPOSITO: CUENTA UNICA DEL TESORO</t>
  </si>
  <si>
    <t>00099021001 DEPOSITO DE EFECTIVO, DEPOSITANTE: ANA NELLY MARIACA VDA DE SUAZNABAR, CONCEPTO: DEVOLUCION DE 2 DUODECIMAS DE AGUINALDO, CUENTA DE DEPOSITO: CUENTA UNICA DEL TESORO</t>
  </si>
  <si>
    <t>00099021001 DEP.DE CHEQ.AJENOS,RET.DE CAM.,CONCEPTO: RUTH ELIANA SANJINES PAZ,DEP.: BANCO UNION S.A. , PROCEDENCIA: BANCO UNION S.A., CHEQUE: 187930, FECHA DE EMISION:17/01/2023</t>
  </si>
  <si>
    <t>00099021001 DEP.DE CHEQ.AJENOS,RET.DE CAM.,CONCEPTO: JORGE ROLANDO PINTO QUINTANILLA,DEP.: BANCO UNION S.A. , PROCEDENCIA: BANCO UNION S.A., CHEQUE: 187931, FECHA DE EMISION:17/01/2023</t>
  </si>
  <si>
    <t>00099021001 DEP.DE CHEQ.AJENOS,RET.DE CAM.,CONCEPTO: JUAN ALBERTO CORRALES,DEP.: BANCO UNION S.A. , PROCEDENCIA: BANCO UNION S.A., CHEQUE: 187932, FECHA DE EMISION:17/01/2023</t>
  </si>
  <si>
    <t>00099021001 DEP.DE CHEQ.AJENOS,RET.DE CAM.,CONCEPTO: ROSA MITHA MONTENEGRO,DEP.: BANCO UNION S.A. , PROCEDENCIA: BANCO UNION S.A., CHEQUE: 187933, FECHA DE EMISION:17/01/2023</t>
  </si>
  <si>
    <t>00099021001 DEPOSITO DE EFECTIVO, DEPOSITANTE: SARA CRISTINA CHOQUE LUNA, CONCEPTO: REVERSION DE BOLETA HABER MENSUAL DOBLE PERCEPCION, CUENTA DE DEPOSITO: CUENTA UNICA DEL TESORO</t>
  </si>
  <si>
    <t>00099021001 DEPOSITO DE EFECTIVO, DEPOSITANTE: LUZ ELENA DELGADO FLORES, CONCEPTO: DEVOLUCION MULTA, CAMISAS, CUENTA DE DEPOSITO: CUENTA UNICA DEL TESORO</t>
  </si>
  <si>
    <t>00099021001 DEPOSITO DE EFECTIVO, DEPOSITANTE: EDWIN VICTOR LAMAS SIVILA, CONCEPTO: DEPÓSITO POR DEVOLUCION SUELDO SUPERIOR AL PRESIDENTE, CUENTA DE DEPOSITO: CUENTA UNICA DEL TESORO</t>
  </si>
  <si>
    <t>00099021001 DEP.DE CHEQ.AJENOS,RET.DE CAM.,CONCEPTO: DEVOLUCION DE SALDOS DEL PROY MANEJO INTEGRAL DE MICROCUENTA DE UMAJALSU-MUN. SAN PEDRO DE TIQUINA,DEP.: G.A.M SAN PEDRO DE TIQUINA</t>
  </si>
  <si>
    <t>00099021001 DEP.DE CHEQ.AJENOS,RET.DE CAM.,CONCEPTO: MARIA SUSANA RODRIGUEZ VELTZE,DEP.: BANCO UNION S.A. , PROCEDENCIA: BANCO UNION S.A., CHEQUE: 187940, FECHA DE EMISION:18/01/2023</t>
  </si>
  <si>
    <t>00099021001 DEP.DE CHEQ.AJENOS,RET.DE CAM.,CONCEPTO: COMPENSACION MENSUAL DE COTIZACION,DEP.: FUTURO DE BOLIVIA AFP , PROCEDENCIA: BANCO DE CREDITO DE BOLIVIA S.A., CHEQUE: 68678, FECHA DE EMISION:17/01/2023</t>
  </si>
  <si>
    <t>00099021001 DEP.DE CHEQ.AJENOS,RET.DE CAM.,CONCEPTO: FRACCION COMPLEMENTARIA MENSUAL,DEP.: FUTURO DE BOLIVIA AFP , PROCEDENCIA: BANCO DE CREDITO DE BOLIVIA S.A., CHEQUE: 68679, FECHA DE EMISION:17/01/2023</t>
  </si>
  <si>
    <t>00099021001 DEP.DE CHEQ.AJENOS,RET.DE CAM.,CONCEPTO: COMPENSACION MENSUAL DE COTIZACION,DEP.: FUTURO DE BOLIVIA AFP , PROCEDENCIA: BANCO DE CREDITO DE BOLIVIA S.A., CHEQUE: 68520, FECHA DE EMISION:18/01/2023</t>
  </si>
  <si>
    <t>00099021001 DEP.DE CHEQ.AJENOS,RET.DE CAM.,CONCEPTO: FRACICON COMPLEMENTARIA MENSUAL,DEP.: FUTURO DE BOLIVIA AFP , PROCEDENCIA: BANCO DE CREDITO DE BOLIVIA S.A., CHEQUE: 68521, FECHA DE EMISION:18/01/2023</t>
  </si>
  <si>
    <t>00099021001 DEPOSITO DE EFECTIVO, DEPOSITANTE: ELI ROSARIO ITURRI, CONCEPTO: DEVOLUCION UNA DUODECIMA DE AGUINALDO POR FALLECIMIENTO DE LA SRA ELI ROSARIO ITURRI, CUENTA DE DEPOSITO: CUENTA UNICA DEL TESORO</t>
  </si>
  <si>
    <t>00099021001 DEP.DE CHEQ.AJENOS,RET.DE CAM.,CONCEPTO: INCAPACIDAD TEMPORAL MES JUNIO 2022,DEP.: CAJA DE SALUD CORDES , PROCEDENCIA: BANCO UNION S.A., CHEQUE: 29351, FECHA DE EMISION:30/12/2022</t>
  </si>
  <si>
    <t>00099021001 DEP.DE CHEQ.AJENOS,RET.DE CAM.,CONCEPTO: INCAPACIDAD TEMPORAL MES NOVIEMBRE 2022,DEP.: CAJA DE SALUD CORDES , PROCEDENCIA: BANCO UNION S.A., CHEQUE: 29352, FECHA DE EMISION:30/12/2022</t>
  </si>
  <si>
    <t>00099021001 DEPOSITO DE EFECTIVO, DEPOSITANTE: PORFIRIO LIMACHI POMA, CONCEPTO: COBRO INDEBIDO DEVOLUCION, CUENTA DE DEPOSITO: CUENTA UNICA DEL TESORO</t>
  </si>
  <si>
    <t>00099021001 DEP.DE CHEQ.AJENOS,RET.DE CAM.,CONCEPTO: MAGALY ESPINOZA ANTEZANA,DEP.: BANCO UNION SA , PROCEDEN CIA: BANCO UNION S.A., CHEQUE: 187942, FECHA DE EMISION:20/01/2023 /DJBR.</t>
  </si>
  <si>
    <t>00099021001 DEPOSITO DE EFECTIVO, DEPOSITANTE: BERNAL MAMANI CAPCHIRI, CONCEPTO: DEVOLUCION, CUENTA DE DEPOSITO: CUENTA UNICA DEL TESORO</t>
  </si>
  <si>
    <t>00099021001 DEPOSITO DE EFECTIVO, DEPOSITANTE: ISMAEL BLANCO QUISPE, CONCEPTO: DEVOLUCION POR CONCEPTO DE PAGO DUODECIMA DE AGUINALDO, CUENTA DE DEPOSITO: CUENTA UNICA DEL TESORO</t>
  </si>
  <si>
    <t>00099021001 DEPOSITO DE EFECTIVO, DEPOSITANTE: JAVIER HUMBERTO MENACHO HIZA, CONCEPTO: DEVOLUCIÓN POR DOBLE PERCEPCION, CUENTA DE DEPOSITO: CUENTA UNICA DEL TESORO /DJBR.</t>
  </si>
  <si>
    <t>00099021001 DEPOSITO DE EFECTIVO, DEPOSITANTE: COPROPIETARIOS EDIFICIO CONAVI, CONCEPTO: DEVOLUCION PAGO EPSAS OCTUBRE 2022, CUENTA DE DEPOSITO: CUENTA UNICA DEL TESORO</t>
  </si>
  <si>
    <t>00099021001 DEPOSITO DE EFECTIVO, DEPOSITANTE: COPROPIETARIOS EDIFICIO CONAVI, CONCEPTO: DEVOLUCION PAGO EPSAS NOVIEMBRE 2022, CUENTA DE DEPOSITO: CUENTA UNICA DEL TESORO</t>
  </si>
  <si>
    <t>00099021001 DEPOSITO DE EFECTIVO, DEPOSITANTE: SAYA MIRANDA CHOQUE, CONCEPTO: DEVOLUCION DE HABERES CANCELADOS POR ERROR, CUENTA DE DEPOSITO: CUENTA UNICA DEL TESORO</t>
  </si>
  <si>
    <t>00099021001 DEPOSITO DE EFECTIVO, DEPOSITANTE: JOSE LUIS PAREDES MARTINEZ, CONCEPTO: PAGO DE DUODECIMA DE AGUINALDO, CUENTA DE DEPOSITO: CUENTA UNICA DEL TESORO</t>
  </si>
  <si>
    <t>00099021001 DEPOSITO DE EFECTIVO, DEPOSITANTE: ANA NELLY MARIACA VDA DE SUAZNABAR, CONCEPTO: REINTEGRO DEVOLUCION DE 2 DUODECIMAS DE AGUINALDO, CUENTA DE DEPOSITO: CUENTA UNICA DEL TESORO</t>
  </si>
  <si>
    <t>00099021001 DEPOSITO DE EFECTIVO, DEPOSITANTE: CARLA GREGORIA GUTIERREZ ROQUE, CONCEPTO: DEVOLUCION POR CONCEPTO DE PAGO DUODECIMA DE AGUINALDO GESTION 2022, CUENTA DE DEPOSITO: CUENTA UNICA DEL TESORO</t>
  </si>
  <si>
    <t>00099021001 DEP.DE CHEQ.AJENOS,RET.DE CAM.,CONCEPTO: DEVOLUCION DEPÓSITO DUPLICADO ERRONEO MEDIANTE SIGEP,DEP.: COMTECO R.L , PROCEDENCIA: BANCO BISA S.A., CHEQUE: 28801, FECHA DE EMISION:13/01/2023</t>
  </si>
  <si>
    <t>00099021001 DEP.DE CHEQ.AJENOS,RET.DE CAM.,CONCEPTO: MARTHA MONTECINOS CANDIA,DEP.: BANCO UNION S.A. , PROCEDENCIA: BANCO UNION S.A., CHEQUE: 187944, FECHA DE EMISION:23/01/2023</t>
  </si>
  <si>
    <t>00099021001 DEPOSITO DE EFECTIVO, DEPOSITANTE: PAOLA RAMOS CRUZ, CONCEPTO: DEVOLUCION DE HABERES DE MAYO 2021 DE POTOSI, CUENTA DE DEPOSITO: CUENTA UNICA DEL TESORO /DJBR.</t>
  </si>
  <si>
    <t>00099021001 DEPOSITO DE EFECTIVO, DEPOSITANTE: IVAN RODRIGO COCARICO MAMANI, CONCEPTO: DEVOLUCION DE FONDOS NO EJEJCUTADOS C31-6021, CUENTA DE DEPOSITO: CUENTA UNICA DEL TESORO</t>
  </si>
  <si>
    <t>00099021001 DEP.DE CHEQ.AJENOS,RET.DE CAM.,CONCEPTO: REVERSION CC GLOBAL CUA 43408345,DEP.: FUTURO DE BOLIVIA AFP , PROCEDENCIA: BANCO DE CREDITO DE BOLIVIA S.A., CHEQUE: 68720, FECHA DE EMISION:25/01/2023</t>
  </si>
  <si>
    <t>00099021001 DEPOSITO DE EFECTIVO, DEPOSITANTE: FLAVIO CONDORI FUENTES, CONCEPTO: DEVOLUCION POR PAGO POR DEMASIA DE ENERGIA ELECTRICA CORRESPONDIENTE MES DICIEMBRE 2022 POTOSI, CUENTA DE DEPOSITO: CUENTA UNICA DEL TESORO</t>
  </si>
  <si>
    <t>00099021001 DEPOSITO DE EFECTIVO, DEPOSITANTE: LUCRECIA VELARDE VDA. DE FLORES, CONCEPTO: NUEVAS NUPCIAS, CUENTA DE DEPOSITO: CUENTA UNICA DEL TESORO</t>
  </si>
  <si>
    <t>00099021001 DEPOSITO DE EFECTIVO, DEPOSITANTE: SERGIO GASTON BARRAZA SALAZAR, CONCEPTO: DEVOLUCION DE RECURSOS POR EL PAGO DE REFRIGERIOS EN DEMASIA, CUENTA DE DEPOSITO: CUENTA UNICA DEL TESORO</t>
  </si>
  <si>
    <t>00099021001 DEPOSITO DE EFECTIVO, DEPOSITANTE: ALEJANDRA FERNANDEZ, CONCEPTO: DEVOLUCION DE RECURSOS POR PAGO DE REFRIGUERIOS EN DEMASIA DIC 2022, CUENTA DE DEPOSITO: CUENTA UNICA DEL TESORO</t>
  </si>
  <si>
    <t>00099021001 DEPOSITO DE EFECTIVO, DEPOSITANTE: SIVIA ELENA ARIAS VILLARREAL, CONCEPTO: DEVOLUCION DE RECURSOS POR PAGO DE REFRIGERIOS EN DEMASIA, CUENTA DE DEPOSITO: CUENTA UNICA DEL TESORO</t>
  </si>
  <si>
    <t>00099021001 DEPOSITO DE EFECTIVO, DEPOSITANTE: CRISTIAN JETTE MOSTACEDO, CONCEPTO: DEVOLUCION DE SUELDOS Y SALARIOS FUENTE 10, CUENTA DE DEPOSITO: CUENTA UNICA DEL TESORO</t>
  </si>
  <si>
    <t>00099021001 DEPOSITO DE EFECTIVO, DEPOSITANTE: CARLOS VARGAS, CONCEPTO: DEVOLUCION DE PASAJES NO UTILIZADOS DEL EXTERIOR, CUENTA DE DEPOSITO: CUENTA UNICA DEL TESORO</t>
  </si>
  <si>
    <t>00099021001 DEP.DE CHEQ.AJENOS,RET.DE CAM.,CONCEPTO: PAGO POR DESCUENTO RECURSOS PUBLICOS,DEP.: CAJA NACIONAL DE SALUD , PROCEDENCIA: BANCO UNION S.A., CHEQUE: 65762, FECHA DE EMISION:30/01/2023</t>
  </si>
  <si>
    <t>00099021001 DEP.DE CHEQ.AJENOS,RET.DE CAM.,CONCEPTO: DIANA REBECA ROJANO TEJEDA,DEP.: BANCO UNION S.A. , PROCEDENCIA: BANCO UNION S.A., CHEQUE: 187949, FECHA DE EMISION:31/01/2023 /DJBR.</t>
  </si>
  <si>
    <t>NUMERO DE LIBRETA CUT: 00283012001 OPERACIÓN E18 TRANSFERENCIA DEL SISTEMA FINANCIERO POR CUENTA DE TERCEROS A LA CUT SOL. ESC. DE ALMACENERA BOLIVIANA S.A.</t>
  </si>
  <si>
    <t>VENTA DE DIVISAS S/G NOTA SEDEM/GG/EB/ORU N°0754/2022,29/12/2022.REF.:EMISION CARTA DE CREDITO I-2023-01,COMISION EMISION L/C 0,15% S/USD87.172.-POR 88 DIAS,REEMB.GSTS.COMUNICACION BS220.-Y EMISION COMP.CONTABLE BS50.- LIB. 00132032001 ECEBOL - GESTION OPERATIVA REF: COMISIONES EMISION I-2023-01</t>
  </si>
  <si>
    <t>I-2023-02 VTA. DIVISAS S/G NOTA YPFB/PRS/GAFC-3475/2022, R: 27/12/2022 Y ASIG. DIV. EFECT. P/MEFP, 28/12/2022 REF: I-2023-02 P/C YACIMIENTOS PETROLIFEROS FISCALES BOLIVIANOS - YPFB A/F TUBERIA DE ACERO NEGRO CPM. EMI. 0,15% S/USD 4.249.921,68 PO LIB. 00513072001 YPFB - OPERACIONES G N R G D REF: COMISIONES EMISION I-2023-2</t>
  </si>
  <si>
    <t>NUMERO DE LIBRETA CUT: 00099021001 OPERACIÓN E18 TRANSFERENCIA DEL SISTEMA FINANCIERO POR CUENTA DE TERCEROS A LA CUT reversion aporte patronal para la vivienda TGN segip</t>
  </si>
  <si>
    <t>A:00099021001 De 0759069001 A: 00099021001 Transferencia de recursos a la Libreta de Recursos Ordinarios (3987) adjunto extracto bancario.</t>
  </si>
  <si>
    <t>||TRANSFERENCIA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t>
  </si>
  <si>
    <t>NUMERO DE LIBRETA CUT: 00099021001 OPERACIÓN E75 TRANSFERENCIA DE LA CUENTA FISCAL BUN A LA CUT EN MN TRANSFERENCIA DE FONDOS A SOLICITUD DE: GOB. AUTONOMO MCPAL. OCURI CITE: GAMO/001/2023 CTA. 3987 LIBRETA NÂ° 00099021001 TGN RECURSOS ORDINARIOS</t>
  </si>
  <si>
    <t>||TRANSFERENCIA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t>
  </si>
  <si>
    <t>NUMERO DE LIBRETA CUT: 00099021001 OPERACIÓN E18 TRANSFERENCIA DEL SISTEMA FINANCIERO POR CUENTA DE TERCEROS A LA CUT devolucion pagos de CC no cobrados septiembre 2022</t>
  </si>
  <si>
    <t>PAGO A EXIMBANK CHINA POPUL PRÉSTAMO PBC 2016 (38) 426 VCTO. 21-01-2023 POR CUENTA DE TGN , NTI. 016976 VALOR 20-01-2023 INTERESES USD 5.128.030,21 COMISIONES USD 70.974,44 CTA. 3987 CUENTA UNICA DEL TESORO LIB. 00099021001 REF.: COMISIONES BANCARIAS</t>
  </si>
  <si>
    <t>NUMERO DE LIBRETA CUT: 00099021001 OPERACIÓN E18 TRANSFERENCIA DEL SISTEMA FINANCIERO POR CUENTA DE TERCEROS A LA CUT reversion aporte patronal para la vivienda TGN - ministerio de educacion y autoridad jurisdiccional administrativa mienra</t>
  </si>
  <si>
    <t>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t>
  </si>
  <si>
    <t>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t>
  </si>
  <si>
    <t>CONTABILIZACION ORDENES DE TRANSFERENCIA GRACOS</t>
  </si>
  <si>
    <t>De: 00099021001 De: 00099021001 A: 0759069001 Transferencia de recursos para la reposición de recursos que fueron transferidos a la Libreta de RROO en fecha 09-01-2023 (adjunto reporte).</t>
  </si>
  <si>
    <t>A:00099021001 TRANSFERENCIA DE RECUPERACIONES SEGÚN NOTA GEF-LCR-DYF-0022-NOT/23 POR CONCEPTO DE PAGO DE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</si>
  <si>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</si>
  <si>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GAM SANTA CRUZ.</t>
  </si>
  <si>
    <t>A:00099021001 TRANSFERENCIA DE RECUPERACIONES SEGÚN NOTA GEF-LCR-DYF-0022-NOT/23 POR CONCEPTO DE PAGO DE CAPITAL E INTERES DE ACUERDO A CONTRATO DE FIDEICOMISO “ACCESOS SEGUROS VIVIR BIEN” CORRESPONDIENTE AL GAM COBIJA.</t>
  </si>
  <si>
    <t>A:00099021001 TRANSFERENCIA DE RECUPERACIONES SEGÚN NOTA GEF-LCR-DYF-0022-NOT/23 POR CONCEPTO DE PAGO DE CAPITAL E INTERES DE ACUERDO A CONTRATO DE FIDEICOMISO “ACCESOS SEGUROS VIVIR BIEN” CORRESPONDIENTE AL GAD LA PAZ.</t>
  </si>
  <si>
    <t>AJUSTE COMPLEMENTARIO POR REVALORIZACION SALDOS DE ACTIVOS DE RESERVA Y OBLIGACIONES MONEDA EXTRANJERA (DOLARES) Saldo MO = -88504383.87 ;Bs/Mo: 6.86000000000 ;Saldo Bs: -607140073.36</t>
  </si>
  <si>
    <t>AJUSTE COMPLEMENTARIO POR REVALORIZACION SALDOS DE ACTIVOS DE RESERVA Y OBLIGACIONES MONEDA EXTRANJERA (DOLARES) Saldo MO = -70588398.15 ;Bs/Mo: 6.86000000000 ;Saldo Bs: -484236411.32</t>
  </si>
  <si>
    <t>AJUSTE COMPLEMENTARIO POR REVALORIZACION SALDOS DE ACTIVOS DE RESERVA Y OBLIGACIONES MONEDA EXTRANJERA (DOLARES) Saldo MO = -70742946.23 ;Bs/Mo: 6.86000000000 ;Saldo Bs: -485296611.15</t>
  </si>
  <si>
    <t>||DEVOLUCION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t>
  </si>
  <si>
    <t>AJUSTE COMPLEMENTARIO POR REVALORIZACION SALDOS DE ACTIVOS DE RESERVA Y OBLIGACIONES MONEDA EXTRANJERA (DOLARES) Saldo MO = -67934961.76 ;Bs/Mo: 6.86000000000 ;Saldo Bs: -466033837.68</t>
  </si>
  <si>
    <t>AJUSTE COMPLEMENTARIO POR REVALORIZACION SALDOS DE ACTIVOS DE RESERVA Y OBLIGACIONES MONEDA EXTRANJERA (DOLARES) Saldo MO = -67944358.15 ;Bs/Mo: 6.86000000000 ;Saldo Bs: -466098296.90</t>
  </si>
  <si>
    <t>AJUSTE COMPLEMENTARIO POR REVALORIZACION SALDOS DE ACTIVOS DE RESERVA Y OBLIGACIONES MONEDA EXTRANJERA (DOLARES) Saldo MO = -19257980.59 ;Bs/Mo: 6.86000000000 ;Saldo Bs: -132109746.84</t>
  </si>
  <si>
    <t>AJUSTE COMPLEMENTARIO POR REVALORIZACION SALDOS DE ACTIVOS DE RESERVA Y OBLIGACIONES MONEDA EXTRANJERA (DOLARES) Saldo MO = -20068348.70 ;Bs/Mo: 6.86000000000 ;Saldo Bs: -137668872.09</t>
  </si>
  <si>
    <t>PAGO A EXIMBANK CHINA POPUL PRÉSTAMO PBC 2016 (38) 426 VCTO. 21-01-2023 POR CUENTA DE TGN , NTI. 016976 VALOR 20-01-2023 INTERESES USD 5.128.030,21 COMISIONES USD 70.974,44 CTA. 5970 CUENTA UNICA DEL TESORO DOLARES AMERICANOS LIB. 00099021001</t>
  </si>
  <si>
    <t>AJUSTE COMPLEMENTARIO POR REVALORIZACION SALDOS DE ACTIVOS DE RESERVA Y OBLIGACIONES MONEDA EXTRANJERA (DOLARES) Saldo MO = -42067613.08 ;Bs/Mo: 6.86000000000 ;Saldo Bs: -288583825.72</t>
  </si>
  <si>
    <t>AJUSTE COMPLEMENTARIO POR REVALORIZACION SALDOS DE ACTIVOS DE RESERVA Y OBLIGACIONES MONEDA EXTRANJERA (DOLARES) Saldo MO = -46212272.68 ;Bs/Mo: 6.86000000000 ;Saldo Bs: -317016190.59</t>
  </si>
  <si>
    <t>AJUSTE COMPLEMENTARIO POR REVALORIZACION SALDOS DE ACTIVOS DE RESERVA Y OBLIGACIONES MONEDA EXTRANJERA (DOLARES) Saldo MO = -50644910.48 ;Bs/Mo: 6.86000000000 ;Saldo Bs: -347424085.88</t>
  </si>
  <si>
    <t>AJUSTE COMPLEMENTARIO POR REVALORIZACION SALDOS DE ACTIVOS DE RESERVA Y OBLIGACIONES MONEDA EXTRANJERA (DOLARES) Saldo MO = -45509450.29 ;Bs/Mo: 6.86000000000 ;Saldo Bs: -312194828.98</t>
  </si>
  <si>
    <t>AJUSTE COMPLEMENTARIO POR REVALORIZACION SALDOS DE ACTIVOS DE RESERVA Y OBLIGACIONES MONEDA EXTRANJERA (DOLARES) Saldo MO = -90528175.22 ;Bs/Mo: 6.86000000000 ;Saldo Bs: -621023282.02</t>
  </si>
  <si>
    <t>AJUSTE COMPLEMENTARIO POR REVALORIZACION SALDOS DE ACTIVOS DE RESERVA Y OBLIGACIONES MONEDA EXTRANJERA (DOLARES) Saldo MO = -41505968.10 ;Bs/Mo: 6.86000000000 ;Saldo Bs: -284730941.19</t>
  </si>
  <si>
    <t>D00228500012</t>
  </si>
  <si>
    <t>D00228660013</t>
  </si>
  <si>
    <t>D00228700015</t>
  </si>
  <si>
    <t>S10519400002</t>
  </si>
  <si>
    <t>D00228830008</t>
  </si>
  <si>
    <t>S10523690002</t>
  </si>
  <si>
    <t>S10523680002</t>
  </si>
  <si>
    <t>D00228870007</t>
  </si>
  <si>
    <t>G21418230001</t>
  </si>
  <si>
    <t>G21418370001</t>
  </si>
  <si>
    <t>D00228950012</t>
  </si>
  <si>
    <t>D00228990011</t>
  </si>
  <si>
    <t>G21461360008</t>
  </si>
  <si>
    <t>G21461360001</t>
  </si>
  <si>
    <t>G21461350008</t>
  </si>
  <si>
    <t>S10526270002</t>
  </si>
  <si>
    <t>G21462630008</t>
  </si>
  <si>
    <t>S10526270003</t>
  </si>
  <si>
    <t>D00229030009</t>
  </si>
  <si>
    <t>S10527910002</t>
  </si>
  <si>
    <t>S10527910003</t>
  </si>
  <si>
    <t>D00229070009</t>
  </si>
  <si>
    <t>D00229110011</t>
  </si>
  <si>
    <t>D00229160012</t>
  </si>
  <si>
    <t>S10530920001</t>
  </si>
  <si>
    <t>S10530920004</t>
  </si>
  <si>
    <t>D00229210012</t>
  </si>
  <si>
    <t>G21553500001</t>
  </si>
  <si>
    <t>D00229290005</t>
  </si>
  <si>
    <t>De: 00099014102 A:00290014101 Transferencia que realizamos a solicitud del Servicio de Impuestos Nacionales mediante nota CITE: SIN/GAF/DRF/UC/NOT/422/2022 y de acuerdo a las notas internas CITE:MEFP/VPCF/DGCF/UCCF/Nº298/2022 de la Direcció</t>
  </si>
  <si>
    <t>De: 00081127001 A:00099021001 Transferencia que realizamos a solicitud del Ministerio de Obras Públicas, Servicios y Vivienda mediante nota CITE: MOPSV/DGAA/No 001/2022 en el marco del parágrafo I Artículo 15 de la Ley No 1267 de 20 de Dic</t>
  </si>
  <si>
    <t>De: 00513012004 A:00099021001 Transferencia de recursos a solicitud de Yacimientos Petrolíferos Fiscales Bolivianos mediante nota CITE: GAFC/DFC-0010/2023 (operación bimonetarias) destinados a pagos en moneda extranjera por importación de h</t>
  </si>
  <si>
    <t>De: 00016011101 A:00099021001 De: 00016011101 A: 00099021001 Transferencia que realizamos en virtud a la nota CITE: ME/DGAA/UF No.0052/2023 e Informe IN/DGAA/UF/ET/No. 0012/2023 con la finalidad de efectuar la devolución de saldo de los ga</t>
  </si>
  <si>
    <t>De: 00099021001 A:00513012005 Transferencia de recursos a solicitud de Yacimientos Petrolíferos Fiscales Bolivianos mediante nota CITE: GAFC/DFC-0010/2023 (operación bimonetarias) destinados a pagos en moneda extranjera por importación de h</t>
  </si>
  <si>
    <t>10000044009682</t>
  </si>
  <si>
    <t>10000042834875</t>
  </si>
  <si>
    <t>10000003658280</t>
  </si>
  <si>
    <t>6461069001</t>
  </si>
  <si>
    <t xml:space="preserve">SIN-REGALIAS MINERAS INGRESOS PROPIOS </t>
  </si>
  <si>
    <t>2183333 - 1640</t>
  </si>
  <si>
    <t>Huascar Nova Villalobos</t>
  </si>
  <si>
    <t>huascar.nova@economiayfinanzas.gob.bo</t>
  </si>
  <si>
    <t>2183333 - 1651</t>
  </si>
  <si>
    <t>B20865690002</t>
  </si>
  <si>
    <t>B19887180002</t>
  </si>
  <si>
    <t>O20890810002</t>
  </si>
  <si>
    <t>O20891120002</t>
  </si>
  <si>
    <t>O20893240002</t>
  </si>
  <si>
    <t>O20893320002</t>
  </si>
  <si>
    <t>O20893360002</t>
  </si>
  <si>
    <t>O20893970002</t>
  </si>
  <si>
    <t>O20894010002</t>
  </si>
  <si>
    <t>B20893660002</t>
  </si>
  <si>
    <t>B20893670002</t>
  </si>
  <si>
    <t>B20893760002</t>
  </si>
  <si>
    <t>B20893850002</t>
  </si>
  <si>
    <t>O20896480002</t>
  </si>
  <si>
    <t>B20896810002</t>
  </si>
  <si>
    <t>O20900460002</t>
  </si>
  <si>
    <t>B20901090002</t>
  </si>
  <si>
    <t>B20904360002</t>
  </si>
  <si>
    <t>B20904900002</t>
  </si>
  <si>
    <t>O20908350002</t>
  </si>
  <si>
    <t>B20908820002</t>
  </si>
  <si>
    <t>B20912380002</t>
  </si>
  <si>
    <t>O20915710002</t>
  </si>
  <si>
    <t>O20915720002</t>
  </si>
  <si>
    <t>O20915730002</t>
  </si>
  <si>
    <t>O20916930002</t>
  </si>
  <si>
    <t>B20915930002</t>
  </si>
  <si>
    <t>O20919690002</t>
  </si>
  <si>
    <t>O20919920002</t>
  </si>
  <si>
    <t>O20920480002</t>
  </si>
  <si>
    <t>B20919360002</t>
  </si>
  <si>
    <t>B20919380002</t>
  </si>
  <si>
    <t>B20919410002</t>
  </si>
  <si>
    <t>O20923460002</t>
  </si>
  <si>
    <t>O20923480002</t>
  </si>
  <si>
    <t>B20922990002</t>
  </si>
  <si>
    <t>O20926820002</t>
  </si>
  <si>
    <t>O20927660002</t>
  </si>
  <si>
    <t>O20929070002</t>
  </si>
  <si>
    <t>B20927250002</t>
  </si>
  <si>
    <t>B20930840002</t>
  </si>
  <si>
    <t>B20931170002</t>
  </si>
  <si>
    <t>B20931210002</t>
  </si>
  <si>
    <t>B20931780002</t>
  </si>
  <si>
    <t>B20931790002</t>
  </si>
  <si>
    <t>B20931840002</t>
  </si>
  <si>
    <t>O20935350002</t>
  </si>
  <si>
    <t>O20936080002</t>
  </si>
  <si>
    <t>B20934680002</t>
  </si>
  <si>
    <t>B20934700002</t>
  </si>
  <si>
    <t>O20940060002</t>
  </si>
  <si>
    <t>B20938520002</t>
  </si>
  <si>
    <t>O20942750002</t>
  </si>
  <si>
    <t>O20943930002</t>
  </si>
  <si>
    <t>O20943950002</t>
  </si>
  <si>
    <t>B20941840002</t>
  </si>
  <si>
    <t>O20946550002</t>
  </si>
  <si>
    <t>O20947040002</t>
  </si>
  <si>
    <t>O20947380002</t>
  </si>
  <si>
    <t>O20949710002</t>
  </si>
  <si>
    <t>O20951070002</t>
  </si>
  <si>
    <t>O20954200002</t>
  </si>
  <si>
    <t>O20954920002</t>
  </si>
  <si>
    <t>O20954930002</t>
  </si>
  <si>
    <t>O20955050002</t>
  </si>
  <si>
    <t>G21577780004</t>
  </si>
  <si>
    <t>F0011831</t>
  </si>
  <si>
    <t>F0011876</t>
  </si>
  <si>
    <t>Q17636710002</t>
  </si>
  <si>
    <t>F0011944</t>
  </si>
  <si>
    <t>S10548180001</t>
  </si>
  <si>
    <t>G21805830003</t>
  </si>
  <si>
    <t>T04422350001</t>
  </si>
  <si>
    <t>T04422370001</t>
  </si>
  <si>
    <t>T04422390001</t>
  </si>
  <si>
    <t>T04422410001</t>
  </si>
  <si>
    <t>T04422430001</t>
  </si>
  <si>
    <t>T04422450001</t>
  </si>
  <si>
    <t>T04422470001</t>
  </si>
  <si>
    <t>T04422490001</t>
  </si>
  <si>
    <t>T04422510001</t>
  </si>
  <si>
    <t>T04422530001</t>
  </si>
  <si>
    <t>T04422560001</t>
  </si>
  <si>
    <t>T04422580001</t>
  </si>
  <si>
    <t>T04422600001</t>
  </si>
  <si>
    <t>T04422620001</t>
  </si>
  <si>
    <t>T04422640001</t>
  </si>
  <si>
    <t>T04422660001</t>
  </si>
  <si>
    <t>T04422680001</t>
  </si>
  <si>
    <t>T04422700001</t>
  </si>
  <si>
    <t>T04422720001</t>
  </si>
  <si>
    <t>T04422740001</t>
  </si>
  <si>
    <t>T04422820001</t>
  </si>
  <si>
    <t>T04422760001</t>
  </si>
  <si>
    <t>T04422780001</t>
  </si>
  <si>
    <t>T04422800001</t>
  </si>
  <si>
    <t>T04422840001</t>
  </si>
  <si>
    <t>T04422860001</t>
  </si>
  <si>
    <t>T04422880001</t>
  </si>
  <si>
    <t>T04422900001</t>
  </si>
  <si>
    <t>T04422920001</t>
  </si>
  <si>
    <t>T04422940001</t>
  </si>
  <si>
    <t>T04422960001</t>
  </si>
  <si>
    <t>T04422980001</t>
  </si>
  <si>
    <t>T04423000001</t>
  </si>
  <si>
    <t>T04423020001</t>
  </si>
  <si>
    <t>T04423040001</t>
  </si>
  <si>
    <t>T04423060001</t>
  </si>
  <si>
    <t>T04423080001</t>
  </si>
  <si>
    <t>T04423100001</t>
  </si>
  <si>
    <t>T04423120001</t>
  </si>
  <si>
    <t>T04423140001</t>
  </si>
  <si>
    <t>T04423160001</t>
  </si>
  <si>
    <t>T04423180001</t>
  </si>
  <si>
    <t>T04423200001</t>
  </si>
  <si>
    <t>T04423220001</t>
  </si>
  <si>
    <t>T04423240001</t>
  </si>
  <si>
    <t>T04423260001</t>
  </si>
  <si>
    <t>T04423280001</t>
  </si>
  <si>
    <t>T04423300001</t>
  </si>
  <si>
    <t>T04423320001</t>
  </si>
  <si>
    <t>T04423340001</t>
  </si>
  <si>
    <t>T04423360001</t>
  </si>
  <si>
    <t>T04423380001</t>
  </si>
  <si>
    <t>T04423400001</t>
  </si>
  <si>
    <t>T04423420001</t>
  </si>
  <si>
    <t>T04423500001</t>
  </si>
  <si>
    <t>T04423440001</t>
  </si>
  <si>
    <t>T04423460001</t>
  </si>
  <si>
    <t>T04423480001</t>
  </si>
  <si>
    <t>T04423520001</t>
  </si>
  <si>
    <t>T04423540001</t>
  </si>
  <si>
    <t>T04423560001</t>
  </si>
  <si>
    <t>T04423580001</t>
  </si>
  <si>
    <t>T04423600001</t>
  </si>
  <si>
    <t>T04423620001</t>
  </si>
  <si>
    <t>T04423640001</t>
  </si>
  <si>
    <t>T04423660001</t>
  </si>
  <si>
    <t>T04423680001</t>
  </si>
  <si>
    <t>T04423700001</t>
  </si>
  <si>
    <t>T04423720001</t>
  </si>
  <si>
    <t>T04423740001</t>
  </si>
  <si>
    <t>T04423760001</t>
  </si>
  <si>
    <t>T04423780001</t>
  </si>
  <si>
    <t>T04423800001</t>
  </si>
  <si>
    <t>T04423820001</t>
  </si>
  <si>
    <t>T04423840001</t>
  </si>
  <si>
    <t>T04423860001</t>
  </si>
  <si>
    <t>T04423880001</t>
  </si>
  <si>
    <t>T04423900001</t>
  </si>
  <si>
    <t>T04423920001</t>
  </si>
  <si>
    <t>T04423940001</t>
  </si>
  <si>
    <t>T04423960001</t>
  </si>
  <si>
    <t>T04423980001</t>
  </si>
  <si>
    <t>T04424000001</t>
  </si>
  <si>
    <t>T04424020001</t>
  </si>
  <si>
    <t>T04424040001</t>
  </si>
  <si>
    <t>T04424060001</t>
  </si>
  <si>
    <t>T04424080001</t>
  </si>
  <si>
    <t>T04424100001</t>
  </si>
  <si>
    <t>T04424180001</t>
  </si>
  <si>
    <t>T04424120001</t>
  </si>
  <si>
    <t>T04424140001</t>
  </si>
  <si>
    <t>T04424160001</t>
  </si>
  <si>
    <t>T04424200001</t>
  </si>
  <si>
    <t>T04424220001</t>
  </si>
  <si>
    <t>T04424240001</t>
  </si>
  <si>
    <t>T04424260001</t>
  </si>
  <si>
    <t>T04424280001</t>
  </si>
  <si>
    <t>T04424300001</t>
  </si>
  <si>
    <t>T04424320001</t>
  </si>
  <si>
    <t>T04424340001</t>
  </si>
  <si>
    <t>T04424360001</t>
  </si>
  <si>
    <t>T04424380001</t>
  </si>
  <si>
    <t>T04424400001</t>
  </si>
  <si>
    <t>T04424420001</t>
  </si>
  <si>
    <t>T04424440001</t>
  </si>
  <si>
    <t>Q17698460002</t>
  </si>
  <si>
    <t>Q17698480002</t>
  </si>
  <si>
    <t>Q17698490002</t>
  </si>
  <si>
    <t>Q17698500002</t>
  </si>
  <si>
    <t>Q17698510002</t>
  </si>
  <si>
    <t>Q17698520002</t>
  </si>
  <si>
    <t>Q17698530002</t>
  </si>
  <si>
    <t>Q17698540002</t>
  </si>
  <si>
    <t>Q17698550002</t>
  </si>
  <si>
    <t>Q17698560002</t>
  </si>
  <si>
    <t>00099021001 DEP.DE CHEQ.AJENOS,RET.DE CAM.,CONCEPTO: PAGO POR INCAPACIDAD TEMPORAL REEMBOLSO MINISTERIO DE ECONOMIA Y FINANZAS PUBLICAS,DEP.: CAJA NACIONAL DE SALUD , PROCEDENCIA: BANCO UNION S.A., CHEQUE: 30632, FECHA DE EMISION:20/01/2023
NOTA MEFP/VTCP/DGPOT/UAIS/N°296/2023 DE 08/02/2023</t>
  </si>
  <si>
    <t>00099021001 DEP.DE CHEQ.AJENOS,RET.DE CAM.,CONCEPTO: PAGO POR INCAPACIDADES TEMPORALES REEMBOLSO MINISTERIO DE ECONOMIA Y FINANZAS PUBLICAS,DEP.: CAJA NACIONAL DE SALUD , PROCEDENCIA: BANCO UNION S.A., CHEQUE: 30631, FECHA DE EMISION:20/01/2023
NOTA MEFP/VTCP/DGPOT/UAIS/N°281/2023 DE 08/02/2023</t>
  </si>
  <si>
    <t>00099021001 DEPOSITO DE EFECTIVO, DEPOSITANTE: LUIS CHAMBI CARI, CONCEPTO: DEVOLUCION DE RETROACTIVO, CUENTA DE DEPOSITO: CUENTA UNICA DEL TESORO /DJBR.</t>
  </si>
  <si>
    <t>00099021001 DEPOSITO DE EFECTIVO, DEPOSITANTE: RICHARD DELFIN MAMANI HUANCA, CONCEPTO: DEVOLUCION POR PAGO EN EXCESO, CUENTA DE DEPOSITO: CUENTA UNICA DEL TESORO</t>
  </si>
  <si>
    <t>00099021001 DEPOSITO DE EFECTIVO, DEPOSITANTE: TATIANA VILLCA CORDEIRO, CONCEPTO: DEVOLUCION DE HONORARIOS CORRESPONDIENTE AL MES DE NOV 2020, CUENTA DE DEPOSITO: CUENTA UNICA DEL TESORO</t>
  </si>
  <si>
    <t>00099021001 DEPOSITO DE EFECTIVO, DEPOSITANTE: TATIANA VILLCA CORDEIRO, CONCEPTO: DEVOLUCION DE AGUINALDO 2020, CUENTA DE DEPOSITO: CUENTA UNICA DEL TESORO</t>
  </si>
  <si>
    <t>00099021001 DEPOSITO DE EFECTIVO, DEPOSITANTE: NINOSKA RITA GERONIMO HUAYLLAS, CONCEPTO: DEVOLUCIÓN COSTO DE 7 PRUEBAS COVID 19, CUENTA DE DEPOSITO: CUENTA UNICA DEL TESORO</t>
  </si>
  <si>
    <t>00099021001 DEP.DE CHEQ.AJENOS,RET.DE CAM.,CONCEPTO: GIL AUGUSTO OLIVARES ARANA,DEP.: BANCO UNION S.A. , PROCEDENCIA: BANCO UNION S.A., CHEQUE: 187952, FECHA DE EMISION:02/02/2023</t>
  </si>
  <si>
    <t>00099021001 DEP.DE CHEQ.AJENOS,RET.DE CAM.,CONCEPTO: JAIME EDUARDO GUEVARA CORCOS,DEP.: BANCO UNION S.A. , PROCEDENCIA: BANCO UNION S.A., CHEQUE: 187954, FECHA DE EMISION:02/02/2023</t>
  </si>
  <si>
    <t>00099021001 DEP.DE CHEQ.AJENOS,RET.DE CAM.,CONCEPTO: REEMBOLSO SUBSIDIO INCAPACIDAD NOVIEMBRE 2022,DEP.: CAJA DE SALUD DE LA BANCA PRIVADA , PROCEDENCIA: BANCO NACIONAL DE BOLIVIA S.A., CHEQUE: 9830119, FECHA DE EMISION:31/01/2023</t>
  </si>
  <si>
    <t>00099021001 DEP.DE CHEQ.AJENOS,RET.DE CAM.,CONCEPTO: INCAPACIDAD TEMPORAL PERIODO NOVIEMBRE 2022-LA PAZ,DEP.: CAJA DE SALUD DE LA BANCA PRIVADA , PROCEDENCIA: BANCO NACIONAL DE BOLIVIA S.A., CHEQUE: 9829946, FECHA DE EMISION:31/01/2023</t>
  </si>
  <si>
    <t>00099021001 DEP.DE CHEQ.AJENOS,RET.DE CAM.,CONCEPTO: DEVOLUCION DE CC NO COBRADA OCTUBRE 2022,DEP.: LA VITALICIA SEGUROS Y REASEGUROS DE VIDA S.A. , PROCEDENCIA: BANCO BISA S.A., CHEQUE: 1867385, FECHA DE EMISION:02/02/2023</t>
  </si>
  <si>
    <t>00099021001 DEPOSITO DE EFECTIVO, DEPOSITANTE: GUMERCINDO CHAVEZ MAMANI, CONCEPTO: DEVOLUCION POR DOBLE PERCEPCION, CUENTA DE DEPOSITO: CUENTA UNICA DEL TESORO /DJBR.</t>
  </si>
  <si>
    <t>00099021001 DEPOSITO DE EFECTIVO, DEPOSITANTE: URSINA MANUELO CORNEJO, CONCEPTO: DEVOLUCION COBRO INDEBIDO POR INCONSISTENCIA DE COTIZACIONES SENASIR, CUENTA DE DEPOSITO: CUENTA UNICA DEL TESORO</t>
  </si>
  <si>
    <t>00099021001 DEPOSITO DE EFECTIVO, DEPOSITANTE: YHOLA JUANITA YANARICO DE MACHACA, CONCEPTO: COBRO INDEBIDO POR NUEVAS NUPCIAS, CUENTA DE DEPOSITO: CUENTA UNICA DEL TESORO</t>
  </si>
  <si>
    <t>00099021001 DEP.DE CHEQ.AJENOS,RET.DE CAM.,CONCEPTO: MARIO LUIS PACELLO AGUIRRE,DEP.: BANCO UNION S.A. , PROCEDENCIA: BANCO UNION S.A., CHEQUE: 187957, FECHA DE EMISION:06/02/2023</t>
  </si>
  <si>
    <t>00099021001 DEP.DE CHEQ.AJENOS,RET.DE CAM.,CONCEPTO: DEVOLUCION DE COTIZACION EXCESO,DEP.: FUTURO DE BOLIVIA S.A. AFP , PROCEDENCIA: BANCO DE CREDITO DE BOLIVIA S.A., CHEQUE: 68843, FECHA DE EMISION:03/02/2023</t>
  </si>
  <si>
    <t>00099021001 DEP.DE CHEQ.AJENOS,RET.DE CAM.,CONCEPTO: RAMIRO OSVALDO ARNEZ PANTOJA,DEP.: BANCO UNION SA , PROCEDENCIA: BANCO UNION S.A., CHEQUE: 187959, FECHA DE EMISION:07/02/2023</t>
  </si>
  <si>
    <t>00099021001 DEP.DE CHEQ.AJENOS,RET.DE CAM.,CONCEPTO: JENNY GRISELDA MACHICADO VILLARRUBIA,DEP.: BANCO UNION SA , PROCEDENCIA: BANCO UNION S.A., CHEQUE: 187960, FECHA DE EMISION:08/02/2023</t>
  </si>
  <si>
    <t>00099021001 DEP.DE CHEQ.AJENOS,RET.DE CAM.,CONCEPTO: DEVOLUCIÓN FONDOS SOLICITADOS POR ERROR SEGUN CONCILIACION OCTUBRE 2022,DEP.: SEGUROS PROVIDA S.A. , PROCEDENCIA: BANCO NACIONAL DE BOLIVIA S.A., CHEQUE: 2312858, FECHA DE EMISION:09/02/2023</t>
  </si>
  <si>
    <t>00099021001 DEPOSITO DE EFECTIVO, DEPOSITANTE: FAUSTINA PAULA MENDEZ VILLANUEVA, CONCEPTO: REVERSIÓN TOTAL DE BOLETAS DE HABER MENSUAL, CUENTA DE DEPOSITO: CUENTA UNICA DEL TESORO</t>
  </si>
  <si>
    <t>00099021001 DEPOSITO DE EFECTIVO, DEPOSITANTE: ADRIANA GABRIELA UGARTE MACIAS, CONCEPTO: DEVOLUCIÓN DE SUELDOS Y SALARIOS, CUENTA DE DEPOSITO: CUENTA UNICA DEL TESORO /DJBR.</t>
  </si>
  <si>
    <t>00099021001 DEPOSITO DE EFECTIVO, DEPOSITANTE: FREDDY IVAN CONDORI CUNO, CONCEPTO: POR COBRO DE SEGUNDAS NUPCIAS DE LOLA CUNO CANAZA (Q.E.P.D.), CUENTA DE DEPOSITO: CUENTA UNICA DEL TESORO</t>
  </si>
  <si>
    <t>00099021001 DEPOSITO DE EFECTIVO, DEPOSITANTE: EVELYN TATIANA ALI CHAVEZ, CONCEPTO: REVERSION DE BOLETA DE HABER MENSUAL, CUENTA DE DEPOSITO: CUENTA UNICA DEL TESORO /DJBR.</t>
  </si>
  <si>
    <t>00099021001 DEP.DE CHEQ.AJENOS,RET.DE CAM.,CONCEPTO: RAUL VICENTE VEIZAGA REJAS,DEP.: BANCO UNION S.A , PROCEDENCIA: BANCO UNION S.A., CHEQUE: 187962, FECHA DE EMISION:10/02/2023</t>
  </si>
  <si>
    <t>00099021001 DEPOSITO DE EFECTIVO, DEPOSITANTE: EDWIN VICTOR LAMAS SIVILA, CONCEPTO: DEPÓSITO POR DEVOLUCIÓN SUELDO SUPERIOR AL PRESIDENTE, CUENTA DE DEPOSITO: CUENTA UNICA DEL TESORO /DJBR.</t>
  </si>
  <si>
    <t>00099021001 DEPOSITO DE EFECTIVO, DEPOSITANTE: MARIA JESUS HOYOS CASTRO, CONCEPTO: COBRO INDEBIDO POR SEGUNDAS NUPCIAS, CUENTA DE DEPOSITO: CUENTA UNICA DEL TESORO</t>
  </si>
  <si>
    <t>00212014306 DEPOSITO DE EFECTIVO, DEPOSITANTE: INSTITUTO NACIONAL DE REFORMA AGRARIA, CONCEPTO: DEVOLUCION PLANILLA N°18 DIRECCION DEPARTAMENTAL COCHABAMBA, CUENTA DE DEPOSITO: CUENTA UNICA DEL TESORO</t>
  </si>
  <si>
    <t>00099021001 DEP.DE CHEQ.AJENOS,RET.DE CAM.,CONCEPTO: PAGO INCAPACIDAD TEMPORALES (REEMBOLSO MINISTERIO DE ECONOMIA Y FINANZAS PUBLICAS),DEP.: CAJA NACIONAL DE SALUD , PROCEDENCIA: BANCO UNION S.A., CHEQUE: 31035, FECHA DE EMISION:13/02/2023
NOTA MEFP/VTCP/DGPOT/UAIS/N°408/2023 DE 27/02/2023</t>
  </si>
  <si>
    <t>00099021001 DEP.DE CHEQ.AJENOS,RET.DE CAM.,CONCEPTO: PAGO INCAPACIDAD TEMPORALES (REEMBOLSO MINISTERIO DE ECONOMIA Y FINANZAS PUBLICAS),DEP.: CAJA NACIONAL DE SALUD , PROCEDENCIA: BANCO UNION S.A., CHEQUE: 31034, FECHA DE EMISION:13/02/2023
NOTA MEFP/VTCP/DGPOT/UAIS/N°408/2023 DE 27/02/2023</t>
  </si>
  <si>
    <t>00099021001 DEP.DE CHEQ.AJENOS,RET.DE CAM.,CONCEPTO: PAGO POR INCAPACIDAD TEMPORALES (REEMBOLSO MINISTERIO DE ECONOMIA Y FINANZAS PUBLICAS),DEP.: CAJA NACIONAL DE SALUD , PROCEDENCIA: BANCO UNION S.A., CHEQUE: 31036, FECHA DE EMISION:13/02/2023
NOTA MEFP/VTCP/DGPOT/UAIS/N°408/2023 DE 27/02/2023</t>
  </si>
  <si>
    <t>00595012002 DEPOSITO DE EFECTIVO, DEPOSITANTE: JAIME DURAN CHUQUIMIA, CONCEPTO: DEVOLUCION DE VIATICOS DEV 84/22, CUENTA DE DEPOSITO: CUENTA UNICA DEL TESORO</t>
  </si>
  <si>
    <t>00595012002 DEPOSITO DE EFECTIVO, DEPOSITANTE: JAIME DURAN CHUQUIMIA, CONCEPTO: DEVOLUCION DE VIATICOS DEV 68/22, CUENTA DE DEPOSITO: CUENTA UNICA DEL TESORO</t>
  </si>
  <si>
    <t>00099021001 DEP.DE CHEQ.AJENOS,RET.DE CAM.,CONCEPTO: OLGA BETZABE CARTAGENA FORONDA,DEP.: BANCO UNION SA , PROCEDENCIA: BANCO UNION S.A., CHEQUE: 187968, FECHA DE EMISION:14/02/2023</t>
  </si>
  <si>
    <t>00099021001 DEPOSITO DE EFECTIVO, DEPOSITANTE: MARIO ALEJANDRO ROCA ALVAREZ, CONCEPTO: REGULARIZACION DE TOPE SALARIAL GESTION 2021, CUENTA DE DEPOSITO: CUENTA UNICA DEL TESORO</t>
  </si>
  <si>
    <t>00099021001 DEPOSITO DE EFECTIVO, DEPOSITANTE: CARLOS DENCEL PELAEZ PACHECO, CONCEPTO: RENUMERACION MAXIMA PERMITIDA ENERO 2023, CUENTA DE DEPOSITO: CUENTA UNICA DEL TESORO</t>
  </si>
  <si>
    <t>00099021001 DEPOSITO DE EFECTIVO, DEPOSITANTE: IVAN CARLOS ARANDIA LEDEZMA, CONCEPTO: EXCEDENTE DE LA RENUMERACION PERMITIDA EN EL SECTOR PUBLICO CORRESPONDIENTE AL MES DE ENERO 2023, CUENTA DE DEPOSITO: CUENTA UNICA DEL TESORO</t>
  </si>
  <si>
    <t>00099021001 DEP.DE CHEQ.AJENOS,RET.DE CAM.,CONCEPTO: GASTON ENRIQUE ARANIBAR BELTRAN,DEP.: BANCO UNION S.A. , PROCEDENCIA: BANCO UNION S.A., CHEQUE: 187969, FECHA DE EMISION:15/02/2023</t>
  </si>
  <si>
    <t>00099021001 DEP.DE CHEQ.AJENOS,RET.DE CAM.,CONCEPTO: DEVOLUCIÓN DE PASAJES AEREOS INTERNACIONALES,DEP.: CONSEJEROS DE VIAJES SRL , PROCEDENCIA: BANCO NACIONAL DE BOLIVIA S.A., CHEQUE: 895750, FECHA DE EMISION:16/02/2023</t>
  </si>
  <si>
    <t>00099021001 DEP.DE CHEQ.AJENOS,RET.DE CAM.,CONCEPTO: DEVOLUCIÓN DE COTIZACIONES EXCESO EMP. FBP,DEP.: FUTURO DE BOLIVIA S.A. AFP , PROCEDENCIA: BANCO DE CREDITO DE BOLIVIA S.A., CHEQUE: 68930, FECHA DE EMISION:15/02/2023</t>
  </si>
  <si>
    <t>00099021001 DEP.DE CHEQ.AJENOS,RET.DE CAM.,CONCEPTO: DEVOLUCIÓN COTIZACIÓN EXCESO EMPLEADOR,DEP.: FUTURO DE BOLIVIA S.A. AFP , PROCEDENCIA: BANCO DE CREDITO DE BOLIVIA S.A., CHEQUE: 68931, FECHA DE EMISION:15/02/2023</t>
  </si>
  <si>
    <t>00099021001 DEP.DE CHEQ.AJENOS,RET.DE CAM.,CONCEPTO: EDDY WILMER LAURA BALTAZAR,DEP.: BANCO UNION SA , PROCEDENCIA: BANCO UNION S.A., CHEQUE: 187973, FECHA DE EMISION:16/02/2023</t>
  </si>
  <si>
    <t>00099021001 DEP.DE CHEQ.AJENOS,RET.DE CAM.,CONCEPTO: JUAN CARLOS VALERIO MOLINA MALDONADO,DEP.: BANCO UNION SA , PROCEDENCIA: BANCO UNION S.A., CHEQUE: 187972, FECHA DE EMISION:16/02/2023 /DJBR.</t>
  </si>
  <si>
    <t>00099021001 DEP.DE CHEQ.AJENOS,RET.DE CAM.,CONCEPTO: GLADIS CLEMENCIA PATZY CALVIMONTES,DEP.: BANCO UNION SA , PROCEDENCIA: BANCO UNION S.A., CHEQUE: 187970, FECHA DE EMISION:16/02/2023</t>
  </si>
  <si>
    <t>00099021001 DEPOSITO DE EFECTIVO, DEPOSITANTE: CAFETERIA "ELY", CONCEPTO: DEVOLUCIÓN DE RECURSOS ORDINARIOS DICIEMBRE - 2022, CUENTA DE DEPOSITO: CUENTA UNICA DEL TESORO</t>
  </si>
  <si>
    <t>00423142001 DEPOSITO DE EFECTIVO, DEPOSITANTE: CAJA DE SALUD DE CAMINOS Y RA, CONCEPTO: DEVOLUCION DE RETROACTIVO, CUENTA DE DEPOSITO: CUENTA UNICA DEL TESORO</t>
  </si>
  <si>
    <t>00099021001 DEP.DE CHEQ.AJENOS,RET.DE CAM.,CONCEPTO: FRACCION COMPLEMENTARIA MENSUAL,DEP.: FUTURO DE BOLIVIA SA AFP , PROCEDENCIA: BANCO DE CREDITO DE BOLIVIA S.A., CHEQUE: 68936, FECHA DE EMISION:17/02/2023</t>
  </si>
  <si>
    <t>00099021001 DEP.DE CHEQ.AJENOS,RET.DE CAM.,CONCEPTO: COMPENSACION MENSUAL DE COTIZACIONES,DEP.: FUTURO DE BOLIVIA SA AFP , PROCEDENCIA: BANCO DE CREDITO DE BOLIVIA S.A., CHEQUE: 68935, FECHA DE EMISION:17/02/2023</t>
  </si>
  <si>
    <t>00192014101 DEPOSITO DE EFECTIVO, DEPOSITANTE: CLAUDIA AKEMI BELTRAN TEREBA, CONCEPTO: DEV RECURSOS SOBRANTES COMPRA TALONAROS C31-326.1.10/2019 FF 00.41-119, CLAUDIA BELTRAN TEREBA, CUENTA DE DEPOSITO: CUENTA UNICA DEL TESORO</t>
  </si>
  <si>
    <t>00099021001 DEP.DE CHEQ.AJENOS,RET.DE CAM.,CONCEPTO: DEVOLUCION COTIZACION EXCESO,DEP.: FUTURO DE BOLIVIA SA - AFP , PROCEDENCIA: BANCO DE CREDITO DE BOLIVIA S.A., CHEQUE: 68937, FECHA DE EMISION:17/02/2023</t>
  </si>
  <si>
    <t>00099021001 DEPOSITO DE EFECTIVO, DEPOSITANTE: JORGE LUIS CRUZ TAMBO, CONCEPTO: DEVOLUCION DE DOBLE ABONO DE REFRIGERIO POR 1 DIA EN FEBRERO DE 2022, CUENTA DE DEPOSITO: CUENTA UNICA DEL TESORO /DJBR.</t>
  </si>
  <si>
    <t>00099021001 DEPOSITO DE EFECTIVO, DEPOSITANTE: JORGE LUIS CRUZ TAMBO, CONCEPTO: DEVOLUCION DE DOBLE PERCEPCION DE REMUNERACION POR 1 DIA EN FEBRERO 2022, CUENTA DE DEPOSITO: CUENTA UNICA DEL TESORO /DJBR.</t>
  </si>
  <si>
    <t>00099021001 DEP.DE CHEQ.AJENOS,RET.DE CAM.,CONCEPTO: PAGO POR DESCUENTO RECURSOS PUBLICOS,DEP.: CAJA NACIONAL DE SALUD , PROCEDENCIA: BANCO UNION S.A., CHEQUE: 66138, FECHA DE EMISION:22/02/2023</t>
  </si>
  <si>
    <t>00099021001 DEPOSITO DE EFECTIVO, DEPOSITANTE: CESAR ALVARO HUAYNOCA DELGADO, CONCEPTO: DEVOLUCION DE SUELDO DEL MES DE ENERO DE LA GESTIÓN 2023, CUENTA DE DEPOSITO: CUENTA UNICA DEL TESORO</t>
  </si>
  <si>
    <t>00099021001 DEPOSITO DE EFECTIVO, DEPOSITANTE: JORGE JUANIQUINA AGATA, CONCEPTO: DEVOLUCION POR REMUNERACION MAXIMA PERMITIDA EN EL SECTOR PUBLICO, CUENTA DE DEPOSITO: CUENTA UNICA DEL TESORO</t>
  </si>
  <si>
    <t>00099021001 DEPOSITO DE EFECTIVO, DEPOSITANTE: NANCY RAFAELA MACHICADO VDA. DE SABAT, CONCEPTO: DEVOLUCIÓN POR SOBREPASAR DE LA DISPONIBILIDAD DE LA LETRA "A", CUENTA DE DEPOSITO: CUENTA UNICA DEL TESORO</t>
  </si>
  <si>
    <t>00099021001 DEPOSITO DE EFECTIVO, DEPOSITANTE: MARTHA RAQUEL CUEVAS COYAURI, CONCEPTO: PAGO POR EXCESO DE USO TELEFONICO, CUENTA DE DEPOSITO: CUENTA UNICA DEL TESORO</t>
  </si>
  <si>
    <t>VENTA DE DIVISAS S/G NOTA SEDEM/GG/EB N° 0068/2023,25/01/2023 Y AUT.VTA.DIV.EFECT.P/MEFP DE 01/02/2023.REF.:EMISION CARTA DE CREDITO I-2023-12,COMISION EMISION L/C 0,15% S/USD6.056.985,19.-POR 302 DIAS,REEMB.GSTS.COMUNICACION BS220.-Y EMISION CO LIB. 00132039202 SEDEM - FOMENTO A LAS EMPRESAS PUBLICAS PRODUCTIVAS REF: COMISIONES EMISION I-2023-12</t>
  </si>
  <si>
    <t>A:00099021001 TRANSFERENCIA DE RECUPERACIONES SEGÚN NOTA GEF-LCR-DYF-0022-NOT/23 POR CONCEPTO DE PAGO DE CAPITAL E INTERES DE ACUERDO A CONTRATO DE FIDEICOMISO “ACCESOS SEGUROS VIVIR BIEN” CORRESPONDIENTE AL GAD PANDO.</t>
  </si>
  <si>
    <t>A:00099021001 TRANSFERENCIA DE RECUPERACIONES SEGÚN NOTA GEF-LCR-DYF-0022-NOT/23 POR CONCEPTO DE PAGO DE CAPITAL E INTERES DE ACUERDO A CONTRATO DE FIDEICOMISO “ACCESOS SEGUROS VIVIR BIEN” CORRESPONDIENTE AL GAD CHUQUISACA.</t>
  </si>
  <si>
    <t>A:00099021001 Transferencia que realizamos a solicitud de la Empresa Nacional de Electricidad mediante nota CITE: ENDE-DEEM-2/70-23 en aplicación al Decreto Supremo No 4848 de 28 de diciembre de 2022.</t>
  </si>
  <si>
    <t>NUMERO DE LIBRETA CUT: 00099021001 OPERACIÓN E18 TRANSFERENCIA DEL SISTEMA FINANCIERO POR CUENTA DE TERCEROS A LA CUT devolucion pagos de cc no cobrados octubre 2022</t>
  </si>
  <si>
    <t>A:00099021001 TRANSFERENCIA DE RECUPERACIONES SEGÚN NOTA GEF-LCR-DYF-0090-NOT/23 POR CONCEPTO DE PAGO DE INTERES DE ACUERDO A CONTRATO DE FIDEICOMISO “ACCESOS SEGUROS VIVIR BIEN” CORRESPONDIENTE AL GAM VILLA MONTES.</t>
  </si>
  <si>
    <t>'COBRO DE'||ÚTILES DE ESCRITORIO POR EL COMPROBANTE CONTABLE N° 1054815 DE LA FECHA, SEGÚN NOTA CITE: MEFP/VTCP/DGCP/UF/N° 121/2023 DE LA FECHA (HRE-TSO-329) ENVIADA POR EL MEFP. DEBITO DE LA LIBRETA 00598012001 EEPB-RECURSOS ESPECIFICOS POR VENTAS DE SERVICIOS.</t>
  </si>
  <si>
    <t>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t>
  </si>
  <si>
    <t>NUMERO DE LIBRETA CUT: 00099021001 OPERACIÓN E75 TRANSFERENCIA DE LA CUENTA FISCAL BUN A LA CUT EN MN TRANSFERENCIA DE FONDOS A SOLICITUD DE: GOBIERNO AUTONOMO DEPARTAMENTAL DE ORURO, CITE: GAD-ORU/SDAFP/UF/ATCP/CE-0031/2023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</si>
  <si>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GAD-ORU/SDAFP/UF/ATCP/CE-0030/2023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</si>
  <si>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GAD-ORU/SDAFP/UF/ATCP/CE-0029/2023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</si>
  <si>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GAD-ORU/SDAFP/UF/ATCP/CE-0028/2023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</si>
  <si>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GAD-ORU/SDAFP/UF/ATCP/CE-0027/2023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</si>
  <si>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GAD-ORU/SDAFP/UF/ATCP/CE-0026/2023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</si>
  <si>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GAD-ORU/SDAFP/UF/ATCP/CE-0025/2023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</si>
  <si>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GAD-ORU/SDAFP/UF/ATCP/CE-0024/2023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</si>
  <si>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t>
  </si>
  <si>
    <t>NUMERO DE LIBRETA CUT: 00099021001 OPERACIÓN E75 TRANSFERENCIA DE LA CUENTA FISCAL BUN A LA CUT EN MN TRANSFERENCIA DE FONDOS A SOLICITUD DE: GOBIERNO AUTONOMO MUNICIPAL DE CAIROMA CITE: GAMC/DESP/MAE/INMO NÂ°83/2023 CUENTA CUT 3987 LIBRETA NÂ° 00099021001 TGN-RECURSOS ORDINARIOS</t>
  </si>
  <si>
    <t>De: 00081014202 A:00099021001 Transferencia que realizamos a solicitud del Ministerio de Obras Públicas, Servicios y Vivienda mediante nota CITE: MOPSV/DGAA/No 059/2023, Informe INF/MOPSV/VMTEL/UEPP No 0328/2022 I/2022-08715 H.R. 6-2390-R</t>
  </si>
  <si>
    <t>De: 00046041101 A:00099021001 De: 00046041101 A: 00099021001 Transferencia que realizamos en virtud a la nota CITE: MSyD/ENS/DIR/ 046/2022 e Informe MSyD/ENS/DIR/ADM/TEC.CONT/004/2023 con el fin de proceder la devolución de recursos por in</t>
  </si>
  <si>
    <t>De: 00099021001 A:00010011102 Transferencia que realizamos a solicitud del Ministerio de Relaciones Exteriores mediante nota CITE: GM-DGAA-UFI-Cs-40/2023 y la nota interna CITE: MEFP/VTCP/DGPOT/UOTGN Nº99/2023 H.R. 6-2270-R</t>
  </si>
  <si>
    <t>10000044427975</t>
  </si>
  <si>
    <t>10000004670978</t>
  </si>
  <si>
    <t>feb</t>
  </si>
  <si>
    <t>O20957840002</t>
  </si>
  <si>
    <t>O20958510002</t>
  </si>
  <si>
    <t>O20958620002</t>
  </si>
  <si>
    <t>O20961500002</t>
  </si>
  <si>
    <t>O20961610002</t>
  </si>
  <si>
    <t>O20961790002</t>
  </si>
  <si>
    <t>O20961950002</t>
  </si>
  <si>
    <t>O20962990002</t>
  </si>
  <si>
    <t>O20963210002</t>
  </si>
  <si>
    <t>B20962220002</t>
  </si>
  <si>
    <t>O20966020002</t>
  </si>
  <si>
    <t>O20966250002</t>
  </si>
  <si>
    <t>O20966580002</t>
  </si>
  <si>
    <t>O20966790002</t>
  </si>
  <si>
    <t>O20967330002</t>
  </si>
  <si>
    <t>O20967580002</t>
  </si>
  <si>
    <t>B20965580002</t>
  </si>
  <si>
    <t>B20966150002</t>
  </si>
  <si>
    <t>B20966160002</t>
  </si>
  <si>
    <t>B20966170002</t>
  </si>
  <si>
    <t>B20966190002</t>
  </si>
  <si>
    <t>B20966210002</t>
  </si>
  <si>
    <t>O20969140002</t>
  </si>
  <si>
    <t>O20973880002</t>
  </si>
  <si>
    <t>O20974730002</t>
  </si>
  <si>
    <t>O20975060002</t>
  </si>
  <si>
    <t>O20976520002</t>
  </si>
  <si>
    <t>B20974540002</t>
  </si>
  <si>
    <t>O20983120002</t>
  </si>
  <si>
    <t>O20983160002</t>
  </si>
  <si>
    <t>O20983490002</t>
  </si>
  <si>
    <t>O20990040002</t>
  </si>
  <si>
    <t>B20989770002</t>
  </si>
  <si>
    <t>O20991960002</t>
  </si>
  <si>
    <t>O20992400002</t>
  </si>
  <si>
    <t>O20993140002</t>
  </si>
  <si>
    <t>O20993220002</t>
  </si>
  <si>
    <t>B20992110002</t>
  </si>
  <si>
    <t>B20992380002</t>
  </si>
  <si>
    <t>O20996010002</t>
  </si>
  <si>
    <t>O20996020002</t>
  </si>
  <si>
    <t>O20996030002</t>
  </si>
  <si>
    <t>O20996040002</t>
  </si>
  <si>
    <t>O20996060002</t>
  </si>
  <si>
    <t>O20996080002</t>
  </si>
  <si>
    <t>O20996670002</t>
  </si>
  <si>
    <t>O20996690002</t>
  </si>
  <si>
    <t>O20996720002</t>
  </si>
  <si>
    <t>B20996540002</t>
  </si>
  <si>
    <t>B20996550002</t>
  </si>
  <si>
    <t>O20999970002</t>
  </si>
  <si>
    <t>O21000000002</t>
  </si>
  <si>
    <t>O21000030002</t>
  </si>
  <si>
    <t>O21000080002</t>
  </si>
  <si>
    <t>O21000370002</t>
  </si>
  <si>
    <t>B20999240002</t>
  </si>
  <si>
    <t>B20999290002</t>
  </si>
  <si>
    <t>B20999310002</t>
  </si>
  <si>
    <t>O20999900002</t>
  </si>
  <si>
    <t>O21001970002</t>
  </si>
  <si>
    <t>O21002080002</t>
  </si>
  <si>
    <t>O21002090002</t>
  </si>
  <si>
    <t>O21002110002</t>
  </si>
  <si>
    <t>O21002130002</t>
  </si>
  <si>
    <t>O21002160002</t>
  </si>
  <si>
    <t>O21002180002</t>
  </si>
  <si>
    <t>O21002340002</t>
  </si>
  <si>
    <t>O21002780002</t>
  </si>
  <si>
    <t>O21003250002</t>
  </si>
  <si>
    <t>O21003450002</t>
  </si>
  <si>
    <t>O21003470002</t>
  </si>
  <si>
    <t>O21003480002</t>
  </si>
  <si>
    <t>O21003490002</t>
  </si>
  <si>
    <t>B21002390002</t>
  </si>
  <si>
    <t>B21002560002</t>
  </si>
  <si>
    <t>O21005100002</t>
  </si>
  <si>
    <t>O21005120002</t>
  </si>
  <si>
    <t>O21005140002</t>
  </si>
  <si>
    <t>O21005160002</t>
  </si>
  <si>
    <t>O21006180002</t>
  </si>
  <si>
    <t>O21009090002</t>
  </si>
  <si>
    <t>O21009110002</t>
  </si>
  <si>
    <t>O21009130002</t>
  </si>
  <si>
    <t>O21012110002</t>
  </si>
  <si>
    <t>O21012170002</t>
  </si>
  <si>
    <t>O21013030002</t>
  </si>
  <si>
    <t>O21013370002</t>
  </si>
  <si>
    <t>B21012730002</t>
  </si>
  <si>
    <t>B21012790002</t>
  </si>
  <si>
    <t>O21015890002</t>
  </si>
  <si>
    <t>O21015960002</t>
  </si>
  <si>
    <t>O21014890002</t>
  </si>
  <si>
    <t>O21018160002</t>
  </si>
  <si>
    <t>O21019130002</t>
  </si>
  <si>
    <t>O21021790002</t>
  </si>
  <si>
    <t>B21020950002</t>
  </si>
  <si>
    <t>B21021540002</t>
  </si>
  <si>
    <t>O21024010002</t>
  </si>
  <si>
    <t>O21024260002</t>
  </si>
  <si>
    <t>O21024280002</t>
  </si>
  <si>
    <t>O21024310002</t>
  </si>
  <si>
    <t>O21024330002</t>
  </si>
  <si>
    <t>O21025180002</t>
  </si>
  <si>
    <t>O21025190002</t>
  </si>
  <si>
    <t>B21024030002</t>
  </si>
  <si>
    <t>B21024290002</t>
  </si>
  <si>
    <t>O21027860002</t>
  </si>
  <si>
    <t>O21027870002</t>
  </si>
  <si>
    <t>O21028260002</t>
  </si>
  <si>
    <t>O21028740002</t>
  </si>
  <si>
    <t>O21029100002</t>
  </si>
  <si>
    <t>B21028470002</t>
  </si>
  <si>
    <t>B21028480002</t>
  </si>
  <si>
    <t>B21028500002</t>
  </si>
  <si>
    <t>B21028530002</t>
  </si>
  <si>
    <t>O21031480002</t>
  </si>
  <si>
    <t>B21030930002</t>
  </si>
  <si>
    <t>O21033430002</t>
  </si>
  <si>
    <t>O21034020002</t>
  </si>
  <si>
    <t>B21033700002</t>
  </si>
  <si>
    <t>O21036000002</t>
  </si>
  <si>
    <t>O21036230002</t>
  </si>
  <si>
    <t>O21036250002</t>
  </si>
  <si>
    <t>O21036960002</t>
  </si>
  <si>
    <t>O21037300002</t>
  </si>
  <si>
    <t>B21036260002</t>
  </si>
  <si>
    <t>B21036460002</t>
  </si>
  <si>
    <t>B21036470002</t>
  </si>
  <si>
    <t>Q17711250002</t>
  </si>
  <si>
    <t>G21882870003</t>
  </si>
  <si>
    <t>G21886630004</t>
  </si>
  <si>
    <t>S10556050002</t>
  </si>
  <si>
    <t>Q17725700002</t>
  </si>
  <si>
    <t>Q17725720002</t>
  </si>
  <si>
    <t>G21930490004</t>
  </si>
  <si>
    <t>G21937460001</t>
  </si>
  <si>
    <t>F0012094</t>
  </si>
  <si>
    <t>Q17777400002</t>
  </si>
  <si>
    <t>Q17788340002</t>
  </si>
  <si>
    <t>F0012160</t>
  </si>
  <si>
    <t>G22115380002</t>
  </si>
  <si>
    <t>G22126270003</t>
  </si>
  <si>
    <t>Q17861710002</t>
  </si>
  <si>
    <t>Q17867360002</t>
  </si>
  <si>
    <t>Q17867370002</t>
  </si>
  <si>
    <t>G22203280003</t>
  </si>
  <si>
    <t>Q17886140002</t>
  </si>
  <si>
    <t>T04434780001</t>
  </si>
  <si>
    <t>T04434760001</t>
  </si>
  <si>
    <t>T04434820001</t>
  </si>
  <si>
    <t>T04434840001</t>
  </si>
  <si>
    <t>T04434860001</t>
  </si>
  <si>
    <t>T04434880001</t>
  </si>
  <si>
    <t>T04434900001</t>
  </si>
  <si>
    <t>T04434920001</t>
  </si>
  <si>
    <t>T04434940001</t>
  </si>
  <si>
    <t>T04434960001</t>
  </si>
  <si>
    <t>T04434980001</t>
  </si>
  <si>
    <t>T04435000001</t>
  </si>
  <si>
    <t>T04434560001</t>
  </si>
  <si>
    <t>T04434580001</t>
  </si>
  <si>
    <t>T04434600001</t>
  </si>
  <si>
    <t>T04434620001</t>
  </si>
  <si>
    <t>T04434640001</t>
  </si>
  <si>
    <t>T04434660001</t>
  </si>
  <si>
    <t>T04434680001</t>
  </si>
  <si>
    <t>T04434700001</t>
  </si>
  <si>
    <t>T04434720001</t>
  </si>
  <si>
    <t>T04434740001</t>
  </si>
  <si>
    <t>T04434800001</t>
  </si>
  <si>
    <t>T04435240001</t>
  </si>
  <si>
    <t>T04435260001</t>
  </si>
  <si>
    <t>T04435280001</t>
  </si>
  <si>
    <t>T04435300001</t>
  </si>
  <si>
    <t>T04435320001</t>
  </si>
  <si>
    <t>T04435340001</t>
  </si>
  <si>
    <t>T04435420001</t>
  </si>
  <si>
    <t>T04435360001</t>
  </si>
  <si>
    <t>T04435380001</t>
  </si>
  <si>
    <t>T04435400001</t>
  </si>
  <si>
    <t>T04435440001</t>
  </si>
  <si>
    <t>T04435460001</t>
  </si>
  <si>
    <t>T04435480001</t>
  </si>
  <si>
    <t>T04435500001</t>
  </si>
  <si>
    <t>T04435520001</t>
  </si>
  <si>
    <t>T04435540001</t>
  </si>
  <si>
    <t>T04435560001</t>
  </si>
  <si>
    <t>T04435580001</t>
  </si>
  <si>
    <t>T04435600001</t>
  </si>
  <si>
    <t>T04435620001</t>
  </si>
  <si>
    <t>T04435640001</t>
  </si>
  <si>
    <t>T04435660001</t>
  </si>
  <si>
    <t>T04435680001</t>
  </si>
  <si>
    <t>T04435700001</t>
  </si>
  <si>
    <t>T04435720001</t>
  </si>
  <si>
    <t>T04435740001</t>
  </si>
  <si>
    <t>T04435760001</t>
  </si>
  <si>
    <t>T04435780001</t>
  </si>
  <si>
    <t>T04435800001</t>
  </si>
  <si>
    <t>T04435820001</t>
  </si>
  <si>
    <t>T04435850001</t>
  </si>
  <si>
    <t>T04435870001</t>
  </si>
  <si>
    <t>T04435890001</t>
  </si>
  <si>
    <t>T04435910001</t>
  </si>
  <si>
    <t>T04435930001</t>
  </si>
  <si>
    <t>T04435950001</t>
  </si>
  <si>
    <t>T04435970001</t>
  </si>
  <si>
    <t>T04435990001</t>
  </si>
  <si>
    <t>T04436010001</t>
  </si>
  <si>
    <t>T04436030001</t>
  </si>
  <si>
    <t>T04436110001</t>
  </si>
  <si>
    <t>T04436050001</t>
  </si>
  <si>
    <t>T04436070001</t>
  </si>
  <si>
    <t>T04436090001</t>
  </si>
  <si>
    <t>T04436130001</t>
  </si>
  <si>
    <t>T04436150001</t>
  </si>
  <si>
    <t>T04436170001</t>
  </si>
  <si>
    <t>T04436190001</t>
  </si>
  <si>
    <t>T04436210001</t>
  </si>
  <si>
    <t>T04436230001</t>
  </si>
  <si>
    <t>T04436250001</t>
  </si>
  <si>
    <t>T04436270001</t>
  </si>
  <si>
    <t>T04436290001</t>
  </si>
  <si>
    <t>T04436310001</t>
  </si>
  <si>
    <t>T04436330001</t>
  </si>
  <si>
    <t>T04436350001</t>
  </si>
  <si>
    <t>T04436370001</t>
  </si>
  <si>
    <t>T04436390001</t>
  </si>
  <si>
    <t>T04436410001</t>
  </si>
  <si>
    <t>T04436430001</t>
  </si>
  <si>
    <t>T04436450001</t>
  </si>
  <si>
    <t>T04436470001</t>
  </si>
  <si>
    <t>T04436490001</t>
  </si>
  <si>
    <t>T04436510001</t>
  </si>
  <si>
    <t>T04436530001</t>
  </si>
  <si>
    <t>T04436550001</t>
  </si>
  <si>
    <t>T04436570001</t>
  </si>
  <si>
    <t>T04436590001</t>
  </si>
  <si>
    <t>T04436610001</t>
  </si>
  <si>
    <t>T04436630001</t>
  </si>
  <si>
    <t>T04436650001</t>
  </si>
  <si>
    <t>T04435020001</t>
  </si>
  <si>
    <t>T04435040001</t>
  </si>
  <si>
    <t>T04435060001</t>
  </si>
  <si>
    <t>T04435080001</t>
  </si>
  <si>
    <t>T04435100001</t>
  </si>
  <si>
    <t>T04435120001</t>
  </si>
  <si>
    <t>T04435140001</t>
  </si>
  <si>
    <t>T04435160001</t>
  </si>
  <si>
    <t>T04435180001</t>
  </si>
  <si>
    <t>T04435200001</t>
  </si>
  <si>
    <t>T04435220001</t>
  </si>
  <si>
    <t>00526012001 DEPOSITO DE EFECTIVO, DEPOSITANTE: BOLIVIA TV, CONCEPTO: DEVOLUCIÓN FONDOS EN AVANCE C-31 355COMPRA DE GASOLINA, CUENTA DE DEPOSITO: CUENTA UNICA DEL TESORO</t>
  </si>
  <si>
    <t>00099021001 DEPOSITO DE EFECTIVO, DEPOSITANTE: EMPRESA CONSTRUCTORA EMCAR SRL., CONCEPTO: DEVOLUCIÓN PAGO DE AGUA DEL MES DE ABRIL, MAYO Y JUNIO 2022., CUENTA DE DEPOSITO: CUENTA UNICA DEL TESORO</t>
  </si>
  <si>
    <t>00099021001 DEPOSITO DE EFECTIVO, DEPOSITANTE: "AGETIC" ABEL GERSON ROJAS PEÑALOZA, CONCEPTO: DEVOLUCIÓN REFRIGERIO DICIEMBRE 2021 EX FUNCIONARIO SR. MIGUEL ANGEL RUIZ SAMO, CUENTA DE DEPOSITO: CUENTA UNICA DEL TESORO</t>
  </si>
  <si>
    <t>00099021001 DEPOSITO DE EFECTIVO, DEPOSITANTE: HUGO QUENTA CONDORI, CONCEPTO: DEVOLUCIÓN POR CATEGORÍA INDEVIDA, CUENTA DE DEPOSITO: CUENTA UNICA DEL TESORO</t>
  </si>
  <si>
    <t>00099021001 DEPOSITO DE EFECTIVO, DEPOSITANTE: MOISES QUIZO ASISTIRI, CONCEPTO: REVERSION DE BOLETA HABER MENSUAL, CUENTA DE DEPOSITO: CUENTA UNICA DEL TESORO</t>
  </si>
  <si>
    <t>00099021001 DEPOSITO DE EFECTIVO, DEPOSITANTE: MOISES QUIZO ASISTIRI, CONCEPTO: REVERSION DE BOLETA HABER MENSUAL DE MES DE SEPTIEMBRE DEL AÑO 2020, CUENTA DE DEPOSITO: CUENTA UNICA DEL TESORO</t>
  </si>
  <si>
    <t>00099021001 DEPOSITO DE EFECTIVO, DEPOSITANTE: WILFREDO MATIAS POMA, CONCEPTO: REGULARIZACION POR TOPE SALARIAL, CUENTA DE DEPOSITO: CUENTA UNICA DEL TESORO</t>
  </si>
  <si>
    <t>00099021001 DEPOSITO DE EFECTIVO, DEPOSITANTE: EUGENIA QUISPE CHOQUE, CONCEPTO: REGULARIZACION POR TOPE SALARIAL, CUENTA DE DEPOSITO: CUENTA UNICA DEL TESORO</t>
  </si>
  <si>
    <t>00099021001 DEPOSITO DE EFECTIVO, DEPOSITANTE: ZENOBIO NINA ARTEAGA, CONCEPTO: DEVOLUCION EXCEDENTE SALARIAL, CUENTA DE DEPOSITO: CUENTA UNICA DEL TESORO</t>
  </si>
  <si>
    <t>00099021001 DEPOSITO DE EFECTIVO, DEPOSITANTE: LILY SALCEDO ORTIZ, CONCEPTO: EXCESO DE SUELDO, CUENTA DE DEPOSITO: CUENTA UNICA DEL TESORO</t>
  </si>
  <si>
    <t>00099021001 DEPOSITO DE EFECTIVO, DEPOSITANTE: JUAN PABLO RODRIGUEZ AUAD, CONCEPTO: DEVOLUCION REMUNERACION MES DE FEBRERO 2023, CUENTA DE DEPOSITO: CUENTA UNICA DEL TESORO</t>
  </si>
  <si>
    <t>00099021001 DEPOSITO DE EFECTIVO, DEPOSITANTE: EMETERIO CUSI CASTRO CI 2162605 LP, CONCEPTO: PAGO REVERSION DE LA BOLETA HABER MENSUAL NOVIEMBRE, CUENTA DE DEPOSITO: CUENTA UNICA DEL TESORO</t>
  </si>
  <si>
    <t>00099021001 DEP.DE CHEQ.AJENOS,RET.DE CAM.,CONCEPTO: GIL AUGUSTO OLIVARES ARANA,DEP.: BANCO UNION SA , PROCEDENCIA: BANCO UNION S.A., CHEQUE: 187987, FECHA DE EMISION:02/03/2023</t>
  </si>
  <si>
    <t>00099021001 DEPOSITO DE EFECTIVO, DEPOSITANTE: SKY RED LOGISTICS SRL NIT: 396417021, CONCEPTO: PAGO EN DEMASIA, CUENTA DE DEPOSITO: CUENTA UNICA DEL TESORO</t>
  </si>
  <si>
    <t>00099021001 DEPOSITO DE EFECTIVO, DEPOSITANTE: VIVIANA MONICA SALAZAR CUBA, CONCEPTO: REGULARIZACION TOPE SALARIAL FEBRERO 2023, CUENTA DE DEPOSITO: CUENTA UNICA DEL TESORO</t>
  </si>
  <si>
    <t>00099021001 DEPOSITO DE EFECTIVO, DEPOSITANTE: CLAUDIO RICARDO GONZALES SELARU, CONCEPTO: RECURSOS ORDINARIOS, CUENTA DE DEPOSITO: CUENTA UNICA DEL TESORO</t>
  </si>
  <si>
    <t>00099021001 DEP.DE CHEQ.AJENOS,RET.DE CAM.,CONCEPTO: REEMBOLSO SUBSIDIO INCAPACIDAD DICIEMBRE 2022,DEP.: CAJA DE SALUD DE LA BANCA PRIVADA , PROCEDENCIA: BANCO NACIONAL DE BOLIVIA S.A., CHEQUE: 9830510, FECHA DE EMISION:27/02/2023</t>
  </si>
  <si>
    <t>00099021001 DEP.DE CHEQ.AJENOS,RET.DE CAM.,CONCEPTO: CRISTOBAL FIDENCIO ROCHA FLORES,DEP.: BANCO UNION S.A. , PROCEDENCIA: BANCO UNION S.A., CHEQUE: 187991, FECHA DE EMISION:03/03/2023</t>
  </si>
  <si>
    <t>00099021001 DEP.DE CHEQ.AJENOS,RET.DE CAM.,CONCEPTO: CRISTOBAL FIDENCIO ROCHA FLORES,DEP.: BANCO UNION S.A. , PROCEDENCIA: BANCO UNION S.A., CHEQUE: 187990, FECHA DE EMISION:03/03/2023</t>
  </si>
  <si>
    <t>00099021001 DEP.DE CHEQ.AJENOS,RET.DE CAM.,CONCEPTO: CRISTOBAL FIDENCIO ROCHA FLORES,DEP.: BANCO UNION S.A. , PROCEDENCIA: BANCO UNION S.A., CHEQUE: 187989, FECHA DE EMISION:03/03/2023</t>
  </si>
  <si>
    <t>00099021001 DEP.DE CHEQ.AJENOS,RET.DE CAM.,CONCEPTO: DEVOLUCION DE CC NO COBRADA NOEVIEMBRE Y AGUINALDO 2022,DEP.: LA VITALICIA SEGUROS Y REASEGUROS DE VIDA S.A. , PROCEDENCIA: BANCO BISA S.A., CHEQUE: 80343, FECHA DE EMISION:03/03/2023</t>
  </si>
  <si>
    <t>00099021001 DEP.DE CHEQ.AJENOS,RET.DE CAM.,CONCEPTO: DEVOLUCION DE CC NO COBRADA NOVIEMBRE Y AGUINALDO 2022,DEP.: LA VITALICIA SEGUROS Y REASEGUROS DE VIDA S.A. , PROCEDENCIA: BANCO BISA S.A., CHEQUE: 1867393, FECHA DE EMISION:03/03/2023</t>
  </si>
  <si>
    <t>00099021001 DEPOSITO DE EFECTIVO, DEPOSITANTE: TEOFILO BAPTISTA RAMIREZ, CONCEPTO: DEVOLUCION DE HABERES 2010 MES DE FEBRERO DE 2023, CUENTA DE DEPOSITO: CUENTA UNICA DEL TESORO</t>
  </si>
  <si>
    <t>00597012001 DEPOSITO DE EFECTIVO, DEPOSITANTE: JUANA GUILA HUARINA SALLUCA, CONCEPTO: RESARCIMIENTO DE DAÑOS, CUENTA DE DEPOSITO: CUENTA UNICA DEL TESORO</t>
  </si>
  <si>
    <t>00099021001 DEP.DE CHEQ.AJENOS,RET.DE CAM.,CONCEPTO: ABEL LOPEZ ARRUETA,DEP.: BANCO UNION S.A. , PROCEDENCIA: BANCO UNION S.A., CHEQUE: 187992, FECHA DE EMISION:07/03/2023</t>
  </si>
  <si>
    <t>00099021001 DEPOSITO DE EFECTIVO, DEPOSITANTE: JAVIER OSCAR ESCOBAR YUPANQUI, CONCEPTO: DEVOLUCION REVERSION DE HABER MENSUAL ENERO 2023, CUENTA DE DEPOSITO: CUENTA UNICA DEL TESORO</t>
  </si>
  <si>
    <t>00099021001 DEPOSITO DE EFECTIVO, DEPOSITANTE: JAVIER OSCAR ESCOBAR YUPANQUI, CONCEPTO: DEVOLUCION REVERSION DE HABER MENSUAL DICIEMBRE 2022, CUENTA DE DEPOSITO: CUENTA UNICA DEL TESORO</t>
  </si>
  <si>
    <t>00288012001 DEPOSITO DE EFECTIVO, DEPOSITANTE: SERVICIO NACIONAL DE RIEGO, CONCEPTO: REVERSION PREVENTIVO 3, CUENTA DE DEPOSITO: CUENTA UNICA DEL TESORO</t>
  </si>
  <si>
    <t>00099021001 DEPOSITO DE EFECTIVO, DEPOSITANTE: DEISY DORA HERRERA BUENDIA, CONCEPTO: REVERSION, CUENTA DE DEPOSITO: CUENTA UNICA DEL TESORO</t>
  </si>
  <si>
    <t>00099021001 DEP.DE CHEQ.AJENOS,RET.DE CAM.,CONCEPTO: EDWIN RUBEN ARANDA VALDEZ,DEP.: BANCO UNION S.A. , PROCEDENCIA: BANCO UNION S.A., CHEQUE: 187993, FECHA DE EMISION:09/03/2023</t>
  </si>
  <si>
    <t>00099021001 DEPOSITO DE EFECTIVO, DEPOSITANTE: FREDDY IVAN CONDORI CUNO, CONCEPTO: POR COBRO INDEBIDO (SEGUNDAS NUPCIAS) DE LOLA CUNO CANASA (Q.E.P.D.), CUENTA DE DEPOSITO: CUENTA UNICA DEL TESORO</t>
  </si>
  <si>
    <t>00099021001 DEPOSITO DE EFECTIVO, DEPOSITANTE: SEGUROS PROVIDA S.A., CONCEPTO: DEVOLUCION DE FONDOS NO COBRADOS CONCILIACION NOVIEMBRE 2022, CUENTA DE DEPOSITO: CUENTA UNICA DEL TESORO</t>
  </si>
  <si>
    <t>00099021001 DEPOSITO DE EFECTIVO, DEPOSITANTE: ESTHER SONIA ZURITA VILLENA, CONCEPTO: DEVOLUCION BONO CANASTA FAMILIAR, CUENTA DE DEPOSITO: CUENTA UNICA DEL TESORO</t>
  </si>
  <si>
    <t>00099021001 DEPOSITO DE EFECTIVO, DEPOSITANTE: ALVARO MARCO ANTONIO CABA OLIVAREZ, CONCEPTO: CITE:MEFP/VTCP/DGOPT/UAIS-CPI/N°030/2016 REGULARIZACION MARZO-ABRIL 2022, CUENTA DE DEPOSITO: CUENTA UNICA DEL TESORO</t>
  </si>
  <si>
    <t>00514012002 DEP.DE CHEQ.AJENOS,RET.DE CAM.,CONCEPTO: TRANS 5% POR VENTA DE SERV, TRANSMISION, DISPOSICION FINAL OCTAVA D.S. 4848,DEP.: ENDE , PROCEDENCIA: BANCO UNION S.A., CHEQUE: 11537, FECHA DE EMISION:03/03/2023</t>
  </si>
  <si>
    <t>00099021001 DEP.DE CHEQ.AJENOS,RET.DE CAM.,CONCEPTO: NEYER RIFARACHE CUELLAR,DEP.: BANCO UNION S.A. , PROCEDENCIA: BANCO UNION S.A., CHEQUE: 187999, FECHA DE EMISION:10/03/2023</t>
  </si>
  <si>
    <t>00099021001 DEPOSITO DE EFECTIVO, DEPOSITANTE: MAURICIO FERNANDO BERAMENDI LUNA, CONCEPTO: DEVOLUCION MONTO EXCEDIDO A LA REMUNERACION MAXIMA CORRESPONDIENTE A MES DE NOVIEMBRE DEL AÑO 2022, CUENTA DE DEPOSITO: CUENTA UNICA DEL TESORO</t>
  </si>
  <si>
    <t>00099021001 DEPOSITO DE EFECTIVO, DEPOSITANTE: MAURICIO FERNANDO BERAMENDI LUNA, CONCEPTO: DEVOLUCION MONTO EXCEDIDO ALTO REMUNERACION MAXIMA CORRESPONDIENTE OCTUBRE AÑO 2022, CUENTA DE DEPOSITO: CUENTA UNICA DEL TESORO</t>
  </si>
  <si>
    <t>00099021001 DEPOSITO DE EFECTIVO, DEPOSITANTE: MAURICIO FERNANDO BERAMENDI LUNA, CONCEPTO: DEVOLUCION MONTO EXCEDIDO A LA REMUNERACION MAXIMA CORRESPONDIENTE SEPTIEMBRE DEL AÑO 2022, CUENTA DE DEPOSITO: CUENTA UNICA DEL TESORO</t>
  </si>
  <si>
    <t>00099021001 DEPOSITO DE EFECTIVO, DEPOSITANTE: GEMA ROXANA AZUGA SELAYA, CONCEPTO: DEVOLUCION MONTO EXCEDIDO A LA REMUNERACION MAXIMA CORRESPONDIENTE MES DE SEPTIEMBRE DEL AÑO 2022, CUENTA DE DEPOSITO: CUENTA UNICA DEL TESORO</t>
  </si>
  <si>
    <t>00099021001 DEPOSITO DE EFECTIVO, DEPOSITANTE: GEMA ROXANA AZUGA SELAYA, CONCEPTO: DEVOLUCION MONTO EXCEDIDO A LA REMUNERACION MAXIMA CORRESPONDIENTE AL MES DE NOVIEMBRE DEL AÑO 2022, CUENTA DE DEPOSITO: CUENTA UNICA DEL TESORO</t>
  </si>
  <si>
    <t>00099021001 DEPOSITO DE EFECTIVO, DEPOSITANTE: VIRGINIA EDNA RAMOS CHUQUIMIA, CONCEPTO: POR DEVOLUCION DE MAXIMA REMUNERACION ECONOMICA PERCIBIDA MES SEPTIEMBRE 2022, CUENTA DE DEPOSITO: CUENTA UNICA DEL TESORO</t>
  </si>
  <si>
    <t>00099021001 DEPOSITO DE EFECTIVO, DEPOSITANTE: VIRGINIA EDNA RAMOS CHUQUIMIA, CONCEPTO: POR DEVOLUCION DE MAXIMA REMUNERACION ECONOMICA PERCIBIDA MES NOVIEMBRE 2022, CUENTA DE DEPOSITO: CUENTA UNICA DEL TESORO</t>
  </si>
  <si>
    <t>00099021001 DEPOSITO DE EFECTIVO, DEPOSITANTE: VIRGINIA EDNA RAMOS CHUQUIMIA, CONCEPTO: POR DEVOLUCION DE MAXIMA REMUNERACION ECONOMICA PERCIBIDA MES DICIEMBRE 2022, CUENTA DE DEPOSITO: CUENTA UNICA DEL TESORO</t>
  </si>
  <si>
    <t>00099021001 DEP.DE CHEQ.AJENOS,RET.DE CAM.,CONCEPTO: RUTH ROMERO PRIETO,DEP.: BANCO UNION S.A. , PROCEDENCIA: BANCO UNION S.A., CHEQUE: 188001, FECHA DE EMISION:13/03/2023</t>
  </si>
  <si>
    <t>00099021001 DEP.DE CHEQ.AJENOS,RET.DE CAM.,CONCEPTO: BIKMAR ALVARO TORREZ VILLARROEL,DEP.: BANCO UNION S.A. , PROCEDENCIA: BANCO UNION S.A., CHEQUE: 188002, FECHA DE EMISION:13/03/2023</t>
  </si>
  <si>
    <t>00099021001 DEPOSITO DE EFECTIVO, DEPOSITANTE: JUSTA MENDOZA DE CARVAJAL, CONCEPTO: COBRO INDEVIDO DEVOLUCION RETRACTIVO, CUENTA DE DEPOSITO: CUENTA UNICA DEL TESORO</t>
  </si>
  <si>
    <t>00099021001 DEPOSITO DE EFECTIVO, DEPOSITANTE: JUAN CARLOS TERRAZAS TERRAZAS, CONCEPTO: DEVOLUCION POR DOBLE PERCEPCION SEPTIEMBRE, OCTUBRE, NOVIEMBRE, DICIEMBRE 2022, CUENTA DE DEPOSITO: CUENTA UNICA DEL TESORO</t>
  </si>
  <si>
    <t>00099021001 DEPOSITO DE EFECTIVO, DEPOSITANTE: RA-5 "MY. ARTURO VERGARA", CONCEPTO: REVERSION DE SERVICIOS BASICOS MES DIC/22 DEL RA-5 "MY. VERGARA" P-720, CUENTA DE DEPOSITO: CUENTA UNICA DEL TESORO</t>
  </si>
  <si>
    <t>00099021001 DEPOSITO DE EFECTIVO, DEPOSITANTE: RUFINA RUIZ RAMOS, CONCEPTO: REVERSION DE SUELDO MES FEBRERO 2023 A LA CUENTA 00099021001, CUENTA DE DEPOSITO: CUENTA UNICA DEL TESORO</t>
  </si>
  <si>
    <t>00099021001 DEPOSITO DE EFECTIVO, DEPOSITANTE: CARLOS DENCEL PELAEZ PACHECO, CONCEPTO: REMUNERACION MAXIMA PERMITIDA MES FEBRERO 2023, CUENTA DE DEPOSITO: CUENTA UNICA DEL TESORO</t>
  </si>
  <si>
    <t>00099021001 DEP.DE CHEQ.AJENOS,RET.DE CAM.,CONCEPTO: ERICK DARIO BURGOS SEGOVIA,DEP.: BANCO UNION S.A. , PROCEDENCIA: BANCO UNION S.A., CHEQUE: 188006, FECHA DE EMISION:14/03/2023</t>
  </si>
  <si>
    <t>00099021001 DEP.DE CHEQ.AJENOS,RET.DE CAM.,CONCEPTO: ERICK DARIO BURGOS SEGOVIA,DEP.: BANCO UNION SA , PROCEDENCIA: BANCO UNION S.A., CHEQUE: 188005, FECHA DE EMISION:14/03/2023</t>
  </si>
  <si>
    <t>00099021001 DEP.DE CHEQ.AJENOS,RET.DE CAM.,CONCEPTO: ERICK DARIO BURGOS SEGOVIA,DEP.: BANCO UNION SA , PROCEDENCIA: BANCO UNION S.A., CHEQUE: 188004, FECHA DE EMISION:14/03/2023</t>
  </si>
  <si>
    <t>00597012001 DEPOSITO DE EFECTIVO, DEPOSITANTE: MOSCOSO CORONADO ALVARO ALEJANDRO, CONCEPTO: DEVOLUCION ENERO, CUENTA DE DEPOSITO: CUENTA UNICA DEL TESORO</t>
  </si>
  <si>
    <t>00099021001 DEPOSITO DE EFECTIVO, DEPOSITANTE: EDDY WILDER LAURA BALTAZAR, CONCEPTO: DEVOLUCION DE HABERES, CUENTA DE DEPOSITO: CUENTA UNICA DEL TESORO</t>
  </si>
  <si>
    <t>00099021001 DEPOSITO DE EFECTIVO, DEPOSITANTE: CARLOS EDUARDO TITO MELGAR, CONCEPTO: REGULARIZACIONES TOPE SALARIAL GESTION SEPTIEMBRE 2022, CUENTA DE DEPOSITO: CUENTA UNICA DEL TESORO</t>
  </si>
  <si>
    <t>00099021001 DEPOSITO DE EFECTIVO, DEPOSITANTE: CARLOS EDUARDO TITO MELGAR, CONCEPTO: REGULARIZACIONES TOPE SALARIAL GESTION OCTUBRE 2022, CUENTA DE DEPOSITO: CUENTA UNICA DEL TESORO</t>
  </si>
  <si>
    <t>00099021001 DEPOSITO DE EFECTIVO, DEPOSITANTE: CARLOS EDUARDO TITO MELGAR, CONCEPTO: REGULARIZACIONES TOPE SALARIAL GESTION NOVIEMBRE 2022, CUENTA DE DEPOSITO: CUENTA UNICA DEL TESORO</t>
  </si>
  <si>
    <t>00099021001 DEPOSITO DE EFECTIVO, DEPOSITANTE: CARLOS EDUARDO TITO MELGAR, CONCEPTO: REGULARIZACIONES TOPE SALARIAL GESTION DICIEMBRE 2022, CUENTA DE DEPOSITO: CUENTA UNICA DEL TESORO</t>
  </si>
  <si>
    <t>00342012001 DEPOSITO DE EFECTIVO, DEPOSITANTE: OSCAR BASUALDO LLANOS, CONCEPTO: DEVOLUCION DE SUELDOS Y SALARIOS DEL MES DE SEPTIEMBRE GESTION 2022, CUENTA DE DEPOSITO: CUENTA UNICA DEL TESORO</t>
  </si>
  <si>
    <t>00342012001 DEPOSITO DE EFECTIVO, DEPOSITANTE: OSCAR BASUALDO LLANOS, CONCEPTO: DEVOLUCION DE SUELDOS Y SALARIOS DEL MES DE OCTUBRE GESTION 2022, CUENTA DE DEPOSITO: CUENTA UNICA DEL TESORO</t>
  </si>
  <si>
    <t>00086011109 DEPOSITO DE EFECTIVO, DEPOSITANTE: LIZETH HUARANCA ARCE, CONCEPTO: ORDENAMIENTO JURIDICO ADMINISTRATIVO(MMAYA), CUENTA DE DEPOSITO: CUENTA UNICA DEL TESORO</t>
  </si>
  <si>
    <t>00548012001 DEPOSITO DE EFECTIVO, DEPOSITANTE: JHONNY MAMANI MELENDRES, CONCEPTO: DEVOLUCION DE VIÁTICOS, CUENTA DE DEPOSITO: CUENTA UNICA DEL TESORO</t>
  </si>
  <si>
    <t>00099021001 DEPOSITO DE EFECTIVO, DEPOSITANTE: RODOLFO POMA CHUQUIMIA, CONCEPTO: REGULARIZACION POR TOPE FINANCIAL DICIEMBRE 2022, CUENTA DE DEPOSITO: CUENTA UNICA DEL TESORO</t>
  </si>
  <si>
    <t>00099021001 DEPOSITO DE EFECTIVO, DEPOSITANTE: JHONATAN OROSCO QUISPE, CONCEPTO: DEVOLUCION DE HABERES PERIODO-MES JUNIO DE 2022, CUENTA DE DEPOSITO: CUENTA UNICA DEL TESORO</t>
  </si>
  <si>
    <t>00099021001 DEPOSITO DE EFECTIVO, DEPOSITANTE: JHONATAN OROSCO QUISPE, CONCEPTO: DEVOLUCION DE HABERES PERIODO-MES DE JULIO DE 2022, CUENTA DE DEPOSITO: CUENTA UNICA DEL TESORO</t>
  </si>
  <si>
    <t>00099021001 DEPOSITO DE EFECTIVO, DEPOSITANTE: JHONATAN OROSCO QUISPE, CONCEPTO: DEVOLUCION DE HABERES PERIODO-MES DE AGOSTO DE 2022, CUENTA DE DEPOSITO: CUENTA UNICA DEL TESORO</t>
  </si>
  <si>
    <t>00099021001 DEPOSITO DE EFECTIVO, DEPOSITANTE: JHONATAN OROSCO QUISPE, CONCEPTO: DEVOLUCION DE HABERES PERIODO-MES DE SEPTIEMBRE DE 2022, CUENTA DE DEPOSITO: CUENTA UNICA DEL TESORO</t>
  </si>
  <si>
    <t>00099021001 DEP.DE CHEQ.AJENOS,RET.DE CAM.,CONCEPTO: EVELIN MARCELLE DE PARDO GUETTI,DEP.: BANCO UNION S.A. , PROCEDENCIA: BANCO UNION S.A., CHEQUE: 188008, FECHA DE EMISION:15/03/2023</t>
  </si>
  <si>
    <t>00099021001 DEPOSITO DE EFECTIVO, DEPOSITANTE: CIRO GERMAN ALAVIA MARIN, CONCEPTO: DEVOLUCION POR TOPE SALARIAL CORRESPONDIENTE A SEPTIEMBRE 2022, CUENTA DE DEPOSITO: CUENTA UNICA DEL TESORO</t>
  </si>
  <si>
    <t>00099021001 DEPOSITO DE EFECTIVO, DEPOSITANTE: CIRO GERMAN ALAVIA MARIN, CONCEPTO: DEVOLUCION POR TOPE SALARIAL CORRESPONDIENTE OCTUBRE 2022, CUENTA DE DEPOSITO: CUENTA UNICA DEL TESORO</t>
  </si>
  <si>
    <t>00099021001 DEPOSITO DE EFECTIVO, DEPOSITANTE: CIRO GERMAN ALAVIA MARIN, CONCEPTO: DEVOLUCION POR TOPE SALARIAL CORRESPONDIENTE A NOVIEMBRE 2022, CUENTA DE DEPOSITO: CUENTA UNICA DEL TESORO</t>
  </si>
  <si>
    <t>00099021001 DEPOSITO DE EFECTIVO, DEPOSITANTE: CIRO GERMAN ALAVIA MARIN, CONCEPTO: DEVOLUCION POR TOPE SALARIAL CORRESPONDIENTE A DICIEMBRE 2022, CUENTA DE DEPOSITO: CUENTA UNICA DEL TESORO</t>
  </si>
  <si>
    <t>00099021001 DEPOSITO DE EFECTIVO, DEPOSITANTE: CLAUDIA VERONICA SILVA CORINI, CONCEPTO: DEVOLUCION REMUNERACION MAXIMA, CUENTA DE DEPOSITO: CUENTA UNICA DEL TESORO</t>
  </si>
  <si>
    <t>00099021001 DEPOSITO DE EFECTIVO, DEPOSITANTE: JORGE NELSON CHAVEZ MAMANI C.I. 4250466 LP, CONCEPTO: DEPÓSITO DE VIATICOS, CUENTA DE DEPOSITO: CUENTA UNICA DEL TESORO</t>
  </si>
  <si>
    <t>00099021001 DEPOSITO DE EFECTIVO, DEPOSITANTE: JOSE ANTONIO CORO LARA C.I. 9122319 LP, CONCEPTO: DEPÓSITO DE VIATICOS, CUENTA DE DEPOSITO: CUENTA UNICA DEL TESORO</t>
  </si>
  <si>
    <t>00099021001 DEPOSITO DE EFECTIVO, DEPOSITANTE: JAVIER EDGAR YAPU PATON C.I. 6146037 L.P., CONCEPTO: DEPÓSITO DE VIATICOS, CUENTA DE DEPOSITO: CUENTA UNICA DEL TESORO</t>
  </si>
  <si>
    <t>00099021001 DEPOSITO DE EFECTIVO, DEPOSITANTE: ENCARNACION ANCARI BLANCO VDA DE TANGARA, CONCEPTO: DEVOLUCION DE HABERES DEL MES DE AGOSTO DEL 2014 SRA ENCARNACION ANCARI BLANCO CI.2931113, CUENTA DE DEPOSITO: CUENTA UNICA DEL TESORO</t>
  </si>
  <si>
    <t>00099021001 DEPOSITO DE EFECTIVO, DEPOSITANTE: ENCARNACION ANCARI BLANCO VDA DE TANGARA, CONCEPTO: DEVOLUCION DE HABERES DEL MES DE JULIO DEL 2014 SRA ENCARNACION ANCARI BLANCO CI.2931113, CUENTA DE DEPOSITO: CUENTA UNICA DEL TESORO</t>
  </si>
  <si>
    <t>00099021001 DEPOSITO DE EFECTIVO, DEPOSITANTE: GLADYS BEATRIZ PLATA AMARRO, CONCEPTO: EXCESO MAXIMO DE REMUNERACION PERMITIDO DOBLE PERCEPCION, CUENTA DE DEPOSITO: CUENTA UNICA DEL TESORO</t>
  </si>
  <si>
    <t>00099021001 DEP.DE CHEQ.AJENOS,RET.DE CAM.,CONCEPTO: JOSE FLORES FLORES,DEP.: BANCO UNION S.A. , PROCEDENCIA: BANCO UNION S.A., CHEQUE: 191439, FECHA DE EMISION:20/03/2023</t>
  </si>
  <si>
    <t>00099021001 DEP.DE CHEQ.AJENOS,RET.DE CAM.,CONCEPTO: JUSTINIANO GRAGEDA TRUJILLO,DEP.: BANCO UNION S.A. , PROCEDENCIA: BANCO UNION S.A., CHEQUE: 191442, FECHA DE EMISION:20/03/2023</t>
  </si>
  <si>
    <t>00099021001 DEPOSITO DE EFECTIVO, DEPOSITANTE: DIONICIO YAPUCHURA CALLISAYA, CONCEPTO: REVERSION DE BOLETA DE HABER MENSUAL, CUENTA DE DEPOSITO: CUENTA UNICA DEL TESORO</t>
  </si>
  <si>
    <t>00342012001 DEPOSITO DE EFECTIVO, DEPOSITANTE: VLADIMIR ALEJANDRO LARUTA COPA, CONCEPTO: DEVOLUCION DE SUELDO EN EXCESO CORRESPONDENTE AL PERIODO DE NOVIEMBRE 2022, CUENTA DE DEPOSITO: CUENTA UNICA DEL TESORO</t>
  </si>
  <si>
    <t>00423142001 DEPOSITO DE EFECTIVO, DEPOSITANTE: CAJA DE SALUD DE CAMINOS Y RA, CONCEPTO: DEVOLUCION RETROACTIVOS, CUENTA DE DEPOSITO: CUENTA UNICA DEL TESORO</t>
  </si>
  <si>
    <t>00099021001 DEPOSITO DE EFECTIVO, DEPOSITANTE: MARCIA ALODIA DALENCE PARDO, CONCEPTO: REVERSION TOTAL, CUENTA DE DEPOSITO: CUENTA UNICA DEL TESORO</t>
  </si>
  <si>
    <t>00099021001 DEPOSITO DE EFECTIVO, DEPOSITANTE: ADELA FLORES CRUZ, CONCEPTO: DEVOLUCION POR DOBLE PERCEPCION DE DIC/22 A FEB/23 MAS LAS DUODECIMAS DE AGUINALDO, CUENTA DE DEPOSITO: CUENTA UNICA DEL TESORO</t>
  </si>
  <si>
    <t>00099021001 DEP.DE CHEQ.AJENOS,RET.DE CAM.,CONCEPTO: DEPÓSITO POR REVERSION DEL PREVENTIVO N°202,DEP.: SELA ORURO , PROCEDENCIA: BANCO UNION S.A., CHEQUE: 18431, FECHA DE EMISION:02/03/2023</t>
  </si>
  <si>
    <t>00099021001 DEP.DE CHEQ.AJENOS,RET.DE CAM.,CONCEPTO: PATRICIA DUBEYSA PEÑARANDA QUIROGA,DEP.: BANCO UNION S.A. , PROCEDENCIA: BANCO UNION S.A., CHEQUE: 191445, FECHA DE EMISION:23/03/2023</t>
  </si>
  <si>
    <t>00099021001 DEPOSITO DE EFECTIVO, DEPOSITANTE: URMIA CECILIA INQUILLO CORTEZ, CONCEPTO: DEVOLUCION PAGO EN DEMASIA DOS DIAS DE HABER MES FEBRERO 2023, CUENTA DE DEPOSITO: CUENTA UNICA DEL TESORO</t>
  </si>
  <si>
    <t>00099021001 DEPOSITO DE EFECTIVO, DEPOSITANTE: JORGE ROGELIO SANTANDER ESTRADA, CONCEPTO: REGULARIZACION DE TOPE SALARIAL SEPTIEMBRE 2022, CUENTA DE DEPOSITO: CUENTA UNICA DEL TESORO</t>
  </si>
  <si>
    <t>00099021001 DEPOSITO DE EFECTIVO, DEPOSITANTE: JORGE ROGELIO SANTANDER ESTRADA, CONCEPTO: REGULARIZACION DE TOPE SALARIAL OCTUBRE 2022, CUENTA DE DEPOSITO: CUENTA UNICA DEL TESORO</t>
  </si>
  <si>
    <t>00099021001 DEPOSITO DE EFECTIVO, DEPOSITANTE: JORGE ROGELIO SANTANDER ESTRADA, CONCEPTO: REGULARIZACION DE TOPE SALARIAL NOVIEMBRE 2022, CUENTA DE DEPOSITO: CUENTA UNICA DEL TESORO</t>
  </si>
  <si>
    <t>00099021001 DEPOSITO DE EFECTIVO, DEPOSITANTE: JORGE ROGELIO SANTANDER ESTRADA, CONCEPTO: REGULARIZACION DE TOPE SALARIAL DICIEMBRE 2022, CUENTA DE DEPOSITO: CUENTA UNICA DEL TESORO</t>
  </si>
  <si>
    <t>00099021001 DEPOSITO DE EFECTIVO, DEPOSITANTE: ALVARO MARCO ANTONIO CABA OLIVAREZ, CONCEPTO: CITE:MEFP/VTCP/DGOPT/UAIS-CPI/N°030/2016 REGULARIZACION: JULIO-AGOSTO 2022, CUENTA DE DEPOSITO: CUENTA UNICA DEL TESORO</t>
  </si>
  <si>
    <t>00099021001 DEPOSITO DE EFECTIVO, DEPOSITANTE: ALVARO MARCO ANTONIO CABA OLIVAREZ, CONCEPTO: CITE:MEFP/VTCP/DGOPT/UAIS-CPI/N°030/2016 REGULARIZACION: MAYO-JUNIO 2022, CUENTA DE DEPOSITO: CUENTA UNICA DEL TESORO</t>
  </si>
  <si>
    <t>00099021001 DEP.DE CHEQ.AJENOS,RET.DE CAM.,CONCEPTO: PAGO POR DESCUENTO RECURSOS PUBLICOS,DEP.: CAJA NACIONAL DE SALUD , PROCEDENCIA: BANCO UNION S.A., CHEQUE: 66838, FECHA DE EMISION:23/03/2023</t>
  </si>
  <si>
    <t>00099021001 DEP.DE CHEQ.AJENOS,RET.DE CAM.,CONCEPTO: JUAN JOSE TORDAOYA AREVALO,DEP.: BANCO UNION S.A. , PROCEDENCIA: BANCO UNION S.A., CHEQUE: 191447, FECHA DE EMISION:24/03/2023</t>
  </si>
  <si>
    <t>00423012001 DEPOSITO DE EFECTIVO, DEPOSITANTE: SERGIO FABIAN SILES RIVERO CI 6961230, CONCEPTO: DEVOLUCION FONDOS DE AVANCE, CUENTA DE DEPOSITO: CUENTA UNICA DEL TESORO</t>
  </si>
  <si>
    <t>00099021001 DEPOSITO DE EFECTIVO, DEPOSITANTE: FREDY MOISES FLORES MAMANI, CONCEPTO: COBRO INDEVIDO DEL PRA, CUENTA DE DEPOSITO: CUENTA UNICA DEL TESORO</t>
  </si>
  <si>
    <t>00099021001 DEPOSITO DE EFECTIVO, DEPOSITANTE: MONICA SEA ARAMAYO, CONCEPTO: DEVOLUCION RENUMERACION MAXIMA, CUENTA DE DEPOSITO: CUENTA UNICA DEL TESORO</t>
  </si>
  <si>
    <t>00099021001 DEPOSITO DE EFECTIVO, DEPOSITANTE: MARIA ROSA GONZALES RAMOS, CONCEPTO: DEVOLUCION DE FONDOS NO EJECUTADOS C 31 - 137, CUENTA DE DEPOSITO: CUENTA UNICA DEL TESORO</t>
  </si>
  <si>
    <t>00099021001 DEP.DE CHEQ.AJENOS,RET.DE CAM.,CONCEPTO: EDGAR MANCILLA GUTIERREZ,DEP.: BANCO UNION S.A. , PROCEDENCIA: BANCO UNION S.A., CHEQUE: 191455, FECHA DE EMISION:27/03/2023</t>
  </si>
  <si>
    <t>00099021001 DEP.DE CHEQ.AJENOS,RET.DE CAM.,CONCEPTO: ROSMERY CHOQUE MAMANI,DEP.: BANCO UNION S.A. , PROCEDENCIA: BANCO UNION S.A., CHEQUE: 191454, FECHA DE EMISION:27/03/2023</t>
  </si>
  <si>
    <t>00099021001 DEP.DE CHEQ.AJENOS,RET.DE CAM.,CONCEPTO: MARISOL ENCINAS MONTAÑO,DEP.: BANCO UNION S.S.A , PROCEDENCIA: BANCO UNION S.A., CHEQUE: 191453, FECHA DE EMISION:27/03/2023</t>
  </si>
  <si>
    <t>00099021001 DEP.DE CHEQ.AJENOS,RET.DE CAM.,CONCEPTO: ALEXANDER IVN PINTO MAMANI,DEP.: BANCO UNION S.A. , PROCEDENCIA: BANCO UNION S.A., CHEQUE: 191452, FECHA DE EMISION:27/03/2023</t>
  </si>
  <si>
    <t>00099021001 DEPOSITO DE EFECTIVO, DEPOSITANTE: ALVARO MARCO ANTONIO CABA OLIVAREZ, CONCEPTO: CITE: MEFP/VTCP/DGOPT/UAIS-CPI/N°030/2016 REGULARIZACION SEPTIEMBRE-OCTUBRE 2022, CUENTA DE DEPOSITO: CUENTA UNICA DEL TESORO</t>
  </si>
  <si>
    <t>00099021001 DEP.DE CHEQ.AJENOS,RET.DE CAM.,CONCEPTO: CARLA ESCALERA PINTO,DEP.: BANCO UNION S.A. , PROCEDENCIA: BANCO UNION S.A., CHEQUE: 191457, FECHA DE EMISION:28/03/2023</t>
  </si>
  <si>
    <t>00099021001 DEPOSITO DE EFECTIVO, DEPOSITANTE: LOURDES TATIANA QUIROZ QUENTA, CONCEPTO: FACTURA NAABOL NO PRESENTADA PARA SU DECLARACION EN EL LIBRO DE COMPRAS IVA, CUENTA DE DEPOSITO: CUENTA UNICA DEL TESORO</t>
  </si>
  <si>
    <t>00099021001 DEPOSITO DE EFECTIVO, DEPOSITANTE: IVER LUNA SANCHEZ, CONCEPTO: DEVOLUCION DE PASAJES AEREOS SEGUN PREVENTIVO NRO 935, CUENTA DE DEPOSITO: CUENTA UNICA DEL TESORO</t>
  </si>
  <si>
    <t>00099021001 DEP.DE CHEQ.AJENOS,RET.DE CAM.,CONCEPTO: ABEL ANDIA ZURITA,DEP.: BANCO UNION S.A. , PROCEDENCIA: BANCO UNION S.A., CHEQUE: 191458, FECHA DE EMISION:29/03/2023</t>
  </si>
  <si>
    <t>00593012001 DEPOSITO DE EFECTIVO, DEPOSITANTE: GRACIELA QUENTA POMA, CONCEPTO: |DEVOLUCION DE IMPUESTOS PAGADOS EN EXESO, CUENTA DE DEPOSITO: CUENTA UNICA DEL TESORO</t>
  </si>
  <si>
    <t>00099021001 DEPOSITO DE EFECTIVO, DEPOSITANTE: JHOSELYN SARAVIA ALI, CONCEPTO: REVERSION DE BOLETA HABER MENSUAL DE ENERO 2023, CUENTA DE DEPOSITO: CUENTA UNICA DEL TESORO</t>
  </si>
  <si>
    <t>00099021001 DEPOSITO DE EFECTIVO, DEPOSITANTE: JHOSELYN SARAVIA ALI, CONCEPTO: REVERSION DE BOLETA HABER MENSUAL DE FEBRERO 2023, CUENTA DE DEPOSITO: CUENTA UNICA DEL TESORO</t>
  </si>
  <si>
    <t>00344018001 DEPOSITO DE EFECTIVO, DEPOSITANTE: CARLOS ALBERTO REZA AZURDUY, CONCEPTO: DEVOLUCION DE SALDOS NO UTILIZADOS AL C31 390, CUENTA DE DEPOSITO: CUENTA UNICA DEL TESORO</t>
  </si>
  <si>
    <t>00099021001 DEPOSITO DE EFECTIVO, DEPOSITANTE: MAURICIO CLEVER FLORES MORALES, CONCEPTO: POR DEVOLUCIONDE MAXIMA REMUNERACION ECONOMICA PERCIBIDA EN INSTITUCION PUBLICA MES NOVIEMBRE 2022, CUENTA DE DEPOSITO: CUENTA UNICA DEL TESORO</t>
  </si>
  <si>
    <t>00244012001 DEP.DE CHEQ.AJENOS,RET.DE CAM.,CONCEPTO: DEVOL DEL MONTO POR LA OBT DE UNA GARANTIA DE CUMPLIMIENTO DE CONTRATO DEL PROY CUENCA JUNTAS CORANI,DEP.: SERVICIO NACIONAL DE AEROFOTOGRAMETRIA</t>
  </si>
  <si>
    <t>00099021001 DEP.DE CHEQ.AJENOS,RET.DE CAM.,CONCEPTO: DEVOLUCION COTIZACION EXCESO,DEP.: FUTURO DE BOLIVIA S.A. AFP , PROCEDENCIA: BANCO DE CREDITO DE BOLIVIA S.A., CHEQUE: 69257, FECHA DE EMISION:29/03/2023</t>
  </si>
  <si>
    <t>00099021001 DEP.DE CHEQ.AJENOS,RET.DE CAM.,CONCEPTO: DEVOLUCION DE COTIZACION EXCESO,DEP.: FUTURO DE BOLIVIA S.A. AFP , PROCEDENCIA: BANCO DE CREDITO DE BOLIVIA S.A., CHEQUE: 69258, FECHA DE EMISION:29/03/2023</t>
  </si>
  <si>
    <t>NUMERO DE LIBRETA CUT: 00513014201 OPERACIÓN E18 TRANSFERENCIA DEL SISTEMA FINANCIERO POR CUENTA DE TERCEROS A LA CUT TRANSFERENCIA DEL 1% DEL VALOR DE INVERSION POR ACTIVIDADES EN AREAS PROTEGIDAS DE ACUERDO A DS 2366 DESTINADAS A LA GESTION AMBIENTAL SOLICITUD YPFB CHACO SA</t>
  </si>
  <si>
    <t>TRANSFERENCIA DE FONDOS AL EXTERIOR A SOLICITUD DE BOLIVIANA DE AVIACION SEGUN SOLICITUD 17772 REF: INVOICES I221739 I221742 I231022 I231026 I221740 I231020 I231023 I221741 I231021 I231024 I221736 I231002 I231006 I221737 I231004 I231008 I221743 I231005 I231028 PAGO POR LA COMPRA D LIB. 00578012002 BOA-BOLIVIANA DE AVIACION-INGRESOS</t>
  </si>
  <si>
    <t>VENTA DE DIVISAS S/G NOTA SEDEM/GG/EB N°0024/2023,11/01/2023 Y AUT.VTA.DIV.EFECT.P/MEFP DE 02/03/2023.REF.:EMISION CARTA DE CREDITO I-2023-14,COMISION EMISION L/C 0,15% S/USD1.503.885,40.-POR 151 DIAS,REEMB.GSTS.COMUNICACION BS220.-Y EMISION COM LIB. 00132032001 ECEBOL - GESTION OPERATIVA REF: COMISIONES EMISION I-2023-14</t>
  </si>
  <si>
    <t>'TRANSFERENCIA'||RECIBIDA DEL EXTERIOR SEGÚN MENSAJE SWIFT Nº 3521 (REM.EXT.) DE FECHA 02-03-2023 POR PRIMER DESEMBOLSO DEL PRÉSTAMO F.ROT./AID 12/006/00. LIBRETA N° 00046057011 MSYD - RECURSOS CONVENIO FINANCIERO F.ROT./AID 12/006/00</t>
  </si>
  <si>
    <t>NUMERO DE LIBRETA CUT: 00099021001 OPERACIÓN E75 TRANSFERENCIA DE LA CUENTA FISCAL BUN A LA CUT EN MN TRANSFERENCIA DE FONDOS A SOLICITUD DE: GOBIERNO AUTONOMO MUNICIPAL DE PAPEL PAMPA CITE: GAMPP/MAE-FEVL/NÂ°047/2023 CUENTA CUT 3987 LIBRETA NÂ° 00099021001 TGN-RECURSOS ORDINARIOS</t>
  </si>
  <si>
    <t>NUMERO DE LIBRETA CUT: 00303014201 OPERACIÓN E75 TRANSFERENCIA DE LA CUENTA FISCAL BUN A LA CUT EN MN TRANSFERENCIA DE FONDOS A SOLICITUD DE: GOBIERNO AUTONOMO DEPARTAMENTAL DE TARIJA, CITE: GADT/SDEF/EMM/OF.NÂ° 209/23</t>
  </si>
  <si>
    <t>VENTA DE DIVISAS CON TRANSFERENCIA DE FONDOS A SOLICITUD DE ADMINISTRADORA BOLIVIANA DE CARRETERAS SEGUN SOLICITUD 17796 REF: TRANSFERENCIA AL EXTERIOR POR CONCEPTO DE DEVOLUCION DE RECURSOS NO EJECUTADOS DEL PROYECTO CARRETERO LAIF F21 TRAMO UYUNI - TUPIZA A LA COMISION DE LA UNION EUROPEA. EQUIVA LIB. 00291068001 ABC - UE LAIF CARRTERA F21 TRAMO UYUNI - TUPIZA POR DIFERENCIAL CAMBIARIO</t>
  </si>
  <si>
    <t>COBRO COSTOS DE PAPELERIA SEGUN TRANSFERENCIA DEL EXTERIOR POR ORDEN DE TRADERSOUTH LIMITED REF.: CRED SAMPLES OF BL/PURPOSE/OTHR LIB. 00593012001 EMPRESA ESTATAL YACANA - RECURSOS PROPIOS</t>
  </si>
  <si>
    <t>De: 00862010001 Transferencia que realizamos a solicitud del Fondo Nacional de Desarrollo Regional mediante nota CITE: DE-GEF-FI-RSC-1151-CAR/23 correspondiente a la recuperación del GAM ORURO préstamo No 101525 del fideicomiso Proyectos de Inversión Pública (PIP) de acuerdo al informe GEF-LCR-JBM-0123-INF/23 H.R. 6-4873-R</t>
  </si>
  <si>
    <t>NUMERO DE LIBRETA CUT: 00099021001 OPERACIÓN E18 TRANSFERENCIA DEL SISTEMA FINANCIERO POR CUENTA DE TERCEROS A LA CUT reversion aporte patronal para la vivienda TGN junio julio agosto septiembre octubre noviembre dicimebre 2022 ministerio de salud y autoridad jurisdiccional administrativa minera</t>
  </si>
  <si>
    <t>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t>
  </si>
  <si>
    <t>A:00099021001 Transferencia que realizamos a solicitud de la Empresa Nacional de Electricidad mediante nota CITE: ENDE-DEEM-3/25-23 en aplicación al Decreto Supremo No 4848 de 28 de diciembre de 2022 correspondiente al mes de febrero de 2023 H.R. 6-5466-R</t>
  </si>
  <si>
    <t>REGULARIZACION DE TRANSFERENCIA DEL EXTERIOR SEGUN SWIFT NO.4446 Y NO.4445 DE FECHA 22/03/2023 ORDENANTE: AGRARIA INDUSTRIA E COMERCIO LTDA. (JARDINOPOLIS SP BRASIL) REF.: CRED YLBGCO0047ODV23 VEX DE 13032023 CONTRATO 342971186 LIB. 00597012001 RECURSOS PROPIOS VENTAS YLB</t>
  </si>
  <si>
    <t>TRANSFERENCIA DE FONDOS AL EXTERIOR A SOLICITUD DE AGENCIA BOLIVIANA DE ENERGIA SEGUN SOLICITUD 17917 REF: NUCADVISOR PAGO CORRESPONDIENTE AL AC N 37 DEL CONTRATO DE ADHESION SERVICIO DE SEGUIMIENTO Y MONITOREO Y CONTROL CON NUCADVISOR PARA EL CONTRATO DE CIDTN SEGUN NOTA INTERNA 081 2023 INFORME 03 LIB. 00099021001 TGN-RECURSOS ORDINARIOS (3987)</t>
  </si>
  <si>
    <t>NUMERO DE LIBRETA CUT: 00099021001 OPERACIÓN E18 TRANSFERENCIA DEL SISTEMA FINANCIERO POR CUENTA DE TERCEROS A LA CUT devolucion pagos de CC no cobrados noviembre y aguinaldo 2022</t>
  </si>
  <si>
    <t>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t>
  </si>
  <si>
    <t>NUMERO DE LIBRETA CUT: 00099021001 OPERACIÓN E75 TRANSFERENCIA DE LA CUENTA FISCAL BUN A LA CUT EN MN TRANSFERENCIA DE FONDOS A SOLICITUD DE: GOBIERNO AUTONOMO DPTAL. COCHABAMBA CITE : CE/UT YCP/031/2023 CUENTA CUT 3987069001 LIBRETA NÂ° 00099021001 "TGN RECURSOS ORDINARIOS ".</t>
  </si>
  <si>
    <t>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t>
  </si>
  <si>
    <t>NUMERO DE LIBRETA CUT: 0013032001 OPERACIÓN E18 TRANSFERENCIA DEL SISTEMA FINANCIERO POR CUENTA DE TERCEROS A LA CUT TRANSFERENCIA GARANTIA DE MOTANTACARGA POR URANEL</t>
  </si>
  <si>
    <t>AJUSTE COMPLEMENTARIO POR REVALORIZACION SALDOS DE ACTIVOS DE RESERVA Y OBLIGACIONES MONEDA EXTRANJERA (DOLARES) Saldo MO = -26937457.97 ;Bs/Mo: 6.86000000000 ;Saldo Bs: -184790961.66</t>
  </si>
  <si>
    <t>AJUSTE COMPLEMENTARIO POR REVALORIZACION SALDOS DE ACTIVOS DE RESERVA Y OBLIGACIONES MONEDA EXTRANJERA (DOLARES) Saldo MO = -21070715.18 ;Bs/Mo: 6.86000000000 ;Saldo Bs: -144545106.15</t>
  </si>
  <si>
    <t>AJUSTE COMPLEMENTARIO POR REVALORIZACION SALDOS DE ACTIVOS DE RESERVA Y OBLIGACIONES MONEDA EXTRANJERA (DOLARES) Saldo MO = -26693827.81 ;Bs/Mo: 6.86000000000 ;Saldo Bs: -183119658.79</t>
  </si>
  <si>
    <t>AJUSTE COMPLEMENTARIO POR REVALORIZACION SALDOS DE ACTIVOS DE RESERVA Y OBLIGACIONES MONEDA EXTRANJERA (DOLARES) Saldo MO = -16315587.47 ;Bs/Mo: 6.86000000000 ;Saldo Bs: -111924930.05</t>
  </si>
  <si>
    <t>AJUSTE COMPLEMENTARIO POR REVALORIZACION SALDOS DE ACTIVOS DE RESERVA Y OBLIGACIONES MONEDA EXTRANJERA (DOLARES) Saldo MO = -13403694.54 ;Bs/Mo: 6.86000000000 ;Saldo Bs: -91949344.56</t>
  </si>
  <si>
    <t>AJUSTE COMPLEMENTARIO POR REVALORIZACION SALDOS DE ACTIVOS DE RESERVA Y OBLIGACIONES MONEDA EXTRANJERA (DOLARES) Saldo MO = -13393949.02 ;Bs/Mo: 6.86000000000 ;Saldo Bs: -91882490.27</t>
  </si>
  <si>
    <t>AJUSTE COMPLEMENTARIO POR REVALORIZACION SALDOS DE ACTIVOS DE RESERVA Y OBLIGACIONES MONEDA EXTRANJERA (DOLARES) Saldo MO = -6163002.78 ;Bs/Mo: 6.86000000000 ;Saldo Bs: -42278199.08</t>
  </si>
  <si>
    <t>AJUSTE COMPLEMENTARIO POR REVALORIZACION SALDOS DE ACTIVOS DE RESERVA Y OBLIGACIONES MONEDA EXTRANJERA (DOLARES) Saldo MO = -6228737.33 ;Bs/Mo: 6.86000000000 ;Saldo Bs: -42729138.07</t>
  </si>
  <si>
    <t>AJUSTE COMPLEMENTARIO POR REVALORIZACION SALDOS DE ACTIVOS DE RESERVA Y OBLIGACIONES MONEDA EXTRANJERA (DOLARES) Saldo MO = -32048633.19 ;Bs/Mo: 6.86000000000 ;Saldo Bs: -219853623.69</t>
  </si>
  <si>
    <t>AJUSTE COMPLEMENTARIO POR REVALORIZACION SALDOS DE ACTIVOS DE RESERVA Y OBLIGACIONES MONEDA EXTRANJERA (DOLARES) Saldo MO = -32265069.86 ;Bs/Mo: 6.86000000000 ;Saldo Bs: -221338379.23</t>
  </si>
  <si>
    <t>AJUSTE COMPLEMENTARIO POR REVALORIZACION SALDOS DE ACTIVOS DE RESERVA Y OBLIGACIONES MONEDA EXTRANJERA (DOLARES) Saldo MO = -10974169.45 ;Bs/Mo: 6.86000000000 ;Saldo Bs: -75282802.42</t>
  </si>
  <si>
    <t>AJUSTE COMPLEMENTARIO POR REVALORIZACION SALDOS DE ACTIVOS DE RESERVA Y OBLIGACIONES MONEDA EXTRANJERA (DOLARES) Saldo MO = -526811.28 ;Bs/Mo: 6.86000000000 ;Saldo Bs: -3613925.39</t>
  </si>
  <si>
    <t>AJUSTE COMPLEMENTARIO POR REVALORIZACION SALDOS DE ACTIVOS DE RESERVA Y OBLIGACIONES MONEDA EXTRANJERA (DOLARES) Saldo MO = -1935523.08 ;Bs/Mo: 6.86000000000 ;Saldo Bs: -13277688.31</t>
  </si>
  <si>
    <t>AJUSTE COMPLEMENTARIO POR REVALORIZACION SALDOS DE ACTIVOS DE RESERVA Y OBLIGACIONES MONEDA EXTRANJERA (DOLARES) Saldo MO = -74649454.71 ;Bs/Mo: 6.86000000000 ;Saldo Bs: -512095259.32</t>
  </si>
  <si>
    <t>AJUSTE COMPLEMENTARIO POR REVALORIZACION SALDOS DE ACTIVOS DE RESERVA Y OBLIGACIONES MONEDA EXTRANJERA (DOLARES) Saldo MO = -19318025.90 ;Bs/Mo: 6.86000000000 ;Saldo Bs: -132521657.68</t>
  </si>
  <si>
    <t>AJUSTE COMPLEMENTARIO POR REVALORIZACION SALDOS DE ACTIVOS DE RESERVA Y OBLIGACIONES MONEDA EXTRANJERA (DOLARES) Saldo MO = -10343619.99 ;Bs/Mo: 6.86000000000 ;Saldo Bs: -70957233.14</t>
  </si>
  <si>
    <t>AJUSTE COMPLEMENTARIO POR REVALORIZACION SALDOS DE ACTIVOS DE RESERVA Y OBLIGACIONES MONEDA EXTRANJERA (DOLARES) Saldo MO = -6993827.97 ;Bs/Mo: 6.86000000000 ;Saldo Bs: -47977659.85</t>
  </si>
  <si>
    <t>AJUSTE COMPLEMENTARIO POR REVALORIZACION SALDOS DE ACTIVOS DE RESERVA Y OBLIGACIONES MONEDA EXTRANJERA (DOLARES) Saldo MO = -7765714.27 ;Bs/Mo: 6.86000000000 ;Saldo Bs: -53272799.90</t>
  </si>
  <si>
    <t>AJUSTE COMPLEMENTARIO POR REVALORIZACION SALDOS DE ACTIVOS DE RESERVA Y OBLIGACIONES MONEDA EXTRANJERA (DOLARES) Saldo MO = -5372951.59 ;Bs/Mo: 6.86000000000 ;Saldo Bs: -36858447.90</t>
  </si>
  <si>
    <t>AJUSTE COMPLEMENTARIO POR REVALORIZACION SALDOS DE ACTIVOS DE RESERVA Y OBLIGACIONES MONEDA EXTRANJERA (DOLARES) Saldo MO = -8876008.86 ;Bs/Mo: 6.86000000000 ;Saldo Bs: -60889420.77</t>
  </si>
  <si>
    <t>AJUSTE COMPLEMENTARIO POR REVALORIZACION SALDOS DE ACTIVOS DE RESERVA Y OBLIGACIONES MONEDA EXTRANJERA (DOLARES) Saldo MO = -3681206.79 ;Bs/Mo: 6.86000000000 ;Saldo Bs: -25253078.62</t>
  </si>
  <si>
    <t>AJUSTE COMPLEMENTARIO POR REVALORIZACION SALDOS DE ACTIVOS DE RESERVA Y OBLIGACIONES MONEDA EXTRANJERA (DOLARES) Saldo MO = -13795749.99 ;Bs/Mo: 6.86000000000 ;Saldo Bs: -94638844.94</t>
  </si>
  <si>
    <t>AJUSTE COMPLEMENTARIO POR REVALORIZACION SALDOS DE ACTIVOS DE RESERVA Y OBLIGACIONES MONEDA EXTRANJERA (DOLARES) Saldo MO = -9641267.69 ;Bs/Mo: 6.86000000000 ;Saldo Bs: -66139096.36</t>
  </si>
  <si>
    <t>AJUSTE COMPLEMENTARIO POR REVALORIZACION SALDOS DE ACTIVOS DE RESERVA Y OBLIGACIONES MONEDA EXTRANJERA (DOLARES) Saldo MO = -143648714.88 ;Bs/Mo: 6.86000000000 ;Saldo Bs: -985430184.07</t>
  </si>
  <si>
    <t>AJUSTE COMPLEMENTARIO POR REVALORIZACION SALDOS DE ACTIVOS DE RESERVA Y OBLIGACIONES MONEDA EXTRANJERA (DOLARES) Saldo MO = -128924032.21 ;Bs/Mo: 6.86000000000 ;Saldo Bs: -884418860.95</t>
  </si>
  <si>
    <t>AJUSTE COMPLEMENTARIO POR REVALORIZACION SALDOS DE ACTIVOS DE RESERVA Y OBLIGACIONES MONEDA EXTRANJERA (DOLARES) Saldo MO = -130314182.22 ;Bs/Mo: 6.86000000000 ;Saldo Bs: -893955290.04</t>
  </si>
  <si>
    <t>AJUSTE COMPLEMENTARIO POR REVALORIZACION SALDOS DE ACTIVOS DE RESERVA Y OBLIGACIONES MONEDA EXTRANJERA (DOLARES) Saldo MO = -127816215.53 ;Bs/Mo: 6.86000000000 ;Saldo Bs: -876819238.55</t>
  </si>
  <si>
    <t>||REGULARIZACION DE NUESTRA OPERACION NRO.1054808 DE FECHA 22/2/2023 EN ATENCION A CORREO ELECTRONICO Y NOTA ABEN/DGE/NE/N°447/2023 DE FECHA 29/3/2023 (HRE-TGL-5384) POR LA AGENCIA BOLIVIANA DE ENERGIA NUCLEAR. A LA LIBRETA N°00099021001 TGN-RECURSOS ORDINARIOS, P/CUENTA DE JSC RUSATOM SERVICE BRANCH IN BG.</t>
  </si>
  <si>
    <t>00383012001</t>
  </si>
  <si>
    <t>00287104327</t>
  </si>
  <si>
    <t>00389014301</t>
  </si>
  <si>
    <t>00015051101</t>
  </si>
  <si>
    <t>00573012001</t>
  </si>
  <si>
    <t>De: 00099014102 A:00287102001 Transferencia que realizamos a solicitud de la Unidad de Administración e Información Salarial mediante nota CITE: MEFP/VTCP/DGPOT/UAIS/No 390/2023, nota interna CITE:MEFP/VPCF/DGCF/UCCF/No 072/2023 de la DGCF</t>
  </si>
  <si>
    <t>De: 00081094301 A:00099021001 De: 00081094301 A:00099021001 Transferencia de recursos a requerimiento del Ministerio de Obras Públicas Servicio y Vivienda, con nota CITE: MOPSV/DGAA/N°135/2023 en el marco del Articulo 15 de la Ley N°1267 de</t>
  </si>
  <si>
    <t>De: 00099021001 A:00383012001 Transferencia que realizamos a solicitud de la Agencia Boliviana de Correos mediante nota CITE: AGBC-AGBC/DAF/TFC-CPRV-0058-CAR/2023, Informe Técnico INF/AGBC/DAF/TFC Nº 0014/2023 (operación bimonetaria), (TC 6</t>
  </si>
  <si>
    <t>De: 00099021001 A:00046057006 Transferencia bimonetaria que realizamos a solicitud del Ministerio de Salud y Deportes mediante nota CITE: MSyD/VGSS/DGGH/UGESPRO/PGBID3151/CE/44/2023 en el marco del contrato de préstamo Nº3151 aprobado media</t>
  </si>
  <si>
    <t>De: 00099021001 A:00015051101 Transferencia que realizamos a solicitud de la Unidad de Administración e Información Salarial mediante nota CITE: MEFP/VTCP/DGPOT/UAIS/No. 576/2023 y en virtud a las notas CITE: MEFP/VPCF/DGCF/UCCF/Nos. 76 y 1</t>
  </si>
  <si>
    <t>De: 00514012002 A:00099021001 Transferencia BI - Monetaria que realizamos a solicitud de la Empresa Nacional de Electricidad mediante nota CITE: ENDE-DEEM-3/42-23 Informe Técnico ENDE-IT-DEEM-3/2-23 H.R. 6-6262-R</t>
  </si>
  <si>
    <t>De: 00514012002 A:00099021001 Transferencia BI - Monetaria que realizamos a solicitud de la Empresa Nacional de Electricidad mediante nota CITE: ENDE-DEEM-3/43-23 Informe Técnico ENDE-IT-DEEM-3/3-23 H.R. 6-6375-R</t>
  </si>
  <si>
    <t>De: 00099021001 A:00046057010 Transferencia de recursos bi-monetaria a solicitud del Ministerio de Salud y Deportes mediante nota CITE: MSyD/VGSS/DGGH/UGESPRO/PCAF/CE/39/2023, para atender la emergencia sanitaria ocasionada por la pandemia</t>
  </si>
  <si>
    <t>De: 00099021001 A:00046057009 Transferencia de recursos a solicitud del Ministerio de Salud y Deportes mediante nota CITE: MSyD/VGSS/DGGH/UGESPRO/FRISDP/CE/106/2023 (operación bimonetaria) por el desembolso realizado por el BID, correspondi</t>
  </si>
  <si>
    <t>De: 00099021001 A:00086108004 Transferencia bi-monetaria que realizamos a solicitud de la UCP - PPCR entidad ejecutora dependiente del Ministerio de Medio Ambiente y Agua mediante nota CITE: CAR/UCP-PPCR No 0073/2023 UCP PPCR/2023-00695 par</t>
  </si>
  <si>
    <t>De: 00206044301 A:00099021001 De: 00206044301 A: 00099021001 Transferencia de recursos a solicitud del Instituto Nacional de Estadística mediante nota CITE: INE-DGE-CGP-JNAP-CPV N°0465 y 0466/2023 (operación bimonetarias) destinados a la</t>
  </si>
  <si>
    <t>De: 00046057006 A:00099021001 Transferencia bimonetaria que realizamos a solicitud del Ministerio de Salud y Deportes mediante nota CITE: MSyD/VGSS/DGGH/UGESPRO/PGBID3151/CE/44/2023 en el marco del contrato de préstamo Nº3151 aprobado media</t>
  </si>
  <si>
    <t>De: 00099021001 A:00514017005 Transferencia BI - Monetaria que realizamos a solicitud de la Empresa Nacional de Electricidad mediante nota CITE: ENDE-DEEM-3/42-23 Informe Técnico ENDE-IT-DEEM-3/2-23 H.R. 6-6262-R</t>
  </si>
  <si>
    <t>De: 00099021001 A:00514017005 Transferencia BI - Monetaria que realizamos a solicitud de la Empresa Nacional de Electricidad mediante nota CITE: ENDE-DEEM-3/43-23 Informe Técnico ENDE-IT-DEEM-3/3-23 H.R. 6-6375-R</t>
  </si>
  <si>
    <t>De: 00046057010 A:00099021001 Transferencia de recursos bi-monetaria a solicitud del Ministerio de Salud y Deportes mediante nota CITE: MSyD/VGSS/DGGH/UGESPRO/PCAF/CE/39/2023, para atender la emergencia sanitaria ocasionada por la pandemia</t>
  </si>
  <si>
    <t>De: 00046057009 A:00099021001 Transferencia de recursos a solicitud del Ministerio de Salud y Deportes mediante nota CITE: MSyD/VGSS/DGGH/UGESPRO/FRISDP/CE/106/2023 (operación bimonetaria) por el desembolso realizado por el BID, correspondi</t>
  </si>
  <si>
    <t>De: 00086108004 A:00099021001 Transferencia bi-monetaria que realizamos a solicitud de la UCP - PPCR entidad ejecutora dependiente del Ministerio de Medio Ambiente y Agua mediante nota CITE: CAR/UCP-PPCR No 0073/2023 UCP PPCR/2023-00695 par</t>
  </si>
  <si>
    <t>Guadalupe Challco Pucho</t>
  </si>
  <si>
    <t>guadalupe.challco@economiayfinanzas.gob.bo</t>
  </si>
  <si>
    <t>mar</t>
  </si>
  <si>
    <t>G21576460003</t>
  </si>
  <si>
    <t>S10537080002</t>
  </si>
  <si>
    <t>D00229420011</t>
  </si>
  <si>
    <t>S10537890001</t>
  </si>
  <si>
    <t>S10537970001</t>
  </si>
  <si>
    <t>D00229460010</t>
  </si>
  <si>
    <t>G21641450002</t>
  </si>
  <si>
    <t>D00229500008</t>
  </si>
  <si>
    <t>G21653760003</t>
  </si>
  <si>
    <t>D00229550010</t>
  </si>
  <si>
    <t>D00229590014</t>
  </si>
  <si>
    <t>D00229630011</t>
  </si>
  <si>
    <t>D00229670013</t>
  </si>
  <si>
    <t>D00229720012</t>
  </si>
  <si>
    <t>G21737730001</t>
  </si>
  <si>
    <t>G21737700001</t>
  </si>
  <si>
    <t>G21737710001</t>
  </si>
  <si>
    <t>G21737720001</t>
  </si>
  <si>
    <t>G21739200001</t>
  </si>
  <si>
    <t>D00229760016</t>
  </si>
  <si>
    <t>D00229800011</t>
  </si>
  <si>
    <t>D00229840011</t>
  </si>
  <si>
    <t>G21783880001</t>
  </si>
  <si>
    <t>S10548230001</t>
  </si>
  <si>
    <t>D00229880012</t>
  </si>
  <si>
    <t>D00229920015</t>
  </si>
  <si>
    <t>G21818620003</t>
  </si>
  <si>
    <t>S10552080001</t>
  </si>
  <si>
    <t>G21837290001</t>
  </si>
  <si>
    <t>D00230010013</t>
  </si>
  <si>
    <t>D00230100011</t>
  </si>
  <si>
    <t>G21883000002</t>
  </si>
  <si>
    <t>G21886640002</t>
  </si>
  <si>
    <t>O20965670002</t>
  </si>
  <si>
    <t>G21901190002</t>
  </si>
  <si>
    <t>G21901210002</t>
  </si>
  <si>
    <t>G21903310002</t>
  </si>
  <si>
    <t>D00230180012</t>
  </si>
  <si>
    <t>G21919920002</t>
  </si>
  <si>
    <t>G21919940002</t>
  </si>
  <si>
    <t>D00230260010</t>
  </si>
  <si>
    <t>G21937410002</t>
  </si>
  <si>
    <t>G21937430002</t>
  </si>
  <si>
    <t>S10558470001</t>
  </si>
  <si>
    <t>D00230310012</t>
  </si>
  <si>
    <t>G21951780002</t>
  </si>
  <si>
    <t>G21951760002</t>
  </si>
  <si>
    <t>G21953130002</t>
  </si>
  <si>
    <t>D00230350010</t>
  </si>
  <si>
    <t>G21965180002</t>
  </si>
  <si>
    <t>G21965300002</t>
  </si>
  <si>
    <t>G21965280002</t>
  </si>
  <si>
    <t>G21965200002</t>
  </si>
  <si>
    <t>O21043430002</t>
  </si>
  <si>
    <t>O21043540002</t>
  </si>
  <si>
    <t>O21043580002</t>
  </si>
  <si>
    <t>Q17895220002</t>
  </si>
  <si>
    <t>O21044800002</t>
  </si>
  <si>
    <t>O21044810002</t>
  </si>
  <si>
    <t>O21044830002</t>
  </si>
  <si>
    <t>O21044840002</t>
  </si>
  <si>
    <t>O21044870002</t>
  </si>
  <si>
    <t>Q17898100002</t>
  </si>
  <si>
    <t>B21043570002</t>
  </si>
  <si>
    <t>B21043590002</t>
  </si>
  <si>
    <t>O21046470002</t>
  </si>
  <si>
    <t>O21046480002</t>
  </si>
  <si>
    <t>O21046640002</t>
  </si>
  <si>
    <t>O21047030002</t>
  </si>
  <si>
    <t>O21047150002</t>
  </si>
  <si>
    <t>O21047160002</t>
  </si>
  <si>
    <t>O21047170002</t>
  </si>
  <si>
    <t>O21047180002</t>
  </si>
  <si>
    <t>O21047280002</t>
  </si>
  <si>
    <t>O21047480002</t>
  </si>
  <si>
    <t>O21047680002</t>
  </si>
  <si>
    <t>B21046760002</t>
  </si>
  <si>
    <t>B21046790002</t>
  </si>
  <si>
    <t>B21046830002</t>
  </si>
  <si>
    <t>G22265280003</t>
  </si>
  <si>
    <t>O21049200002</t>
  </si>
  <si>
    <t>O21049230002</t>
  </si>
  <si>
    <t>O21049640002</t>
  </si>
  <si>
    <t>O21050040002</t>
  </si>
  <si>
    <t>O21050170002</t>
  </si>
  <si>
    <t>O21050230002</t>
  </si>
  <si>
    <t>O21050320002</t>
  </si>
  <si>
    <t>O21050450002</t>
  </si>
  <si>
    <t>O21050740002</t>
  </si>
  <si>
    <t>G22274610003</t>
  </si>
  <si>
    <t>G22277380002</t>
  </si>
  <si>
    <t>O21050840002</t>
  </si>
  <si>
    <t>G22277390001</t>
  </si>
  <si>
    <t>B21049710002</t>
  </si>
  <si>
    <t>B21049770002</t>
  </si>
  <si>
    <t>B21049950002</t>
  </si>
  <si>
    <t>S10578390001</t>
  </si>
  <si>
    <t>O21052380002</t>
  </si>
  <si>
    <t>O21052390002</t>
  </si>
  <si>
    <t>O21052410002</t>
  </si>
  <si>
    <t>O21053080002</t>
  </si>
  <si>
    <t>O21053430002</t>
  </si>
  <si>
    <t>B21053230002</t>
  </si>
  <si>
    <t>G22294450002</t>
  </si>
  <si>
    <t>Q17919760002</t>
  </si>
  <si>
    <t>G22294460001</t>
  </si>
  <si>
    <t>G22295920004</t>
  </si>
  <si>
    <t>O21055550002</t>
  </si>
  <si>
    <t>O21056030002</t>
  </si>
  <si>
    <t>O21056450002</t>
  </si>
  <si>
    <t>B21055930002</t>
  </si>
  <si>
    <t>B21055950002</t>
  </si>
  <si>
    <t>O21056520002</t>
  </si>
  <si>
    <t>S10580570002</t>
  </si>
  <si>
    <t>F0012355</t>
  </si>
  <si>
    <t>O21059160002</t>
  </si>
  <si>
    <t>O21059180002</t>
  </si>
  <si>
    <t>O21059260002</t>
  </si>
  <si>
    <t>B21058120002</t>
  </si>
  <si>
    <t>B21058130002</t>
  </si>
  <si>
    <t>B21058550002</t>
  </si>
  <si>
    <t>B21058630002</t>
  </si>
  <si>
    <t>J05430310002</t>
  </si>
  <si>
    <t>O21061280002</t>
  </si>
  <si>
    <t>O21061870002</t>
  </si>
  <si>
    <t>O21061900002</t>
  </si>
  <si>
    <t>Q17949000002</t>
  </si>
  <si>
    <t>Q17949140002</t>
  </si>
  <si>
    <t>S10581390002</t>
  </si>
  <si>
    <t>S10581300001</t>
  </si>
  <si>
    <t>O21064190002</t>
  </si>
  <si>
    <t>O21064780002</t>
  </si>
  <si>
    <t>O21065010002</t>
  </si>
  <si>
    <t>S10581670004</t>
  </si>
  <si>
    <t>S10581670001</t>
  </si>
  <si>
    <t>O21067110002</t>
  </si>
  <si>
    <t>O21067260002</t>
  </si>
  <si>
    <t>O21067440002</t>
  </si>
  <si>
    <t>Q17960440002</t>
  </si>
  <si>
    <t>G22373350002</t>
  </si>
  <si>
    <t>G22373360001</t>
  </si>
  <si>
    <t>B21067240002</t>
  </si>
  <si>
    <t>G22387450003</t>
  </si>
  <si>
    <t>G22388960003</t>
  </si>
  <si>
    <t>G22388950003</t>
  </si>
  <si>
    <t>O21071860002</t>
  </si>
  <si>
    <t>O21071920002</t>
  </si>
  <si>
    <t>G22390620003</t>
  </si>
  <si>
    <t>B21071690002</t>
  </si>
  <si>
    <t>O21074070002</t>
  </si>
  <si>
    <t>O21074270002</t>
  </si>
  <si>
    <t>O21075030002</t>
  </si>
  <si>
    <t>G22409060002</t>
  </si>
  <si>
    <t>Q17978120002</t>
  </si>
  <si>
    <t>Q17978130002</t>
  </si>
  <si>
    <t>Q17978140002</t>
  </si>
  <si>
    <t>Q17978150002</t>
  </si>
  <si>
    <t>Q17978160002</t>
  </si>
  <si>
    <t>Q17978170002</t>
  </si>
  <si>
    <t>Q17978180002</t>
  </si>
  <si>
    <t>G22409070001</t>
  </si>
  <si>
    <t>Q17978300002</t>
  </si>
  <si>
    <t>G22410650002</t>
  </si>
  <si>
    <t>G22410660001</t>
  </si>
  <si>
    <t>B21073930002</t>
  </si>
  <si>
    <t>B21073940002</t>
  </si>
  <si>
    <t>B21074000002</t>
  </si>
  <si>
    <t>B21074400002</t>
  </si>
  <si>
    <t>G22427620002</t>
  </si>
  <si>
    <t>S10583920001</t>
  </si>
  <si>
    <t>G22427630001</t>
  </si>
  <si>
    <t>O21080150002</t>
  </si>
  <si>
    <t>O21080400002</t>
  </si>
  <si>
    <t>O21081020002</t>
  </si>
  <si>
    <t>O21081140002</t>
  </si>
  <si>
    <t>O21081150002</t>
  </si>
  <si>
    <t>Q17995080002</t>
  </si>
  <si>
    <t>G22443250002</t>
  </si>
  <si>
    <t>G22443260001</t>
  </si>
  <si>
    <t>B21080210002</t>
  </si>
  <si>
    <t>B21080220002</t>
  </si>
  <si>
    <t>B21080250002</t>
  </si>
  <si>
    <t>B21080270002</t>
  </si>
  <si>
    <t>B21080290002</t>
  </si>
  <si>
    <t>B21080350002</t>
  </si>
  <si>
    <t>B21080310002</t>
  </si>
  <si>
    <t>B21080410002</t>
  </si>
  <si>
    <t>B21080420002</t>
  </si>
  <si>
    <t>B21080440002</t>
  </si>
  <si>
    <t>B21080460002</t>
  </si>
  <si>
    <t>B21080480002</t>
  </si>
  <si>
    <t>B21080490002</t>
  </si>
  <si>
    <t>B21080520002</t>
  </si>
  <si>
    <t>B21080530002</t>
  </si>
  <si>
    <t>B21080590002</t>
  </si>
  <si>
    <t>B21080620002</t>
  </si>
  <si>
    <t>B21080630002</t>
  </si>
  <si>
    <t>B21080900002</t>
  </si>
  <si>
    <t>B21080920002</t>
  </si>
  <si>
    <t>B21080930002</t>
  </si>
  <si>
    <t>O21084400002</t>
  </si>
  <si>
    <t>O21085110002</t>
  </si>
  <si>
    <t>B21083470002</t>
  </si>
  <si>
    <t>B21084030002</t>
  </si>
  <si>
    <t>O21088020002</t>
  </si>
  <si>
    <t>O21088740002</t>
  </si>
  <si>
    <t>G22476190002</t>
  </si>
  <si>
    <t>O21089140002</t>
  </si>
  <si>
    <t>G22476200001</t>
  </si>
  <si>
    <t>B21088000002</t>
  </si>
  <si>
    <t>B21088260002</t>
  </si>
  <si>
    <t>B21088340002</t>
  </si>
  <si>
    <t>B21088370002</t>
  </si>
  <si>
    <t>O21091050002</t>
  </si>
  <si>
    <t>O21091060002</t>
  </si>
  <si>
    <t>O21091200002</t>
  </si>
  <si>
    <t>O21091830002</t>
  </si>
  <si>
    <t>G22490620002</t>
  </si>
  <si>
    <t>O21091900002</t>
  </si>
  <si>
    <t>G22490550003</t>
  </si>
  <si>
    <t>G22490630001</t>
  </si>
  <si>
    <t>G22490560003</t>
  </si>
  <si>
    <t>O21091960002</t>
  </si>
  <si>
    <t>B21091110002</t>
  </si>
  <si>
    <t>B21091220002</t>
  </si>
  <si>
    <t>B21091120002</t>
  </si>
  <si>
    <t>B21091140002</t>
  </si>
  <si>
    <t>G22494460002</t>
  </si>
  <si>
    <t>F0012523</t>
  </si>
  <si>
    <t>F0012526</t>
  </si>
  <si>
    <t>O21094050002</t>
  </si>
  <si>
    <t>F0012531</t>
  </si>
  <si>
    <t>O21094940002</t>
  </si>
  <si>
    <t>Q18030020002</t>
  </si>
  <si>
    <t>G22509900004</t>
  </si>
  <si>
    <t>B21093890002</t>
  </si>
  <si>
    <t>B21093950002</t>
  </si>
  <si>
    <t>B21093980002</t>
  </si>
  <si>
    <t>B21093990002</t>
  </si>
  <si>
    <t>B21094160002</t>
  </si>
  <si>
    <t>S10591450001</t>
  </si>
  <si>
    <t>O21096770002</t>
  </si>
  <si>
    <t>O21096780002</t>
  </si>
  <si>
    <t>O21096790002</t>
  </si>
  <si>
    <t>O21096910002</t>
  </si>
  <si>
    <t>J05447590002</t>
  </si>
  <si>
    <t>J05447600002</t>
  </si>
  <si>
    <t>O21097120002</t>
  </si>
  <si>
    <t>O21097430002</t>
  </si>
  <si>
    <t>O21097530002</t>
  </si>
  <si>
    <t>O21097540002</t>
  </si>
  <si>
    <t>G22522260002</t>
  </si>
  <si>
    <t>F0012555</t>
  </si>
  <si>
    <t>O21100250002</t>
  </si>
  <si>
    <t>O21100360002</t>
  </si>
  <si>
    <t>F0012559</t>
  </si>
  <si>
    <t>O21100810002</t>
  </si>
  <si>
    <t>J05451140001</t>
  </si>
  <si>
    <t>F0012566</t>
  </si>
  <si>
    <t>B21099780002</t>
  </si>
  <si>
    <t>B21099800002</t>
  </si>
  <si>
    <t>B21099820002</t>
  </si>
  <si>
    <t>F0012569</t>
  </si>
  <si>
    <t>T04444860001</t>
  </si>
  <si>
    <t>T04444880001</t>
  </si>
  <si>
    <t>T04444900001</t>
  </si>
  <si>
    <t>T04444920001</t>
  </si>
  <si>
    <t>T04444940001</t>
  </si>
  <si>
    <t>T04444960001</t>
  </si>
  <si>
    <t>T04444980001</t>
  </si>
  <si>
    <t>T04445000001</t>
  </si>
  <si>
    <t>T04445020001</t>
  </si>
  <si>
    <t>T04445040001</t>
  </si>
  <si>
    <t>T04445060001</t>
  </si>
  <si>
    <t>T04445080001</t>
  </si>
  <si>
    <t>T04445100001</t>
  </si>
  <si>
    <t>T04445120001</t>
  </si>
  <si>
    <t>T04445140001</t>
  </si>
  <si>
    <t>T04445160001</t>
  </si>
  <si>
    <t>T04445180001</t>
  </si>
  <si>
    <t>T04445200001</t>
  </si>
  <si>
    <t>T04445220001</t>
  </si>
  <si>
    <t>T04445240001</t>
  </si>
  <si>
    <t>T04445260001</t>
  </si>
  <si>
    <t>T04445280001</t>
  </si>
  <si>
    <t>T04445300001</t>
  </si>
  <si>
    <t>T04445320001</t>
  </si>
  <si>
    <t>T04445340001</t>
  </si>
  <si>
    <t>T04445360001</t>
  </si>
  <si>
    <t>T04445380001</t>
  </si>
  <si>
    <t>T04445400001</t>
  </si>
  <si>
    <t>T04445420001</t>
  </si>
  <si>
    <t>T04445440001</t>
  </si>
  <si>
    <t>T04445460001</t>
  </si>
  <si>
    <t>T04445480001</t>
  </si>
  <si>
    <t>T04445500001</t>
  </si>
  <si>
    <t>T04445520001</t>
  </si>
  <si>
    <t>T04445540001</t>
  </si>
  <si>
    <t>T04445560001</t>
  </si>
  <si>
    <t>T04445580001</t>
  </si>
  <si>
    <t>T04445600001</t>
  </si>
  <si>
    <t>T04445620001</t>
  </si>
  <si>
    <t>T04445640001</t>
  </si>
  <si>
    <t>T04445660001</t>
  </si>
  <si>
    <t>T04445680001</t>
  </si>
  <si>
    <t>T04445700001</t>
  </si>
  <si>
    <t>T04445720001</t>
  </si>
  <si>
    <t>T04445740001</t>
  </si>
  <si>
    <t>T04445760001</t>
  </si>
  <si>
    <t>T04445780001</t>
  </si>
  <si>
    <t>T04445800001</t>
  </si>
  <si>
    <t>T04445820001</t>
  </si>
  <si>
    <t>T04445840001</t>
  </si>
  <si>
    <t>T04445860001</t>
  </si>
  <si>
    <t>T04445880001</t>
  </si>
  <si>
    <t>T04445920001</t>
  </si>
  <si>
    <t>T04445940001</t>
  </si>
  <si>
    <t>T04445960001</t>
  </si>
  <si>
    <t>T04445980001</t>
  </si>
  <si>
    <t>T04446000001</t>
  </si>
  <si>
    <t>T04446020001</t>
  </si>
  <si>
    <t>T04446040001</t>
  </si>
  <si>
    <t>T04446060001</t>
  </si>
  <si>
    <t>T04446080001</t>
  </si>
  <si>
    <t>T04446100001</t>
  </si>
  <si>
    <t>T04446120001</t>
  </si>
  <si>
    <t>T04446140001</t>
  </si>
  <si>
    <t>T04446160001</t>
  </si>
  <si>
    <t>T04446180001</t>
  </si>
  <si>
    <t>T04446200001</t>
  </si>
  <si>
    <t>T04446220001</t>
  </si>
  <si>
    <t>T04446240001</t>
  </si>
  <si>
    <t>T04446260001</t>
  </si>
  <si>
    <t>T04446280001</t>
  </si>
  <si>
    <t>T04446300001</t>
  </si>
  <si>
    <t>T04446320001</t>
  </si>
  <si>
    <t>T04446340001</t>
  </si>
  <si>
    <t>T04446360001</t>
  </si>
  <si>
    <t>T04446380001</t>
  </si>
  <si>
    <t>T04446400001</t>
  </si>
  <si>
    <t>T04446420001</t>
  </si>
  <si>
    <t>T04446440001</t>
  </si>
  <si>
    <t>T04446460001</t>
  </si>
  <si>
    <t>T04446480001</t>
  </si>
  <si>
    <t>T04446500001</t>
  </si>
  <si>
    <t>T04446520001</t>
  </si>
  <si>
    <t>T04446540001</t>
  </si>
  <si>
    <t>T04446560001</t>
  </si>
  <si>
    <t>T04446580001</t>
  </si>
  <si>
    <t>T04446600001</t>
  </si>
  <si>
    <t>T04446620001</t>
  </si>
  <si>
    <t>T04446640001</t>
  </si>
  <si>
    <t>T04446660001</t>
  </si>
  <si>
    <t>T04446680001</t>
  </si>
  <si>
    <t>T04446700001</t>
  </si>
  <si>
    <t>T04446720001</t>
  </si>
  <si>
    <t>T04446740001</t>
  </si>
  <si>
    <t>T04446760001</t>
  </si>
  <si>
    <t>T04446780001</t>
  </si>
  <si>
    <t>T04446800001</t>
  </si>
  <si>
    <t>T04446820001</t>
  </si>
  <si>
    <t>T04446840001</t>
  </si>
  <si>
    <t>T04446860001</t>
  </si>
  <si>
    <t>T04446880001</t>
  </si>
  <si>
    <t>T04446900001</t>
  </si>
  <si>
    <t>T04446920001</t>
  </si>
  <si>
    <t>T04446940001</t>
  </si>
  <si>
    <t>T04446960001</t>
  </si>
  <si>
    <t>S10595670001</t>
  </si>
  <si>
    <t>00099021001 DEP.DE CHEQ.AJENOS,RET.DE NO_CONCILIADO CAM.,CONCEPTO: PGO INCAPACIDADES TEMPORALES (REEMBOLSO MINISTERIO DE ECONOMIA Y FINANZAS PUBLICAS),DEP.: CAJA NACIONAL DE SALUD, PROCEDENCIA: BANCO UNION S.A., CHEQUE: 31432, FECHA DE EMISION:15/03/2023
DT - 271  SIT - 32</t>
  </si>
  <si>
    <t>00099021001 DEPOSITO DE EFECTIVO, DEPOSITANTE: GONZALO FELIX CANAVIRI MAMANI, CONCEPTO: REVERSION TOTAL, CUENTA DE DEPOSITO: CUENTA UNICA DEL TESORO</t>
  </si>
  <si>
    <t>00099021001 DEPOSITO DE EFECTIVO, DEPOSITANTE: MARIA TERESA ABRAHAM VDA DE MOSCOSO, CONCEPTO: DEVOLUCION DE ONCE DUODECIMAS DE AGUINALDO, CUENTA DE DEPOSITO: CUENTA UNICA DEL TESORO</t>
  </si>
  <si>
    <t>NUMERO DE LIBRETA CUT: 00099021001 OPERACIÓN E75 TRANSFERENCIA DE LA CUENTA FISCAL BUN A LA CUT EN MN TRANSFERENCIA DE FONDOS A SOLICITUD DE: GOBIERNO AUTONOMO MUNICIPAL DE PUERTO VILLARROEL, CITE: 213/GAMPV/2023 CUENTA CUT 3987069001 LIBRETA NÂ° 00099021001 TGN RECURSOS ORDINARIOS</t>
  </si>
  <si>
    <t>00548132001 DEPOSITO DE EFECTIVO, DEPOSITANTE: MARCELINO LARUTA ESPINO, CONCEPTO: DEVOLUCION DEL 13% POR VIATICOS, CUENTA DE DEPOSITO: CUENTA UNICA DEL TESORO</t>
  </si>
  <si>
    <t>00548132001 DEPOSITO DE EFECTIVO, DEPOSITANTE: VLADIMIR TROCHE QUISPE, CONCEPTO: DEVOLUCIOON DEL 13% POR VIATICOS, CUENTA DE DEPOSITO: CUENTA UNICA DEL TESORO</t>
  </si>
  <si>
    <t>00548132001 DEPOSITO DE EFECTIVO, DEPOSITANTE: JOSE LUIS MORALES SALAMANCA, CONCEPTO: DEVOLUCION DEL 13% POR VIATICOS, CUENTA DE DEPOSITO: CUENTA UNICA DEL TESORO</t>
  </si>
  <si>
    <t>00548132001 DEPOSITO DE EFECTIVO, DEPOSITANTE: YAMIL HENRRY QUISPE MORALES, CONCEPTO: DEVOLUCION DEL 13% POR VIATICOS, CUENTA DE DEPOSITO: CUENTA UNICA DEL TESORO</t>
  </si>
  <si>
    <t>00041048006 DEPOSITO DE EFECTIVO, DEPOSITANTE: FABRICA DE MUEBLES INDARA S.R.L., CONCEPTO: DEV PAGO EN DEMASIA A PROVEEDOR INDARA SRL BENEFICIARIOS BETO TANCARA Y ANGELINO COPAJA, CUENTA DE DEPOSITO: CUENTA UNICA DEL TESORO</t>
  </si>
  <si>
    <t>NUMERO DE LIBRETA CUT: 00099021001 OPERACIÓN E18 TRANSFERENCIA DEL SISTEMA FINANCIERO POR CUENTA DE TERCEROS A LA CUT devolucion de aportes desacreditacion TGN-MEFP_VTCP_DGPOT_UAIS_No_303.2022</t>
  </si>
  <si>
    <t>00099021001 DEP.DE CHEQ.AJENOS,RET.DE CAM.,CONCEPTO: FRACCION COMPLEMENTARIA,DEP.: FUTURO DE BOLIVIA S.A. AFP , PROCEDENCIA: BANCO DE CREDITO DE BOLIVIA S.A., CHEQUE: 69274, FECHA DE EMISION:31/03/2023</t>
  </si>
  <si>
    <t>00099021001 DEP.DE CHEQ.AJENOS,RET.DE CAM.,CONCEPTO: COMPENSACION MENSUAL COTIZACION,DEP.: FUTURO DE BOLIVIA S.A AFP , PROCEDENCIA: BANCO DE CREDITO DE BOLIVIA S.A., CHEQUE: 69273, FECHA DE EMISION:31/03/2023</t>
  </si>
  <si>
    <t>00099021001 DEPOSITO DE EFECTIVO, DEPOSITANTE: GROVER ANTONIO FLORES ARANIBAR, CONCEPTO: CONVENIO DOBLE PERCEPCION-SENASIR, CUENTA DE DEPOSITO: CUENTA UNICA DEL TESORO</t>
  </si>
  <si>
    <t>00099021001 DEPOSITO DE EFECTIVO, DEPOSITANTE: FRANCISCO CHUI SIÑANI, CONCEPTO: DEVOLUCION DE DEUDA SENASIR, CUENTA DE DEPOSITO: CUENTA UNICA DEL TESORO</t>
  </si>
  <si>
    <t>00099021001 DEPOSITO DE EFECTIVO, DEPOSITANTE: VICTOR ADRIAN APAZA FLORES, CONCEPTO: DEVOLUCION DE HABERES DE MES DE NOVIEMBRE 2022, CUENTA DE DEPOSITO: CUENTA UNICA DEL TESORO</t>
  </si>
  <si>
    <t>00099021001 DEPOSITO DE EFECTIVO, DEPOSITANTE: VICTOR ADRIAN APAZA FLORES, CONCEPTO: DEVOLUCION DE HABERES DE MES DE DICIEMBRE 2022, CUENTA DE DEPOSITO: CUENTA UNICA DEL TESORO</t>
  </si>
  <si>
    <t>00099021001 DEPOSITO DE EFECTIVO, DEPOSITANTE: VICTOR ADRIAN APAZA FLORES, CONCEPTO: DEVOLUCION DE HABERES DE MES DE ENERO 2023, CUENTA DE DEPOSITO: CUENTA UNICA DEL TESORO</t>
  </si>
  <si>
    <t>00099021001 DEPOSITO DE EFECTIVO, DEPOSITANTE: VICTOR ADRIAN APAZA FLORES, CONCEPTO: DEVOLUCION DE HABERES DE MES DE FEBRERO 2023, CUENTA DE DEPOSITO: CUENTA UNICA DEL TESORO</t>
  </si>
  <si>
    <t>00099021001 DEPOSITO DE EFECTIVO, DEPOSITANTE: MARIA KYOKO DE UZIN KAWABE, CONCEPTO: DEVOLUCION DE SALDO POR ASIGNACION DE FONDOS EN AVANCE N° PREVENTIVO 52, CUENTA DE DEPOSITO: CUENTA UNICA DEL TESORO</t>
  </si>
  <si>
    <t>00099021001 DEPOSITO DE EFECTIVO, DEPOSITANTE: RENE KUNO MAMANI, CONCEPTO: DEVOLUCION POR PAGO EN DEMASIA DE SUELDO CORRESPONDIENTE AL MES DE MARZO 2021, CUENTA DE DEPOSITO: CUENTA UNICA DEL TESORO</t>
  </si>
  <si>
    <t>00099021001 DEP.DE CHEQ.AJENOS,RET.DE CAM.,CONCEPTO: EDUARDO ALTAMIRANO,DEP.: BANCO UNION S.A. , PROCEDENCIA: BANCO UNION S.A., CHEQUE: 191461, FECHA DE EMISION:04/04/2023</t>
  </si>
  <si>
    <t>00099021001 DEP.DE CHEQ.AJENOS,RET.DE CAM.,CONCEPTO: CARLOS FERNANDO ROMERO VARGAS,DEP.: BANCO UNION S.A. , PROCEDENCIA: BANCO UNION S.A., CHEQUE: 191462, FECHA DE EMISION:04/04/2023</t>
  </si>
  <si>
    <t>00301014101 DEP.DE CHEQ.AJENOS,RET.DE CAM.,CONCEPTO: TRANSFERENCIA SEGUN CONVENIO DE FINANCIAMIENTO DE LA GADOR AL SEDERI-ORURO,DEP.: ABEL MATIAS COSSIO , PROCEDENCIA: BANCO UNION S.A., CHEQUE: 407, FECHA DE EMISION:31/03/2023</t>
  </si>
  <si>
    <t>PAGO A CAF PRÉSTAMO CFA010253 VCTO. 04-04-2023 POR CUENTA DE TGN , NTI. 017199 VALOR 04-04-2023 CAPITAL USD 199.409,09 INTERESES USD 126.642,52 CTA. 3987 CUENTA UNICA DEL TESORO LIB. 00099021001 REF.: COMISIONES BANCARIAS</t>
  </si>
  <si>
    <t>00099021001 DEPOSITO DE EFECTIVO, DEPOSITANTE: BENEDICTA CERON VDA. DE CALLE, CONCEPTO: SUSCRIPCION DE CONVENIO PARA EL PAGO DE LO ADEUDADO, CUENTA DE DEPOSITO: CUENTA UNICA DEL TESORO</t>
  </si>
  <si>
    <t>00099021001 DEPOSITO DE EFECTIVO, DEPOSITANTE: ADHEMAR BORIS CONDORI CONDE, CONCEPTO: POR DEVOLUCION DE MAXIMA REMUNERACION ECONOMICA PERCIBIDA EL MES DE NOVIEMBRE DE2022, CUENTA DE DEPOSITO: CUENTA UNICA DEL TESORO</t>
  </si>
  <si>
    <t>00099021001 DEPOSITO DE EFECTIVO, DEPOSITANTE: CLAUDIA VERONICA SILVA CORINI, CONCEPTO: DEVOLUCION REMUNERACION MAXIMA MES OCTUBRE GESTION 2022, CUENTA DE DEPOSITO: CUENTA UNICA DEL TESORO</t>
  </si>
  <si>
    <t>00099021001 DEPOSITO DE EFECTIVO, DEPOSITANTE: WALTER VILLARROEL CHUQUIMIA, CONCEPTO: DEVOLUCION COBRO INDEBIDO SENASIR, CUENTA DE DEPOSITO: CUENTA UNICA DEL TESORO</t>
  </si>
  <si>
    <t>00099021001 DEPOSITO DE EFECTIVO, DEPOSITANTE: MARINA CORTEZ GUTIERREZ CI. 3059311 OR, CONCEPTO: DEVOLUCION POR PERCEPCION INDEBIDA DE SUELDOS, CUENTA DE DEPOSITO: CUENTA UNICA DEL TESORO</t>
  </si>
  <si>
    <t>00587012001 DEPOSITO DE EFECTIVO, DEPOSITANTE: E.B.C., CONCEPTO: DEVOLUCION AL COMPROBANTE N°497, CUENTA DE DEPOSITO: CUENTA UNICA DEL TESORO</t>
  </si>
  <si>
    <t>TRANSFERENCIA DE FONDOS AL EXTERIOR A SOLICITUD DE AGENCIA BOLIVIANA DE ENERGIA SEGUN SOLICITUD 18014 REF: INVAP SE PAGO CERTIFICADO DE AVANCE N 78 ORIGEN EXTRANJERO CORRESPONDIENTE A LOS COMPONENTES DE DISENO DEFINITIVO E IGENIERIA DIRECCION DE PROYECTOS GESTION Y SERVICIOS DE ORIGEN EXTRANJERO RED LIB. 00099021001 TGN-RECURSOS ORDINARIOS (3987)</t>
  </si>
  <si>
    <t>TRANSFERENCIA DEL EXTERIOR SEGUN SWIFT NO.5345 Y NO.5344 DE FECHA 05/04/2023 ORDENANTE: AGRARIA INDUSTRIA E COMERCIO LTDA (SP BRASIL) REF.: CRED YLBGCO0057ODV23VEX DE 28032023 CONTRATO 345067131. LIB. 00597012001 RECURSOS PROPIOS VENTAS YLB</t>
  </si>
  <si>
    <t>COBRO COSTOS DE PAPELERIA SEGUN TRANSFERENCIA DEL EXTERIOR POR ORDEN DE AGRARIA INDUSTRIA E COMERCIO LTDA (SP BRASIL) REF.: CRED YLBGCO0057ODV23VEX DE 28032023 CONTRATO 345067131. LIB. 00597012001 RECURSOS PROPIOS VENTAS YLB</t>
  </si>
  <si>
    <t>00099021001 DEP.DE CHEQ.AJENOS,RET.DE CAM.,CONCEPTO: DEVOLUCION FONDOS EN AVANCE-GESTIONES ANTERIORES,DEP.: RAUL VILLCA QUISPE , PROCEDENCIA: BANCO UNION S.A., CHEQUE: 3434, FECHA DE EMISION:04/04/2023</t>
  </si>
  <si>
    <t>00099021001 DEP.DE CHEQ.AJENOS,RET.DE CAM.,CONCEPTO: REVERSION AL TGN CASOS NO COBRADOS DICIEMBRE 2022,DEP.: LA VITALICIA SEGUROS Y REASEGUROS DE VIDA S.A. , PROCEDENCIA: BANCO BISA S.A., CHEQUE: 80359, FECHA DE EMISION:04/04/2023</t>
  </si>
  <si>
    <t>00099021001 DEP.DE CHEQ.AJENOS,RET.DE CAM.,CONCEPTO: CONVENIO DOBLE PERCEPCION -SENASIR,DEP.: SERVICIO DE IMPUESTOS NACIONALES , PROCEDENCIA: BANCO UNION S.A., CHEQUE: 7127, FECHA DE EMISION:30/03/2023</t>
  </si>
  <si>
    <t>||AMPLIACION DE VALIDEZ 0,15% S/USD87.172.-POR 32 DIAS,REEMB.GSTS.COMUNICACION BS220.-Y EMISION COMP.CONTABLE BS50.-,S/G NOTA SEDEM/GG/EB/ORU N°0321/2023,03/04/2023.REF.:I-2023-01 P/C ECEBOL A/F MCFIL TECNOLOGIA DE FILTRAJE S.A. LIB.00132032001 ECEBOL - GESTION OPERATIVA REF.:COMISIONES ENMIENDA 1 LC I-2023-01</t>
  </si>
  <si>
    <t>00548012001 DEPOSITO DE EFECTIVO, DEPOSITANTE: FREDDY COSME LOAYZA, CONCEPTO: DEVOLUCION DE COMBUSTIBLE, CUENTA DE DEPOSITO: CUENTA UNICA DEL TESORO</t>
  </si>
  <si>
    <t>00548012001 DEPOSITO DE EFECTIVO, DEPOSITANTE: FREDDY COSME LOAYZA, CONCEPTO: DEVOLUCION TASAS, CUENTA DE DEPOSITO: CUENTA UNICA DEL TESORO</t>
  </si>
  <si>
    <t>00548012001 DEPOSITO DE EFECTIVO, DEPOSITANTE: FREDDY COSME LOAYZA, CONCEPTO: DEVOLUCION DE SERVICIOS MANUALES, CUENTA DE DEPOSITO: CUENTA UNICA DEL TESORO</t>
  </si>
  <si>
    <t>00099021001 DEPOSITO DE EFECTIVO, DEPOSITANTE: JOSE ARMANDO PERICON VARGAS, CONCEPTO: REVERSION DE BOLETA HABER MENSUAL DE FEBRERO, CUENTA DE DEPOSITO: CUENTA UNICA DEL TESORO</t>
  </si>
  <si>
    <t>00041041102 DEPOSITO DE EFECTIVO, DEPOSITANTE: MIGUEL ANGEL VILLALOBOS MAMANI, CONCEPTO: DEVOLUCION DE DINERO, CUENTA DE DEPOSITO: CUENTA UNICA DEL TESORO</t>
  </si>
  <si>
    <t>00086011102 DEP.DE CHEQ.AJENOS,RET.DE CAM.,CONCEPTO: JAVIER DURAN VIERA,DEP.: BANCO UNION S.A. , PROCEDENCIA: BANCO UNION S.A., CHEQUE: 191463, FECHA DE EMISION:06/04/2023</t>
  </si>
  <si>
    <t>TRANSFERENCIA DEL EXTERIOR SEGUN SWIFT NO.5423 Y NO.5431 DE FECHA 06/04/2023 ORDENANTE: THS ABROBUSINES LTDA. (BRASIL) REF.: CRED INV 338612 029 LIB. 00597012001 RECURSOS PROPIOS VENTAS YLB</t>
  </si>
  <si>
    <t>NUMERO DE LIBRETA CUT: 00099021001 OPERACIÓN E18 TRANSFERENCIA DEL SISTEMA FINANCIERO POR CUENTA DE TERCEROS A LA CUT DEVOLUCIÓN DE APORTES AL TGN</t>
  </si>
  <si>
    <t>COBRO COSTOS DE PAPELERIA SEGUN TRANSFERENCIA DEL EXTERIOR POR ORDEN DE THS ABROBUSINES LTDA. (BRASIL) REF.: CRED INV 338612 029 LIB. 00597012001 RECURSOS PROPIOS VENTAS YLB</t>
  </si>
  <si>
    <t>LC-2023-17 VTA. DIVISAS SG NOTA SEDEM-GG-EV NO.0074-2023, 15/3/23 Y ASIG.DIV.EFECT. P/MEFP, 5/4/23 REF:LC I-2023-17 P/C ENVIBOL A/F HAAS AUTOMATION,INC. COM.EMI 0,15% S/USD 184.553,66 POR 144 DIAS, REEMB. GTS. COM BS220.- Y EMI. CBTE. BS50.- LIB. 00132072001 SEDEM-ADMINISTRACION RECAUDACION ENVIBOL EN BOLIVIANOS REF: COMISIONES EMISION I-2023-17</t>
  </si>
  <si>
    <t>00099021001 DEPOSITO DE EFECTIVO, DEPOSITANTE: ROBERTS JAMES LOPEZ GONZALES, CONCEPTO: CONVENIO DOBLE PERCEPCION - SENASIR, CUENTA DE DEPOSITO: CUENTA UNICA DEL TESORO</t>
  </si>
  <si>
    <t>00099021001 DEPOSITO DE EFECTIVO, DEPOSITANTE: TEOFILO BAPTISTA RAMIREZ, CONCEPTO: DEVOLUCION DE HABERES 2010 MES DE MARZO DE 2023, CUENTA DE DEPOSITO: CUENTA UNICA DEL TESORO</t>
  </si>
  <si>
    <t>00212012001 DEPOSITO DE EFECTIVO, DEPOSITANTE: VARINIA ALONDRA QUENTA OLIVER, CONCEPTO: REPOSICION DE CREDENCIAL, CUENTA DE DEPOSITO: CUENTA UNICA DEL TESORO</t>
  </si>
  <si>
    <t>00099021001 DEP.DE CHEQ.AJENOS,RET.DE CAM.,CONCEPTO: EVELIN MARCELLE DE PARDO GHETTI,DEP.: BANCO UNION SA , PROCEDENCIA: BANCO UNION S.A., CHEQUE: 191465, FECHA DE EMISION:10/04/2023</t>
  </si>
  <si>
    <t>00099021001 DEP.DE CHEQ.AJENOS,RET.DE CAM.,CONCEPTO: AMILCAR CESPEDES ZURITA,DEP.: BANCO UNION SA , PROCEDENCIA: BANCO UNION S.A., CHEQUE: 191466, FECHA DE EMISION:10/04/2023</t>
  </si>
  <si>
    <t>00099021001 DEPOSITO DE EFECTIVO, DEPOSITANTE: ELENA MERY POCA HUARACHI, CONCEPTO: REVERSION DE BOLETA HABER MENSUAL - FEBRERO, CUENTA DE DEPOSITO: CUENTA UNICA DEL TESORO</t>
  </si>
  <si>
    <t>||DEVOLUCION DE FONDOS DEL COMP. G-2229718 DEL 6/04/2023 S/G CORREO ADJUNTO DEL MEFP DOBLE PROVISIÓN ENTRE ÁEREAS DEL SISTEMAS DEL MEFP CON EL BCB, SOLICITUD 044857-18024 DE YPFB REF.: ENEX SA 1ER PAGO SUM HIDR LIQ OCCIDENTE CHILE 2022 OP UPCA 162 HR DCIM 4226 2023 LIB.00513012004 LBP-YPFB-UNICOMERCIAL (4030005415/1-2188907)</t>
  </si>
  <si>
    <t>A:00099021001 Transferencia que realizamos a solicitud de la Empresa Nacional de Electricidad mediante nota CITE: ENDE-DEEM-4/36-23 en aplicación al Decreto Supremo No 4848 de 28 de diciembre de 2022 correspondiente al mes de marzo de 2023</t>
  </si>
  <si>
    <t>00099021001 DEPOSITO DE EFECTIVO, DEPOSITANTE: BANHER VLADIMIR CHAMBI QUISPE, CONCEPTO: DEVOLUCION POR CONCEPTO DE PAGO DUODECIMO DE AGUINALDO 2022, CUENTA DE DEPOSITO: CUENTA UNICA DEL TESORO</t>
  </si>
  <si>
    <t>00099021001 DEPOSITO DE EFECTIVO, DEPOSITANTE: CRISTINA ARGELIA VILLARREAL MONZON, CONCEPTO: DEVOLUCION DE DEUDA SENASIR, CUENTA DE DEPOSITO: CUENTA UNICA DEL TESORO</t>
  </si>
  <si>
    <t>00099021001 DEPOSITO DE EFECTIVO, DEPOSITANTE: LESLY H. ALBARRACIN ESCOBAR, CONCEPTO: DEVOLUCION DE 22 DIAS DE HABERES GESTION 2015 (JULIO), CUENTA DE DEPOSITO: CUENTA UNICA DEL TESORO</t>
  </si>
  <si>
    <t>00099021001 DEP.DE CHEQ.AJENOS,RET.DE CAM.,CONCEPTO: FRACCION COMPLEMENTARIA MENSUAL,DEP.: FUTURO DE BOLIVIA S.A. AFP , PROCEDENCIA: BANCO DE CREDITO DE BOLIVIA S.A., CHEQUE: 69392, FECHA DE EMISION:10/04/2023</t>
  </si>
  <si>
    <t>00099021001 DEP.DE CHEQ.AJENOS,RET.DE CAM.,CONCEPTO: COMPENSACION MENSUAL DE COTIZACION,DEP.: FUTURO DE BOLIVIA S.A. AFP , PROCEDENCIA: BANCO DE CREDITO DE BOLIVIA S.A., CHEQUE: 69391, FECHA DE EMISION:10/04/2023</t>
  </si>
  <si>
    <t>00099021001 DEP.DE CHEQ.AJENOS,RET.DE CAM.,CONCEPTO: DEVOLUCION FONDOS NO COBRADOS CONCILIACION DICIEMBRE 2022,DEP.: SEGUROS PROVIDA SA , PROCEDENCIA: BANCO NACIONAL DE BOLIVIA S.A., CHEQUE: 2312860, FECHA DE EMISION:10/04/2023</t>
  </si>
  <si>
    <t>00099021001 DEP.DE CHEQ.AJENOS,RET.DE CAM.,CONCEPTO: DEVOLUCON FONDOS SOLICITADOS POR ERROR CONCILIACON DICIEMBRE /2022,DEP.: SEGUROS PROVIDA SA , PROCEDENCIA: BANCO NACIONAL DE BOLIVIA S.A., CHEQUE: 4350636, FECHA DE EMISION:10/04/2023</t>
  </si>
  <si>
    <t>A:00099021001 Transferencia de recursos a la Libreta de Recursos Ordinarios (3987) adjunto extracto bancario.</t>
  </si>
  <si>
    <t>00099021001 DEPOSITO DE EFECTIVO, DEPOSITANTE: FREDDY IVAN CONDORI CUNO, CONCEPTO: POR COBRO INDEVIDO -SEGUNDAS NUPCIAS DE LOLA CELESTINA CUNO CANASA Q.E.P.D., CUENTA DE DEPOSITO: CUENTA UNICA DEL TESORO</t>
  </si>
  <si>
    <t>00099021001 DEPOSITO DE EFECTIVO, DEPOSITANTE: JUSTA MENDOZA DE CARVAJAL, CONCEPTO: DEVOLUCION RETROACTIVO, CUENTA DE DEPOSITO: CUENTA UNICA DEL TESORO</t>
  </si>
  <si>
    <t>00099021001 DEPOSITO DE EFECTIVO, DEPOSITANTE: JAVIER OSCAR ESCOBAR YUPANQUI, CONCEPTO: DEVOLUCION REVERSION DE HABER MENSUAL, CUENTA DE DEPOSITO: CUENTA UNICA DEL TESORO</t>
  </si>
  <si>
    <t>NUMERO DE LIBRETA CUT: 00099021001 OPERACIÓN E18 TRANSFERENCIA DEL SISTEMA FINANCIERO POR CUENTA DE TERCEROS A LA CUT devolucion pagos de CC caso christian victor raul prada clavijo</t>
  </si>
  <si>
    <t>NUMERO DE LIBRETA CUT: 00086014407 OPERACIÓN E75 TRANSFERENCIA DE LA CUENTA FISCAL BUN A LA CUT EN MN TRANSFERENCIA DE FONDOS A SOLICITUD DE: GOB.AUTONOMO MCPAL. CKOCHAS CITE: GAM_CK_SMAF_119/2023 CTA. 3987 LIBRETA NÂ°00086014407 MMYA-BS-PLAN NACIONAL DE CUENCAS PROYECTOS (99 13-17)</t>
  </si>
  <si>
    <t>||REGISTRO DEVOLUCION FONDOS P/SALDO NO UTILIZADO LC I-2022-19 P/C ECEBOL A/F TATA DAEWOO COMMERCIAL VEHICLE CO. LTD.,S/G DOCS.ADJ. LIB.00132032001 ECEBOL - GESTION OPERATIVA REF.:DEVOL.SALDO NO UTILIZADO LC I-2022-19</t>
  </si>
  <si>
    <t>||COMISION TRANSFERENCIA FDOS.AL EXTERIOR 0,10% S/USD284.482.-,REEMB.GSTS.COMUNICACION BS220.-Y EMISION COMP.CONTABLE BS50.-REF.:PAGO 1 LC I-2022-19 P/C ECEBOL A/F TATA DAEWOO COMMERCIAL VEHICLE CO. LTD.,EN COMPL.A COMP.1058129,12/04/2023. LIB.00132032001 ECEBOL - GESTION OPERATIVA REF.:COMISIONES PAGO 1 LC I-2022-19</t>
  </si>
  <si>
    <t>00099021001 DEPOSITO DE EFECTIVO, DEPOSITANTE: EDGAR SUXO APAZA, CONCEPTO: DEVOLUCION DE PASAJES AEREOS, CUENTA DE DEPOSITO: CUENTA UNICA DEL TESORO</t>
  </si>
  <si>
    <t>00099021001 DEPOSITO DE EFECTIVO, DEPOSITANTE: MERY QUIÑONES GABRIEL, CONCEPTO: DEVOLUCION DE COBRO INDEBIDO - SENASIR, CUENTA DE DEPOSITO: CUENTA UNICA DEL TESORO</t>
  </si>
  <si>
    <t>00099021001 DEPOSITO DE EFECTIVO, DEPOSITANTE: OSCAR CESPEDES ESTRADA, CONCEPTO: DEVOLUCION POR DEPÓSITO EN DEMASIA POR HABERES SR. OSCAR CESPEDES ESTRADA, CUENTA DE DEPOSITO: CUENTA UNICA DEL TESORO</t>
  </si>
  <si>
    <t>||REGISTRO VENTA DE DIVISAS S/USD694,93 (EQUIV.A EUR631,98) Y COBRO EMISION COMP.CONT.BS50.-,CORRESP.A COMISIONES BANCARIAS COMMERZBANK AG FRANKFURT-ALEMANIA.REF.:LC I-2022-21 P/C ECEBOL A/F DURO SURFACING S.A DE C.V.,S/G DOCS.ADJ. LIB.00132032001 ECEBOL - GESTION OPERATIVA REF.:COBRO EMIS.COMP.CONT.LC I-2022-21</t>
  </si>
  <si>
    <t>||REGISTRO VENTA DE DIVISAS S/USD694,93 (EQUIV.A EUR631,98) Y COBRO EMISION COMP.CONT.BS50.-,CORRESP.A COMISIONES BANCARIAS COMMERZBANK AG FRANKFURT-ALEMANIA.REF.:LC I-2022-21 P/C ECEBOL A/F DURO SURFACING S.A DE C.V.,S/G DOCS.ADJ. LIB.00132032001 ECEBOL - GESTION OPERATIVA REF.:COMISIONES BANCARIAS COMMERZBANK AG LC I-2022-21</t>
  </si>
  <si>
    <t>00099021001 DEPOSITO DE EFECTIVO, DEPOSITANTE: MINISTERIO DE MEDIO AMBIENTE Y AGUA, CONCEPTO: DEVOLUCION DE SALDO, CUENTA DE DEPOSITO: CUENTA UNICA DEL TESORO</t>
  </si>
  <si>
    <t>00099021001 DEPOSITO DE EFECTIVO, DEPOSITANTE: LOURDES ALIAGA ZAPATA, CONCEPTO: DOBLE PERCEPCION DEL MES DE ABRIL 2023, CUENTA DE DEPOSITO: CUENTA UNICA DEL TESORO</t>
  </si>
  <si>
    <t>00099021001 DEPOSITO DE EFECTIVO, DEPOSITANTE: PATRICIA ENCARNACION CALDERON CARDONA, CONCEPTO: DEVOLUCION DE SUELDO DEL MES DE MARZO 2023, CUENTA DE DEPOSITO: CUENTA UNICA DEL TESORO</t>
  </si>
  <si>
    <t>NUMERO DE LIBRETA CUT: 00099021001 OPERACIÓN E75 TRANSFERENCIA DE LA CUENTA FISCAL BUN A LA CUT EN MN TRANSFERENCIA DE FONDOS A SOLICITUD DE: GOBIERNO AUTONOMO MUNICIPAL DE SAN ANDRES , CITE: GAMSA/MAE/ERVM/74/2023, CUENTA CUT 3987 LIBRETA NÂ° 00099021001 TGN-RECURSOS ORDINARIOS</t>
  </si>
  <si>
    <t>TRANSFERENCIA DEL EXTERIOR SEGUN SWIFT NO.5842 Y NO.5841 DE FECHA 14/04/2023 ORDENANTE: ALFA NATURA DO BRASIL IMPORTACAO EXPORTACAO E COMERCIO DE PRODUTOS LTD (CORUMBA) REF.: INV NRO YLB-GCO-0069-ODV/23-VEX LIB. 00597012001 RECURSOS PROPIOS VENTAS YLB</t>
  </si>
  <si>
    <t>COBRO COSTOS DE PAPELERIA SEGUN TRANSFERENCIA DEL EXTERIOR POR ORDEN DE ALFA NATURA DO BRASIL IMPORTACAO EXPORTACAO E COMERCIO DE PRODUTOS LTD (CORUMBA) REF.: INV NRO YLB-GCO-0069-ODV/23-VEX LIB. 00597012001 RECURSOS PROPIOS VENTAS YLB</t>
  </si>
  <si>
    <t>00099021001 DEP.DE CHEQ.AJENOS,RET.DE CAM.,CONCEPTO: MARIA LUISA CAMARGO TORRICO,DEP.: BANCO UNION SA , PROCEDENCIA: BANCO UNION S.A., CHEQUE: 191473, FECHA DE EMISION:14/04/2023</t>
  </si>
  <si>
    <t>PAGO A BID PRÉSTAMO 4643/BL-BO VCTO. 15-04-2023 POR CUENTA DE TGN , NTI. 017248 VALOR 17-04-2023 INTERESES USD 2.105,38 COMISIONES USD 25.181,15 CTA. 3987 CUENTA UNICA DEL TESORO LIB. 00099021001 REF.: COMISIONES BANCARIAS</t>
  </si>
  <si>
    <t>PAGO A BID PRÉSTAMO 3725/BL-BO VCTO. 15-04-2023 POR CUENTA DE TGN , NTI. 017236 VALOR 17-04-2023 INTERESES USD 1.181,09 CTA. 3987 CUENTA UNICA DEL TESORO LIB. 00099021001 REF.: COMISIONES BANCARIAS</t>
  </si>
  <si>
    <t>PAGO A BID PRÉSTAMO 3725/BL-BO VCTO. 15-04-2023 POR CUENTA DE TGN , NTI. 017233 VALOR 17-04-2023 INTERESES USD 107.376,31 COMISIONES USD 155,90 CTA. 3987 CUENTA UNICA DEL TESORO LIB. 00099021001 REF.: COMISIONES BANCARIAS</t>
  </si>
  <si>
    <t>00099021001 DEPOSITO DE EFECTIVO, DEPOSITANTE: NORKA VENTURA CUEVAS, CONCEPTO: DEVOLUCION PAGO DE HABERES MES DE MARZO, CUENTA DE DEPOSITO: CUENTA UNICA DEL TESORO</t>
  </si>
  <si>
    <t>00099021001 DEPOSITO DE EFECTIVO, DEPOSITANTE: EDWIN CARLOS CHAVEZ VARGAS, CONCEPTO: DEPÓSITO DEL SALDO POR EL PAGO DE LOS VIDRIOS POLARIZADOS, CUENTA DE DEPOSITO: CUENTA UNICA DEL TESORO</t>
  </si>
  <si>
    <t>PAGO A IDA PRÉSTAMO 6248-BO VCTO. 15-04-2023 POR CUENTA DE TGN , NTI. 017253 VALOR 17-04-2023 INTERESES USD 78.678,60 COMISIONES USD 56.569,60 CTA. 3987 CUENTA UNICA DEL TESORO LIB. 00099021001 REF.: COMISIONES BANCARIAS</t>
  </si>
  <si>
    <t>00099021001 DEP.DE CHEQ.AJENOS,RET.DE CAM.,CONCEPTO: CRISPIN NOVA FLORES,DEP.: BANCO UNION SA , PROCEDENCIA: BANCO UNION S.A., CHEQUE: 191474, FECHA DE EMISION:17/04/2023</t>
  </si>
  <si>
    <t>00099021001 DEPOSITO DE EFECTIVO, DEPOSITANTE: FELIPA SALCEDO VISCARRA, CONCEPTO: DEVOLUCION POR DOBLE PERCEPCION, CUENTA DE DEPOSITO: CUENTA UNICA DEL TESORO</t>
  </si>
  <si>
    <t>00099021001 DEPOSITO DE EFECTIVO, DEPOSITANTE: JUAN ANGEL CORONEL SARDON CI 6136125 LP, CONCEPTO: DEVOLUCION A SENASIR COACTIVO SOCIAL, CUENTA DE DEPOSITO: CUENTA UNICA DEL TESORO</t>
  </si>
  <si>
    <t>00423122001 DEPOSITO DE EFECTIVO, DEPOSITANTE: INDUSTRIA CERAMICA CERAGRES S.A., CONCEPTO: PAGO SERVICIO CAJA DE CAMINOS, CUENTA DE DEPOSITO: CUENTA UNICA DEL TESORO</t>
  </si>
  <si>
    <t>TRANSFERENCIA DEL EXTERIOR SEGUN SWIFT NO.5989 Y NO.5988 DE FECHA 18/04/2023 ORDENANTE: BRASILQUIMICA INDUSTRIA E COMERCIO LTDA REF.: CRED INV YLB-GCO-0067-ODV/23-VEX LIB. 00597012001 RECURSOS PROPIOS VENTAS YLB</t>
  </si>
  <si>
    <t>NUMERO DE LIBRETA CUT: 00597029201 OPERACIÓN E18 TRANSFERENCIA DEL SISTEMA FINANCIERO POR CUENTA DE TERCEROS A LA CUT SOL. CHINA MACHINERY ENGINEERING CORPORA</t>
  </si>
  <si>
    <t>COBRO COSTOS DE PAPELERIA SEGUN TRANSFERENCIA DEL EXTERIOR POR ORDEN DE BRASILQUIMICA INDUSTRIA E COMERCIO LTDA REF.: CRED INV YLB-GCO-0067-ODV/23-VEX LIB. 00597012001 RECURSOS PROPIOS VENTAS YLB</t>
  </si>
  <si>
    <t>NUMERO DE LIBRETA CUT: 00099021001 OPERACIÓN E18 TRANSFERENCIA DEL SISTEMA FINANCIERO POR CUENTA DE TERCEROS A LA CUT devolucion pagos de CC no cobrados diciembre 2022</t>
  </si>
  <si>
    <t>TRANSFERENCIA DEL EXTERIOR SEGUN SWIFT NO.6054 Y NO.6053 DE FECHA 18/04/2023 ORDENANTE: ECO PRODUTOS AGROPECUARIOS LTDA REF.: CRED INV YLBGCO0070ODV23 LIB. 00597012001 RECURSOS PROPIOS VENTAS YLB</t>
  </si>
  <si>
    <t>COBRO COSTOS DE PAPELERIA SEGUN TRANSFERENCIA DEL EXTERIOR POR ORDEN DE ECO PRODUTOS AGROPECUARIOS LTDA REF.: CRED INV YLBGCO0070ODV23 LIB. 00597012001 RECURSOS PROPIOS VENTAS YLB</t>
  </si>
  <si>
    <t>00099021001 DEP.DE CHEQ.AJENOS,RET.DE CAM.,CONCEPTO: INCAPACIDAD TEMPORAL PERIODO ENERO 2023 LA PAZ,DEP.: CAJA DE SALUD DE LA BANCA PRIVADA , PROCEDENCIA: BANCO NACIONAL DE BOLIVIA S.A., CHEQUE: 9832253, FECHA DE EMISION:23/03/2023</t>
  </si>
  <si>
    <t>00099021001 DEP.DE CHEQ.AJENOS,RET.DE CAM.,CONCEPTO: REEMBOLSO SUBSIDIO INCAPACIDAD MES DE ENERO 23 REG COBIJA,DEP.: CAJA DE SALUD DE LA BANCA PRIVADA , PROCEDENCIA: BANCO NACIONAL DE BOLIVIA S.A., CHEQUE: 9832848, FECHA DE EMISION:24/03/2023</t>
  </si>
  <si>
    <t>00099021001 DEP.DE CHEQ.AJENOS,RET.DE CAM.,CONCEPTO: REEMBOLSO SUBSIDIO INCAPACIDAD MES ENERO /23 REGIONAL LA PAZ,DEP.: CAJA DE SALUD DE LA BANCA PRIVADA , PROCEDENCIA: BANCO NACIONAL DE BOLIVIA S.A., CHEQUE: 9832360, FECHA DE EMISION:23/03/2023</t>
  </si>
  <si>
    <t>00099021001 DEP.DE CHEQ.AJENOS,RET.DE CAM.,CONCEPTO: DEVOLUCION DE RECURSOS DEL C-31 11-5-1 Y 11-8-1 DE GESTION 2021,DEP.: HILDA ROSA SUYO CARBAJAL , PROCEDENCIA: BANCO UNION S.A., CHEQUE: 16459, FECHA DE EMISION:14/04/2023</t>
  </si>
  <si>
    <t>TRANSFERENCIA DEL EXTERIOR SEGUN SWIFT NO.6144 Y NO.6129 DE FECHA 19/04/2023 ORDENANTE: FASS INDUSTRIA E COMERCIO DE (BRAZIL RIBEIRAO PRETO) REF.: CRED INV X YLBGCO 0071 ODV23 VE LIB. 00597012001 RECURSOS PROPIOS VENTAS YLB</t>
  </si>
  <si>
    <t>||AMPLIACION DE VALIDEZ 0,15% S/USD292.050.- POR 229 DIAS,REEMB.GSTS.COMUNICACION BS220.-Y EMISION COMP.CONTABLE BS50.-,S/G NOTA YLB-PEE-0393/2023,14/04/2023.REF.:I-2017-026 P/C YACIMIENTOS DE LITIO BOLIVIANOS-YLB A/F JEOL USA INC. LIB.00597012001 RECURSOS PROPIOS VENTAS YLB REF.:COMISIONES ENMIENDA 9 LC I-2017-026</t>
  </si>
  <si>
    <t>COBRO COSTOS DE PAPELERIA SEGUN TRANSFERENCIA DEL EXTERIOR POR ORDEN DE FASS INDUSTRIA E COMERCIO DE (BRAZIL RIBEIRAO PRETO) REF.: CRED INV X YLBGCO 0071 ODV23 VE LIB. 00597012001 RECURSOS PROPIOS VENTAS YLB</t>
  </si>
  <si>
    <t>00212012001 DEPOSITO DE EFECTIVO, DEPOSITANTE: TELMO ALIAGA CHOQUEHUANCA, CONCEPTO: REPOSICION DE CREDENCIAL, CUENTA DE DEPOSITO: CUENTA UNICA DEL TESORO</t>
  </si>
  <si>
    <t>00099021001 DEPOSITO DE EFECTIVO, DEPOSITANTE: CARMEN EMILIA CARPIO AMENABAR, CONCEPTO: DEVOLUCION DUODECIMAS DE AGUINALDO DE RENTA DE TITULAR, CUENTA DE DEPOSITO: CUENTA UNICA DEL TESORO</t>
  </si>
  <si>
    <t>00099021001 DEPOSITO DE EFECTIVO, DEPOSITANTE: IVER LUNA SANCHEZ, CONCEPTO: DEVOLUCION DE FONDOS PARA REFRIGERIO SEGUN PREV. NRO 852, CUENTA DE DEPOSITO: CUENTA UNICA DEL TESORO</t>
  </si>
  <si>
    <t>00099021001 DEPOSITO DE EFECTIVO, DEPOSITANTE: SANDIA SUSANA BONIFACIO COLQUE CI 6896243, CONCEPTO: DEVOLUCION DE VIATICOS, CUENTA DE DEPOSITO: CUENTA UNICA DEL TESORO</t>
  </si>
  <si>
    <t>NUMERO DE LIBRETA CUT: 0086011109 OPERACIÓN E18 TRANSFERENCIA DEL SISTEMA FINANCIERO POR CUENTA DE TERCEROS A LA CUT DEVOLUCION CONGRESO DE MEDIO AMBIENTE SEGUN SOLICITUD.</t>
  </si>
  <si>
    <t>TRANSFERENCIA DEL EXTERIOR SEGUN SWIFT NO.6424 - 6423 DE FECHA 20/04/2023 ORDENANTE: ECONOMET SPA, FECHA VALOR 20/04/2023 REF:500 TM CLORURO POTASIO TIPO 1 LIB. 00597012001 RECURSOS PROPIOS VENTAS YLB</t>
  </si>
  <si>
    <t>COBRO COSTOS DE PAPELERIA SEGUN TRANSFERENCIA DEL EXTERIOR POR ORDEN DE ECONOMET SPA, FECHA VALOR 20/04/2023 REF:500 TM CLORURO POTASIO TIPO 1 LIB. 00597012001 RECURSOS PROPIOS VENTAS YLB</t>
  </si>
  <si>
    <t>00099021001 DEP.DE CHEQ.AJENOS,RET.DE CAM.,CONCEPTO: DEVOLUCION PLANILLA DE INCAPACIDADES CAJA DE SALUD CORDES,DEP.: SEDES-COCHABAMBA , PROCEDENCIA: BANCO UNION S.A., CHEQUE: 25138, FECHA DE EMISION:05/04/2023</t>
  </si>
  <si>
    <t>00099021001 DEP.DE CHEQ.AJENOS,RET.DE CAM.,CONCEPTO: DEVOLUCION PLANILLA DE INCAPACIDADES CAJA DE SALUD CORDES,DEP.: SEDES-COCHABAMBA , PROCEDENCIA: BANCO UNION S.A., CHEQUE: 25137, FECHA DE EMISION:05/04/2023</t>
  </si>
  <si>
    <t>00099021001 DEP.DE CHEQ.AJENOS,RET.DE CAM.,CONCEPTO: DEVOLUCION PLANILLA DE INCAPACIDADES CAJA DE SALUD CORDES,DEP.: SEDES-COCHABAMBA , PROCEDENCIA: BANCO UNION S.A., CHEQUE: 25136, FECHA DE EMISION:05/04/2023</t>
  </si>
  <si>
    <t>00099021001 DEP.DE CHEQ.AJENOS,RET.DE CAM.,CONCEPTO: DEVOLUCION DE PLANILLA DE INCAPACIDADES CAJA DE SALUD CORDES,DEP.: SEDES - COCHABAMBA , PROCEDENCIA: BANCO UNION S.A., CHEQUE: 25135, FECHA DE EMISION:05/04/2023</t>
  </si>
  <si>
    <t>00099021001 DEP.DE CHEQ.AJENOS,RET.DE CAM.,CONCEPTO: DEVOLUCION PLANILLA DE INCAPACIDADES SEGURO SOCIAL UNIVERSITARIO,DEP.: SEDES - COCHABAMBA , PROCEDENCIA: BANCO UNION S.A., CHEQUE: 21791, FECHA DE EMISION:28/03/2023</t>
  </si>
  <si>
    <t>00099021001 DEP.DE CHEQ.AJENOS,RET.DE CAM.,CONCEPTO: DEVOLUCION PLANILLA DE INCAPACIDADES SEGURO SOCIAL UNIVERSITARIO,DEP.: SEDES - COCHABAMBA , PROCEDENCIA: BANCO UNION S.A., CHEQUE: 21178, FECHA DE EMISION:28/03/2023</t>
  </si>
  <si>
    <t>00099021001 DEP.DE CHEQ.AJENOS,RET.DE CAM.,CONCEPTO: DEVOLUCION PLANILLA DE INCAPACIDADES SEGURO SOCIAL UNIVERSITARIO,DEP.: SEDES - COCHABAMBA , PROCEDENCIA: BANCO UNION S.A., CHEQUE: 21262, FECHA DE EMISION:28/03/2023</t>
  </si>
  <si>
    <t>00597019202 DEP.DE CHEQ.AJENOS,RET.DE CAM.,CONCEPTO: YACIMINETO SDELITIOS BOLIVIANOS,DEP.: CAJA PETROLERA DE SALUD , PROCEDENCIA: BANCO UNION S.A., CHEQUE: 20294, FECHA DE EMISION:19/04/2023</t>
  </si>
  <si>
    <t>00597019202 DEP.DE CHEQ.AJENOS,RET.DE CAM.,CONCEPTO: YACIMIENTOS DE LITIOS BOLIVIANOS,DEP.: CAJA PETROLERA DE SALUD , PROCEDENCIA: BANCO UNION S.A., CHEQUE: 20255, FECHA DE EMISION:19/04/2023</t>
  </si>
  <si>
    <t>00597019202 DEP.DE CHEQ.AJENOS,RET.DE CAM.,CONCEPTO: YACIMIENTOS DE LITIOS BOLIVIANOS,DEP.: CAJA PETROLERA DE SALUD , PROCEDENCIA: BANCO UNION S.A., CHEQUE: 20380, FECHA DE EMISION:19/04/2023</t>
  </si>
  <si>
    <t>00099021001 DEP.DE CHEQ.AJENOS,RET.DE CAM.,CONCEPTO: AGENCIA DE GOBIERNO ELECTRONICO Y TECNOLOGIAS,DEP.: CAJA PETROLERA DE SALUD , PROCEDENCIA: BANCO UNION S.A., CHEQUE: 20290, FECHA DE EMISION:19/04/2023</t>
  </si>
  <si>
    <t>00099021001 DEP.DE CHEQ.AJENOS,RET.DE CAM.,CONCEPTO: AGENCIA DE GOBIERNO ELECTRONICO Y TECNOLOGIAS,DEP.: CAJA PETROLERA DE SALUD , PROCEDENCIA: BANCO UNION S.A., CHEQUE: 20383, FECHA DE EMISION:19/04/2023</t>
  </si>
  <si>
    <t>00099021001 DEP.DE CHEQ.AJENOS,RET.DE CAM.,CONCEPTO: AUTORIDAD DE FISCALIZACION Y CONTROL DE AGUA POTABLE Y SANEAMIENTO BASICO,DEP.: CAJA PETROLERA DE SALUD , PROCEDENCIA: BANCO UNION S.A., CHEQUE: 20382, FECHA DE EMISION:19/04/2023</t>
  </si>
  <si>
    <t>00099021001 DEP.DE CHEQ.AJENOS,RET.DE CAM.,CONCEPTO: AUTORIDAD DE FISCALIZACION Y CONTROL DE AGUA POTABLE Y SANEAMIENTO BASICO,DEP.: CAJA PETROLERA DE SALUD , PROCEDENCIA: BANCO UNION S.A., CHEQUE: 20258, FECHA DE EMISION:19/04/2023</t>
  </si>
  <si>
    <t>00099021001 DEP.DE CHEQ.AJENOS,RET.DE CAM.,CONCEPTO: AUTORIDAD DE FISCALIZACION Y CONTROL DE AGUA POTABLE Y SANEAMIENTO BASICO,DEP.: CAJA PETROLERA DE SALUD , PROCEDENCIA: BANCO UNION S.A., CHEQUE: 20288, FECHA DE EMISION:19/04/2023</t>
  </si>
  <si>
    <t>00099021001 DEP.DE CHEQ.AJENOS,RET.DE CAM.,CONCEPTO: AGENCIA DEL DESARROLLO DEL CINE AUDIVIASUAL BOLIVIANO ADECINE,DEP.: CAJA PETROLERA DE SALUD , PROCEDENCIA: BANCO UNION S.A., CHEQUE: 20260, FECHA DE EMISION:19/04/2023</t>
  </si>
  <si>
    <t>00385014201 DEP.DE CHEQ.AJENOS,RET.DE CAM.,CONCEPTO: AUTORIDAD DE SUPERVICION DE LA SEGURIDAD SOCIAL A CORTO PLAZO -ASUSS,DEP.: CAJA PETROLERA DE SALUD , PROCEDENCIA: BANCO UNION S.A., CHEQUE: 20284, FECHA DE EMISION:19/04/2023</t>
  </si>
  <si>
    <t>00385014201 DEP.DE CHEQ.AJENOS,RET.DE CAM.,CONCEPTO: AUTORIDAD DE SUPERVICION DE LA SEGURIDAD SOCIAL A CORTO PLAZO -ASUSS,DEP.: CAJA PETROLERA DE SALUD , PROCEDENCIA: BANCO UNION S.A., CHEQUE: 20254, FECHA DE EMISION:19/04/2023</t>
  </si>
  <si>
    <t>00099021001 DEP.DE CHEQ.AJENOS,RET.DE CAM.,CONCEPTO: HONORABLE CAMARA DE DIPUTADOS,DEP.: CAJA PETROLERA DE SALUD , PROCEDENCIA: BANCO UNION S.A., CHEQUE: 20250, FECHA DE EMISION:19/04/2023</t>
  </si>
  <si>
    <t>00099021001 DEP.DE CHEQ.AJENOS,RET.DE CAM.,CONCEPTO: HONORABLE CAMARA DE DIPUTADOS ,DEP.: CAJA PETROLERA DE SALUD , PROCEDENCIA: BANCO UNION S.A., CHEQUE: 20293, FECHA DE EMISION:19/04/2023</t>
  </si>
  <si>
    <t>00099021001 DEP.DE CHEQ.AJENOS,RET.DE CAM.,CONCEPTO: HONORABLE CAMARA DE DIPUTADOS ,DEP.: CAJA PETROLERA DE SALUD , PROCEDENCIA: BANCO UNION S.A., CHEQUE: 20379, FECHA DE EMISION:19/04/2023</t>
  </si>
  <si>
    <t>00099021001 DEPOSITO DE EFECTIVO, DEPOSITANTE: JUANI YOLANDA PANOZO ZEBALLOS, CONCEPTO: REVERSION, CUENTA DE DEPOSITO: CUENTA UNICA DEL TESORO</t>
  </si>
  <si>
    <t>00253014307 DEPOSITO DE EFECTIVO, DEPOSITANTE: JOSE LUIS BOYAN TELLEZ, CONCEPTO: DEVOLUCION DE PAGO EN EXCESO, CUENTA DE DEPOSITO: CUENTA UNICA DEL TESORO</t>
  </si>
  <si>
    <t>00099021001 DEP.DE CHEQ.AJENOS,RET.DE CAM.,CONCEPTO: DEVOLUCION DE COTIZACION EXCESO EMPLEADOR,DEP.: FUTURO DE BOLIVIA SA AFP , PROCEDENCIA: BANCO DE CREDITO DE BOLIVIA S.A., CHEQUE: 69453, FECHA DE EMISION:20/04/2023</t>
  </si>
  <si>
    <t>00099021001 DEP.DE CHEQ.AJENOS,RET.DE CAM.,CONCEPTO: ANAHI CAMARGO HERRERA,DEP.: BANCO UNION SA , PROCEDENCIA: BANCO UNION S.A., CHEQUE: 191476, FECHA DE EMISION:21/04/2023</t>
  </si>
  <si>
    <t>00099021001 DEPOSITO DE EFECTIVO, DEPOSITANTE: EDDA IRENE BALLON PEÑALOZA, CONCEPTO: SOLICITUD DE PAGO DE COBROS INDEBIDOS, CUENTA DE DEPOSITO: CUENTA UNICA DEL TESORO</t>
  </si>
  <si>
    <t>00041031107 DEPOSITO DE EFECTIVO, DEPOSITANTE: JORGE LUIS CUSI SARZURI, CONCEPTO: DEVOLUCION DE RECURSOS NO UTILIZADOS (PASAJES TERRESTRES), CUENTA DE DEPOSITO: CUENTA UNICA DEL TESORO</t>
  </si>
  <si>
    <t>00099021001 DEPOSITO DE EFECTIVO, DEPOSITANTE: LUCRECIA VELARDE DVA DE FLORES, CONCEPTO: NUEVAS NUPCIAS, CUENTA DE DEPOSITO: CUENTA UNICA DEL TESORO</t>
  </si>
  <si>
    <t>TRANSFERENCIA DEL EXTERIOR SEGUN SWIFT NO.6540 Y NO.6539 DE FECHA 24/04/2023 ORDENANTE: YASTER TRADING S A (URUGUAY) REF.: CRED SWF OF 23/04/24 FINANCIAL/RFB/BANCO CENTRAL DE BOLIVIA FT2311035149 LIB. 00597012001 RECURSOS PROPIOS VENTAS YLB</t>
  </si>
  <si>
    <t>00099021001 DEPOSITO DE EFECTIVO, DEPOSITANTE: JOSE CORO LARA CI9122319LP, CONCEPTO: DEVOLUCION DE VIATICOS, CUENTA DE DEPOSITO: CUENTA UNICA DEL TESORO</t>
  </si>
  <si>
    <t>COBRO COSTOS DE PAPELERIA SEGUN TRANSFERENCIA DEL EXTERIOR POR ORDEN DE YASTER TRADING S A (URUGUAY) REF.: CRED SWF OF 23/04/24 FINANCIAL/RFB/BANCO CENTRAL DE BOLIVIA FT2311035149 LIB. 00597012001 RECURSOS PROPIOS VENTAS YLB</t>
  </si>
  <si>
    <t>00597012001 DEP.DE CHEQ.AJENOS,RET.DE CAM.,CONCEPTO: EJECUCION DE POLIZA DE GARANTIA,DEP.: SEGUROS ILLIMANI S.A. , PROCEDENCIA: BANCO BISA S.A., CHEQUE: 45775, FECHA DE EMISION:21/04/2023</t>
  </si>
  <si>
    <t>00099021001 DEP.DE CHEQ.AJENOS,RET.DE CAM.,CONCEPTO: FERNANDO SUAREZ SAAVEDRA,DEP.: BANCO UNION S.A. , PROCEDENCIA: BANCO UNION S.A., CHEQUE: 191477, FECHA DE EMISION:24/04/2023</t>
  </si>
  <si>
    <t>00587012013 DEP.DE CHEQ.AJENOS,RET.DE CAM.,CONCEPTO: DEP. PLANILLAS MUYUPAMPA (DIC/22-ENE/23),DEP.: E.B.C. , PROCEDENCIA: BANCO UNION S.A., CHEQUE: 1798, FECHA DE EMISION:24/04/2023</t>
  </si>
  <si>
    <t>00587012012 DEP.DE CHEQ.AJENOS,RET.DE CAM.,CONCEPTO: DEP. PLANILLAS SAN IGNACIO (SEP/22-FEB/23),DEP.: E.B.C. , PROCEDENCIA: BANCO UNION S.A., CHEQUE: 1797, FECHA DE EMISION:24/04/2023</t>
  </si>
  <si>
    <t>00099021001 DEPOSITO DE EFECTIVO, DEPOSITANTE: MAMANI AGUILAR MARIELA MARIA, CONCEPTO: DEVOLUCION DE SUBSIDIO DE FRONTERA NOVIEMBRE C31-6221, CUENTA DE DEPOSITO: CUENTA UNICA DEL TESORO</t>
  </si>
  <si>
    <t>00099021001 DEPOSITO DE EFECTIVO, DEPOSITANTE: MAMANI AGUILAR MARIELA MARIA, CONCEPTO: DEVOLUCION DE SUBSIDIO DE FRONTERA DICIEMBRE C31-6426, CUENTA DE DEPOSITO: CUENTA UNICA DEL TESORO</t>
  </si>
  <si>
    <t>00423012001 DEPOSITO DE EFECTIVO, DEPOSITANTE: SERGIO FABIAN SILES RIVERO, CONCEPTO: DEVOLUCION DE FONDOS, CUENTA DE DEPOSITO: CUENTA UNICA DEL TESORO</t>
  </si>
  <si>
    <t>00212012001 DEPOSITO DE EFECTIVO, DEPOSITANTE: LUIS ALFREDO PACO VISALUQUE, CONCEPTO: REPOCISION DE CREDENCIAL, CUENTA DE DEPOSITO: CUENTA UNICA DEL TESORO</t>
  </si>
  <si>
    <t>TRANSFERENCIA DEL EXTERIOR SEGUN SWIFT NO.6577 Y NO.6574 DE FECHA 25/04/2023 ORDENANTE: BRASILQUIMICA INDUSTRIA E COMERCIO LTDA REF.: CRED INV YLB-GCO-0066-ODV/23-VEX LIB. 00597012001 RECURSOS PROPIOS VENTAS YLB</t>
  </si>
  <si>
    <t>00099021001 DEPOSITO DE EFECTIVO, DEPOSITANTE: SILENE PAOLA CONDORI VILLANUEVA, CONCEPTO: DEVOLUCION DE VIATICOS, CUENTA DE DEPOSITO: CUENTA UNICA DEL TESORO</t>
  </si>
  <si>
    <t>TRANSFERENCIA DE FONDOS AL EXTERIOR A SOLICITUD DE AGENCIA BOLIVIANA DE ENERGIA SEGUN SOLICITUD 18119 REF: NUCADVISOR PAGO CORRESPONDIENTE AL AC N 36 DEL CONTRATO DE ADHESION SERVICIO DE SEGUIMIENTO Y MONITOREO Y CONTROL CON NUCADVISOR PARA EL CONTRATO DE CIDTN SEGUN INFORME 073 2023 NOTA INTERNA 01 LIB. 00099021001 TGN-RECURSOS ORDINARIOS (3987)</t>
  </si>
  <si>
    <t>COBRO COSTOS DE PAPELERIA SEGUN TRANSFERENCIA DEL EXTERIOR POR ORDEN DE BRASILQUIMICA INDUSTRIA E COMERCIO LTDA REF.: CRED INV YLB-GCO-0066-ODV/23-VEX LIB. 00597012001 RECURSOS PROPIOS VENTAS YLB</t>
  </si>
  <si>
    <t>TRANSFERENCIA DE FONDOS AL EXTERIOR A SOLICITUD DE AGENCIA BOLIVIANA DE ENERGIA SEGUN SOLICITUD 18118 REF: NUCADVISOR PAGO CORRESPONDIENTE AL AC N 38 DEL CONTRATO DE ADHESION SERVICIO DE SEGUIMIENTO Y MONITOREO Y CONTROL CON NUCADVISOR PARA EL CONTRATO DE CIDTN SEGUN INFORME 074 2023 NOTA INTERNA 01 LIB. 00099021001 TGN-RECURSOS ORDINARIOS (3987)</t>
  </si>
  <si>
    <t>00132032001 DEPOSITO DE EFECTIVO, DEPOSITANTE: MAMANI CALLISAYA MARIA CHANTAL, CONCEPTO: DEVOLUCION DE VIATICOS, CUENTA DE DEPOSITO: CUENTA UNICA DEL TESORO</t>
  </si>
  <si>
    <t>00099021001 DEP.DE CHEQ.AJENOS,RET.DE CAM.,CONCEPTO: DEPÓSITO POR DOBLE PERCEPCION BENEFICIARIO:PASCUAL MARQUEZ TICONA,DEP.: GOBIERNO AUTONOMO MUNICIPAL DE LA PAZ , PROCEDENCIA: BANCO UNION S.A., CHEQUE: 66699, FECHA DE EMISION:18/04/2023</t>
  </si>
  <si>
    <t>00099021001 DEP.DE CHEQ.AJENOS,RET.DE CAM.,CONCEPTO: CARLOS FERNANDO ROMERO VARGAS,DEP.: BANCO UNION S.A. , PROCEDENCIA: BANCO UNION S.A., CHEQUE: 191480, FECHA DE EMISION:25/04/2023</t>
  </si>
  <si>
    <t>00099021001 DEP.DE CHEQ.AJENOS,RET.DE CAM.,CONCEPTO: DEPÓSITO POR DOBLE PERCEPCION BENEFICIARIO:PASCUAL MARQUEZ TICONA,DEP.: GOBIERNO AUTONOMO MUNICIPAL DE LA PAZ , PROCEDENCIA: BANCO UNION S.A., CHEQUE: 66700, FECHA DE EMISION:18/04/2023</t>
  </si>
  <si>
    <t>00099021001 DEP.DE CHEQ.AJENOS,RET.DE CAM.,CONCEPTO: DEPÓSITO POR DOBLE PERCEPCION BENEFICIARIO:PASCUAL MARQUEZ TICONA,DEP.: GOBIERNO AUTONOMO MUNICIPAL DE LA PAZ , PROCEDENCIA: BANCO UNION S.A., CHEQUE: 66701, FECHA DE EMISION:18/04/2023</t>
  </si>
  <si>
    <t>REGULARIZACION DE TRANSFERENCIA DEL EXTERIOR SEGUN SWIFT NO.5986 DE FECHA 25/04/2023 ORDENANTE: CONSULADO DE BOLIVIA EN ROSARIO ARGENTINA REF.: GOVERNMENT SERVIC LIB. 00594012001 ASP-B FONDO DE OPERACIONES</t>
  </si>
  <si>
    <t>A:00099021001 TRANSFERENCIA DE RECUPERACIONES SEGÚN NOTA INTERNA GEF-LCR-DYF-0378-NOT/23, POR CONCEPTO DE INTERESES DE ACUERDO A CONTRATO DE FIDEICOMISO “FINANCIMIENTO DE APOYO A LA REACTIVACION DE LA INVERSION PUBLICA” FIRMADO ENTRE EL MPD Y EL FNDR CORRESPONDIENTE AL GAM CHIMORE</t>
  </si>
  <si>
    <t>A:00099021001 TRANSFERENCIA DE RECUPERACIONES SEGÚN NOTA INTERNA GEF-LCR-DYF-0378-NOT/23, POR CONCEPTO DE INTERESES DE ACUERDO A CONTRATO DE FIDEICOMISO “FINANCIMIENTO DE APOYO A LA REACTIVACION DE LA INVERSION PUBLICA” FIRMADO ENTRE EL MPD Y EL FNDR CORRESPONDIENTE AL GAM FERNANDEZ ALONSO</t>
  </si>
  <si>
    <t>A:00099021001 TRANSFERENCIA DE RECUPERACIONES SEGÚN NOTA INTERNA GEF-LCR-DYF-0378-NOT/23, POR CONCEPTO DE INTERESES DE ACUERDO A CONTRATO DE FIDEICOMISO “FINANCIMIENTO DE APOYO A LA REACTIVACION DE LA INVERSION PUBLICA” FIRMADO ENTRE EL MPD Y EL FNDR CORRESPONDIENTE AL GAM SAPAHAQUI</t>
  </si>
  <si>
    <t>00099021001 DEPOSITO DE EFECTIVO, DEPOSITANTE: CARLOS PELAEZ PACHECO, CONCEPTO: RENUMERACION MAXIMA PERMITIDA MES MARZO 2023, CUENTA DE DEPOSITO: CUENTA UNICA DEL TESORO</t>
  </si>
  <si>
    <t>00016011101 DEPOSITO DE EFECTIVO, DEPOSITANTE: LIBRERIA DEL MINISTERIO DE EDUCACION, CONCEPTO: VENTA DE MATERIAL BIBLIOGRAFICO Y/O MULTIMEDIA DE LA LIBRERIA DEL MINISTERIO DE EDUCACION, CUENTA DE DEPOSITO: CUENTA UNICA DEL TESORO</t>
  </si>
  <si>
    <t>NÚMERO DE LIBRETA CUT: 99031009.00 OPERACIÓN T01 TRANSFERENCIA DE FONDOS A LA CUT - TESORO DIRECTO DE BANCO UNION S.A. A CUENTA UNICA DEL TESORO CON NUMERO DE SOLICITUD = 8008944 Y NUMERO CORRELATIVO = 91320026042023016 TRANSFERENCIA TGN RECURSOS ORDINARIOS POR CUENTA DE VALORES UNION SA OPERACIONES</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</si>
  <si>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FERNANDEZ ALONSO.</t>
  </si>
  <si>
    <t>A:00099021001 TRANSFERENCIA DE RECUPERACIONES SEGÚN NOTA INTERNA GEF-LCR-DYF-0378-NOT/23, POR CONCEPTO DE INTERESES DE ACUERDO A CONTRATO DE FIDEICOMISO “FINANCIMIENTO DE APOYO A LA REACTIVACION DE LA INVERSION PUBLICA” FIRMADO ENTRE EL MPD Y EL FNDR CORRESPONDIENTE AL GAM TIQUIPAYA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</si>
  <si>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TIQUIPAYA.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</si>
  <si>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CARAPARI.</t>
  </si>
  <si>
    <t>A:00099021001 TRANSFERENCIA DE RECUPERACIONES SEGÚN NOTA INTERNA GEF-LCR-DYF-0378-NOT/23, POR CONCEPTO DE INTERESES DE ACUERDO A CONTRATO DE FIDEICOMISO “FINANCIMIENTO DE APOYO A LA REACTIVACION DE LA INVERSION PUBLICA” FIRMADO ENTRE EL MPD Y EL FNDR CORRESPONDIENTE AL GAM TARIJA</t>
  </si>
  <si>
    <t>A:00099021001 TRANSFERENCIA DE RECUPERACIONES SEGÚN NOTA INTERNA GEF-LCR-DYF-0378-NOT/23, POR CONCEPTO DE INTERESES DE ACUERDO A CONTRATO DE FIDEICOMISO “FINANCIMIENTO DE APOYO A LA REACTIVACION DE LA INVERSION PUBLICA” FIRMADO ENTRE EL MPD Y EL FNDR CORRESPONDIENTE AL GAM VILLA AZURDUY</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</si>
  <si>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ALALAY.</t>
  </si>
  <si>
    <t>A:00099021001 TRANSFERENCIA DE RECUPERACIONES SEGÚN NOTA INTERNA GEF-LCR-CMD-0382-NOT/23, POR CONCEPTO DE CAPITAL E INTERESES DE ACUERDO A CONTRATO DE FIDEICOMISO “FINANCIMIENTO UNIVERSIDADES PUBLICAS AUTONOMAS” FIRMADO ENTRE EL MPD Y EL FNDR CORRESPONDIENTE A UNIVERSIDAD SIGLO XX.</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</si>
  <si>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CHIMORE.</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</si>
  <si>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COBIJA.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</si>
  <si>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CULPINA.</t>
  </si>
  <si>
    <t>VENTA DE DIVISAS S/G NOTA SEDEM/GG/EV N°0122/2023,06/04/2023 Y AUT.VTA.DIV.EFECT.P/MEFP DE 26/04/2023.REF.:EMISION CARTA DE CREDITO I-2023-19,COMISION EMISION L/C 0,15% S/USD245.216,07.-POR 95 DIAS,REEMB.GSTS.COMUNICACION BS220.-Y EMISION COMP.C LIB. 00132072001 SEDEM-ADMINISTRACION RECAUDACION ENVIBOL EN BOLIVIANOS REF: COMISIONES EMISION I-2023-19</t>
  </si>
  <si>
    <t>00099021001 DEP.DE CHEQ.AJENOS,RET.DE CAM.,CONCEPTO: AGENIA DE GOBIERNO ELECTRONICO Y TECNOLOGICO(AGETIC),DEP.: CAJA PETROLERA DE SALUD , PROCEDENCIA: BANCO UNION S.A., CHEQUE: 20252, FECHA DE EMISION:19/04/2023</t>
  </si>
  <si>
    <t>00099021001 DEP.DE CHEQ.AJENOS,RET.DE CAM.,CONCEPTO: MINISTERIO DE HIDROCARBUROS,DEP.: CAJA PETROLERA DE SALUD , PROCEDENCIA: BANCO UNION S.A., CHEQUE: 20256, FECHA DE EMISION:19/04/2023</t>
  </si>
  <si>
    <t>00099021001 DEP.DE CHEQ.AJENOS,RET.DE CAM.,CONCEPTO: MINISTERIO DE HIDROCARBUROS,DEP.: CAJA PETROLERA DE SALUD , PROCEDENCIA: BANCO UNION S.A., CHEQUE: 20326, FECHA DE EMISION:19/04/2023</t>
  </si>
  <si>
    <t>00099021001 DEP.DE CHEQ.AJENOS,RET.DE CAM.,CONCEPTO: MINISTERIO DE HIDROCARBUROS,DEP.: CAJA PETROLERA DE SALUD , PROCEDENCIA: BANCO UNION S.A., CHEQUE: 20385, FECHA DE EMISION:19/04/2023</t>
  </si>
  <si>
    <t>00099021001 DEP.DE CHEQ.AJENOS,RET.DE CAM.,CONCEPTO: CARLA ELIANA QUIROGA PAZ,DEP.: BANCO UNION S.A. , PROCEDENCIA: BANCO UNION S.A., CHEQUE: 191481, FECHA DE EMISION:26/04/2023</t>
  </si>
  <si>
    <t>||COMISION TRANSFERENCIA FDOS.AL EXTERIOR 0,10% S/USD107.000.-,REEMB.GSTS.COMUNICACION BS220.-Y EMISION COMP.CONTABLE BS50.-REF.:PAGO 2 LC I-2022-11 P/C ECEBOL A/F URANEL S.A.,EN COMPL.A COMP.1059144,26/04/2023. LIB.00132039201 SEDEM-ECEBOL-FINPRO REF.:COMISIONES PAGO 2 LC I-2022-11</t>
  </si>
  <si>
    <t>00548132001 DEPOSITO DE EFECTIVO, DEPOSITANTE: LUIS GALLO OLAGUIBEL, CONCEPTO: DEVOLUCION DEL 13% POR VIATICOS, CUENTA DE DEPOSITO: CUENTA UNICA DEL TESORO</t>
  </si>
  <si>
    <t>00548132001 DEPOSITO DE EFECTIVO, DEPOSITANTE: MARCELINO LARUTA ESPINO, CONCEPTO: DEVOLUCION POR VIATICOS DEL 13%, CUENTA DE DEPOSITO: CUENTA UNICA DEL TESORO</t>
  </si>
  <si>
    <t>00548132001 DEPOSITO DE EFECTIVO, DEPOSITANTE: NELSON AMBA CONDORI, CONCEPTO: DEVOLUCION DE VIATICOS DEL 13%, CUENTA DE DEPOSITO: CUENTA UNICA DEL TESORO</t>
  </si>
  <si>
    <t>00099021001 DEPOSITO DE EFECTIVO, DEPOSITANTE: ADALID HUAYNOCA AMARU, CONCEPTO: DEVOLUCION DE VIATICOS, CUENTA DE DEPOSITO: CUENTA UNICA DEL TESORO</t>
  </si>
  <si>
    <t>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t>
  </si>
  <si>
    <t>00099021001 DEPOSITO DE EFECTIVO, DEPOSITANTE: GREGORIO LOVERA TUPA, CONCEPTO: COBRO DE DOBLE PERCEPCION, CUENTA DE DEPOSITO: CUENTA UNICA DEL TESORO</t>
  </si>
  <si>
    <t>00099021001 DEPOSITO DE EFECTIVO, DEPOSITANTE: LUCIA CANCARI HUANCA C.I.10008440 LP, CONCEPTO: REVERSION DE BOLETA HABER MENSUAL, CUENTA DE DEPOSITO: CUENTA UNICA DEL TESORO</t>
  </si>
  <si>
    <t>00099021001 DEPOSITO DE EFECTIVO, DEPOSITANTE: ALEJANDRA G. PADILLA SANDOVAL CI10388405CH, CONCEPTO: DEVOLUCION DE SUELDO, CUENTA DE DEPOSITO: CUENTA UNICA DEL TESORO</t>
  </si>
  <si>
    <t>REGULARIZACION DE TRANSFERENCIA DEL EXTERIOR SEGUN SWIFT NO.6047 DE FECHA 27/04/2023 ORDENANTE: CONSULADO DE BOLIVIA EN ROSARIO ARGENTINA REF.: GOVERNMENT SERVI LIB. 00594012001 ASP-B FONDO DE OPERACIONES</t>
  </si>
  <si>
    <t>00099021001 DEPOSITO DE EFECTIVO, DEPOSITANTE: JEANNETH MIRIAM ZARATE RADA, CONCEPTO: REEMBOLSO DE BECA OTORGADO POR EL MINISTERIO DE EDUCACION, CUENTA DE DEPOSITO: CUENTA UNICA DEL TESORO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</si>
  <si>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BERMEJO.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</si>
  <si>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CHUQUISACA.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</si>
  <si>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MONTEAGUDO.</t>
  </si>
  <si>
    <t>00099021001 DEPOSITO DE EFECTIVO, DEPOSITANTE: FEDERICO GUACHALLA YUPANQUI, CONCEPTO: DEVOLUCION POR DOBLE PERCEPCION, CUENTA DE DEPOSITO: CUENTA UNICA DEL TESORO</t>
  </si>
  <si>
    <t>00099021001 DEPOSITO DE EFECTIVO, DEPOSITANTE: REYNALDO FLORES MOYA, CONCEPTO: DEVOLUCION POR DOBLE PERCEPCION, CUENTA DE DEPOSITO: CUENTA UNICA DEL TESORO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</si>
  <si>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MOJOCOYA.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</si>
  <si>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TUNARI.</t>
  </si>
  <si>
    <t>00548132001 DEPOSITO DE EFECTIVO, DEPOSITANTE: FERNANDO GUTIERREZ SALAS, CONCEPTO: DEVOLUCION DEL 13% POR VIATICOS, CUENTA DE DEPOSITO: CUENTA UNICA DEL TESORO</t>
  </si>
  <si>
    <t>00099021001 DEPOSITO DE EFECTIVO, DEPOSITANTE: JANE LEONOR ROQUE MAMANI, CONCEPTO: DEVOLUCION DEPÓSITO A CUENTA DEL PROGRAMA 100 BECAS DEL MINISTERIO DE EDUCACION, CUENTA DE DEPOSITO: CUENTA UNICA DEL TESORO</t>
  </si>
  <si>
    <t>De: 00099021001 De: 00099021001 A: 0759069001 Transferencia de recursos para la reposición de recursos que fueron transferidos a la Libreta de RROO en fecha 11-04-2023 (adjunto reporte).</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</si>
  <si>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SACABA.</t>
  </si>
  <si>
    <t>A:00099021001 TRANSFERENCIA DE RECUPERACIONES SEGÚN NOTA GEF-LCR-CMD-0367-NOT/23 POR CONCEPTO DE PAGO DE INTERES DE ACUERDO A CONTRATO DE FIDEICOMISO “PROGRAMA APOYO A LA EJECUCION DE LA INVERSION PUBLICA” FIRMADO ENTRE MINISTERIO DE PLANIFICACION Y EL FNDR, CORRESPONDIENTE AL GAM DE YUNCHARA.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</si>
  <si>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TARIJA.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</si>
  <si>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LA GUARDIA.</t>
  </si>
  <si>
    <t>A:00099021001 TRANSFERENCIA DE RECUPERACIONES SEGÚN NOTA INTERNA GEF-LCR-DYF-0378-NOT/23, POR CONCEPTO DE INTERESES DE ACUERDO A CONTRATO DE FIDEICOMISO “FINANCIMIENTO DE APOYO A LA REACTIVACION DE LA INVERSION PUBLICA” FIRMADO ENTRE EL MPD Y EL FNDR CORRESPONDIENTE AL GAM ACHACACHI</t>
  </si>
  <si>
    <t>A:00099021001 TRANSFERENCIA DE RECUPERACIONES SEGÚN NOTA INTERNA GEF-LCR-CMD-0382-NOT/23, POR CONCEPTO DE CAPITAL E INTERESES DE ACUERDO A CONTRATO DE FIDEICOMISO “FINANCIMIENTO UNIVERSIDADES PUBLICAS AUTONOMAS” FIRMADO ENTRE EL MPD Y EL FNDR CORRESPONDIENTE A UNIV. AMAZONICA PANDO</t>
  </si>
  <si>
    <t>A:00099021001 TRANSFERENCIA DE RECUPERACIONES SEGÚN NOTA INTERNA GEF-LCR-DYF-0378-NOT/23, POR CONCEPTO DE INTERESES DE ACUERDO A CONTRATO DE FIDEICOMISO “FINANCIMIENTO DE APOYO A LA REACTIVACION DE LA INVERSION PUBLICA” FIRMADO ENTRE EL MPD Y EL FNDR CORRESPONDIENTE AL GAM CAIROMA</t>
  </si>
  <si>
    <t>00099021001 DEP.DE CHEQ.AJENOS,RET.DE CAM.,CONCEPTO: CRISTOBAL FIDENCIO ROCHA FLORES,DEP.: BANCO UNION S.A. , PROCEDENCIA: BANCO UNION S.A., CHEQUE: 191483, FECHA DE EMISION:28/04/2023</t>
  </si>
  <si>
    <t>00099021001 DEP.DE CHEQ.AJENOS,RET.DE CAM.,CONCEPTO: CRISTOBAL FIDENCIO ROCHA FLORES,DEP.: BANCO UNION S.A. , PROCEDENCIA: BANCO UNION S.A., CHEQUE: 191484, FECHA DE EMISION:28/04/2023</t>
  </si>
  <si>
    <t>00099021001 DEP.DE CHEQ.AJENOS,RET.DE CAM.,CONCEPTO: CRISTOBAL FIDENCIO ROCHA FLORES,DEP.: BANCO UNION S.A. , PROCEDENCIA: BANCO UNION S.A., CHEQUE: 191485, FECHA DE EMISION:28/04/2023</t>
  </si>
  <si>
    <t>A:00099021001 TRANSFERENCIA DE RECUPERACIONES SEGÚN NOTA INTERNA GEF-LCR-DYF-0378-NOT/23, POR CONCEPTO DE INTERESES DE ACUERDO A CONTRATO DE FIDEICOMISO “FINANCIMIENTO DE APOYO A LA REACTIVACION DE LA INVERSION PUBLICA” FIRMADO ENTRE EL MPD Y EL FNDR CORRESPONDIENTE AL GAM PUERTO VILLARROEL</t>
  </si>
  <si>
    <t>A:00099021001 TRANSFERENCIA DE RECUPERACIONES SEGÚN NOTA INTERNA GEF-LCR-DYF-0378-NOT/23, POR CONCEPTO DE INTERESES DE ACUERDO A CONTRATO DE FIDEICOMISO “FINANCIMIENTO DE APOYO A LA REACTIVACION DE LA INVERSION PUBLICA” FIRMADO ENTRE EL MPD Y EL FNDR CORRESPONDIENTE AL GAM SANTIAGO DE CALLAPA</t>
  </si>
  <si>
    <t>A:00099021001 TRANSFERENCIA DE RECUPERACIONES SEGÚN NOTA INTERNA GEF-LCR-DYF-0378-NOT/23, POR CONCEPTO DE INTERESES DE ACUERDO A CONTRATO DE FIDEICOMISO “FINANCIMIENTO DE APOYO A LA REACTIVACION DE LA INVERSION PUBLICA” FIRMADO ENTRE EL MPD Y EL FNDR CORRESPONDIENTE AL GAD CHUQUISACA</t>
  </si>
  <si>
    <t>A:00099021001 TRANSFERENCIA DE RECUPERACIONES SEGÚN NOTA INTERNA GEF-LCR-DYF-0378-NOT/23, POR CONCEPTO DE INTERESES DE ACUERDO A CONTRATO DE FIDEICOMISO “FINANCIMIENTO DE APOYO A LA REACTIVACION DE LA INVERSION PUBLICA” FIRMADO ENTRE EL MPD Y EL FNDR CORRESPONDIENTE AL GAM SANTIVAÑEZ</t>
  </si>
  <si>
    <t>A:00099021001 TRANSFERENCIA DE RECUPERACIONES SEGÚN NOTA INTERNA GEF-LCR-DYF-0378-NOT/23, POR CONCEPTO DE INTERESES DE ACUERDO A CONTRATO DE FIDEICOMISO “FINANCIMIENTO DE APOYO A LA REACTIVACION DE LA INVERSION PUBLICA” FIRMADO ENTRE EL MPD Y EL FNDR CORRESPONDIENTE AL GAM ACHOCALLA</t>
  </si>
  <si>
    <t>A:00099021001 TRANSFERENCIA DE RECUPERACIONES SEGÚN NOTA INTERNA GEF-LCR-DYF-0378-NOT/23, POR CONCEPTO DE INTERESES DE ACUERDO A CONTRATO DE FIDEICOMISO “FINANCIMIENTO DE APOYO A LA REACTIVACION DE LA INVERSION PUBLICA” FIRMADO ENTRE EL MPD Y EL FNDR CORRESPONDIENTE AL GAD TARIJA</t>
  </si>
  <si>
    <t>A:00099021001 TRANSFERENCIA DE RECUPERACIONES SEGÚN NOTA INTERNA GEF-LCR-DYF-0378-NOT/23, POR CONCEPTO DE INTERESES DE ACUERDO A CONTRATO DE FIDEICOMISO “FINANCIMIENTO DE APOYO A LA REACTIVACION DE LA INVERSION PUBLICA” FIRMADO ENTRE EL MPD Y EL FNDR CORRESPONDIENTE AL GAM ARBIETO</t>
  </si>
  <si>
    <t>A:00099021001 TRANSFERENCIA DE RECUPERACIONES SEGÚN NOTA INTERNA GEF-LCR-DYF-0378-NOT/23, POR CONCEPTO DE INTERESES DE ACUERDO A CONTRATO DE FIDEICOMISO “FINANCIMIENTO DE APOYO A LA REACTIVACION DE LA INVERSION PUBLICA” FIRMADO ENTRE EL MPD Y EL FNDR CORRESPONDIENTE AL GAM SICAYA</t>
  </si>
  <si>
    <t>A:00099021001 PAGO DE LA SEXTA CUOTA, EN EL MARCO DEL DECRETO SUPREMO NO.3671 Y PRIMERA ADENDA AL CONVENIO DE PAGO, FIDEICOMISO KARACHIPAMPA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</si>
  <si>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MECAPACA.</t>
  </si>
  <si>
    <t>A:00099021001 TRANSFERENCIA DE RECUPERACIONES SEGÚN NOTA INTERNA GEF-LCR-CMD-0382-NOT/23, POR CONCEPTO DE CAPITAL E INTERESES DE ACUERDO A CONTRATO DE FIDEICOMISO “FINANCIMIENTO UNIVERSIDADES PUBLICAS AUTONOMAS” FIRMADO ENTRE EL MPD Y EL FNDR CORRESPONDIENTE A UNIV.TOMAS FRIAS</t>
  </si>
  <si>
    <t>A:00099021001 TRANSFERENCIA DE RECUPERACIONES SEGÚN NOTA INTERNA GEF-LCR-DYF-0378-NOT/23, POR CONCEPTO DE INTERESES DE ACUERDO A CONTRATO DE FIDEICOMISO “FINANCIMIENTO DE APOYO A LA REACTIVACION DE LA INVERSION PUBLICA” FIRMADO ENTRE EL MPD Y EL FNDR CORRESPONDIENTE AL GAD COCHABAMBA</t>
  </si>
  <si>
    <t>A:00099021001 TRANSFERENCIA DE RECUPERACIONES SEGÚN NOTA INTERNA GEF-LCR-DYF-0378-NOT/23, POR CONCEPTO DE INTERESES DE ACUERDO A CONTRATO DE FIDEICOMISO “FINANCIMIENTO DE APOYO A LA REACTIVACION DE LA INVERSION PUBLICA” FIRMADO ENTRE EL MPD Y EL FNDR CORRESPONDIENTE AL GAM TAHUA</t>
  </si>
  <si>
    <t>A:00099021001 TRANSFERENCIA DE RECUPERACIONES SEGÚN NOTA INTERNA GEF-LCR-DYF-0378-NOT/23, POR CONCEPTO DE INTERESES DE ACUERDO A CONTRATO DE FIDEICOMISO “FINANCIMIENTO DE APOYO A LA REACTIVACION DE LA INVERSION PUBLICA” FIRMADO ENTRE EL MPD Y EL FNDR CORRESPONDIENTE AL GAM VIACHA</t>
  </si>
  <si>
    <t>A:00099021001 TRANSFERENCIA DE RECUPERACIONES SEGÚN NOTA INTERNA GEF-LCR-DYF-0378-NOT/23, POR CONCEPTO DE INTERESES DE ACUERDO A CONTRATO DE FIDEICOMISO “FINANCIMIENTO DE APOYO A LA REACTIVACION DE LA INVERSION PUBLICA” FIRMADO ENTRE EL MPD Y EL FNDR CORRESPONDIENTE AL GAM SACABA</t>
  </si>
  <si>
    <t>A:00099021001 TRANSFERENCIA DE RECUPERACIONES SEGÚN NOTA INTERNA GEF-LCR-DYF-0378-NOT/23, POR CONCEPTO DE INTERESES DE ACUERDO A CONTRATO DE FIDEICOMISO “FINANCIMIENTO DE APOYO A LA REACTIVACION DE LA INVERSION PUBLICA” FIRMADO ENTRE EL MPD Y EL FNDR CORRESPONDIENTE AL GAM SAN BENITO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</si>
  <si>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CHARCAS.</t>
  </si>
  <si>
    <t>A:00099021001 TRANSFERENCIA DE RECUPERACIONES SEGÚN NOTA INTERNA GEF-LCR-DYF-0378-NOT/23, POR CONCEPTO DE INTERESES DE ACUERDO A CONTRATO DE FIDEICOMISO “FINANCIMIENTO DE APOYO A LA REACTIVACION DE LA INVERSION PUBLICA” FIRMADO ENTRE EL MPD Y EL FNDR CORRESPONDIENTE AL GAM BATALLAS</t>
  </si>
  <si>
    <t>A:00099021001 TRANSFERENCIA DE RECUPERACIONES SEGÚN NOTA INTERNA GEF-LCR-CMD-0382-NOT/23, POR CONCEPTO DE CAPITAL E INTERESES DE ACUERDO A CONTRATO DE FIDEICOMISO “FINANCIMIENTO UNIVERSIDADES PUBLICAS AUTONOMAS” FIRMADO ENTRE EL MPD Y EL FNDR CORRESPONDIENTE A UNIV.TENICA DE ORURO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</si>
  <si>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ENTRE RIOS (TARIJA).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</si>
  <si>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RIBERALTA.</t>
  </si>
  <si>
    <t>A:00099021001 TRANSFERENCIA DE RECUPERACIONES SEGÚN NOTA INTERNA GEF-LCR-DYF-0378-NOT/23, POR CONCEPTO DE INTERESES DE ACUERDO A CONTRATO DE FIDEICOMISO “FINANCIMIENTO DE APOYO A LA REACTIVACION DE LA INVERSION PUBLICA” FIRMADO ENTRE EL MPD Y EL FNDR CORRESPONDIENTE AL GAM MORO MORO</t>
  </si>
  <si>
    <t>A:00099021001 TRANSFERENCIA DE RECUPERACIONES SEGÚN NOTA INTERNA GEF-LCR-DYF-0378-NOT/23, POR CONCEPTO DE INTERESES DE ACUERDO A CONTRATO DE FIDEICOMISO “FINANCIMIENTO DE APOYO A LA REACTIVACION DE LA INVERSION PUBLICA” FIRMADO ENTRE EL MPD Y EL FNDR CORRESPONDIENTE AL GAD PANDO</t>
  </si>
  <si>
    <t>A:00099021001 TRANSFERENCIA DE RECUPERACIONES SEGÚN NOTA INTERNA GEF-LCR-DYF-0378-NOT/23, POR CONCEPTO DE INTERESES DE ACUERDO A CONTRATO DE FIDEICOMISO “FINANCIMIENTO DE APOYO A LA REACTIVACION DE LA INVERSION PUBLICA” FIRMADO ENTRE EL MPD Y EL FNDR CORRESPONDIENTE AL GAM TIRAQUE</t>
  </si>
  <si>
    <t>A:00099021001 TRANSFERENCIA DE RECUPERACIONES SEGÚN NOTA INTERNA GEF-LCR-DYF-0378-NOT/23, POR CONCEPTO DE INTERESES DE ACUERDO A CONTRATO DE FIDEICOMISO “FINANCIMIENTO DE APOYO A LA REACTIVACION DE LA INVERSION PUBLICA” FIRMADO ENTRE EL MPD Y EL FNDR CORRESPONDIENTE AL GAM URIONDO</t>
  </si>
  <si>
    <t>A:00099021001 TRANSFERENCIA DE RECUPERACIONES SEGÚN NOTA INTERNA GEF-LCR-DYF-0378-NOT/23, POR CONCEPTO DE INTERESES DE ACUERDO A CONTRATO DE FIDEICOMISO “FINANCIMIENTO DE APOYO A LA REACTIVACION DE LA INVERSION PUBLICA” FIRMADO ENTRE EL MPD Y EL FNDR CORRESPONDIENTE AL GAD ORURO</t>
  </si>
  <si>
    <t>A:00099021001 TRANSFERENCIA DE RECUPERACIONES SEGÚN NOTA INTERNA GEF-LCR-DYF-0378-NOT/23, POR CONCEPTO DE INTERESES DE ACUERDO A CONTRATO DE FIDEICOMISO “FINANCIMIENTO DE APOYO A LA REACTIVACION DE LA INVERSION PUBLICA” FIRMADO ENTRE EL MPD Y EL FNDR CORRESPONDIENTE AL GAM SUCRE</t>
  </si>
  <si>
    <t>A:00099021001 TRANSFERENCIA DE RECUPERACIONES SEGÚN NOTA INTERNA GEF-LCR-DYF-0378-NOT/23, POR CONCEPTO DE INTERESES DE ACUERDO A CONTRATO DE FIDEICOMISO “FINANCIMIENTO DE APOYO A LA REACTIVACION DE LA INVERSION PUBLICA” FIRMADO ENTRE EL MPD Y EL FNDR CORRESPONDIENTE AL GAM YUNCHARA</t>
  </si>
  <si>
    <t>A:00099021001 TRANSFERENCIA DE RECUPERACIONES SEGÚN NOTA INTERNA GEF-LCR-DYF-0378-NOT/23, POR CONCEPTO DE INTERESES DE ACUERDO A CONTRATO DE FIDEICOMISO “FINANCIMIENTO DE APOYO A LA REACTIVACION DE LA INVERSION PUBLICA” FIRMADO ENTRE EL MPD Y EL FNDR CORRESPONDIENTE AL GAM VILLA MOJOCOYA</t>
  </si>
  <si>
    <t>A:00099021001 TRANSFERENCIA DE RECUPERACIONES SEGÚN NOTA INTERNA GEF-LCR-DYF-0378-NOT/23, POR CONCEPTO DE INTERESES DE ACUERDO A CONTRATO DE FIDEICOMISO “FINANCIMIENTO DE APOYO A LA REACTIVACION DE LA INVERSION PUBLICA” FIRMADO ENTRE EL MPD Y EL FNDR CORRESPONDIENTE AL GAM YAMPARAEZ</t>
  </si>
  <si>
    <t>A:00099021001 TRANSFERENCIA DE RECUPERACIONES SEGÚN NOTA INTERNA GEF-LCR-DYF-0378-NOT/23, POR CONCEPTO DE INTERESES DE ACUERDO A CONTRATO DE FIDEICOMISO “FINANCIMIENTO DE APOYO A LA REACTIVACION DE LA INVERSION PUBLICA” FIRMADO ENTRE EL MPD Y EL FNDR CORRESPONDIENTE AL GAM HUANUNI</t>
  </si>
  <si>
    <t>A:00099021001 TRANSFERENCIA DE RECUPERACIONES SEGÚN NOTA INTERNA GEF-LCR-DYF-0378-NOT/23, POR CONCEPTO DE INTERESES DE ACUERDO A CONTRATO DE FIDEICOMISO “FINANCIMIENTO DE APOYO A LA REACTIVACION DE LA INVERSION PUBLICA” FIRMADO ENTRE EL MPD Y EL FNDR CORRESPONDIENTE AL GAM YOTALA</t>
  </si>
  <si>
    <t>A:00099021001 TRANSFERENCIA DE RECUPERACIONES SEGÚN NOTA INTERNA GEF-LCR-DYF-0378-NOT/23, POR CONCEPTO DE INTERESES DE ACUERDO A CONTRATO DE FIDEICOMISO “FINANCIMIENTO DE APOYO A LA REACTIVACION DE LA INVERSION PUBLICA” FIRMADO ENTRE EL MPD Y EL FNDR CORRESPONDIENTE AL GAM PUCARANI</t>
  </si>
  <si>
    <t>A:00099021001 TRANSFERENCIA DE RECUPERACIONES SEGÚN NOTA INTERNA GEF-LCR-DYF-0378-NOT/23, POR CONCEPTO DE INTERESES DE ACUERDO A CONTRATO DE FIDEICOMISO “FINANCIMIENTO DE APOYO A LA REACTIVACION DE LA INVERSION PUBLICA” FIRMADO ENTRE EL MPD Y EL FNDR CORRESPONDIENTE AL GAM VILLA CHARCAS</t>
  </si>
  <si>
    <t>A:00099021001 TRANSFERENCIA DE RECUPERACIONES SEGÚN NOTA INTERNA GEF-LCR-DYF-0378-NOT/23, POR CONCEPTO DE INTERESES DE ACUERDO A CONTRATO DE FIDEICOMISO “FINANCIMIENTO DE APOYO A LA REACTIVACION DE LA INVERSION PUBLICA” FIRMADO ENTRE EL MPD Y EL FNDR CORRESPONDIENTE AL GAM TINGUIPAYA</t>
  </si>
  <si>
    <t>A:00099021001 TRANSFERENCIA DE RECUPERACIONES SEGÚN NOTA INTERNA GEF-LCR-DYF-0378-NOT/23, POR CONCEPTO DE INTERESES DE ACUERDO A CONTRATO DE FIDEICOMISO “FINANCIMIENTO DE APOYO A LA REACTIVACION DE LA INVERSION PUBLICA” FIRMADO ENTRE EL MPD Y EL FNDR CORRESPONDIENTE AL GAM BETANZOS</t>
  </si>
  <si>
    <t>A:00099021001 TRANSFERENCIA DE RECUPERACIONES SEGÚN NOTA INTERNA GEF-LCR-DYF-0378-NOT/23, POR CONCEPTO DE INTERESES DE ACUERDO A CONTRATO DE FIDEICOMISO “FINANCIMIENTO DE APOYO A LA REACTIVACION DE LA INVERSION PUBLICA” FIRMADO ENTRE EL MPD Y EL FNDR CORRESPONDIENTE AL GAM DE LAS CARRERAS</t>
  </si>
  <si>
    <t>A:00099021001 TRANSFERENCIA DE RECUPERACIONES SEGÚN NOTA INTERNA GEF-LCR-DYF-0378-NOT/23, POR CONCEPTO DE INTERESES DE ACUERDO A CONTRATO DE FIDEICOMISO “FINANCIMIENTO DE APOYO A LA REACTIVACION DE LA INVERSION PUBLICA” FIRMADO ENTRE EL MPD Y EL FNDR CORRESPONDIENTE AL GAM YAPACANI</t>
  </si>
  <si>
    <t>A:00099021001 TRANSFERENCIA DE RECUPERACIONES SEGÚN NOTA INTERNA GEF-LCR-DYF-0378-NOT/23, POR CONCEPTO DE INTERESES DE ACUERDO A CONTRATO DE FIDEICOMISO “FINANCIMIENTO DE APOYO A LA REACTIVACION DE LA INVERSION PUBLICA” FIRMADO ENTRE EL MPD Y EL FNDR CORRESPONDIENTE AL GAM MACHACAMARCA</t>
  </si>
  <si>
    <t>A:00099021001 TRANSFERENCIA DE RECUPERACIONES SEGÚN NOTA INTERNA GEF-LCR-DYF-0378-NOT/23, POR CONCEPTO DE INTERESES DE ACUERDO A CONTRATO DE FIDEICOMISO “FINANCIMIENTO DE APOYO A LA REACTIVACION DE LA INVERSION PUBLICA” FIRMADO ENTRE EL MPD Y EL FNDR CORRESPONDIENTE AL GAM YACAPANI</t>
  </si>
  <si>
    <t>A:00099021001 TRANSFERENCIA DE RECUPERACIONES SEGÚN NOTA INTERNA GEF-LCR-DYF-0378-NOT/23, POR CONCEPTO DE INTERESES DE ACUERDO A CONTRATO DE FIDEICOMISO “FINANCIMIENTO DE APOYO A LA REACTIVACION DE LA INVERSION PUBLICA” FIRMADO ENTRE EL MPD Y EL FNDR CORRESPONDIENTE AL GAM MONTEAGUDO</t>
  </si>
  <si>
    <t>A:00099021001 TRANSFERENCIA DE RECUPERACIONES SEGÚN NOTA INTERNA GEF-LCR-DYF-0378-NOT/23, POR CONCEPTO DE INTERESES DE ACUERDO A CONTRATO DE FIDEICOMISO “FINANCIMIENTO DE APOYO A LA REACTIVACION DE LA INVERSION PUBLICA” FIRMADO ENTRE EL MPD Y EL FNDR CORRESPONDIENTE AL GAM LURIBAY</t>
  </si>
  <si>
    <t>A:00099021001 TRANSFERENCIA DE RECUPERACIONES SEGÚN NOTA INTERNA GEF-LCR-DYF-0378-NOT/23, POR CONCEPTO DE INTERESES DE ACUERDO A CONTRATO DE FIDEICOMISO “FINANCIMIENTO DE APOYO A LA REACTIVACION DE LA INVERSION PUBLICA” FIRMADO ENTRE EL MPD Y EL FNDR CORRESPONDIENTE AL GAM PAILON</t>
  </si>
  <si>
    <t>A:00099021001 TRANSFERENCIA DE RECUPERACIONES SEGÚN NOTA INTERNA GEF-LCR-DYF-0378-NOT/23, POR CONCEPTO DE INTERESES DE ACUERDO A CONTRATO DE FIDEICOMISO “FINANCIMIENTO DE APOYO A LA REACTIVACION DE LA INVERSION PUBLICA” FIRMADO ENTRE EL MPD Y EL FNDR CORRESPONDIENTE AL GAM SAN PEDRO DE QUEMES</t>
  </si>
  <si>
    <t>A:00099021001 TRANSFERENCIA DE RECUPERACIONES SEGÚN NOTA INTERNA GEF-LCR-DYF-0378-NOT/23, POR CONCEPTO DE INTERESES DE ACUERDO A CONTRATO DE FIDEICOMISO “FINANCIMIENTO DE APOYO A LA REACTIVACION DE LA INVERSION PUBLICA” FIRMADO ENTRE EL MPD Y EL FNDR CORRESPONDIENTE AL GAM TOLEDO</t>
  </si>
  <si>
    <t>A:00099021001 TRANSFERENCIA DE RECUPERACIONES SEGÚN NOTA INTERNA GEF-LCR-DYF-0378-NOT/23, POR CONCEPTO DE INTERESES DE ACUERDO A CONTRATO DE FIDEICOMISO “FINANCIMIENTO DE APOYO A LA REACTIVACION DE LA INVERSION PUBLICA” FIRMADO ENTRE EL MPD Y EL FNDR CORRESPONDIENTE AL GAM RIBERALTA</t>
  </si>
  <si>
    <t>'TRANSFERENCIA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00099021001 RECURSOS ORDINARIOS</t>
  </si>
  <si>
    <t>PAGO A CAF PRÉSTAMO CFA010253 VCTO. 04-04-2023 POR CUENTA DE TGN , NTI. 017199 VALOR 04-04-2023 CAPITAL USD 199.409,09 INTERESES USD 126.642,52 CTA. 5970 CUENTA UNICA DEL TESORO DOLARES AMERICANOS LIB. 00099021001</t>
  </si>
  <si>
    <t>AJUSTE COMPLEMENTARIO POR REVALORIZACION SALDOS DE ACTIVOS DE RESERVA Y OBLIGACIONES MONEDA EXTRANJERA (DOLARES) Saldo MO = -140345399.76 ;Bs/Mo: 6.86000000000 ;Saldo Bs: -962769442.36</t>
  </si>
  <si>
    <t>TRANSFERENCIA DE FONDOS AL EXTERIOR A SOLICITUD DE AUTORIDAD DE SUPERVISION DEL SISTEMA FINANCIERO SEGUN SOLICITUD 18010 REF: PAGO MEMBRESIA 2023 IOSCO, BANKINTER, C/ALCALA N.181, 28009, M.E., CTA.IBAN ES8701280089050100033855, SWIFT BKBKESMMXXX EUROS19.216.- EQUIVALENTES 21.053,11 USD LIB. 00099021001 TGN-RECURSOS ORDINARIOS-DOLARES AMERICANOS (5970) POR DIFERENCIAL CAMBIARIO</t>
  </si>
  <si>
    <t>AJUSTE COMPLEMENTARIO POR REVALORIZACION SALDOS DE ACTIVOS DE RESERVA Y OBLIGACIONES MONEDA EXTRANJERA (DOLARES) Saldo MO = -141435785.08 ;Bs/Mo: 6.86000000000 ;Saldo Bs: -970249485.66</t>
  </si>
  <si>
    <t>AJUSTE COMPLEMENTARIO POR REVALORIZACION SALDOS DE ACTIVOS DE RESERVA Y OBLIGACIONES MONEDA EXTRANJERA (DOLARES) Saldo MO = -144520259.27 ;Bs/Mo: 6.86000000000 ;Saldo Bs: -991408978.60</t>
  </si>
  <si>
    <t>AJUSTE COMPLEMENTARIO POR REVALORIZACION SALDOS DE ACTIVOS DE RESERVA Y OBLIGACIONES MONEDA EXTRANJERA (DOLARES) Saldo MO = -149909375.08 ;Bs/Mo: 6.86000000000 ;Saldo Bs: -1028378313.03</t>
  </si>
  <si>
    <t>AJUSTE COMPLEMENTARIO POR REVALORIZACION SALDOS DE ACTIVOS DE RESERVA Y OBLIGACIONES MONEDA EXTRANJERA (DOLARES) Saldo MO = -148308890.00 ;Bs/Mo: 6.86000000000 ;Saldo Bs: -1017398985.42</t>
  </si>
  <si>
    <t>AJUSTE COMPLEMENTARIO POR REVALORIZACION SALDOS DE ACTIVOS DE RESERVA Y OBLIGACIONES MONEDA EXTRANJERA (DOLARES) Saldo MO = -152775195.44 ;Bs/Mo: 6.86000000000 ;Saldo Bs: -1048037840.73</t>
  </si>
  <si>
    <t>AJUSTE COMPLEMENTARIO POR REVALORIZACION SALDOS DE ACTIVOS DE RESERVA Y OBLIGACIONES MONEDA EXTRANJERA (DOLARES) Saldo MO = -154391403.01 ;Bs/Mo: 6.86000000000 ;Saldo Bs: -1059125024.64</t>
  </si>
  <si>
    <t>PAGO A BID PRÉSTAMO 4643/BL-BO VCTO. 15-04-2023 POR CUENTA DE TGN , NTI. 017248 VALOR 17-04-2023 INTERESES USD 2.105,38 COMISIONES USD 25.181,15 CTA. 5970 CUENTA UNICA DEL TESORO DOLARES AMERICANOS LIB. 00099021001</t>
  </si>
  <si>
    <t>PAGO A BID PRÉSTAMO 3725/BL-BO VCTO. 15-04-2023 POR CUENTA DE TGN , NTI. 017236 VALOR 17-04-2023 INTERESES USD 1.181,09 CTA. 5970 CUENTA UNICA DEL TESORO DOLARES AMERICANOS LIB. 00099021001</t>
  </si>
  <si>
    <t>PAGO A BID PRÉSTAMO 3725/BL-BO VCTO. 15-04-2023 POR CUENTA DE TGN , NTI. 017233 VALOR 17-04-2023 INTERESES USD 107.376,31 COMISIONES USD 155,90 CTA. 5970 CUENTA UNICA DEL TESORO DOLARES AMERICANOS LIB. 00099021001</t>
  </si>
  <si>
    <t>PAGO A IDA PRÉSTAMO 6248-BO VCTO. 15-04-2023 POR CUENTA DE TGN , NTI. 017253 VALOR 17-04-2023 INTERESES USD 78.678,60 COMISIONES USD 56.569,60 CTA. 5970 CUENTA UNICA DEL TESORO DOLARES AMERICANOS LIB. 00099021001</t>
  </si>
  <si>
    <t>AJUSTE COMPLEMENTARIO POR REVALORIZACION SALDOS DE ACTIVOS DE RESERVA Y OBLIGACIONES MONEDA EXTRANJERA (DOLARES) Saldo MO = -134989887.53 ;Bs/Mo: 6.86000000000 ;Saldo Bs: -926030628.49</t>
  </si>
  <si>
    <t>AJUSTE COMPLEMENTARIO POR REVALORIZACION SALDOS DE ACTIVOS DE RESERVA Y OBLIGACIONES MONEDA EXTRANJERA (DOLARES) Saldo MO = -128961209.20 ;Bs/Mo: 6.86000000000 ;Saldo Bs: -884673895.12</t>
  </si>
  <si>
    <t>AJUSTE COMPLEMENTARIO POR REVALORIZACION SALDOS DE ACTIVOS DE RESERVA Y OBLIGACIONES MONEDA EXTRANJERA (DOLARES) Saldo MO = -132694044.14 ;Bs/Mo: 6.86000000000 ;Saldo Bs: -910281142.79</t>
  </si>
  <si>
    <t>AJUSTE COMPLEMENTARIO POR REVALORIZACION SALDOS DE ACTIVOS DE RESERVA Y OBLIGACIONES MONEDA EXTRANJERA (DOLARES) Saldo MO = -113752729.86 ;Bs/Mo: 6.86000000000 ;Saldo Bs: -780343726.83</t>
  </si>
  <si>
    <t>AJUSTE COMPLEMENTARIO POR REVALORIZACION SALDOS DE ACTIVOS DE RESERVA Y OBLIGACIONES MONEDA EXTRANJERA (DOLARES) Saldo MO = -117818544.88 ;Bs/Mo: 6.86000000000 ;Saldo Bs: -808235217.89</t>
  </si>
  <si>
    <t>AJUSTE COMPLEMENTARIO POR REVALORIZACION SALDOS DE ACTIVOS DE RESERVA Y OBLIGACIONES MONEDA EXTRANJERA (DOLARES) Saldo MO = -110107920.40 ;Bs/Mo: 6.86000000000 ;Saldo Bs: -755340333.97</t>
  </si>
  <si>
    <t>AJUSTE COMPLEMENTARIO POR REVALORIZACION SALDOS DE ACTIVOS DE RESERVA Y OBLIGACIONES MONEDA EXTRANJERA (DOLARES) Saldo MO = -110155377.75 ;Bs/Mo: 6.86000000000 ;Saldo Bs: -755665891.39</t>
  </si>
  <si>
    <t>AJUSTE COMPLEMENTARIO POR REVALORIZACION SALDOS DE ACTIVOS DE RESERVA Y OBLIGACIONES MONEDA EXTRANJERA (DOLARES) Saldo MO = -111810642.90 ;Bs/Mo: 6.86000000000 ;Saldo Bs: -767021010.30</t>
  </si>
  <si>
    <t>AJUSTE COMPLEMENTARIO POR REVALORIZACION SALDOS DE ACTIVOS DE RESERVA Y OBLIGACIONES MONEDA EXTRANJERA (DOLARES) Saldo MO = -178829310.63 ;Bs/Mo: 6.86000000000 ;Saldo Bs: -1226769070.93</t>
  </si>
  <si>
    <t>De: 00099021001 A:00383012001 Transferencia de recursos a solicitud de la Agencia Boliviana de Correos mediante nota CITE: AGBC-AGBC/DAF/TFC-CPRV-0093-CAR/2023 (operación bimonetaria), para gastos operativos y administrativos (TC 6,86) H.R</t>
  </si>
  <si>
    <t>00291012009</t>
  </si>
  <si>
    <t>De: 00291012009 A:00099021001 Transferencia que realizamos a solicitud de la Dirección General de Crédito Público mediante nota CITE: MEFP/VTCP/DGCP/UODP/Nº301/2023 en cumplimiento a lo establecido en el parágrafo III de la Disposición Adi</t>
  </si>
  <si>
    <t>00253012002</t>
  </si>
  <si>
    <t>De: 00253012002 A:00099021001 Transferencia que realizamos a solicitud de la Dirección General de Crédito Público mediante nota CITE: MEFP/VTCP/DGCP/UODP/Nº301/2023 en cumplimiento a lo establecido en el parágrafo III de la Disposición Adi</t>
  </si>
  <si>
    <t>00086011101</t>
  </si>
  <si>
    <t>De: 00086011101 A:00099011001 Transferencia que realizamos a solicitud de la Dirección General de Crédito Público mediante nota CITE: MEFP/VTCP/DGCP/UODP/Nº301/2023 en cumplimiento a lo establecido en el parágrafo III de la Disposición Adi</t>
  </si>
  <si>
    <t>00041011101</t>
  </si>
  <si>
    <t>De: 00041011101 A:00099021001 Transferencia que realizamos a solicitud de la Dirección General de Crédito Público mediante nota CITE: MEFP/VTCP/DGCP/UODP/Nº301/2023 en cumplimiento a lo establecido en el parágrafo III de la Disposición Adi</t>
  </si>
  <si>
    <t>00046021109</t>
  </si>
  <si>
    <t>De: 00046021109 A:00099021001 Transferencia que realizamos a solicitud de la Dirección General de Crédito Público mediante nota CITE: MEFP/VTCP/DGCP/UODP/Nº301/2023 en cumplimiento a lo establecido en el parágrafo III de la Disposición Adi</t>
  </si>
  <si>
    <t>00099011001</t>
  </si>
  <si>
    <t>De: 00099021001 A:00383012001 Transferencia de recursos a solicitud de la Agencia Boliviana de Correos dependiente del Ministerio de Obras Públicas, Servicios y Vivienda mediante nota CITE: AGBC-AGBC/DAF/TFC-CPRV-0104-CAR/2023 (operación bi</t>
  </si>
  <si>
    <t>De: 00099021001 A:00291084302 Transferencia Bimonetaria que realizamos a solicitud de la Administradora Boliviana de Carreteras mediante nota CITE: ABC/GNA/SAF/ATE/2023-0774 para realizar los pagos a beneficiarios (TC 6,86) H.R.6-7763-R</t>
  </si>
  <si>
    <t>De: 00099021001 A:00291014380 Transferencia Bimonetaria que realizamos a solicitud de la Administradora Boliviana de Carreteras mediante nota CITE: ABC/GNA/SAF/ATE/2023-0774 para realizar los pagos a beneficiarios (TC 6,86) H.R.6-7763-R</t>
  </si>
  <si>
    <t>00291014343</t>
  </si>
  <si>
    <t>00291084302</t>
  </si>
  <si>
    <t>00291014380</t>
  </si>
  <si>
    <t>00117012001</t>
  </si>
  <si>
    <t>De: 00099011001 A:00086011101 Reversión de la transferencia de recursos que realizamos mediante TRLE No 82 por mala apropiación de la libreta H.R.349-105-D.</t>
  </si>
  <si>
    <t>De: 00086011101 A:00099021001 Transferencia que realizamos a solicitud de la Dirección General de Crédito Público mediante nota CITE: MEFP/VTCP/DGCP/UODP/Nº301/2023 en cumplimiento a lo establecido en el parágrafo III de la Disposición Adic</t>
  </si>
  <si>
    <t>De: 00099021001 A:00086018057 Transferencia de recursos a solicitud del Ministerio de Medio Ambiente y Agua mediante nota CITE: MMAYA/DGAA No 166/2023 (operación bimonetaria) por el desembolso del Fondo Mundial para el medio ambiente para e</t>
  </si>
  <si>
    <t>00066047003</t>
  </si>
  <si>
    <t>00086018057</t>
  </si>
  <si>
    <t>De: 00099021001 A:00212014306 Transferencia de recursos a solicitud del Instituto Nacional de Reforma Agraria mediante nota CITE: DGAF-C-EXT Nº 128/2023 (operación bimonetaria), para el pago de honorarios a consultores, adquisición de biene</t>
  </si>
  <si>
    <t>De: 00099021001 A:00514014302 Transferencia de recursos a solicitud del a Empresa Nacional de Electricidad mediante nota CITE: ENDE-DEEM-4/53-23 (operación bimonetaria), para el programa de expansión de infraestructura eléctrica componente</t>
  </si>
  <si>
    <t>De: 00099021001 A:00389014301 Transferencia de recursos a solicitud de la Navegación Aérea y Aeropuertos Bolivianos mediante nota CITE: CAR/DGE-DNAF Nª 0084/2023 (operación bimonetaria), para el pago de la ejecución del Proyecto Mejoramient</t>
  </si>
  <si>
    <t>00212014306</t>
  </si>
  <si>
    <t>De: 00099021001 A:00086047008 Transferencia de recursos a solicitud del Ministerio de Medio Ambiente y Agua mediante nota CITE: MMAyA/VRHR/UCOORD/UCEP-MI RIEGO FINAN Nº 00310/2023 (operación bimonetaria), para la ejecucuón del Programa PRES</t>
  </si>
  <si>
    <t>00389012001</t>
  </si>
  <si>
    <t>De: 00099021001 A:00291014380 Transferencia de recursos a solicitud de la Administradora Boliviana de Carreteras mediante nota CITE: ABC/GNA/SAF/ATE/2023-0877 (operación bimonetaria), para el pago a beneficiarios (TC 6,86) H.R 6-8911-R .</t>
  </si>
  <si>
    <t>De: 00099021001 A:00291014372 Transferencia de recursos a solicitud de la Administradora Boliviana de Carreteras mediante nota CITE: ABC/GNA/SAF/ATE/2023-0877 (operación bimonetaria), para el pago a beneficiarios (TC 6,86) H.R 6-8911-R .</t>
  </si>
  <si>
    <t>De: 00099021001 A:00291014343 Transferencia de recursos a solicitud de la Administradora Boliviana de Carreteras mediante nota CITE: ABC/GNA/SAF/ATE/2023-0877 (operación bimonetaria), para el pago a beneficiarios (TC 6,86) H.R 6-8911-R .</t>
  </si>
  <si>
    <t>00291014372</t>
  </si>
  <si>
    <t>De: 00099021001 A:00253014307 Transferencia de recursos a solicitud de la Entidad Ejecutora de Medio Ambiente y Agua dependiente del Ministerio de Medio Ambiente y Agua mediante nota CITE: GM-0468-EMAGUA/2023 Informe GM-0453-INF/2023 I/2023</t>
  </si>
  <si>
    <t>De: 00099021001 A:00132072001 Transferencia de recursos a solicitud del Servicio de Desarrollo de las Empresas Públicas Productivas mediante nota CITE: SEDEM/GG/EV Nº0164/2023 (operación bimonetaria), para pagos a proveedores de materia p</t>
  </si>
  <si>
    <t>De: 00099021001 A:00287104327 Transferencia de recursos a solicitud del Fondo Nacional de Inversión Productiva y Social dependiente del Ministerio de Planificación del Desarrollo mediante nota CITE: FPS/GFA/UFI/TES/TRL/00130/2023 (operac</t>
  </si>
  <si>
    <t>De: 00099021001 A:00291014342 Transferencia de recursos a solicitud de la Administradora Boliviana de Carreteras mediante nota CITE: ABC/GNA/SAF/ATE/2023-0971 (operación bimonetaria), para el pago a beneficiarios (TC 6,86) H.R 6-9501-R .</t>
  </si>
  <si>
    <t>00253014307</t>
  </si>
  <si>
    <t>De: 00099021001 A:00086047005 Transferencia de recursos a solicitud de la Unidad de Coordinación y Ejecución del Programa Más Inversión para Riego - UCEP MI RIEGO dependiente del Ministerio de Medio Ambiente y Agua mediante nota CITE: MMAy</t>
  </si>
  <si>
    <t>De: 00099021001 A:00287104328 Transferencia de recursos a solicitud del Fondo Nacional de Inversión Productiva y Social dependiente del Ministerio de Planificación del Desarrollo mediante nota CITE: FPS/GFA/UFI/TES/TRL/00133/2023 (operación</t>
  </si>
  <si>
    <t>De: 00099021001 A:00383012001 Transferencia de recursos a solicitud de la Agencia Boliviana de Correos mediante nota CITE: AGBC-AGBC/DAF/TFC-CPRV-0144-CAR/2023 para gastos operativos y administrativos (operación bimonetaria) (TC 6,86) H.R 6</t>
  </si>
  <si>
    <t>De: 00099021001 A:00291014381 Transferencia de recursos a solicitud de la Administradora Boliviana de Carreteras mediante nota CITE: ABC/GNA/SAF/ATE/2023-0921 (operación bimonetaria), para el pago a beneficiarios (TC 6,86) H.R 6-9304-R .</t>
  </si>
  <si>
    <t>De: 00046021109 A:00249014601 Transferencia que realizamos a solicitud del Ministerio de Salud y Deportes mediante nota CITE: MSyD/DGAA/UF/TES/CE/115/2023 Informe Técnico MSyD/DGAA/UF/AC/IT/1185/2023, para financiar los gastos de desaduaniz</t>
  </si>
  <si>
    <t>00291014381</t>
  </si>
  <si>
    <t>00383012002</t>
  </si>
  <si>
    <t>De: 00383012002 A:00099021001 Transferencia de recursos a solicitud de la Agencia Boliviana de Correos mediante nota CITE: AGBC-AGBC/DAF/TFC-CPRV-0093-CAR/2023 (operación bimonetaria), para gastos operativos y administrativos (TC 6,86) H.R</t>
  </si>
  <si>
    <t>De: 00383012002 A:00099021001 Transferencia de recursos a solicitud de la Agencia Boliviana de Correos dependiente del Ministerio de Obras Públicas, Servicios y Vivienda mediante nota CITE: AGBC-AGBC/DAF/TFC-CPRV-0104-CAR/2023 (operación bi</t>
  </si>
  <si>
    <t>00291014336</t>
  </si>
  <si>
    <t>De: 00291084302 A:00099021001 Transferencia que realizamos a solicitud de la Administradora Boliviana de Carreteras mediante nota CITE: ABC/GNA/SAF/ATE/2023-0774 para realizar los pagos a beneficiarios H.R.6-7763-R</t>
  </si>
  <si>
    <t>00291014379</t>
  </si>
  <si>
    <t>De: 00291014379 A:00099021001 Transferencia que realizamos a solicitud de la Administradora Boliviana de Carreteras mediante nota CITE: ABC/GNA/SAF/ATE/2023-0774 para realizar los pagos a beneficiarios H.R.6-7763-R</t>
  </si>
  <si>
    <t>00086018024</t>
  </si>
  <si>
    <t>De: 00086018024 A:00099021001 Transferencia de recursos a solicitud del Ministerio de Medio Ambiente y Agua mediante nota CITE: MMAYA/DGAA No 166/2023 (operación bimonetaria) por el desembolso del Fondo Mundial para el medio ambiente para e</t>
  </si>
  <si>
    <t>00212014302</t>
  </si>
  <si>
    <t>De: 00212014302 A:00099021001 Transferencia de recursos a solicitud del Instituto Nacional de Reforma Agraria mediante nota CITE: DGAF-C-EXT Nº 128/2023 (operación bimonetaria), para el pago de honorarios a consultores, adquisición de biene</t>
  </si>
  <si>
    <t>De: 00514014306 A:00099021001 Transferencia de recursos a solicitud del a Empresa Nacional de Electricidad mediante nota CITE: ENDE-DEEM-4/53-23 (operación bimonetaria), para el programa de expansión de infraestructura eléctrica componente</t>
  </si>
  <si>
    <t>De: 00389014301 A:00099021001 Transferencia de recursos a solicitud de la Navegación Aérea y Aeropuertos Bolivianos mediante nota CITE: CAR/DGE-DNAF Nª 0084/2023 (operación bimonetaria), para el pago de la ejecución del Proyecto Mejoramient</t>
  </si>
  <si>
    <t>De: 00086047008 A:00099021001 Transferencia de recursos a solicitud del Ministerio de Medio Ambiente y Agua mediante nota CITE: MMAyA/VRHR/UCOORD/UCEP-MI RIEGO FINAN Nº 00310/2023 (operación bimonetaria), para la ejecucuón del Programa PRES</t>
  </si>
  <si>
    <t>De: 00291014379 A:00099021001 Transferencia de recursos a solicitud de la Administradora Boliviana de Carreteras mediante nota CITE: ABC/GNA/SAF/ATE/2023-0877 (operación bimonetaria), para el pago a beneficiarios (TC 6,86) H.R 6-8911-R .</t>
  </si>
  <si>
    <t>00291014371</t>
  </si>
  <si>
    <t>De: 00291014371 A:00099021001 Transferencia de recursos a solicitud de la Administradora Boliviana de Carreteras mediante nota CITE: ABC/GNA/SAF/ATE/2023-0877 (operación bimonetaria), para el pago a beneficiarios (TC 6,86) H.R 6-8911-R .</t>
  </si>
  <si>
    <t>De: 00291014336 A:00099021001 Transferencia de recursos a solicitud de la Administradora Boliviana de Carreteras mediante nota CITE: ABC/GNA/SAF/ATE/2023-0877 (operación bimonetaria), para el pago a beneficiarios (TC 6,86) H.R 6-8911-R .</t>
  </si>
  <si>
    <t>00253014301</t>
  </si>
  <si>
    <t>De: 00253014301 A:00099021001 Transferencia de recursos a solicitud de la Entidad Ejecutora de Medio Ambiente y Agua dependiente del Ministerio de Medio Ambiente y Agua mediante nota CITE: GM-0468-EMAGUA/2023 Informe GM-0453-INF/2023 I/2023</t>
  </si>
  <si>
    <t>De: 00132072001 A:00099021001 Transferencia de recursos a solicitud del Servicio de Desarrollo de las Empresas Públicas Productivas mediante nota CITE: SEDEM/GG/EV Nº0164/2023 (operación bimonetaria), para pagos a proveedores de materia p</t>
  </si>
  <si>
    <t>De: 00287104322 A:00099021001 Transferencia de recursos a solicitud del Fondo Nacional de Inversión Productiva y Social dependiente del Ministerio de Planificación del Desarrollo mediante nota CITE: FPS/GFA/UFI/TES/TRL/00130/2023 (operac</t>
  </si>
  <si>
    <t>De: 00291014335 A:00099021001 Transferencia de recursos a solicitud de la Administradora Boliviana de Carreteras mediante nota CITE: ABC/GNA/SAF/ATE/2023-0971 (operación bimonetaria), para el pago a beneficiarios (TC 6,86) H.R 6-9501-R .</t>
  </si>
  <si>
    <t>De: 00086047005 A:00099021001 Transferencia de recursos a solicitud de la Unidad de Coordinación y Ejecución del Programa Más Inversión para Riego - UCEP MI RIEGO dependiente del Ministerio de Medio Ambiente y Agua mediante nota CITE: MMAy</t>
  </si>
  <si>
    <t>De: 00287104323 A:00099021001 Transferencia de recursos a solicitud del Fondo Nacional de Inversión Productiva y Social dependiente del Ministerio de Planificación del Desarrollo mediante nota CITE: FPS/GFA/UFI/TES/TRL/00133/2023 (operación</t>
  </si>
  <si>
    <t>De: 00383012002 A:00099021001 Transferencia de recursos a solicitud de la Agencia Boliviana de Correos mediante nota CITE: AGBC-AGBC/DAF/TFC-CPRV-0144-CAR/2023 para gastos operativos y administrativos (operación bimonetaria) (TC 6,86) H.R</t>
  </si>
  <si>
    <t>De: 00291014380 A:00099021001 Transferencia de recursos a solicitud de la Administradora Boliviana de Carreteras mediante nota CITE: ABC/GNA/SAF/ATE/2023-0921 (operación bimonetaria), para el pago a beneficiarios (TC 6,86) H.R 6-9304-R .</t>
  </si>
  <si>
    <t>10000006036425</t>
  </si>
  <si>
    <t>10000033350690</t>
  </si>
  <si>
    <t>10000023569524</t>
  </si>
  <si>
    <t xml:space="preserve">TGN - RECUPERACION DE CREDITO DS 2979 - MONEDA NACIONAL </t>
  </si>
  <si>
    <t>10000028449820</t>
  </si>
  <si>
    <t>abr</t>
  </si>
  <si>
    <t>Periodo 1-Enero-2023 al 30-Abril-2023</t>
  </si>
  <si>
    <t>CONTACTO UCI:</t>
  </si>
  <si>
    <t>UNIDAD DE CONTABILIDAD INTEGRADA</t>
  </si>
  <si>
    <t>O21104340002</t>
  </si>
  <si>
    <t>O21104390002</t>
  </si>
  <si>
    <t>G22558070003</t>
  </si>
  <si>
    <t>B21104460002</t>
  </si>
  <si>
    <t>O21108040002</t>
  </si>
  <si>
    <t>O21108050002</t>
  </si>
  <si>
    <t>Q18061630002</t>
  </si>
  <si>
    <t>O21108330002</t>
  </si>
  <si>
    <t>G22572340003</t>
  </si>
  <si>
    <t>G22573780002</t>
  </si>
  <si>
    <t>G22573790001</t>
  </si>
  <si>
    <t>O21110670002</t>
  </si>
  <si>
    <t>O21110820002</t>
  </si>
  <si>
    <t>O21110860002</t>
  </si>
  <si>
    <t>O21110890002</t>
  </si>
  <si>
    <t>O21110960002</t>
  </si>
  <si>
    <t>O21111000002</t>
  </si>
  <si>
    <t>O21111020002</t>
  </si>
  <si>
    <t>G22587880002</t>
  </si>
  <si>
    <t>B21110300002</t>
  </si>
  <si>
    <t>B21110830002</t>
  </si>
  <si>
    <t>S10597630001</t>
  </si>
  <si>
    <t>S10597650001</t>
  </si>
  <si>
    <t>S10597700001</t>
  </si>
  <si>
    <t>S10597670001</t>
  </si>
  <si>
    <t>S10597720001</t>
  </si>
  <si>
    <t>O21113440002</t>
  </si>
  <si>
    <t>O21113930002</t>
  </si>
  <si>
    <t>O21114100002</t>
  </si>
  <si>
    <t>F0012618</t>
  </si>
  <si>
    <t>O21114360002</t>
  </si>
  <si>
    <t>G22605190002</t>
  </si>
  <si>
    <t>O21114660002</t>
  </si>
  <si>
    <t>F0012629</t>
  </si>
  <si>
    <t>G22605200001</t>
  </si>
  <si>
    <t>S10598240003</t>
  </si>
  <si>
    <t>G22606660004</t>
  </si>
  <si>
    <t>G22606670004</t>
  </si>
  <si>
    <t>B21113470002</t>
  </si>
  <si>
    <t>G22606660005</t>
  </si>
  <si>
    <t>G22606670005</t>
  </si>
  <si>
    <t>G22606680004</t>
  </si>
  <si>
    <t>O21117790002</t>
  </si>
  <si>
    <t>O21118650002</t>
  </si>
  <si>
    <t>G22619760002</t>
  </si>
  <si>
    <t>O21118760002</t>
  </si>
  <si>
    <t>G22619770001</t>
  </si>
  <si>
    <t>O21118970002</t>
  </si>
  <si>
    <t>G22621400003</t>
  </si>
  <si>
    <t>O21120890002</t>
  </si>
  <si>
    <t>O21120910002</t>
  </si>
  <si>
    <t>O21120920002</t>
  </si>
  <si>
    <t>O21120940002</t>
  </si>
  <si>
    <t>O21120980002</t>
  </si>
  <si>
    <t>O21120990002</t>
  </si>
  <si>
    <t>O21121030002</t>
  </si>
  <si>
    <t>G22637210004</t>
  </si>
  <si>
    <t>G22638610003</t>
  </si>
  <si>
    <t>S10599750001</t>
  </si>
  <si>
    <t>B21120780002</t>
  </si>
  <si>
    <t>B21120790002</t>
  </si>
  <si>
    <t>O21123520002</t>
  </si>
  <si>
    <t>O21123620002</t>
  </si>
  <si>
    <t>O21123660002</t>
  </si>
  <si>
    <t>O21123850002</t>
  </si>
  <si>
    <t>Q18098210002</t>
  </si>
  <si>
    <t>O21124090002</t>
  </si>
  <si>
    <t>O21124160002</t>
  </si>
  <si>
    <t>O21124240002</t>
  </si>
  <si>
    <t>S10600290002</t>
  </si>
  <si>
    <t>G22653360003</t>
  </si>
  <si>
    <t>B21123600002</t>
  </si>
  <si>
    <t>J05467670002</t>
  </si>
  <si>
    <t>J05467680002</t>
  </si>
  <si>
    <t>O21124660002</t>
  </si>
  <si>
    <t>G22658490004</t>
  </si>
  <si>
    <t>J05468940002</t>
  </si>
  <si>
    <t>O21126920002</t>
  </si>
  <si>
    <t>O21127500002</t>
  </si>
  <si>
    <t>G22670900002</t>
  </si>
  <si>
    <t>Q18109260002</t>
  </si>
  <si>
    <t>G22670910001</t>
  </si>
  <si>
    <t>B21126820002</t>
  </si>
  <si>
    <t>F0012691</t>
  </si>
  <si>
    <t>J05469830002</t>
  </si>
  <si>
    <t>O21129010002</t>
  </si>
  <si>
    <t>O21129210002</t>
  </si>
  <si>
    <t>O21129320002</t>
  </si>
  <si>
    <t>O21129340002</t>
  </si>
  <si>
    <t>S10601410004</t>
  </si>
  <si>
    <t>S10601410001</t>
  </si>
  <si>
    <t>S10601670001</t>
  </si>
  <si>
    <t>O21133480002</t>
  </si>
  <si>
    <t>F0012714</t>
  </si>
  <si>
    <t>G22699920003</t>
  </si>
  <si>
    <t>G22699940003</t>
  </si>
  <si>
    <t>G22699950003</t>
  </si>
  <si>
    <t>O21133940002</t>
  </si>
  <si>
    <t>O21134010002</t>
  </si>
  <si>
    <t>O21134410002</t>
  </si>
  <si>
    <t>Q18128130002</t>
  </si>
  <si>
    <t>S10602630002</t>
  </si>
  <si>
    <t>G22708820002</t>
  </si>
  <si>
    <t>G22709550004</t>
  </si>
  <si>
    <t>G22708830001</t>
  </si>
  <si>
    <t>S10602590001</t>
  </si>
  <si>
    <t>B21133410002</t>
  </si>
  <si>
    <t>B21133420002</t>
  </si>
  <si>
    <t>G22710190001</t>
  </si>
  <si>
    <t>F0012727</t>
  </si>
  <si>
    <t>O21135980002</t>
  </si>
  <si>
    <t>O21136140002</t>
  </si>
  <si>
    <t>O21136150002</t>
  </si>
  <si>
    <t>O21136190002</t>
  </si>
  <si>
    <t>O21136210002</t>
  </si>
  <si>
    <t>O21136220002</t>
  </si>
  <si>
    <t>O21136500002</t>
  </si>
  <si>
    <t>G22715750003</t>
  </si>
  <si>
    <t>O21137470002</t>
  </si>
  <si>
    <t>Q18134420002</t>
  </si>
  <si>
    <t>G22720280002</t>
  </si>
  <si>
    <t>G22720290001</t>
  </si>
  <si>
    <t>B21136800002</t>
  </si>
  <si>
    <t>O21139340002</t>
  </si>
  <si>
    <t>O21139830002</t>
  </si>
  <si>
    <t>O21139880002</t>
  </si>
  <si>
    <t>G22732140003</t>
  </si>
  <si>
    <t>O21140410002</t>
  </si>
  <si>
    <t>O21142360002</t>
  </si>
  <si>
    <t>G22750530004</t>
  </si>
  <si>
    <t>O21143100002</t>
  </si>
  <si>
    <t>S10608050001</t>
  </si>
  <si>
    <t>G22756240002</t>
  </si>
  <si>
    <t>B21142490002</t>
  </si>
  <si>
    <t>B21142510002</t>
  </si>
  <si>
    <t>B21142530002</t>
  </si>
  <si>
    <t>B21142560002</t>
  </si>
  <si>
    <t>B21142580002</t>
  </si>
  <si>
    <t>B21144730002</t>
  </si>
  <si>
    <t>G22766360002</t>
  </si>
  <si>
    <t>O21145370002</t>
  </si>
  <si>
    <t>O21145390002</t>
  </si>
  <si>
    <t>O21145620002</t>
  </si>
  <si>
    <t>O21146010002</t>
  </si>
  <si>
    <t>O21146710002</t>
  </si>
  <si>
    <t>Q18156340002</t>
  </si>
  <si>
    <t>S10608950001</t>
  </si>
  <si>
    <t>S10608970001</t>
  </si>
  <si>
    <t>G22766370001</t>
  </si>
  <si>
    <t>G22767610003</t>
  </si>
  <si>
    <t>G22767620003</t>
  </si>
  <si>
    <t>G22767630003</t>
  </si>
  <si>
    <t>G22767640004</t>
  </si>
  <si>
    <t>O21150360002</t>
  </si>
  <si>
    <t>O21150550002</t>
  </si>
  <si>
    <t>O21150590002</t>
  </si>
  <si>
    <t>O21150620002</t>
  </si>
  <si>
    <t>O21150640002</t>
  </si>
  <si>
    <t>G22788280002</t>
  </si>
  <si>
    <t>G22788290001</t>
  </si>
  <si>
    <t>B21150040002</t>
  </si>
  <si>
    <t>S10609750001</t>
  </si>
  <si>
    <t>S10609920001</t>
  </si>
  <si>
    <t>O21152550002</t>
  </si>
  <si>
    <t>O21152720002</t>
  </si>
  <si>
    <t>O21152730002</t>
  </si>
  <si>
    <t>Q18170740002</t>
  </si>
  <si>
    <t>Q18170760002</t>
  </si>
  <si>
    <t>O21155770002</t>
  </si>
  <si>
    <t>O21155890002</t>
  </si>
  <si>
    <t>B21155140002</t>
  </si>
  <si>
    <t>B21155160002</t>
  </si>
  <si>
    <t>B21155190002</t>
  </si>
  <si>
    <t>B21155200002</t>
  </si>
  <si>
    <t>S10610940003</t>
  </si>
  <si>
    <t>G22828190003</t>
  </si>
  <si>
    <t>G22829620003</t>
  </si>
  <si>
    <t>O21158490002</t>
  </si>
  <si>
    <t>G22832310002</t>
  </si>
  <si>
    <t>O21158850002</t>
  </si>
  <si>
    <t>O21158860002</t>
  </si>
  <si>
    <t>G22832320001</t>
  </si>
  <si>
    <t>O21159170002</t>
  </si>
  <si>
    <t>O21159150002</t>
  </si>
  <si>
    <t>O21159160002</t>
  </si>
  <si>
    <t>O21159180002</t>
  </si>
  <si>
    <t>O21159190002</t>
  </si>
  <si>
    <t>O21159200002</t>
  </si>
  <si>
    <t>B21158070002</t>
  </si>
  <si>
    <t>B21158190002</t>
  </si>
  <si>
    <t>O21160720002</t>
  </si>
  <si>
    <t>O21160730002</t>
  </si>
  <si>
    <t>O21161070002</t>
  </si>
  <si>
    <t>O21161230002</t>
  </si>
  <si>
    <t>S10612370001</t>
  </si>
  <si>
    <t>O21162300002</t>
  </si>
  <si>
    <t>B21161260002</t>
  </si>
  <si>
    <t>G22849760002</t>
  </si>
  <si>
    <t>G22849770001</t>
  </si>
  <si>
    <t>J05488090002</t>
  </si>
  <si>
    <t>J05488100002</t>
  </si>
  <si>
    <t>J05488110002</t>
  </si>
  <si>
    <t>O21165890002</t>
  </si>
  <si>
    <t>O21166110002</t>
  </si>
  <si>
    <t>O21166380002</t>
  </si>
  <si>
    <t>O21166420002</t>
  </si>
  <si>
    <t>O21166450002</t>
  </si>
  <si>
    <t>O21166490002</t>
  </si>
  <si>
    <t>O21166520002</t>
  </si>
  <si>
    <t>B21165880002</t>
  </si>
  <si>
    <t>B21166000002</t>
  </si>
  <si>
    <t>T04455440001</t>
  </si>
  <si>
    <t>T04455460001</t>
  </si>
  <si>
    <t>T04455480001</t>
  </si>
  <si>
    <t>T04455500001</t>
  </si>
  <si>
    <t>T04455520001</t>
  </si>
  <si>
    <t>T04455540001</t>
  </si>
  <si>
    <t>T04455560001</t>
  </si>
  <si>
    <t>T04455580001</t>
  </si>
  <si>
    <t>T04455600001</t>
  </si>
  <si>
    <t>T04455620001</t>
  </si>
  <si>
    <t>T04455640001</t>
  </si>
  <si>
    <t>T04455660001</t>
  </si>
  <si>
    <t>T04455680001</t>
  </si>
  <si>
    <t>T04455700001</t>
  </si>
  <si>
    <t>T04455780001</t>
  </si>
  <si>
    <t>T04455720001</t>
  </si>
  <si>
    <t>T04455740001</t>
  </si>
  <si>
    <t>T04455760001</t>
  </si>
  <si>
    <t>T04455800001</t>
  </si>
  <si>
    <t>T04455820001</t>
  </si>
  <si>
    <t>T04455840001</t>
  </si>
  <si>
    <t>T04455860001</t>
  </si>
  <si>
    <t>T04455880001</t>
  </si>
  <si>
    <t>T04455900001</t>
  </si>
  <si>
    <t>T04455920001</t>
  </si>
  <si>
    <t>T04455940001</t>
  </si>
  <si>
    <t>T04455960001</t>
  </si>
  <si>
    <t>T04455980001</t>
  </si>
  <si>
    <t>T04456000001</t>
  </si>
  <si>
    <t>T04456020001</t>
  </si>
  <si>
    <t>T04456040001</t>
  </si>
  <si>
    <t>T04456060001</t>
  </si>
  <si>
    <t>T04456080001</t>
  </si>
  <si>
    <t>T04456100001</t>
  </si>
  <si>
    <t>T04456120001</t>
  </si>
  <si>
    <t>T04456140001</t>
  </si>
  <si>
    <t>T04456160001</t>
  </si>
  <si>
    <t>T04456180001</t>
  </si>
  <si>
    <t>T04456200001</t>
  </si>
  <si>
    <t>T04456220001</t>
  </si>
  <si>
    <t>T04456240001</t>
  </si>
  <si>
    <t>T04456260001</t>
  </si>
  <si>
    <t>T04456280001</t>
  </si>
  <si>
    <t>T04456300001</t>
  </si>
  <si>
    <t>T04456320001</t>
  </si>
  <si>
    <t>T04456340001</t>
  </si>
  <si>
    <t>T04456360001</t>
  </si>
  <si>
    <t>T04456380001</t>
  </si>
  <si>
    <t>T04456460001</t>
  </si>
  <si>
    <t>T04456400001</t>
  </si>
  <si>
    <t>T04456420001</t>
  </si>
  <si>
    <t>T04456440001</t>
  </si>
  <si>
    <t>T04456480001</t>
  </si>
  <si>
    <t>T04456500001</t>
  </si>
  <si>
    <t>T04456520001</t>
  </si>
  <si>
    <t>T04456540001</t>
  </si>
  <si>
    <t>T04456560001</t>
  </si>
  <si>
    <t>T04456580001</t>
  </si>
  <si>
    <t>T04456600001</t>
  </si>
  <si>
    <t>T04456620001</t>
  </si>
  <si>
    <t>T04456640001</t>
  </si>
  <si>
    <t>T04456660001</t>
  </si>
  <si>
    <t>T04456680001</t>
  </si>
  <si>
    <t>T04456700001</t>
  </si>
  <si>
    <t>T04456720001</t>
  </si>
  <si>
    <t>T04456740001</t>
  </si>
  <si>
    <t>T04456760001</t>
  </si>
  <si>
    <t>T04456780001</t>
  </si>
  <si>
    <t>T04456800001</t>
  </si>
  <si>
    <t>T04456820001</t>
  </si>
  <si>
    <t>T04456840001</t>
  </si>
  <si>
    <t>T04456860001</t>
  </si>
  <si>
    <t>T04456880001</t>
  </si>
  <si>
    <t>T04456900001</t>
  </si>
  <si>
    <t>T04456920001</t>
  </si>
  <si>
    <t>T04456940001</t>
  </si>
  <si>
    <t>T04456960001</t>
  </si>
  <si>
    <t>T04456980001</t>
  </si>
  <si>
    <t>T04457000001</t>
  </si>
  <si>
    <t>T04457020001</t>
  </si>
  <si>
    <t>T04457040001</t>
  </si>
  <si>
    <t>T04457060001</t>
  </si>
  <si>
    <t>T04457140001</t>
  </si>
  <si>
    <t>T04457080001</t>
  </si>
  <si>
    <t>T04457100001</t>
  </si>
  <si>
    <t>T04457120001</t>
  </si>
  <si>
    <t>T04457160001</t>
  </si>
  <si>
    <t>T04457180001</t>
  </si>
  <si>
    <t>T04457200001</t>
  </si>
  <si>
    <t>T04457220001</t>
  </si>
  <si>
    <t>T04457240001</t>
  </si>
  <si>
    <t>T04457260001</t>
  </si>
  <si>
    <t>T04457280001</t>
  </si>
  <si>
    <t>T04457300001</t>
  </si>
  <si>
    <t>T04457320001</t>
  </si>
  <si>
    <t>T04457340001</t>
  </si>
  <si>
    <t>T04457360001</t>
  </si>
  <si>
    <t>T04457380001</t>
  </si>
  <si>
    <t>T04457400001</t>
  </si>
  <si>
    <t>T04457420001</t>
  </si>
  <si>
    <t>T04457440001</t>
  </si>
  <si>
    <t>T04457460001</t>
  </si>
  <si>
    <t>T04457490001</t>
  </si>
  <si>
    <t>T04457510001</t>
  </si>
  <si>
    <t>T04457530001</t>
  </si>
  <si>
    <t>O21169020002</t>
  </si>
  <si>
    <t>G22875020003</t>
  </si>
  <si>
    <t>G22879700002</t>
  </si>
  <si>
    <t>G22879720002</t>
  </si>
  <si>
    <t>G22879710001</t>
  </si>
  <si>
    <t>G22879730001</t>
  </si>
  <si>
    <t>O21170000002</t>
  </si>
  <si>
    <t>O21170030002</t>
  </si>
  <si>
    <t>B21169330002</t>
  </si>
  <si>
    <t>B21169350002</t>
  </si>
  <si>
    <t>O21171640002</t>
  </si>
  <si>
    <t>O21172280002</t>
  </si>
  <si>
    <t>O21172440002</t>
  </si>
  <si>
    <t>O21172530002</t>
  </si>
  <si>
    <t>O21172580002</t>
  </si>
  <si>
    <t>O21172660002</t>
  </si>
  <si>
    <t>G22899490001</t>
  </si>
  <si>
    <t>Q18222780002</t>
  </si>
  <si>
    <t>B21172190002</t>
  </si>
  <si>
    <t>B21172210002</t>
  </si>
  <si>
    <t>J05492460001</t>
  </si>
  <si>
    <t>00099021001 DEPOSITO DE EFECTIVO, DEPOSITANTE: MILENKA CELIA LOZA CALLISAYA CI. 4876257, CONCEPTO: TARJETA MAGNETICA (ASAMBLEA), CUENTA DE DEPOSITO: CUENTA UNICA DEL TESORO</t>
  </si>
  <si>
    <t>00099021001 DEPOSITO DE EFECTIVO, DEPOSITANTE: SONIA ELDER VILDOZO VDA DE TARQUI, CONCEPTO: COBRO INDEBIDO, CUENTA DE DEPOSITO: CUENTA UNICA DEL TESORO/DJBR</t>
  </si>
  <si>
    <t>TRANSFERENCIA RECIBIDA DEL EXTERIOR SEGÚN MENSAJES SWIFT Nos. 6868-6867 (REM.EXT.) DE FECHA 02-05-2023 POR DESEMBOLSO DE BIRF PRÉSTAMO 8552-BO 34 LIBRETA N° 00291012002 ABC-RECURSOS PROPIOS REF.: UTILES DE ESCRITORIO</t>
  </si>
  <si>
    <t>00099021001 DEP.DE CHEQ.AJENOS,RET.DE CAM.,CONCEPTO: WILMER FLORES MANCILLA,DEP.: BANCO UNION S.A. , PROCEDENCIA: BANCO UNION S.A., CHEQUE: 191486, FECHA DE EMISION:02/05/2023/DJBR</t>
  </si>
  <si>
    <t>00099021001 DEPOSITO DE EFECTIVO, DEPOSITANTE: JHOSELYN SARAVIA ALI CI. 11095086 LP, CONCEPTO: REVERSION DE BOLETA HABER MENSUAL ENERO 2023, CUENTA DE DEPOSITO: CUENTA UNICA DEL TESORO/DJBR</t>
  </si>
  <si>
    <t>00099021001 DEPOSITO DE EFECTIVO, DEPOSITANTE: JHOSELYN SARAVIA ALI CI. 11095086 LP, CONCEPTO: REVERSION DE BOLETA HABER MENSUAL DE FEBRERO 2023, CUENTA DE DEPOSITO: CUENTA UNICA DEL TESORO/DJBR</t>
  </si>
  <si>
    <t>NÚMERO DE LIBRETA CUT: 99031009.00 OPERACIÓN T01 TRANSFERENCIA DE FONDOS A LA CUT - TESORO DIRECTO DE BANCO UNION S.A. A CUENTA UNICA DEL TESORO CON NUMERO DE SOLICITUD = 8028726 Y NUMERO CORRELATIVO = 91320003052023375 TRANSFERENCIA VENTA DE BONOS TGN SOLICITUD VALORES UNION SA NI TGN 002/2023</t>
  </si>
  <si>
    <t>00548012001 DEPOSITO DE EFECTIVO, DEPOSITANTE: LUZ MARINA GUTIERREZ CHUQUIMIA, CONCEPTO: DEVOLUCION DEL 13%, CUENTA DE DEPOSITO: CUENTA UNICA DEL TESORO</t>
  </si>
  <si>
    <t>TRANSFERENCIA RECIBIDA DEL EXTERIOR SEGÚN MENSAJES SWIFT Nos. 6966-6965 (REM.EXT.) DE FECHA 03-05-2023 POR DESEMBOLSO DE BIRF PRÉSTAMO BIRF 8648-BO 36 LIBRETA N° 00291012002 ABC-RECURSOS PROPIOS REF.: UTILES DE ESCRITORIO</t>
  </si>
  <si>
    <t>TRANSFERENCIA DEL EXTERIOR SEGUN SWIFT NO.6931 Y NO.6930 DE FECHA 03/05/2023 ORDENANTE: ALFA NATURA DO BRASIL IMPORTACAO EXPORTACAO E COMERCIO DE PRODUCTOS LTD REF.: CRED SWF OF 23/05/02 YLB-GCO-0068-ODV/23-VEX LIB. 00597012001 RECURSOS PROPIOS VENTAS YLB</t>
  </si>
  <si>
    <t>COBRO COSTOS DE PAPELERIA SEGUN TRANSFERENCIA DEL EXTERIOR POR ORDEN DE ALFA NATURA DO BRASIL IMPORTACAO EXPORTACAO E COMERCIO DE PRODUCTOS LTD REF.: CRED SWF OF 23/05/02 YLB-GCO-0068-ODV/23-VEX LIB. 00597012001 RECURSOS PROPIOS VENTAS YLB</t>
  </si>
  <si>
    <t>00594012001 DEPOSITO DE EFECTIVO, DEPOSITANTE: RUDDY VELASQUEZ ENCINAS, CONCEPTO: DEVOLUCION VIATICOS EN DEMASIA S/NOTA ASP-B/DAJ/CE-1784/2022, CUENTA DE DEPOSITO: CUENTA UNICA DEL TESORO</t>
  </si>
  <si>
    <t>00099021001 DEPOSITO DE EFECTIVO, DEPOSITANTE: ABEL GERSON ROJAS PEÑALOZA - AGETIC, CONCEPTO: DEVOLUCION REFRIGERIOS EX FUNCIONARIOS DE PLANTA GESTION -2022, CUENTA DE DEPOSITO: CUENTA UNICA DEL TESORO</t>
  </si>
  <si>
    <t>00099021001 DEPOSITO DE EFECTIVO, DEPOSITANTE: ABEL GERSON ROJAS PEÑALOZA - AGETIC, CONCEPTO: DEVOLUCION DE REFRIGERIOS EX CONSULTORES INDIVIDUALES DE LINEA GESTION -2022, CUENTA DE DEPOSITO: CUENTA UNICA DEL TESORO</t>
  </si>
  <si>
    <t>00099021001 DEPOSITO DE EFECTIVO, DEPOSITANTE: ELIANA VARGAS ALVARADO, CONCEPTO: DEVOLUCION PREVENTIVO 771, CUENTA DE DEPOSITO: CUENTA UNICA DEL TESORO</t>
  </si>
  <si>
    <t>00099021001 DEPOSITO DE EFECTIVO, DEPOSITANTE: FRANCISCO VARGAS CAMACHO, CONCEPTO: PAGO DE DEVOLUCION REFRIGERIO CORRRESPONDIENTE A FEBRERO DE FRANCISCO VARGAS CAMACHO, CUENTA DE DEPOSITO: CUENTA UNICA DEL TESORO/DJBR</t>
  </si>
  <si>
    <t>00099021001 DEPOSITO DE EFECTIVO, DEPOSITANTE: MARCIO MARIO ORTIZ SEJAS, CONCEPTO: DEVOLUCION DE REFRIGERIO CORRESPONDIENTE A MARZO DE MARCIO MARIO ORTIZ SEJAS, CUENTA DE DEPOSITO: CUENTA UNICA DEL TESORO/DJBR</t>
  </si>
  <si>
    <t>REGULARIZACION DE TRANSFERENCIA DEL EXTERIOR SEGUN SWIFT NO.6799 Y NO.6798 DE FECHA 04/05/2023 ORDENANTE: BOLIVIANA DE AVIACIÓN - BOA INC REF.: FACTURA 1024 LIB. 00525012001 LBP-TRANSPORTES AEREOS BOLIVIANOS (4030001162)</t>
  </si>
  <si>
    <t>00099021001 DEP.DE CHEQ.AJENOS,RET.DE CAM.,CONCEPTO: DEVOLUCION DE CC NO COBRADA ENERO 2023,DEP.: LA VITALICIA SEGUROS Y REASEGUROS DE VIDA SA , PROCEDENCIA: BANCO BISA S.A., CHEQUE: 1867425, FECHA DE EMISION:03/05/2023</t>
  </si>
  <si>
    <t>00099021001 DEP.DE CHEQ.AJENOS,RET.DE CAM.,CONCEPTO: MARLENE LOPEZ FERNANDEZ,DEP.: BANCO UNION S.A. , PROCEDENCIA: BANCO UNION S.A., CHEQUE: 191487, FECHA DE EMISION:02/05/2023</t>
  </si>
  <si>
    <t>||COMISION TRANSFERENCIA FDOS.AL EXTERIOR 0,10% S/USD152.393,51REEMB.GSTS.COMUNICACION BS220.-Y EMISION COMP.CONTABLE BS50.-REF.:PAGO 1 LC I-2023-12 P/C ECEBOL A/F SACYR IND.,S.L.U.,IMASA ING.Y PROY.,S.A.,UTE POT.UNION TEMP.EMPRESAS,EN COMPL.A COMP.1059762,04/05/2023. LIB.00132039202 SEDEM-FOMENTO A LAS EMPRESAS PUBLICAS PRODUCTIVAS RF.:COMISIONES PAGO 1 LC I-2023-12</t>
  </si>
  <si>
    <t>||COMISION TRANSFERENCIA FDOS.AL EXTERIOR 0,10% S/USD187.245,32,REEMB.GSTS.COMUNICACION BS220.-Y EMISION COMP.CONTABLE BS50.-REF.:PAGO 2 LC I-2023-12 P/C ECEBOL A/F SACYR IND.,S.L.U.,IMASA ING.Y PROY.,S.A.,UTE POT.UNION TEMP.EMPRESAS,EN COMPL.A COMP.1059764,04/05/2023. LIB.00132039202 SEDEM-FOMENTO A LAS EMPRESAS PUBLICAS PRODUCTIVAS RF.:COMISIONES PAGO 2 LC I-2023-12</t>
  </si>
  <si>
    <t>||COMISION TRANSFERENCIA FDOS.AL EXTERIOR 0,10% S/USD268.690,91,REEMB.GSTS.COMUNICACION BS220.-Y EMISION COMP.CONTABLE BS50.-REF.:PAGO 4 LC I-2023-12 P/C ECEBOL A/F SACYR IND.,S.L.U.,IMASA ING.Y PROY.,S.A.,UTE POT.UNION TEMP.EMPRESAS,EN COMPL.A COMP.1059769,04/05/2023. LIB.00132039202 SEDEM-FOMENTO A LAS EMPRESAS PUBLICAS PRODUCTIVAS RF.:COMISIONES PAGO 4 LC I-2023-12</t>
  </si>
  <si>
    <t>||COMISION TRANSFERENCIA FDOS.AL EXTERIOR 0,10% S/USD283.679,47,REEMB.GSTS.COMUNICACION BS220.-Y EMISION COMP.CONTABLE BS50.-REF.:PAGO 3 LC I-2023-12 P/C ECEBOL A/F SACYR IND.,S.L.U.,IMASA ING.Y PROY.,S.A.,UTE POT.UNION TEMP.EMPRESAS,EN COMPL.A COMP.1059766,04/05/2023. LIB.00132039202 SEDEM-FOMENTO A LAS EMPRESAS PUBLICAS PRODUCTIVAS RF.:COMISIONES PAGO 3 LC I-2023-12</t>
  </si>
  <si>
    <t>||COMISION TRANSFERENCIA FDOS.AL EXTERIOR 0,10% S/USD159.491,59,REEMB.GSTS.COMUNICACION BS220.-Y EMISION COMP.CONTABLE BS50.-REF.:PAGO 5 LC I-2023-12 P/C ECEBOL A/F SACYR IND.,S.L.U.,IMASA ING.Y PROY.,S.A.,UTE POT.UNION TEMP.EMPRESAS,EN COMPL.A COMP.1059771,04/05/2023. LIB.00132039202 SEDEM-FOMENTO A LAS EMPRESAS PUBLICAS PRODUCTIVAS RF.:COMISIONES PAGO 5 LC I-2023-12</t>
  </si>
  <si>
    <t>00302014201 DEPOSITO DE EFECTIVO, DEPOSITANTE: MARIA LOURDES RICALDI MARISCAL, CONCEPTO: DEVOLUCION DE PASAJES Y VIATICOS, CUENTA DE DEPOSITO: CUENTA UNICA DEL TESORO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</si>
  <si>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VILLAMONTES.</t>
  </si>
  <si>
    <t>A:00099021001 TRANSFERENCIA DE RECUPERACIONES SEGÚN NOTA INTERNA GEF-LCR-DYF-0378-NOT/23, POR CONCEPTO DE INTERESES DE ACUERDO A CONTRATO DE FIDEICOMISO “FINANCIMIENTO DE APOYO A LA REACTIVACION DE LA INVERSION PUBLICA” FIRMADO ENTRE EL MPD Y EL FNDR CORRESPONDIENTE AL GAM SAN LUCAS</t>
  </si>
  <si>
    <t>A:00099021001 TRANSFERENCIA DE RECUPERACIONES SEGÚN NOTA INTERNA GEF-LCR-DYF-0378-NOT/23, POR CONCEPTO DE INTERESES DE ACUERDO A CONTRATO DE FIDEICOMISO “FINANCIMIENTO DE APOYO A LA REACTIVACION DE LA INVERSION PUBLICA” FIRMADO ENTRE EL MPD Y EL FNDR CORRESPONDIENTE AL GAM MAIRANA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</si>
  <si>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SANTA CRUZ.</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</si>
  <si>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YACUIBA.</t>
  </si>
  <si>
    <t>A:00099021001 TRANSFERENCIA DE RECUPERACIONES SEGÚN NOTA INTERNA GEF-LCR-DYF-0378-NOT/23, POR CONCEPTO DE INTERESES DE ACUERDO A CONTRATO DE FIDEICOMISO “FINANCIMIENTO DE APOYO A LA REACTIVACION DE LA INVERSION PUBLICA” FIRMADO ENTRE EL MPD Y EL FNDR CORRESPONDIENTE AL GAD SANTA CRUZ</t>
  </si>
  <si>
    <t>00212012001 DEPOSITO DE EFECTIVO, DEPOSITANTE: EDGAR SUXO APAZA, CONCEPTO: DEVOLUCION POR CONSUMO DE TELEFONIA E INTERNET CORPORATIVO, CUENTA DE DEPOSITO: CUENTA UNICA DEL TESORO</t>
  </si>
  <si>
    <t>REGULARIZACION DE TRANSFERENCIA DEL EXTERIOR SEGUN SWIFT NO.6174 DE FECHA 05/05/2023 ORDENANTE: CONSULADO DE BOLIVIA EN ROSARIO (ARGENTINA) REF.: GOVERNMENT SERVI LIB. 00594012001 ASP-B FONDO DE OPERACIONES</t>
  </si>
  <si>
    <t>00099021001 DEPOSITO DE EFECTIVO, DEPOSITANTE: ALBERTINA GUTIERREZ QUISPE, CONCEPTO: DEVOLUCION RETROACTIVO, CUENTA DE DEPOSITO: CUENTA UNICA DEL TESORO</t>
  </si>
  <si>
    <t>A:00099021001 TRANSFERENCIA DE RECUPERACIONES SEGÚN NOTA INTERNA GEF-LCR-DYF-0378-NOT/23, POR CONCEPTO DE INTERESES DE ACUERDO A CONTRATO DE FIDEICOMISO “FINANCIMIENTO DE APOYO A LA REACTIVACION DE LA INVERSION PUBLICA” FIRMADO ENTRE EL MPD Y EL FNDR CORRESPONDIENTE AL GAM VITICHI</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</si>
  <si>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COTOCA.</t>
  </si>
  <si>
    <t>A:00099021001 TRANSFERENCIA DE RECUPERACIONES SEGÚN NOTA INTERNA GEF-LCR-DYF-0378-NOT/23, POR CONCEPTO DE INTERESES DE ACUERDO A CONTRATO DE FIDEICOMISO “FINANCIMIENTO DE APOYO A LA REACTIVACION DE LA INVERSION PUBLICA” FIRMADO ENTRE EL MPD Y EL FNDR CORRESPONDIENTE AL GAM SENA</t>
  </si>
  <si>
    <t>A:00099021001 TRANSFERENCIA DE RECUPERACIONES SEGÚN NOTA INTERNA GEF-LCR-DYF-0378-NOT/23, POR CONCEPTO DE INTERESES DE ACUERDO A CONTRATO DE FIDEICOMISO “FINANCIMIENTO DE APOYO A LA REACTIVACION DE LA INVERSION PUBLICA” FIRMADO ENTRE EL MPD Y EL FNDR CORRESPONDIENTE AL GAM CORQUE</t>
  </si>
  <si>
    <t>A:00099021001 TRANSFERENCIA DE RECUPERACIONES SEGÚN NOTA INTERNA GEF-LCR-DYF-0378-NOT/23, POR CONCEPTO DE INTERESES DE ACUERDO A CONTRATO DE FIDEICOMISO “FINANCIMIENTO DE APOYO A LA REACTIVACION DE LA INVERSION PUBLICA” FIRMADO ENTRE EL MPD Y EL FNDR CORRESPONDIENTE AL GAM COMARAPA</t>
  </si>
  <si>
    <t>A:00099021001 TRANSFERENCIA DE RECUPERACIONES SEGÚN NOTA INTERNA GEF-LCR-DYF-0378-NOT/23, POR CONCEPTO DE INTERESES DE ACUERDO A CONTRATO DE FIDEICOMISO “FINANCIMIENTO DE APOYO A LA REACTIVACION DE LA INVERSION PUBLICA” FIRMADO ENTRE EL MPD Y EL FNDR CORRESPONDIENTE AL GAM SOPACHUY</t>
  </si>
  <si>
    <t>A:00099021001 TRANSFERENCIA DE RECUPERACIONES SEGÚN NOTA INTERNA GEF-LCR-DYF-0378-NOT/23, POR CONCEPTO DE INTERESES DE ACUERDO A CONTRATO DE FIDEICOMISO “FINANCIMIENTO DE APOYO A LA REACTIVACION DE LA INVERSION PUBLICA” FIRMADO ENTRE EL MPD Y EL FNDR CORRESPONDIENTE AL GAM CUEVO</t>
  </si>
  <si>
    <t>A:00099021001 TRANSFERENCIA DE RECUPERACIONES SEGÚN NOTA INTERNA GEF-LCR-DYF-0378-NOT/23, POR CONCEPTO DE INTERESES DE ACUERDO A CONTRATO DE FIDEICOMISO “FINANCIMIENTO DE APOYO A LA REACTIVACION DE LA INVERSION PUBLICA” FIRMADO ENTRE EL MPD Y EL FNDR CORRESPONDIENTE AL GAM COMANCHE</t>
  </si>
  <si>
    <t>A:00099021001 TRANSFERENCIA DE RECUPERACIONES SEGÚN NOTA INTERNA GEF-LCR-DYF-0378-NOT/23, POR CONCEPTO DE INTERESES DE ACUERDO A CONTRATO DE FIDEICOMISO “FINANCIMIENTO DE APOYO A LA REACTIVACION DE LA INVERSION PUBLICA” FIRMADO ENTRE EL MPD Y EL FNDR CORRESPONDIENTE AL GAM SICA SICA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</si>
  <si>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LORENZO.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</si>
  <si>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BENITO.</t>
  </si>
  <si>
    <t>A:00099021001 TRANSFERENCIA DE RECUPERACIONES SEGÚN NOTA INTERNA GEF-LCR-DYF-0378-NOT/23, POR CONCEPTO DE INTERESES DE ACUERDO A CONTRATO DE FIDEICOMISO “FINANCIMIENTO DE APOYO A LA REACTIVACION DE LA INVERSION PUBLICA” FIRMADO ENTRE EL MPD Y EL FNDR CORRESPONDIENTE AL GAM SAN LORENZO-BLANCA FLOR</t>
  </si>
  <si>
    <t>A:00099021001 TRANSFERENCIA DE RECUPERACIONES SEGÚN NOTA INTERNA GEF-LCR-DYF-0378-NOT/23, POR CONCEPTO DE INTERESES DE ACUERDO A CONTRATO DE FIDEICOMISO “FINANCIMIENTO DE APOYO A LA REACTIVACION DE LA INVERSION PUBLICA” FIRMADO ENTRE EL MPD Y EL FNDR CORRESPONDIENTE AL GAM PUERTO PEREZ</t>
  </si>
  <si>
    <t>A:00099021001 TRANSFERENCIA DE RECUPERACIONES SEGÚN NOTA INTERNA GEF-LCR-DYF-0378-NOT/23, POR CONCEPTO DE INTERESES DE ACUERDO A CONTRATO DE FIDEICOMISO “FINANCIMIENTO DE APOYO A LA REACTIVACION DE LA INVERSION PUBLICA” FIRMADO ENTRE EL MPD Y EL FNDR CORRESPONDIENTE AL GAM ENTRE RIOS (COCHABAMBA)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</si>
  <si>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EL ALTO.</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</si>
  <si>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ACHACACHI.</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</si>
  <si>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VIACHA.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</si>
  <si>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PABLO DE HUACARETA.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</si>
  <si>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PUCARANI.</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</si>
  <si>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ICLA.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</si>
  <si>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PADILLA.</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</si>
  <si>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WARNES.</t>
  </si>
  <si>
    <t>A:00099021001 TRANSFERENCIA DE RECUPERACIONES SEGÚN NOTA INTERNA GEF-LCR-DYF-0378-NOT/23, POR CONCEPTO DE INTERESES DE ACUERDO A CONTRATO DE FIDEICOMISO “FINANCIMIENTO DE APOYO A LA REACTIVACION DE LA INVERSION PUBLICA” FIRMADO ENTRE EL MPD Y EL FNDR CORRESPONDIENTE AL GAM DE SAN JUAN</t>
  </si>
  <si>
    <t>COBRO COSTOS DE PAPELERIA POR REGULARIZACION DE TRANSFERENCIA DEL EXTERIOR POR ORDEN DE CONSULADO DE BOLIVIA EN ROSARIO (ARGENTINA) REF.: GOVERNMENT SERVI LIB. 00594012001 ASP-B FONDO DE OPERACIONES</t>
  </si>
  <si>
    <t>'TRANSFERENCIA'||RECIBIDA DEL EXTERIOR SEGÚN MENSAJES SWIFT NOS. 7125-7123 (REM.EXT.) DE FECHA 05-05-2023 POR DESEMBOLSO DE BID PRÉSTAMO 4376/BL-BO REQ 00030 BO 2023148262 LIBRETA N° 00291012002 ABC-RECURSOS PROPIOS REF.: UTILES DE ESCRITORIO</t>
  </si>
  <si>
    <t>VENTA DE DIVISAS S/G NOTA SEDEM/GG/EV NO0171/2023, 28/4/23 Y AUT.VTA.DIV.EFECT.P/MEFP 4/5/23, REF:EMISION CARTA DE CREDITO I-2023-20 COM.EMISION L/C 0,15% S/USD2.457.920,96(EQUIV.EUR2.231.227)POR 363 DIAS REEMB GSTS. COMUN.BS220 Y EMIS.COMP.BS50 LIB. 00132072001 SEDEM-ADMINISTRACION RECAUDACION ENVIBOL EN BOLIVIANOS POR DIFERENCIAL CAMBIARIO</t>
  </si>
  <si>
    <t>VTA.DIV.S/G NOTAS SEDEM/GG/EV N°0166/2023,25/04/23;SEDEM/GG/EV N°0175/2023,02/05/23.REF.:EMISION LC I-2023-21,COMIS.EMIS.L/C 0,15% S/USD2.453.396,69(EQUIV.A EUR2.227.120.-) P/436 DIAS,REEMB.GSTS.COM.BS220 Y EMIS.COMP.CONT.BS50.- LIB. 00132072001 SEDEM-ADMINISTRACION RECAUDACION ENVIBOL EN BOLIVIANOS POR DIFERENCIAL CAMBIARIO</t>
  </si>
  <si>
    <t>NUMERO DE LIBRETA CUT: 00283012001 OPERACIÓN E18 TRANSFERENCIA DEL SISTEMA FINANCIERO POR CUENTA DE TERCEROS A LA CUT SOL. ESC. DE SOCIEDAD JENNEFER SRL</t>
  </si>
  <si>
    <t>00099021001 DEP.DE CHEQ.AJENOS,RET.DE CAM.,CONCEPTO: PAGO POR DESCUENTO RECURSOS PUBLICOS,DEP.: CAJA NACIONAL DE SALUD , PROCEDENCIA: BANCO UNION S.A., CHEQUE: 67813, FECHA DE EMISION:03/05/2023</t>
  </si>
  <si>
    <t>VENTA DE DIVISAS S/G NOTA SEDEM/GG/EV NO0171/2023, 28/4/23 Y AUT.VTA.DIV.EFECT.P/MEFP 4/5/23, REF:EMISION CARTA DE CREDITO I-2023-20 COM.EMISION L/C 0,15% S/USD2.457.920,96(EQUIV.EUR2.231.227)POR 363 DIAS REEMB GSTS. COMUN.BS220 Y EMIS.COMP.BS50 LIB. 00132072001 SEDEM-ADMINISTRACION RECAUDACION ENVIBOL EN BOLIVIANOS REF: COMISIONES EMISION I-2023-20</t>
  </si>
  <si>
    <t>VTA.DIV.S/G NOTAS SEDEM/GG/EV N°0166/2023,25/04/23;SEDEM/GG/EV N°0175/2023,02/05/23.REF.:EMISION LC I-2023-21,COMIS.EMIS.L/C 0,15% S/USD2.453.396,69(EQUIV.A EUR2.227.120.-) P/436 DIAS,REEMB.GSTS.COM.BS220 Y EMIS.COMP.CONT.BS50.- LIB. 00132072001 SEDEM-ADMINISTRACION RECAUDACION ENVIBOL EN BOLIVIANOS REF: COMISIONES EMISION I-2023-21</t>
  </si>
  <si>
    <t>VTA.DIV.S/G NOTAS CEASS/UAF/CONTA/NOT-EXT 33/2023,25/04/23;CEASS/UAF/CONTA/NOT-EXT 39/2023,04/05/23.REF.:EMISION LC I-2023-22,COMIS.EMIS.L/C 0,15% S/USD113.750.- P/70 DIAS,REEMB.GSTS.COM.BS220.-Y EMIS.COMP.CONT.BS50.- LIB. 00249012001 LBP-CEASS-CENTRAL DE ABASTECIMIENTO Y SUMINISTROS DE SALUD REF: COMISIONES EMISION I-2023-22</t>
  </si>
  <si>
    <t>00213012001 DEPOSITO DE EFECTIVO, DEPOSITANTE: FRANKLIN RUDDY MUJICA QUISPE, CONCEPTO: DEVOLUCION DE FONDOS EN AVANCE, CUENTA DE DEPOSITO: CUENTA UNICA DEL TESORO</t>
  </si>
  <si>
    <t>TRANSFERENCIA DEL EXTERIOR SEGUN SWIFT NO.7151 Y NO.7150 DE FECHA 08/05/2023 ORDENANTE: LATIN OIL S.A. (UY/MALDONADO) REF.: CRED PROF.YLB LIB. 00597012001 RECURSOS PROPIOS VENTAS YLB</t>
  </si>
  <si>
    <t>00099021001 DEPOSITO DE EFECTIVO, DEPOSITANTE: LUIS SANTIAGO CATERING Y EVENTOS, CONCEPTO: PAGO DE SERVICIOS AGUA Y LUZ DEL COMEDOR CAMARA DE DIPUTADOS, CUENTA DE DEPOSITO: CUENTA UNICA DEL TESORO</t>
  </si>
  <si>
    <t>COBRO COSTOS DE PAPELERIA SEGUN TRANSFERENCIA DEL EXTERIOR POR ORDEN DE LATIN OIL S.A. (UY/MALDONADO) REF.: CRED PROF.YLB LIB. 00597012001 RECURSOS PROPIOS VENTAS YLB</t>
  </si>
  <si>
    <t>00548132001 DEPOSITO DE EFECTIVO, DEPOSITANTE: ROBERTO HUAÑAPACO GUTIERREZ, CONCEPTO: DEVOLUCION DEL 13% POR VIATICOS, CUENTA DE DEPOSITO: CUENTA UNICA DEL TESORO</t>
  </si>
  <si>
    <t>PAGO A FONPLATA PRÉSTAMO BOL 21/2014 VCTO. 08-05-2023 POR CUENTA DE TGN , NTI. 017386 VALOR 08-05-2023 CAPITAL USD 1.605.274,17 INTERESES USD 699.693,51 CTA. 3987 CUENTA UNICA DEL TESORO LIB. 00099021001 REF.: COMISIONES BANCARIAS</t>
  </si>
  <si>
    <t>00099021001 DEPOSITO DE EFECTIVO, DEPOSITANTE: OPORTO GAMBOA MARCO RAUL C.I. 1317561, CONCEPTO: DEVOLUCION DE SALARIO EXCEDENTE AL ASIGNADO AL PRESIDENTE AGOSTO 2022, CUENTA DE DEPOSITO: CUENTA UNICA DEL TESORO</t>
  </si>
  <si>
    <t>00099021001 DEPOSITO DE EFECTIVO, DEPOSITANTE: OPORTO GAMBOA MARCO RAUL C.I. 1317561, CONCEPTO: DEVOLUCION DE SALARIO EXCEDENTE AL ASIGNADO AL PRESIDENTE SEPTIEMBRE 2022, CUENTA DE DEPOSITO: CUENTA UNICA DEL TESORO</t>
  </si>
  <si>
    <t>00099021001 DEPOSITO DE EFECTIVO, DEPOSITANTE: OPORTO GAMBOA MARCO RAUL CI. 1317561, CONCEPTO: DEVOLUCION DE SALARIO EXCEDENTE AL ASIGNADO AL PRESIDENTE OCTUBRE 2022, CUENTA DE DEPOSITO: CUENTA UNICA DEL TESORO</t>
  </si>
  <si>
    <t>00099021001 DEPOSITO DE EFECTIVO, DEPOSITANTE: SARDINAS CRUZ ARMANDO CI. 3707041, CONCEPTO: DEVOLUCION DE SALARIO EXCEDENTE AL ASIGNADO AL PRESIDENTE SEPTIEMBRE 2022, CUENTA DE DEPOSITO: CUENTA UNICA DEL TESORO</t>
  </si>
  <si>
    <t>00099021001 DEPOSITO DE EFECTIVO, DEPOSITANTE: SARDINAS CRUZ ARMANDO CI. 3707041, CONCEPTO: DEVOLUCION DE SALARIO EXCEDENTE AL ASIGNADO AL PRESIDENTE OCTUBRE 2022, CUENTA DE DEPOSITO: CUENTA UNICA DEL TESORO</t>
  </si>
  <si>
    <t>00099021001 DEPOSITO DE EFECTIVO, DEPOSITANTE: GARCIA VEDIA DULFREDO CI.1315562, CONCEPTO: DEVOLUCION DE SALARIO EXCEDENTE AL ASIGNADO AL PRESIDENTE JULIO 2022, CUENTA DE DEPOSITO: CUENTA UNICA DEL TESORO</t>
  </si>
  <si>
    <t>00099021001 DEPOSITO DE EFECTIVO, DEPOSITANTE: GARCIA VEDIA DULFREDO CI.1315562, CONCEPTO: DEVOLUCION DE SALARIO EXCEDENTE AL ASIGNADO AL PRESIDENTE AGOSTO 2022, CUENTA DE DEPOSITO: CUENTA UNICA DEL TESORO</t>
  </si>
  <si>
    <t>VENTA DE DIVISAS CON TRANSFERENCIA DE FONDOS A SOLICITUD DE MINISTERIO DE GOBIERNO SEGUN SOLICITUD 18201 REF: COMPRA DE DIVISAS PARA ADQUISICION DE AGENTES PARA LA POLICIA BOLIVIANA, ANTICIPO A LA EMPRESA CONDOR SA POR ADQUISICION DE AGENTES PARA LA POLICIA BOLIVIANA SG CONTRATO MG CE NRO 01 2023 Y LIB. 00015011108 MIN.GOBIERNO - OTROS INGRESOS</t>
  </si>
  <si>
    <t>TRANSFERENCIA RECIBIDA DEL EXTERIOR SEGÚN MENSAJES SWIFT Nos. 7265-7264 (REM.EXT.) DE FECHA 09-05-2023 POR DESEMBOLSO DE IDA PRÉSTAMO 5745-BO 9 LIBRETA N° 00291012002 ABC-RECURSOS PROPIOS REF.: UTILES DE ESCRITORIO</t>
  </si>
  <si>
    <t>||AMPLIACION DE VALIDEZ 0,15% S/USD87.172.- POR 61 DIAS,COMISION ENMIENDA LC BS220.-REEMBS.GSTS.COMUNICACION BS220.-Y EMISION COMP.CONTABLE BS50.-,S/G NOTA SEDEM/GG/EB/ORU/N°0170/2023,04/05/2023.REF.:I-2023-01 P/C ECEBOL A/F MCFIL TECNOLOGIA DE FILTRAJE S.A. LIB.00132032001 ECEBOL-GESTION OPERATIVA Y COMERCIAL REF.:COMISIONES ENMIENDA 2 LC I-2023-01</t>
  </si>
  <si>
    <t>00099021001 DEP.DE CHEQ.AJENOS,RET.DE CAM.,CONCEPTO: DEVOLUCION FONDOS NO COBRADOS CONCILIACION ENERO/2023,DEP.: SEGUROS PROVIDA SA , PROCEDENCIA: BANCO NACIONAL DE BOLIVIA S.A., CHEQUE: 4350643, FECHA DE EMISION:08/05/2023</t>
  </si>
  <si>
    <t>00099021001 DEP.DE CHEQ.AJENOS,RET.DE CAM.,CONCEPTO: DEVOLUCION FONDOS DE CASO SOLICITADO POR ERROR CONCILIACION ENERO/2023,DEP.: SEGUROS PROVIDA SA , PROCEDENCIA: BANCO NACIONAL DE BOLIVIA S.A., CHEQUE: 4350642, FECHA DE EMISION:08/05/2023</t>
  </si>
  <si>
    <t>00213012001 DEPOSITO DE EFECTIVO, DEPOSITANTE: FRANKLIN RUDY MUJICA QUISPE, CONCEPTO: DEVOLUCION DE FONDOS EN AVANCE, CUENTA DE DEPOSITO: CUENTA UNICA DEL TESORO</t>
  </si>
  <si>
    <t>00099021001 DEPOSITO DE EFECTIVO, DEPOSITANTE: RODOLFO POEPSEL BALLIVIAN, CONCEPTO: DUODECIMAS DE AGUINALDO, CUENTA DE DEPOSITO: CUENTA UNICA DEL TESORO</t>
  </si>
  <si>
    <t>00099021001 DEPOSITO DE EFECTIVO, DEPOSITANTE: RODOLFO POEPSEL BALLIVIAN, CONCEPTO: DOUDECIMAS DE AGUINALDO, CUENTA DE DEPOSITO: CUENTA UNICA DEL TESORO</t>
  </si>
  <si>
    <t>00526012001 DEPOSITO DE EFECTIVO, DEPOSITANTE: BOLIVIA T.V. VALERIANO MACIAS QUENTA, CONCEPTO: DEVOLUCION DE FONDOS EN AVANCE BOLIVIA T.V., CUENTA DE DEPOSITO: CUENTA UNICA DEL TESORO</t>
  </si>
  <si>
    <t>NUMERO DE LIBRETA CUT: 00099021001 OPERACIÓN E18 TRANSFERENCIA DEL SISTEMA FINANCIERO POR CUENTA DE TERCEROS A LA CUT TRANSFERENCIA DISPOSICION A LA LEY NÂ° 1356 DE FECHA 28/12/2020 VENTA SERVICIOS TELEFONIA MOVIL INTERNET</t>
  </si>
  <si>
    <t>00099021001 DEPOSITO DE EFECTIVO, DEPOSITANTE: EDGAR DANIEL LIMACHI CALLISAYA, CONCEPTO: DEVOLUCION POR PERCEPCION INDEBIDA A CUENTA UNICA DEL TESORO POR EL MES DE DICIEMBRE GESTION 2022, CUENTA DE DEPOSITO: CUENTA UNICA DEL TESORO</t>
  </si>
  <si>
    <t>00099021001 DEPOSITO DE EFECTIVO, DEPOSITANTE: EDGAR DANIEL LIMACHI CALLISAYA, CONCEPTO: DEVOLUCION POR PERCEPCION INDEBIDA A CUENTA UNICA DEL TESORO POR EL MES DE NOVIEMBRE GESTION 2022, CUENTA DE DEPOSITO: CUENTA UNICA DEL TESORO</t>
  </si>
  <si>
    <t>00099021001 DEPOSITO DE EFECTIVO, DEPOSITANTE: NORMA REBECA BARRENECHEA CUETO, CONCEPTO: DEVOLUCION POR TOPE SALARIAL CORRESPONDIENTE AL MES DE JUNIO 2020, CUENTA DE DEPOSITO: CUENTA UNICA DEL TESORO</t>
  </si>
  <si>
    <t>||TRANSFERENCIA A LA CUENTA ÚNICA DEL TESORO POR REMUNERACIÓN MÁXIMA DEL SECTOR PÚBLICO DE ROLANDO SERGIO COLQUE SOLDADO, CORRESPONDIENTE AL MES DE ABRIL/2023, SEGÚN DOCUMENTOS ADJUNTOS Y ROC N° 337/2023 DEL DCR TRANSFERENCIA REMUNERACIÓN MÁXIMA DE ROLANDO SERGIO COLQUE SOLDADO ABRIL/2023 LIBRETA 00099021001</t>
  </si>
  <si>
    <t>TRANSFERENCIA RECIBIDA DEL EXTERIOR SEGÚN MENSAJES SWIFT Nos. 7371-7370 (REM.EXT.) DE FECHA 10-05-2023 POR DESEMBOLSO DE CAF PRÉSTAMO CFA008814 CONSTRUCCIÓN CARRETERA YUCUMO SAN BORJA LIBRETA N° 00291012002 ABC-RECURSOS PROPIOS REF.: UTILES DE ESCRITORIO</t>
  </si>
  <si>
    <t>00099021001 DEP.DE CHEQ.AJENOS,RET.DE CAM.,CONCEPTO: INCAPACIDAD TEMPORAL PERIODO FEBRERO 2023 LA PAZ,DEP.: CAJA DE SALUD DE LA BANCA PRIVADA , PROCEDENCIA: BANCO NACIONAL DE BOLIVIA S.A., CHEQUE: 9834425, FECHA DE EMISION:27/04/2023</t>
  </si>
  <si>
    <t>A:00099021001 Transferencia que realizamos a solicitud de la Unidad de Administración e Información Salarial mediante nota CITE: MEFP/VTCP/DGPOT/UAIS/No 898/2023, informe MEFP/VTCP/DGPOT/UAIS/No.70/2023 para la reversión definitiva de las Boletas de Pago solicitadas por COSSMIL consignadas en el comprobante de pago No. 71965 H.R. 6-4947-R</t>
  </si>
  <si>
    <t>A:00099021001 Transferencia que realizamos a solicitud de la Unidad de Administración e Información Salarial mediante nota CITE: MEFP/VTCP/DGPOT/UAIS/No 879/2023, informe MEFP/VTCP/DGPOT/UAIS/No.68/2023 para la reversión definitiva de las Boletas de Pago solicitadas por varias entidades consignadas en el comprobante de pago No. 19033 H.R. 6-8996-R</t>
  </si>
  <si>
    <t>00099021001 DEPOSITO DE EFECTIVO, DEPOSITANTE: ORGANO JUDICIAL, CONCEPTO: REVERSION, CUENTA DE DEPOSITO: CUENTA UNICA DEL TESORO</t>
  </si>
  <si>
    <t>VTA.DIVISAS S/G NOTAS CEASS/UAF/CONTA/NOT-EXT 34/2023,25/4/23;CEASS/DIR/NOT-EXT 539/2023,9/5/23.REF.:EMISION LC I-2023-23,COMIS.EMIS.L/C 0,15% S/USD54.500.- P/70 DIAS,REEMB.GSTS.COM.BS220.-Y EMIS.COMP.CONT.BS50.- LIB. 00249012001 LBP-CEASS-CENTRAL DE ABASTECIMIENTO Y SUMINISTROS DE SALUD REF: COMISIONES EMISION I-2023-23</t>
  </si>
  <si>
    <t>00288012001 DEPOSITO DE EFECTIVO, DEPOSITANTE: SERVICIO NACIONAL DE RIEGO, CONCEPTO: DEPÓSITO DE PAGO DEMASIA 1 DIA DE REFRIGERIO GESTION 2022, CUENTA DE DEPOSITO: CUENTA UNICA DEL TESORO</t>
  </si>
  <si>
    <t>00099021001 DEPOSITO DE EFECTIVO, DEPOSITANTE: ROMAN CHILA CHOQUETOPA, CONCEPTO: REVERSION, CUENTA DE DEPOSITO: CUENTA UNICA DEL TESORO</t>
  </si>
  <si>
    <t>TRANSFERENCIA DEL EXTERIOR SEGUN SWIFT NO.7448 Y NO.7447 DE FECHA 11/05/2023 ORDENANTE: ECO PRODUCTOS AGROPECUARIOS LTDA REF.: CRED INV YLBGCO0078 ODV23VEX LIB. 00597012001 RECURSOS PROPIOS VENTAS YLB</t>
  </si>
  <si>
    <t>NUMERO DE LIBRETA CUT: 00099021001 OPERACIÓN E18 TRANSFERENCIA DEL SISTEMA FINANCIERO POR CUENTA DE TERCEROS A LA CUT devolucion de aportes desacreditacion TGN-MEFP_VTCP_DGPOT_UAIS_No_842.2023</t>
  </si>
  <si>
    <t>COBRO COSTOS DE PAPELERIA SEGUN TRANSFERENCIA DEL EXTERIOR POR ORDEN DE ECO PRODUCTOS AGROPECUARIOS LTDA REF.: CRED INV YLBGCO0078 ODV23VEX LIB. 00597012001 RECURSOS PROPIOS VENTAS YLB</t>
  </si>
  <si>
    <t>00099021001 DEP.DE CHEQ.AJENOS,RET.DE CAM.,CONCEPTO: JUA GIANMARCO LOPEZ PACO,DEP.: BANCO UNION S.A. , PROCEDENCIA: BANCO UNION S.A., CHEQUE: 191493, FECHA DE EMISION:11/05/2023</t>
  </si>
  <si>
    <t>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BENI.</t>
  </si>
  <si>
    <t>A:00099021001 Transferencia que realizamos a solicitud de la Empresa Nacional de Electricidad mediante nota CITE: ENDE-DEEM-5/23-23 en aplicación al Decreto Supremo No 4848 de 28 de diciembre de 2022 correspondiente al mes de abril de 2023</t>
  </si>
  <si>
    <t>A:00099021001 Transferencia que realizamos a solicitud de la Unidad de Administración e Información Salarial mediante nota CITE: MEFP/VTCP/DGPOT/UAIS/No 897/2023, informe MEFP/VTCP/DGPOT/UAIS/No.69/2023 para la reversión definitiva de las Boletas de Pago solicitadas por COSSMIL consignadas en el comprobante de pago No. 71964 H.R. 6-4948-R</t>
  </si>
  <si>
    <t>00046171101 DEPOSITO DE EFECTIVO, DEPOSITANTE: REDUXTREME, CONCEPTO: SANCION IMPUESTA POR AGEMED POR CIERRE INTEMPESTIVO DE EMPRESA, CUENTA DE DEPOSITO: CUENTA UNICA DEL TESORO</t>
  </si>
  <si>
    <t>00099021001 DEPOSITO DE EFECTIVO, DEPOSITANTE: FREDDY IVAN CONDORI CUNO, CONCEPTO: POR COBRO INDEBIDO (SEGUNDAS NUPCIAS) DE LOLA CELESTINA CUNO CANASA (QEPD), CUENTA DE DEPOSITO: CUENTA UNICA DEL TESORO</t>
  </si>
  <si>
    <t>00099021001 DEPOSITO DE EFECTIVO, DEPOSITANTE: TEOFILO BAPTISTA RAMIREZ, CONCEPTO: DEVOLUCION HABERES 2010 MES DE ABRIL DE 2023, CUENTA DE DEPOSITO: CUENTA UNICA DEL TESORO</t>
  </si>
  <si>
    <t>00548132001 DEPOSITO DE EFECTIVO, DEPOSITANTE: GERMAN LUIS AJNO CRUZ, CONCEPTO: DEVOLUCON DEL 13% POR VIATICOS, CUENTA DE DEPOSITO: CUENTA UNICA DEL TESORO</t>
  </si>
  <si>
    <t>||RESPUESTA A DEBITO DEL BANQUERO SG MJE.SWIFT NO. 7539 DE LA FECHA REF:COBRO COMIS.POR TRANSFERENCIA EUR 3.970.544,12 F.V. 07/03/2023 SG SOLICITUD DE ADMINISTRADORA BOLIVIANA DE CARRETERAS, DEVOLUCION DE RECURSOS NO EJECUTADOS. DEBITO LIBRETA 00291068001 ABC-UE LAIF CARRETERA F21 TRAMO UYUNI-TUPIZA (UTILES DE ESCRITORIO)</t>
  </si>
  <si>
    <t>||RESPUESTA A DEBITO DEL BANQUERO SG MJE.SWIFT NO. 7539 DE LA FECHA REF:COBRO COMIS.POR TRANSFERENCIA EUR 3.970.544,12 F.V. 07/03/2023 SG SOLICITUD DE ADMINISTRADORA BOLIVIANA DE CARRETERAS, DEVOLUCION DE RECURSOS NO EJECUTADOS. LIBRETA 00291068001 ABC-UE LAIF CARRETERA F21 TRAMO UYUNI-TUPIZA</t>
  </si>
  <si>
    <t>'TRANSFERENCIA DE FONDOS||S/G NOTA CITE: MEFP/VTCP/DGCP/UF/N°343/2023 DE LA FECHA ENVIADO POR EL MIN. DE ECO. Y FIN.PUB. (HRE-TSO-745). TRANSMISION DE RECURSOS AL FIDEICOMISO ESTRUCTURACION Y PUESTA EN MARCHA DE LA GESTORA PUB. DE LA SEG. DE LARGO PLAZO, CONST. S/G D.S. N°3123 DE 29/3/2017. DEBITO DE LA LIBRETA N° 00099021001 RECURSOS ORDINARIOS</t>
  </si>
  <si>
    <t>00680012001 DEPOSITO DE EFECTIVO, DEPOSITANTE: EDINO CLAUDIO CLAVIJO PONCE, CONCEPTO: DEVOLUCION PAGO EXCEDENTE, CUENTA DE DEPOSITO: CUENTA UNICA DEL TESORO</t>
  </si>
  <si>
    <t>00046171101 DEPOSITO DE EFECTIVO, DEPOSITANTE: NEXTCORP S.R.L., CONCEPTO: SANCION POR INCUMPLIMIENTO A LA NORMA RESOLUCION ADMINISTRATIVA S/017, CUENTA DE DEPOSITO: CUENTA UNICA DEL TESORO</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</si>
  <si>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POSTRER VALLE.</t>
  </si>
  <si>
    <t>PAGO A BID PRÉSTAMO 4633/BL-BO VCTO. 15-05-2023 POR CUENTA DE TGN , NTI. 017345 VALOR 15-05-2023 COMISIONES USD 164.387,67 CTA. 3987 CUENTA UNICA DEL TESORO LIB. 00099021001 REF.: COMISIONES BANCARIAS</t>
  </si>
  <si>
    <t>PAGO A BID PRÉSTAMO 5039/OC-BO VCTO. 15-05-2023 POR CUENTA DE TGN , NTI. 017382 VALOR 15-05-2023 INTERESES USD 13.390.942,24 CTA. 3987 CUENTA UNICA DEL TESORO LIB. 00099021001 REF.: COMISIONES BANCARIAS</t>
  </si>
  <si>
    <t>PAGO A OPEP PRÉSTAMO 12601P VCTO. 15-05-2023 POR CUENTA DE TGN , NTI. 017338 VALOR 15-05-2023 CAPITAL USD 566.543,23 INTERESES USD 228.735,61 CTA. 3987 CUENTA UNICA DEL TESORO LIB. 00099021001 REF.: COMISIONES BANCARIAS</t>
  </si>
  <si>
    <t>00099021001 DEPOSITO DE EFECTIVO, DEPOSITANTE: NELLY CAROLINA FERAUDY FOURNIER, CONCEPTO: REMUNERACION MAXIMA PERMITIDA EN EL SECTOR PUBLICO - ABRIL 2023, CUENTA DE DEPOSITO: CUENTA UNICA DEL TESORO</t>
  </si>
  <si>
    <t>00099021001 DEPOSITO DE EFECTIVO, DEPOSITANTE: FIDEL VICTOR CHAVEZ FORONDA, CONCEPTO: DEVOLUCION DE HABERES, CUENTA DE DEPOSITO: CUENTA UNICA DEL TESORO/DJBR</t>
  </si>
  <si>
    <t>NUMERO DE LIBRETA CUT: 00099021001 OPERACIÓN E75 TRANSFERENCIA DE LA CUENTA FISCAL BUN A LA CUT EN MN TRANSFERENCIA DE FONDOS A SOLICITUD DE: GOBIERNO AUTONOMO MUNICIPAL BERMEJO , CITE G.A.M.B.I.F.M.OF.NÂ°0229/2023 CUENTA CUT 3987 LIBRETA NÂ° 00099021001 "TGN" RECURSOS ORDINARIOS.</t>
  </si>
  <si>
    <t>||PAGO PRÉSTAMO BID 1020-SF-BO VCTO. 13/05/2023 POR CUENTA DEL BDP, SEGÚN COD.LIQ. 017319 DE FECHA 09/05/2023, VALOR 15/05/2023, CAPITAL BS1.346.605,83 INTERESES BS427.372,11 LIBRETA 00099021001 TGN  RECURSOS ORDINARIOS (3987)  ALIVIO MDRI</t>
  </si>
  <si>
    <t>TRANSFERENCIA DEL EXTERIOR SEGUN SWIFT NOS.7644-7643 DE FECHA 15/05/2023 ORDENANTE: BRASILQUIMICA INDUSTRIA E COMERCIO LTDA EM RECUP, FECHA VALOR 15/05/2023 REF:INV YLBGCO0080ODV23VEX LIB. 00597012001 RECURSOS PROPIOS VENTAS YLB</t>
  </si>
  <si>
    <t>VENTA DE DIVISAS CON TRANSFERENCIA DE FONDOS A SOLICITUD DE AUTORIDAD DE REG.Y FISCALIZ.DE TELECOMUNICACIONES Y TRANSP. SEGUN SOLICITUD 18218 REF: TRANSFERENCIA DE RECURSOS A LA UNION INTERNACIONAL DE TELECOMUNICACIONES UIT, CORRESPONDIENTE A LA GESTION 2023, DE ACUERDO A INFORME TECNICO ATT DAF INF LIB. 00099021001 TGN-RECURSOS ORDINARIOS (3987) POR DIFERENCIAL CAMBIARIO</t>
  </si>
  <si>
    <t>COBRO COSTOS DE PAPELERIA SEGUN TRANSFERENCIA DEL EXTERIOR POR ORDEN DE BRASILQUIMICA INDUSTRIA E COMERCIO LTDA EM RECUP, FECHA VALOR 15/05/2023 REF:INV YLBGCO0080ODV23VEX LIB. 00597012001 RECURSOS PROPIOS VENTAS YLB</t>
  </si>
  <si>
    <t>||COMISION TRANSFERENCIA FDOS. AL EXTERIOR 0,10% S/USD 283.512,40 REEM. GASTOS COMUNICACION BS220.- Y EMISION COMPROBANTE CONTABLE BS50.- REF: PAGO 1 LC I-2022-23 P/C ECEBOL A/F THYSSEPNKRUPP INDUSTRIAL SOLUTIONS SAU EN COMPLEMENTO A COMPROBANTE S-1060238 DE LA FECHA. LIB:00132032001 ECEBOL - GESTION OPERATIVA REF: COMISIONES PAGO 1 LC I-2022-23</t>
  </si>
  <si>
    <t>00099021001 DEP.DE CHEQ.AJENOS,RET.DE CAM.,CONCEPTO: FRACCION COMPLEMENTARIA MENSUAL,DEP.: FUTURO DE BOLIVIA S.A. AFP , PROCEDENCIA: BANCO DE CREDITO DE BOLIVIA S.A., CHEQUE: 69645, FECHA DE EMISION:12/05/2023</t>
  </si>
  <si>
    <t>00099021001 DEP.DE CHEQ.AJENOS,RET.DE CAM.,CONCEPTO: COMPENSACION MENSUAL DE COTIZACIONES,DEP.: FUTURO DE BOLIVIA S.A. AFP , PROCEDENCIA: BANCO DE CREDITO DE BOLIVIA S.A., CHEQUE: 69644, FECHA DE EMISION:12/05/2023</t>
  </si>
  <si>
    <t>COBRO COSTOS DE PAPELERIA SEGUN TRANSFERENCIA DEL EXTERIOR POR ORDEN DE ENERGIA ARGENTINA S.A., FECHA VALOR 15/05/2023 REF. INV/EXA-GJA-140/2023 INV/GAS NATURAL LIB. 00513012007 YPFB - RECURSOS NACIONALIZACIÓN</t>
  </si>
  <si>
    <t>A:00099021001 TRANSFERENCIA DE RECUPERACIONES SEGÚN NOTA INTERNA GEF-LCR-DYF-0378-NOT/23, POR CONCEPTO DE INTERESES DE ACUERDO A CONTRATO DE FIDEICOMISO “FINANCIMIENTO DE APOYO A LA REACTIVACION DE LA INVERSION PUBLICA” FIRMADO ENTRE EL MPD Y EL FNDR CORRESPONDIENTE AL GAD BENI</t>
  </si>
  <si>
    <t>00099021001 DEPOSITO DE EFECTIVO, DEPOSITANTE: LUIS XANDERS PADILLA CESPEDES, CONCEPTO: REVERSION TOTAL SUELDO DE FEBRERO 2023, CUENTA DE DEPOSITO: CUENTA UNICA DEL TESORO</t>
  </si>
  <si>
    <t>00548132001 DEPOSITO DE EFECTIVO, DEPOSITANTE: GABRIEL IVAN VILLAMOR NINA, CONCEPTO: DEVOLUCION DEL 13% POR VIATICOS, CUENTA DE DEPOSITO: CUENTA UNICA DEL TESORO</t>
  </si>
  <si>
    <t>00548132001 DEPOSITO DE EFECTIVO, DEPOSITANTE: EDWIN MAYTA HUANCA, CONCEPTO: DEVOLUCION DEL 13 % POR VIATICOS, CUENTA DE DEPOSITO: CUENTA UNICA DEL TESORO</t>
  </si>
  <si>
    <t>00548132001 DEPOSITO DE EFECTIVO, DEPOSITANTE: RENE GABRIEL LARUTA TOLA, CONCEPTO: DEVOLUCION DEL 13% POR VIATICOS, CUENTA DE DEPOSITO: CUENTA UNICA DEL TESORO</t>
  </si>
  <si>
    <t>00099021001 DEPOSITO DE EFECTIVO, DEPOSITANTE: MINISTERIO DE MEDIO AMBIENTE Y AGUA, CONCEPTO: DEVOLUCION DE PASAJES AEREO TICKET 9302408074719- ELIZABETH ARRATIA, CUENTA DE DEPOSITO: CUENTA UNICA DEL TESORO</t>
  </si>
  <si>
    <t>PAGO A FIDA PRÉSTAMO E-7-BO VCTO. 15-05-2023 POR CUENTA DE TGN , NTI. 017361 VALOR 16-05-2023 CAPITAL EUR 372.072,00 INTERESES EUR 71.000,73 CTA. 3987 CUENTA UNICA DEL TESORO LIB. 00099021001 REF.: COMISIONES BANCARIAS</t>
  </si>
  <si>
    <t>00099021001 DEPOSITO DE EFECTIVO, DEPOSITANTE: GIOVANA CRUZ VILLCA, CONCEPTO: NO REUTILIZACION DE BOLETO AEREO N°930-2406974136 EN LA RUTA LA PAZ-TRINIDAD, CUENTA DE DEPOSITO: CUENTA UNICA DEL TESORO/DJBR</t>
  </si>
  <si>
    <t>NUMERO DE LIBRETA CUT: 00099021001 OPERACIÓN E75 TRANSFERENCIA DE LA CUENTA FISCAL BUN A LA CUT EN MN TRANSFERENCIA DE FONDOS A SOLICITUD DE: GOBIERNO AUTONOMO MUNICIPAL DE BELLA FLOR, CITE: GAMBF 171/2023 CUENTA CUT 3987 LIBRETA NÂ° 00099021001 TGN-RECURSOS ORDINARIOS.</t>
  </si>
  <si>
    <t>TRANSFERENCIA DEL EXTERIOR SEGUN SWIFT NO.7768 Y NO.7767 DE FECHA 16/05/2023 ORDENANTE: LITECH - FZCO DUBAI DIGITAL PARK REF.: SWF OF 23/05/12 GDI PAYMENT FOR THE CONTRACT YBL.GCO.0083.ODV.23.VEX AT 09 MAY 2023 FOR LITHIUM CARBONAT LIB. 00597012001 RECURSOS PROPIOS VENTAS YLB</t>
  </si>
  <si>
    <t>COBRO COSTOS DE PAPELERIA SEGUN TRANSFERENCIA DEL EXTERIOR POR ORDEN DE LITECH - FZCO DUBAI DIGITAL PARK REF.: SWF OF 23/05/12 GDI PAYMENT FOR THE CONTRACT YBL.GCO.0083.ODV.23.VEX AT 09 MAY 2023 FOR LITHIUM CARBONAT LIB. 00597012001 RECURSOS PROPIOS VENTAS YLB</t>
  </si>
  <si>
    <t>00099021001 DEP.DE CHEQ.AJENOS,RET.DE CAM.,CONCEPTO: DEVOLUCION DE RECURSOS SG MOPSV/DGAA N°122/2023,DEP.: E.B.C. , PROCEDENCIA: BANCO UNION S.A., CHEQUE: 1805, FECHA DE EMISION:09/05/2023</t>
  </si>
  <si>
    <t>00099021001 DEPOSITO DE EFECTIVO, DEPOSITANTE: CAMARA DE SENADORES, CONCEPTO: DEVOLUCION DE FONDOS EN AVANCE, CUENTA DE DEPOSITO: CUENTA UNICA DEL TESORO</t>
  </si>
  <si>
    <t>00046024204 DEPOSITO DE EFECTIVO, DEPOSITANTE: GABRIELA PATIÑO HUANCA MSYD, CONCEPTO: DEVOLUCION POR ASIGNACION DE VIATICOS DR. JESUS ANIBAL PARRADO, CUENTA DE DEPOSITO: CUENTA UNICA DEL TESORO</t>
  </si>
  <si>
    <t>00423122001 DEPOSITO DE EFECTIVO, DEPOSITANTE: INDUSTRIA CERAMICA CERAGRES S.A., CONCEPTO: PAGO DE SERVICIOS PRESTADOS, CUENTA DE DEPOSITO: CUENTA UNICA DEL TESORO</t>
  </si>
  <si>
    <t>PAGO A CAF PRÉSTAMO CFA009344 VCTO. 17-05-2023 POR CUENTA DE TGN , NTI. 017326 VALOR 17-05-2023 CAPITAL USD 3.201.911,97 INTERESES USD 1.858.120,45 CTA. 3987 CUENTA UNICA DEL TESORO LIB. 00099021001 REF.: COMISIONES BANCARIAS</t>
  </si>
  <si>
    <t>00099021001 DEPOSITO DE EFECTIVO, DEPOSITANTE: CARLOS DENCEL PELAEZ PACHECO, CONCEPTO: REMUNERACION MAXIMA PERMITIDA MES ABRIL 2023, CUENTA DE DEPOSITO: CUENTA UNICA DEL TESORO</t>
  </si>
  <si>
    <t>00015011107 DEPOSITO DE EFECTIVO, DEPOSITANTE: MARIA ELVIRA RAMIREZ, CONCEPTO: DEVOLUCION DE GASTOS ADMINISTRATIVOS, CUENTA DE DEPOSITO: CUENTA UNICA DEL TESORO</t>
  </si>
  <si>
    <t>VENTA DE DIVISAS CON TRANSFERENCIA DE FONDOS A SOLICITUD DE EMPRESA PUBLICA DE TRANSPORTE AEREO MILITAR SEGUN SOLICITUD 18269 REF: TRANSFERENCIA A LA EMPRESA ANSETT AVIATION ITALY PARA REALIZAR EL CURSO RECURRENTE EN EL SIMULADOR DE VUELO EN AERONAVES AVRO RJ70 DE LA EMPRESA PUBLICA DE TRANSPORTE AE LIB. 00596012001 EP-TAM GESTION ADMINISTRATIVA POR DIFERENCIAL CAMBIARIO</t>
  </si>
  <si>
    <t>00099021001 DEPOSITO DE EFECTIVO, DEPOSITANTE: NANCY RAFAELA MACHICADO VDA. DE SABAT, CONCEPTO: DEVOLUCION POR SOBREPASAR DE LA DISPONIBILIDAD DE LA LETRA "A", CUENTA DE DEPOSITO: CUENTA UNICA DEL TESORO</t>
  </si>
  <si>
    <t>||COMISION TRANSFERENCIA FDOS.AL EXTERIOR 0,10% S/USD 333.810,41 REEM. GASTOS COMUNICACIÓN BS220.- Y EMISION COMPROBANTE CONTABLE BS50.- REF: PAGO 2 LC I-2022-23 P/C ECEBOL A/F THYSSEPNKRUPP INDUSTRIAL SOLUTIONS SAU EN COMPLEMENTO A COMPROBANTE S-1060803 DE LA FECHA. LIB:00132032001 ECEBOL - GESTION OPERATIVA REF: COMISIONES PAGO 2 LC I-2022-23</t>
  </si>
  <si>
    <t>REGULARIZACION DE TRANSFERENCIA DEL EXTERIOR SEGUN SWIFT NO.7574 Y NO. 7573 DE FECHA 18/05/2023 ORDENANTE: BOLIVIANA DE AVIACIÓN-BOA INC REF.: FACTURA 371 RFB 2180915 25.00 FEE DEDUCTED LIB. 00525012001 LBP-TRANSPORTES AEREOS BOLIVIANOS (4030001162)</t>
  </si>
  <si>
    <t>00587012022 DEP.DE CHEQ.AJENOS,RET.DE CAM.,CONCEPTO: PAGO PLANILLAS 4 Y 5 - OBRA "CHIMORE",DEP.: E.B.C. , PROCEDENCIA: BANCO UNION S.A., CHEQUE: 1808, FECHA DE EMISION:18/05/2023</t>
  </si>
  <si>
    <t>00587012023 DEP.DE CHEQ.AJENOS,RET.DE CAM.,CONCEPTO: DEP POR ANTICIPO (PARCIAL) OBRA "ICHILO",DEP.: E.B.C. , PROCEDENCIA: BANCO UNION S.A., CHEQUE: 1809, FECHA DE EMISION:18/05/2023</t>
  </si>
  <si>
    <t>00587012023 DEP.DE CHEQ.AJENOS,RET.DE CAM.,CONCEPTO: P. PLANILLAS 2,3 Y 4 OBRA "ICHILO",DEP.: E.B.C. , PROCEDENCIA: BANCO UNION S.A., CHEQUE: 1807, FECHA DE EMISION:18/05/2023</t>
  </si>
  <si>
    <t>00587012001 DEP.DE CHEQ.AJENOS,RET.DE CAM.,CONCEPTO: DEP PLANILLAS 4 Y 5 OBRA "EL SENA",DEP.: E.B.C. , PROCEDENCIA: BANCO UNION S.A., CHEQUE: 1810, FECHA DE EMISION:18/05/2023</t>
  </si>
  <si>
    <t>00587012020 DEP.DE CHEQ.AJENOS,RET.DE CAM.,CONCEPTO: PAGO PLANILLA 3 OBRA "RURRENABAQUE",DEP.: E.B.C. , PROCEDENCIA: BANCO UNION S.A., CHEQUE: 1811, FECHA DE EMISION:18/05/2023</t>
  </si>
  <si>
    <t>00066011102 DEP.DE CHEQ.AJENOS,RET.DE CAM.,CONCEPTO: PAGO COMISION SUELDOS PRESTAMO BID - VIPFE,DEP.: ENDE , PROCEDENCIA: BANCO UNION S.A., CHEQUE: 25200, FECHA DE EMISION:17/05/2023</t>
  </si>
  <si>
    <t>TRANSFERENCIA DEL EXTERIOR SEGUN SWIFT NO.8025 Y NO.8024 DE FECHA 19/05/2023 ORDENANTE: CARLOS MIGUEL VERA ALVARENGA (CAAGUAZU PARAGUAY) REF.: CRED S0631383091E01 - 0113218 LIB. 00597012001 RECURSOS PROPIOS VENTAS YLB</t>
  </si>
  <si>
    <t>00099021001 DEPOSITO DE EFECTIVO, DEPOSITANTE: ROSA PAUCARA MULLIRICONA, CONCEPTO: DEV. DE PAGO EN DEMASIA DEL ART 87 DEL SR. JAVIER CHURA MUYA CON CI6131639 DE LA FAB CORRESP OCT/22, CUENTA DE DEPOSITO: CUENTA UNICA DEL TESORO</t>
  </si>
  <si>
    <t>00099021001 DEPOSITO DE EFECTIVO, DEPOSITANTE: ROSA PAUCARA MULLIRICONA, CONCEPTO: DEV. DE PAGO EN DEMASIA DEL ART87 DEL SR JAVIER CHURA MUYA CON CI6131639 DELA FAB CORRESP SEP/22, CUENTA DE DEPOSITO: CUENTA UNICA DEL TESORO</t>
  </si>
  <si>
    <t>00099021001 DEPOSITO DE EFECTIVO, DEPOSITANTE: KAREN ROXANA RODRIGUEZ LIMACHI, CONCEPTO: DEVOLUCION AGUINALDO GESTION 2022 DEL SEDES, CUENTA DE DEPOSITO: CUENTA UNICA DEL TESORO/DJBR</t>
  </si>
  <si>
    <t>00099021001 DEPOSITO DE EFECTIVO, DEPOSITANTE: MAX FILIBERTO MENDOZA NOGALES, CONCEPTO: DEVOLUCION DE AGUINALDO 2022, CUENTA DE DEPOSITO: CUENTA UNICA DEL TESORO</t>
  </si>
  <si>
    <t>NUMERO DE LIBRETA CUT: 00099021001 OPERACIÓN E18 TRANSFERENCIA DEL SISTEMA FINANCIERO POR CUENTA DE TERCEROS A LA CUT devolucion pagos de cc no cobrados enero 2023</t>
  </si>
  <si>
    <t>||COMISION TRANSFERENCIA FDOS.AL EXTERIOR 0,10% S/USD 361.884,35 REEMB. GASTOS COMUNICACIÓN BS220.- Y EMISION COMPROBANTE CONTABLE BS50.- REF: PAGO 4 LC I-2022-23 P/C ECEBOL A/F THYSSEPNKRUPP INDUSTRIAL SOLUTIONS SAU EN COMPLEMENTO A COMPROBANTE S-1060891 DE LA FECHA. LIB: 00132032001 ECEBOL - GESTION OPERATIVA REF: COMISIONES PAGO 4 LC I-2022-23.</t>
  </si>
  <si>
    <t>||COMISION TRANSFERENCIA FDOS.AL EXTERIOR 0,10% S/USD 426.401,96 REEM. GASTOS COMUNICACIÓN BS220.- Y EMISION COMPROBANTE CONTABLE BS50.- REF: PAGO 3 LC I-2022-23 P/C ECEBOL A/F THYSSEPNKRUPP INDUSTRIAL SOLUTIONS SAU EN COMPLEMENTO A COMPROBANTE S-1060896 DE LA FECHA. LIB: 00132032001 ECEBOL - GESTION OPERATIVA REF: COMISIONES PAGO 3 LC I-2022-23</t>
  </si>
  <si>
    <t>COBRO COSTOS DE PAPELERIA SEGUN TRANSFERENCIA DEL EXTERIOR POR ORDEN DE CARLOS MIGUEL VERA ALVARENGA (CAAGUAZU PARAGUAY) REF.: CRED S0631383091E01 - 0113218 LIB. 00597012001 RECURSOS PROPIOS VENTAS YLB</t>
  </si>
  <si>
    <t>TRANSFERENCIA DE FONDOS AL EXTERIOR A SOLICITUD DE AGENCIA BOLIVIANA DE ENERGIA SEGUN SOLICITUD 18289 REF: INVAP SE PAGO CERTIFICADO DE AVANCE N 92 ORIGEN EXTRANJERO CORRESPONDIENTE AL COMPONENTE DE DIRECCION DE PROYECTOS GESTION Y SERVICIOS DE ORIGEN EXTRANJERO RED DE CMNYR SEGUN NOTA INTERNA 0234 LIB. 00099021001 TGN-RECURSOS ORDINARIOS (3987)</t>
  </si>
  <si>
    <t>TRANSFERENCIA DE FONDOS AL EXTERIOR A SOLICITUD DE AGENCIA BOLIVIANA DE ENERGIA SEGUN SOLICITUD 18288 REF: INVAP SE PAGO CERTIFICADO DE AVANCE N 90 ORIGEN EXTRANJERO CORRESPONDIENTE AL COMPONENTE DE DISENO DEFINITIVO E IGENIERIA Y DIRECCION DE PROYECTOS DE GESTION Y SERVICIOS DE ORIGEN EXTRANJERO R LIB. 00099021001 TGN-RECURSOS ORDINARIOS (3987)</t>
  </si>
  <si>
    <t>TRANSFERENCIA DE FONDOS AL EXTERIOR A SOLICITUD DE AGENCIA BOLIVIANA DE ENERGIA SEGUN SOLICITUD 18287 REF: INVAP SE PAGO CERTIFICADO DE AVANCE N 88 ORIGEN EXTRANJERO CORRESPONDIENTE A LOS COMPONENTES DE DISENO DEFINITIVO E IGENIERIA Y DIRECCION DE PROYECTOS DE GESTION Y SERVICIOS DE ORIGEN EXTRANJER LIB. 00099021001 TGN-RECURSOS ORDINARIOS (3987)</t>
  </si>
  <si>
    <t>VENTA DE DIVISAS CON TRANSFERENCIA DE FONDOS A SOLICITUD DE EMPRESA NACIONAL DE ELECTRICIDAD SEGUN SOLICITUD 18286 REF: ASOCIACION ACCIDENTAL LOTE III MIGUILLAS OS 9 1 2021 PAGO DEL DEVENGADO DEL CERTIFICADO DE AVANCE N6 CTO 11927 HITO DE PAGO IV B DC PMIG 40016 LIB. 00514019202 ENDE - DESEMB. BCB. PROY. HIDROELECTRICO MIGUILLAS</t>
  </si>
  <si>
    <t>00526012001 DEPOSITO DE EFECTIVO, DEPOSITANTE: BOLIVIA TV-RODRIGO GUIBARRA PARRADO, CONCEPTO: DEVOLUCION DE FONDOS EN AVANCE, CUENTA DE DEPOSITO: CUENTA UNICA DEL TESORO</t>
  </si>
  <si>
    <t>00099021001 DEPOSITO DE EFECTIVO, DEPOSITANTE: LUIS MARTINEZ ARISCURINAGA, CONCEPTO: REVERSION TOTAL DE BOLETA DE HABER MENSUAL, CUENTA DE DEPOSITO: CUENTA UNICA DEL TESORO/DJBR</t>
  </si>
  <si>
    <t>00099021001 DEPOSITO DE EFECTIVO, DEPOSITANTE: LUCRECIA VELARDE VDA DE FLORES, CONCEPTO: NUEVAS NUPCIAS, CUENTA DE DEPOSITO: CUENTA UNICA DEL TESORO</t>
  </si>
  <si>
    <t>00099021001 DEPOSITO DE EFECTIVO, DEPOSITANTE: GUADALUPE QUITO MAMANI, CONCEPTO: REVERSION DE BOLETA HABER MENSUAL, CUENTA DE DEPOSITO: CUENTA UNICA DEL TESORO/DJBR</t>
  </si>
  <si>
    <t>TRANSFERENCIA DEL EXTERIOR SEGUN SWIFT NO.8131 Y NO.8130 DE FECHA 22/05/2023 ORDENANTE: BRASILQUIMICA INDUSTRIA E COMERCIO LTDA REF.: CRED SWF OF 23/05/22 LIB. 00597012001 RECURSOS PROPIOS VENTAS YLB</t>
  </si>
  <si>
    <t>COBRO COSTOS DE PAPELERIA SEGUN TRANSFERENCIA DEL EXTERIOR POR ORDEN DE BRASILQUIMICA INDUSTRIA E COMERCIO LTDA REF.: CRED SWF OF 23/05/22 LIB. 00597012001 RECURSOS PROPIOS VENTAS YLB</t>
  </si>
  <si>
    <t>00587012001 DEP.DE CHEQ.AJENOS,RET.DE CAM.,CONCEPTO: DEP. PLANILLA 3-RIBERALTA,DEP.: E.B.C. , PROCEDENCIA: BANCO UNION S.A., CHEQUE: 1814, FECHA DE EMISION:22/05/2023</t>
  </si>
  <si>
    <t>||AMPLIACION DE VALIDEZ 0,15% S/USD5.720.706,82.-POR 92 DIAS,REEMBS.GSTS.COMUNICACION BS220.-Y EMISION COMP.CONTABLE BS50.-,S/G NOTA YLB-PEE-0498/2023,16/05/2023.REF.:I-2019-35 P/C YACIMIENTOS DE LITIO BOLIVIANOS-YLB A/F CHINA MACHINERY ENGINEERING CORPORATION-CMEC. LIB.00597029201 YLB- PRODUCCION PLANTA INDUSTRIAL DES. INT. SALAR UYUNI REF.:ENMIENDA 6 LC I-2019-35</t>
  </si>
  <si>
    <t>COBRO DE||COSTO ÚTILES DE ESCRITORIO SG. CORREO ADJUNTO POR EL REGISTRO DE 3 COMPROBANTES CONTABLES DE LA FECHA COBRO DE CAPITAL E INTERESES CRÉD. EXT. YLB PROYECTO IMPLEMENTACIÓN DEL CENTRO DE INV., DESARROLLO Y PILOTAJE CIDYP (3 DESEMB.) CONT. SANO N° 33/2014 Y MODIF. COSTO ÚTILES DE ESCRITORIO DE LA CUT, LIBRETA N°00597012001 RECURSOS PROPIOS VENTAS YLB</t>
  </si>
  <si>
    <t>00099021001 DEPOSITO DE EFECTIVO, DEPOSITANTE: MINISTERIO DE OBRAS PUBLICAS SERVICIOS Y VIVIENDA, CONCEPTO: PAGO POR SERVICIO DE AGUA POTABLE DE OFICINAS DE ARCHIVO CENTRAL CORRESPONDIENTES AL MES DE ABRIL, CUENTA DE DEPOSITO: CUENTA UNICA DEL TESORO</t>
  </si>
  <si>
    <t>00015011107 DEPOSITO DE EFECTIVO, DEPOSITANTE: ASUNCION ZENTENO ARAMAYO CI. 1806895 TJA., CONCEPTO: DEVOLUCION DE GASTOS ADM., CUENTA DE DEPOSITO: CUENTA UNICA DEL TESORO</t>
  </si>
  <si>
    <t>00099021001 DEPOSITO DE EFECTIVO, DEPOSITANTE: VALENTIN APAZA MAURICIO, CONCEPTO: DEVOLUCION, CUENTA DE DEPOSITO: CUENTA UNICA DEL TESORO/DJBR</t>
  </si>
  <si>
    <t>NUMERO DE LIBRETA CUT: 00099021001 OPERACIÓN E18 TRANSFERENCIA DEL SISTEMA FINANCIERO POR CUENTA DE TERCEROS A LA CUT devolucion de desembolso CCG al tgn</t>
  </si>
  <si>
    <t>00234012001 DEPOSITO DE EFECTIVO, DEPOSITANTE: JHAIMAR SEDOV CASTRO MARTINEZ, CONCEPTO: DEVOLUCION AL C-31 N°461 CARGOS A RENDIR N°16 Y 17 PARTIDA 31110 REFRIGERIO, CUENTA DE DEPOSITO: CUENTA UNICA DEL TESORO</t>
  </si>
  <si>
    <t>00081011101 DEPOSITO DE EFECTIVO, DEPOSITANTE: MAURICIO ISRAEL ESTRADA RENGEL, CONCEPTO: DEVOLUCION DE SALDOS NO EJECUTADOS C-31 N°10 SIP, CUENTA DE DEPOSITO: CUENTA UNICA DEL TESORO</t>
  </si>
  <si>
    <t>00099021001 DEP.DE CHEQ.AJENOS,RET.DE CAM.,CONCEPTO: PAGO INCAPACIDADES TEMPORALES (REEMBOLSO MINISTERIO DE ECONOMIA Y FINANZAS PUBLICAS,DEP.: CAJA NACIONAL DE SALUD , PROCEDENCIA: BANCO UNION S.A., CHEQUE: 32190, FECHA DE EMISION:24/05/2023</t>
  </si>
  <si>
    <t>00099021001 DEP.DE CHEQ.AJENOS,RET.DE CAM.,CONCEPTO: PAGO INCAPACIDADES TEMPORALES (REEMBOLSO MINISTERIO DE ECONOMIA Y FINANZAS PUBLICAS,DEP.: CAJA NACIONAL DE SALUD , PROCEDENCIA: BANCO UNION S.A., CHEQUE: 32208, FECHA DE EMISION:24/05/2023</t>
  </si>
  <si>
    <t>00078011102 DEP.DE CHEQ.AJENOS,RET.DE CAM.,CONCEPTO: PAGO DE DEUDA AL CAPITAL S/G CUOTAS ESTABLECIDAS (2° PAGO),DEP.: COOPSEL R.L. , PROCEDENCIA: BANCO NACIONAL DE BOLIVIA S.A., CHEQUE: 6364644, FECHA DE EMISION:20/05/2023</t>
  </si>
  <si>
    <t>00078011102 DEP.DE CHEQ.AJENOS,RET.DE CAM.,CONCEPTO: PAGO DE DEUDA AL 10% DE LAS CUOTAS VENCIDAS (2° CUOTA),DEP.: COOPSEL R.L. , PROCEDENCIA: BANCO NACIONAL DE BOLIVIA S.A., CHEQUE: 6364751, FECHA DE EMISION:20/05/2023</t>
  </si>
  <si>
    <t>||PAGO PRÉSTAMO BID 846-SF-BO VCTO. 24-05-2023 POR CUENTA DEL FNDR SEGÚN COD.LIQ. 017457 VALOR 24-05-2023 CAPITAL USD10.244,10 INTERESES USD39.337,33 LIBRETA N° 00099021001 TGN-RECURSOS ORDINARIOS (3987)  ALIVIO MDRI</t>
  </si>
  <si>
    <t>PAGO A BID PRÉSTAMO 2951/BL-BO VCTO. 25-05-2023 POR CUENTA DE TGN , NTI. 017340 VALOR 25-05-2023 CAPITAL USD 1.238.500,49 INTERESES USD 906.740,93 CTA. 3987 CUENTA UNICA DEL TESORO LIB. 00099021001 REF.: COMISIONES BANCARIAS</t>
  </si>
  <si>
    <t>PAGO A BID PRÉSTAMO 2880/BL-BO VCTO. 25-05-2023 POR CUENTA DE TGN , NTI. 017412 VALOR 25-05-2023 COMISIONES USD 921,24 CTA. 3987 CUENTA UNICA DEL TESORO LIB. 00099021001 REF.: COMISIONES BANCARIAS</t>
  </si>
  <si>
    <t>00099021001 DEPOSITO DE EFECTIVO, DEPOSITANTE: G.A.M. POCOATA-DEYSI COLQUE CONCHA, CONCEPTO: DEVOLUCION DE RECURSOS, CUENTA DE DEPOSITO: CUENTA UNICA DEL TESORO/DJBR</t>
  </si>
  <si>
    <t>TRANSFERENCIA DEL EXTERIOR SEGUN SWIFT NO.8391 Y NO.8390 DE FECHA 25/05/2023 ORDENANTE: ECO PRODUTOS AGROPECUARIOS LTDA REF.: CRED YLB-GCO 0090-ODV 23-VEX LIB. 00597012001 RECURSOS PROPIOS VENTAS YLB</t>
  </si>
  <si>
    <t>00212012001 DEPOSITO DE EFECTIVO, DEPOSITANTE: DAHISY TATIANA MORALES LEQUIPE, CONCEPTO: REPOSICION DE CREDENCIAL, CUENTA DE DEPOSITO: CUENTA UNICA DEL TESORO</t>
  </si>
  <si>
    <t>00212012001 DEPOSITO DE EFECTIVO, DEPOSITANTE: LUIS ALBERTO CHAMBI QUISPE, CONCEPTO: REPOSICION DE CREDENCIAL, CUENTA DE DEPOSITO: CUENTA UNICA DEL TESORO</t>
  </si>
  <si>
    <t>COBRO COSTOS DE PAPELERIA SEGUN TRANSFERENCIA DEL EXTERIOR POR ORDEN DE ECO PRODUTOS AGROPECUARIOS LTDA REF.: CRED YLB-GCO 0090-ODV 23-VEX LIB. 00597012001 RECURSOS PROPIOS VENTAS YLB</t>
  </si>
  <si>
    <t>00548132001 DEPOSITO DE EFECTIVO, DEPOSITANTE: PEDRO HUANCA RODRIGUEZ, CONCEPTO: DEVOLUCION DEL 13% POR VIATICOS, CUENTA DE DEPOSITO: CUENTA UNICA DEL TESORO</t>
  </si>
  <si>
    <t>00548132001 DEPOSITO DE EFECTIVO, DEPOSITANTE: SIMEON ROGELIO AVENDAÑO MAMANI, CONCEPTO: DEVOLUCION DEL 13% POR VIATICOS, CUENTA DE DEPOSITO: CUENTA UNICA DEL TESORO</t>
  </si>
  <si>
    <t>00015011108 DEP.DE CHEQ.AJENOS,RET.DE CAM.,CONCEPTO: DEPÓSITO A LA CUT,DEP.: MINISTERIO DE GOBIERNO , PROCEDENCIA: BANCO UNION S.A., CHEQUE: 52269, FECHA DE EMISION:23/05/2023</t>
  </si>
  <si>
    <t>00587012012 DEP.DE CHEQ.AJENOS,RET.DE CAM.,CONCEPTO: DEP. PLANILLA 35 - SAN IGNACIO (MARZO),DEP.: E.B.C. , PROCEDENCIA: BANCO UNION S.A., CHEQUE: 1815, FECHA DE EMISION:23/05/2023</t>
  </si>
  <si>
    <t>00099021001 DEPOSITO DE EFECTIVO, DEPOSITANTE: ASFI-TONINO HUMBERTO MITA CANZAYA, CONCEPTO: DEVOLUCION DE VIATICOS, CUENTA DE DEPOSITO: CUENTA UNICA DEL TESORO</t>
  </si>
  <si>
    <t>00099021001 DEPOSITO DE EFECTIVO, DEPOSITANTE: JAVIER GOZALVES MARUPA, CONCEPTO: DEVOLUCION DE LA CANASTA FAMILIAR DE DON JAVIER GOZALVES MARUPA C.I. 1906939 BENI, CUENTA DE DEPOSITO: CUENTA UNICA DEL TESORO/DJBR</t>
  </si>
  <si>
    <t>00099021001 DEPOSITO DE EFECTIVO, DEPOSITANTE: MARCELO OPORTO ESTRADA, CONCEPTO: DEVOLUCION DE HABERES-MARCELO OPORTO ESTRADA, CUENTA DE DEPOSITO: CUENTA UNICA DEL TESORO/DJBR</t>
  </si>
  <si>
    <t>00046171101 DEPOSITO DE EFECTIVO, DEPOSITANTE: INDUSTRIA ULTRA, CONCEPTO: SANCION POR INCUMPLIMIENTO A REINSCRIPCION GESTION 2023, CUENTA DE DEPOSITO: CUENTA UNICA DEL TESORO</t>
  </si>
  <si>
    <t>00099021001 DEPOSITO DE EFECTIVO, DEPOSITANTE: RS-2 "CNL. MANCHEGO", CONCEPTO: REVERSION SALDO NO EJECUTADO P/SERVICIO BASICO AGUA MARZO 2023, CUENTA DE DEPOSITO: CUENTA UNICA DEL TESORO</t>
  </si>
  <si>
    <t>NUMERO DE LIBRETA CUT: 00153018002 OPERACIÓN E18 TRANSFERENCIA DEL SISTEMA FINANCIERO POR CUENTA DE TERCEROS A LA CUT OBSERVATORIO PLURINATIONAL DE LA CALIDAD DE EDUCACION OPCE</t>
  </si>
  <si>
    <t>||TRANSFERENCIA DE FONDOS S/G.CITE: MEFP/VTCP/DGPOT/UPCFTGN/N°829/2023 DE LA FECHA DEL MIN.DE ECONOMIA Y FINANZAS PUBLICAS.(HRE-TSO-814) Y CORREO ELECTRONICO DE LA FECHA REMITIDO POR YACIMIENTOS PETROLIFEROS FISCALES BOLIVIANOS. DEBITO DE LA LIBRETA N°00513012015 YPFB - HEROES DEL CHACO - BS. (VENTA DIVISAS)</t>
  </si>
  <si>
    <t>00099021001 DEPOSITO DE EFECTIVO, DEPOSITANTE: JUAN CARLOS FERNANDEZ COLQUE, CONCEPTO: DEVOLUCION POR TOPE SALARIAL DE ABRIL DEL 2023, CUENTA DE DEPOSITO: CUENTA UNICA DEL TESORO</t>
  </si>
  <si>
    <t>00099021001 DEP.DE CHEQ.AJENOS,RET.DE CAM.,CONCEPTO: DEV P-LPZ-AUTORIDAD DE AG,DEP.: CREDINFORM INTERNATIONAL S.A. , PROCEDENCIA: BANCO MERCANTIL SANTA CRUZ S.A., CHEQUE: 128791, FECHA DE EMISION:24/05/2023</t>
  </si>
  <si>
    <t>TRANSFERENCIA DEL EXTERIOR SEGUN SWIFT NO.8428 Y NO.8427 DE FECHA 26/05/2023 ORDENANTE: LITECH-FZCO (AE/DUBAI) REF.: CRED ADVANCE PAYMENT FOR LITHIUM CARBONATE CONTRACT YLB-GCO-0083-ODV/23-VEX DATE 09/05/2023 LIB. 00597012001 RECURSOS PROPIOS VENTAS YLB</t>
  </si>
  <si>
    <t>COBRO COSTOS DE PAPELERIA SEGUN TRANSFERENCIA DEL EXTERIOR POR ORDEN DE LITECH-FZCO (AE/DUBAI) REF.: CRED ADVANCE PAYMENT FOR LITHIUM CARBONATE CONTRACT YLB-GCO-0083-ODV/23-VEX DATE 09/05/2023 LIB. 00597012001 RECURSOS PROPIOS VENTAS YLB</t>
  </si>
  <si>
    <t>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t>
  </si>
  <si>
    <t>00099021001 DEPOSITO DE EFECTIVO, DEPOSITANTE: ALVARO MARCO ANTONIO CABA OLIVAREZ, CONCEPTO: CITE: MEFP/VTCP/DGPOT/UAIS-CPI/N°030/2016 REGULARIZACION: NOVIEMBRE - DICIEMBRE 2022, CUENTA DE DEPOSITO: CUENTA UNICA DEL TESORO</t>
  </si>
  <si>
    <t>00099021001 DEPOSITO DE EFECTIVO, DEPOSITANTE: GUADALUPE IVON TARQUI RAMOS, CONCEPTO: FACTURAS NAABOL, CUENTA DE DEPOSITO: CUENTA UNICA DEL TESORO/DJBR</t>
  </si>
  <si>
    <t>00099021001 DEPOSITO DE EFECTIVO, DEPOSITANTE: ALEJANDRO VARGAS BETANCOURT, CONCEPTO: FACTURAS NAABOL, CUENTA DE DEPOSITO: CUENTA UNICA DEL TESORO/DJBR</t>
  </si>
  <si>
    <t>00099021001 DEPOSITO DE EFECTIVO, DEPOSITANTE: ANA LIA CONDORI COLMENAR, CONCEPTO: FACTURAS NAABOL, CUENTA DE DEPOSITO: CUENTA UNICA DEL TESORO/DJBR</t>
  </si>
  <si>
    <t>00099021001 DEPOSITO DE EFECTIVO, DEPOSITANTE: PATRICIA MONICA FELIX ERQUICIA, CONCEPTO: FACTURAS NAABOL, CUENTA DE DEPOSITO: CUENTA UNICA DEL TESORO/DJBR</t>
  </si>
  <si>
    <t>00099021001 DEPOSITO DE EFECTIVO, DEPOSITANTE: DANIEL CHOQUE HUARICALLO, CONCEPTO: FACTURAS NAABOL, CUENTA DE DEPOSITO: CUENTA UNICA DEL TESORO/DJBR</t>
  </si>
  <si>
    <t>00590012001 DEP.DE CHEQ.AJENOS,RET.DE CAM.,CONCEPTO: DEV. GARANTIA SERIEDAD DE PROPUESTA PRESENTACION A LA CONVOCATORIA CUCE:23-0389-00-1322914-1,DEP.: EMPRESA PUBLICA QUIPUS , PROCEDENCIA: BANCO UNION S.A., CHEQUE: 696, FECHA DE EMISION:29/05/2023</t>
  </si>
  <si>
    <t>00099021001 DEP.DE CHEQ.AJENOS,RET.DE CAM.,CONCEPTO: MARIA CARMEN BILBAO BALLESTEROS,DEP.: BANCO UNION S.A. , PROCEDENCIA: BANCO UNION S.A., CHEQUE: 191504, FECHA DE EMISION:29/05/2023</t>
  </si>
  <si>
    <t>00212012001 DEPOSITO DE EFECTIVO, DEPOSITANTE: DORIS CALCINA TINTAYA, CONCEPTO: REPOCISION DE CREDENCIAL, CUENTA DE DEPOSITO: CUENTA UNICA DEL TESORO</t>
  </si>
  <si>
    <t>PAGO A FONPLATA PRÉSTAMO BOL 28/2016 VCTO. 28-05-2023 POR CUENTA DE TGN , NTI. 017515 VALOR 30-05-2023 CAPITAL USD 487.227,70 INTERESES USD 230.269,36 CTA. 3987 CUENTA UNICA DEL TESORO LIB. 00099021001 REF.: COMISIONES BANCARIAS</t>
  </si>
  <si>
    <t>REGULARIZACION DE TRANSFERENCIA DEL EXTERIOR SEGUN SWIFT NO.8121 Y NO.8120 DE FECHA 30/05/2023 ORDENANTE: INNOVATION BUSINESS ENG SA (PANAMA) REF.: CRED PAGO A PROVEEDOR SERVICIOS Y DEUDA PAYMENT FOR ODV 23V3X LIB. 00597012001 RECURSOS PROPIOS VENTAS YLB</t>
  </si>
  <si>
    <t>TRANSFERENCIA DEL EXTERIOR SEGUN SWIFT NO.8515 Y NO.8514 DE FECHA 30/05/2023 ORDENANTE: QUIMICA MAVAR S.A. (CL/LAMPA) REF.: PAGO ORDEN DE VENTA YLB GCO 0076 ODV23 VEX LIB. 00597012001 RECURSOS PROPIOS VENTAS YLB</t>
  </si>
  <si>
    <t>COBRO COSTOS DE PAPELERIA POR REGULARIZACION DE TRANSFERENCIA DEL EXTERIOR POR ORDEN DE INNOVATION BUSINESS ENG SA (PANAMA) REF.: CRED PAGO A PROVEEDOR SERVICIOS Y DEUDA PAYMENT FOR ODV 23V3X LIB. 00597012001 RECURSOS PROPIOS VENTAS YLB</t>
  </si>
  <si>
    <t>COBRO COSTOS DE PAPELERIA SEGUN TRANSFERENCIA DEL EXTERIOR POR ORDEN DE QUIMICA MAVAR S.A. (CL/LAMPA) REF.: PAGO ORDEN DE VENTA YLB GCO 0076 ODV23 VEX LIB. 00597012001 RECURSOS PROPIOS VENTAS YLB</t>
  </si>
  <si>
    <t>00212012001 DEPOSITO DE EFECTIVO, DEPOSITANTE: NELSON HUANCA ASPI, CONCEPTO: REPOCISION DE CREDENCIAL, CUENTA DE DEPOSITO: CUENTA UNICA DEL TESORO</t>
  </si>
  <si>
    <t>00099021001 DEPOSITO DE EFECTIVO, DEPOSITANTE: SIMON VENTURA CONDORI, CONCEPTO: DEVOLUCION DE SALARIOS, CUENTA DE DEPOSITO: CUENTA UNICA DEL TESORO/DJBR</t>
  </si>
  <si>
    <t>00015011108 DEP.DE CHEQ.AJENOS,RET.DE CAM.,CONCEPTO: DEPÓSITO A LA CUT,DEP.: MINISTERIO DE GOBIERNO , PROCEDENCIA: BANCO UNION S.A., CHEQUE: 52277, FECHA DE EMISION:26/05/2023</t>
  </si>
  <si>
    <t>00015011108 DEP.DE CHEQ.AJENOS,RET.DE CAM.,CONCEPTO: DEPÓSITO A LA CUT,DEP.: MINISTERIO DE GOBIERNO , PROCEDENCIA: BANCO UNION S.A., CHEQUE: 52274, FECHA DE EMISION:25/05/2023</t>
  </si>
  <si>
    <t>00587012016 DEPOSITO DE EFECTIVO, DEPOSITANTE: IRMA CHACON RIVERA E.B.C., CONCEPTO: DEVOLUCION AL COMPROBANTE NRO. 254 GESTION 2022, CUENTA DE DEPOSITO: CUENTA UNICA DEL TESORO</t>
  </si>
  <si>
    <t>00046134201 DEPOSITO DE EFECTIVO, DEPOSITANTE: RODRIGO ZURITA AREVALO CI. 8010992CB, CONCEPTO: DEVOLUCION DE PASAJES TERRESTRES GESTION 2022 POR VIAJE EN COMISION DEL VICEMINISTERIO DE DEPORTES, CUENTA DE DEPOSITO: CUENTA UNICA DEL TESORO</t>
  </si>
  <si>
    <t>00099021001 DEPOSITO DE EFECTIVO, DEPOSITANTE: JAIME MITA PARIHUANA, CONCEPTO: REVERSION TOTAL, CUENTA DE DEPOSITO: CUENTA UNICA DEL TESORO</t>
  </si>
  <si>
    <t>00099021001 DEPOSITO DE EFECTIVO, DEPOSITANTE: LOURDES LAYME PADILLA, CONCEPTO: POR DOBLE PERCEPCION, CUENTA DE DEPOSITO: CUENTA UNICA DEL TESORO</t>
  </si>
  <si>
    <t>00099021001 DEPOSITO DE EFECTIVO, DEPOSITANTE: PABLO HERNAN MENDIETA OSSIO, CONCEPTO: REMUNERACIONES EN EXCESO MESES: AGOSTO Y SEPTIEMBRE 2009 Y ABRIL, MAYO,JUNIO,AGOSTO Y NOVIEMBRE 2010, CUENTA DE DEPOSITO: CUENTA UNICA DEL TESORO</t>
  </si>
  <si>
    <t>COBRO COSTOS DE PAPELERIA SEGUN TRANSFERENCIA DEL EXTERIOR POR ORDEN DE COPA ENERGIA DISTRIBUIDORA DE GAS S A (SAO PAULO BRASIL) REF.: CRED INV 859, 860, 861, 862, 863, 866 FECHA VALOR 30/05/2023 LIB. 00513062001 YPFB-OPERACIONES PLANTA DE SEPARACION DE LIQUIDOS RIO GRANDE</t>
  </si>
  <si>
    <t>NUMERO DE LIBRETA CUT: 00015011115 OPERACIÓN E75 TRANSFERENCIA DE LA CUENTA FISCAL BUN A LA CUT EN MN TRANSF. DE FDOS.P.CIETTE DE CUENTA SG.INST.ELEXCTRONICA DE CIETTE ASF/SOL/NÂ°80721/2023 ABONO A LA CUT LIBRETA NÂ°00015011115</t>
  </si>
  <si>
    <t>00587012023 DEP.DE CHEQ.AJENOS,RET.DE CAM.,CONCEPTO: PAGO ANTICIPO (SALDO) OBRA ICHILO,DEP.: E.B.C. , PROCEDENCIA: BANCO UNION S.A., CHEQUE: 1818, FECHA DE EMISION:29/05/2023</t>
  </si>
  <si>
    <t>00587012001 DEP.DE CHEQ.AJENOS,RET.DE CAM.,CONCEPTO: DEP. PLLA 6 ABRIL/23 - EL SENA,DEP.: E.B.C. , PROCEDENCIA: BANCO UNION S.A., CHEQUE: 1821, FECHA DE EMISION:31/05/2023</t>
  </si>
  <si>
    <t>De: 00099021001 De 00099021001 A:0759069001 Transferencia de recursos para la reposición adjunto TRL</t>
  </si>
  <si>
    <t>REGULARIZACION DE TRANSFERENCIA DEL EXTERIOR SEGUN SWIFT NO.4481 DE FECHA 02/05/2023 ORDENANTE: PERMANENT COURT OF ARBITRATION REF.: BCB100-6-JPA-RT+ SDVA FECHA VALOR 21/03/2023 LIB. 00513012005 YPFB-OPERACIONES EXTRAORDINARIAS USD</t>
  </si>
  <si>
    <t>AJUSTE COMPLEMENTARIO POR REVALORIZACION SALDOS DE ACTIVOS DE RESERVA Y OBLIGACIONES MONEDA EXTRANJERA (DOLARES) Saldo MO = -183021579.44 ;Bs/Mo: 6.86000000000 ;Saldo Bs: -1255528034.97</t>
  </si>
  <si>
    <t>AJUSTE COMPLEMENTARIO POR REVALORIZACION SALDOS DE ACTIVOS DE RESERVA Y OBLIGACIONES MONEDA EXTRANJERA (DOLARES) Saldo MO = -195388736.82 ;Bs/Mo: 6.86000000000 ;Saldo Bs: -1340366734.61</t>
  </si>
  <si>
    <t>AJUSTE COMPLEMENTARIO POR REVALORIZACION SALDOS DE ACTIVOS DE RESERVA Y OBLIGACIONES MONEDA EXTRANJERA (DOLARES) Saldo MO = -186396110.87 ;Bs/Mo: 6.86000000000 ;Saldo Bs: -1278677320.58</t>
  </si>
  <si>
    <t>AJUSTE COMPLEMENTARIO POR REVALORIZACION SALDOS DE ACTIVOS DE RESERVA Y OBLIGACIONES MONEDA EXTRANJERA (DOLARES) Saldo MO = -189935044.59 ;Bs/Mo: 6.86000000000 ;Saldo Bs: -1302954405.90</t>
  </si>
  <si>
    <t>PAGO A FONPLATA PRÉSTAMO BOL 21/2014 VCTO. 08-05-2023 POR CUENTA DE TGN , NTI. 017386 VALOR 08-05-2023 CAPITAL USD 1.605.274,17 INTERESES USD 699.693,51 CTA. 5970 CUENTA UNICA DEL TESORO DOLARES AMERICANOS LIB. 00099021001</t>
  </si>
  <si>
    <t>AJUSTE COMPLEMENTARIO POR REVALORIZACION SALDOS DE ACTIVOS DE RESERVA Y OBLIGACIONES MONEDA EXTRANJERA (DOLARES) Saldo MO = -186944678.76 ;Bs/Mo: 6.86000000000 ;Saldo Bs: -1282440496.30</t>
  </si>
  <si>
    <t>AJUSTE COMPLEMENTARIO POR REVALORIZACION SALDOS DE ACTIVOS DE RESERVA Y OBLIGACIONES MONEDA EXTRANJERA (DOLARES) Saldo MO = -188618997.63 ;Bs/Mo: 6.86000000000 ;Saldo Bs: -1293926323.73</t>
  </si>
  <si>
    <t>AJUSTE COMPLEMENTARIO POR REVALORIZACION SALDOS DE ACTIVOS DE RESERVA Y OBLIGACIONES MONEDA EXTRANJERA (DOLARES) Saldo MO = -188085031.83 ;Bs/Mo: 6.86000000000 ;Saldo Bs: -1290263318.36</t>
  </si>
  <si>
    <t>AJUSTE COMPLEMENTARIO POR REVALORIZACION SALDOS DE ACTIVOS DE RESERVA Y OBLIGACIONES MONEDA EXTRANJERA (DOLARES) Saldo MO = -184525240.56 ;Bs/Mo: 6.86000000000 ;Saldo Bs: -1265843150.22</t>
  </si>
  <si>
    <t>PAGO A OPEP PRÉSTAMO 12601P VCTO. 15-05-2023 POR CUENTA DE TGN , NTI. 017338 VALOR 15-05-2023 CAPITAL USD 566.543,23 INTERESES USD 228.735,61 CTA. 5970 CUENTA UNICA DEL TESORO DOLARES AMERICANOS LIB. 00099021001</t>
  </si>
  <si>
    <t>PAGO A BID PRÉSTAMO 4633/BL-BO VCTO. 15-05-2023 POR CUENTA DE TGN , NTI. 017345 VALOR 15-05-2023 COMISIONES USD 164.387,67 CTA. 5970 CUENTA UNICA DEL TESORO DOLARES AMERICANOS LIB. 00099021001</t>
  </si>
  <si>
    <t>PAGO A BID PRÉSTAMO 5039/OC-BO VCTO. 15-05-2023 POR CUENTA DE TGN , NTI. 017382 VALOR 15-05-2023 INTERESES USD 13.390.942,24 CTA. 5970 CUENTA UNICA DEL TESORO DOLARES AMERICANOS LIB. 00099021001</t>
  </si>
  <si>
    <t>||PAGO PRÉSTAMO BID 1020-SF-BO VCTO. 13/05/2023 POR CUENTA DEL BDP, SEGÚN COD.LIQ. 017421 DE FECHA 09/05/2023 Y NOTA MEFP/VTCP/DGCP/UODP-1167/2013 DE FECHA 12/11/2013 VALOR 15/05/2023. LIBRETA 00099021001 CUENTA 5970 CUENTA ÚNICA DEL TESORO EN DÓLARES AMERICANOS</t>
  </si>
  <si>
    <t>AJUSTE COMPLEMENTARIO POR REVALORIZACION SALDOS DE ACTIVOS DE RESERVA Y OBLIGACIONES MONEDA EXTRANJERA (DOLARES) Saldo MO = -150930446.72 ;Bs/Mo: 6.86000000000 ;Saldo Bs: -1035382864.48</t>
  </si>
  <si>
    <t>PAGO A FIDA PRÉSTAMO E-7-BO VCTO. 15-05-2023 POR CUENTA DE TGN , NTI. 017361 VALOR 16-05-2023 CAPITAL EUR 372.072,00 INTERESES EUR 71.000,73 CTA. 5970 CUENTA UNICA DEL TESORO DOLARES AMERICANOS LIB. 00099021001</t>
  </si>
  <si>
    <t>AJUSTE COMPLEMENTARIO POR REVALORIZACION SALDOS DE ACTIVOS DE RESERVA Y OBLIGACIONES MONEDA EXTRANJERA (DOLARES) Saldo MO = -150311605.11 ;Bs/Mo: 6.86000000000 ;Saldo Bs: -1031137611.07</t>
  </si>
  <si>
    <t>PAGO A CAF PRÉSTAMO CFA009344 VCTO. 17-05-2023 POR CUENTA DE TGN , NTI. 017326 VALOR 17-05-2023 CAPITAL USD 3.201.911,97 INTERESES USD 1.858.120,45 CTA. 5970 CUENTA UNICA DEL TESORO DOLARES AMERICANOS LIB. 00099021001</t>
  </si>
  <si>
    <t>AJUSTE COMPLEMENTARIO POR REVALORIZACION SALDOS DE ACTIVOS DE RESERVA Y OBLIGACIONES MONEDA EXTRANJERA (DOLARES) Saldo MO = -144698141.52 ;Bs/Mo: 6.86000000000 ;Saldo Bs: -992629250.84</t>
  </si>
  <si>
    <t>REGULARIZACION DE TRANSFERENCIA DEL EXTERIOR SEGUN SWIFT NO.8105 DE FECHA 23/05/2023 ORDENANTE: CONSULADO DE BOLIVIA EN VALENCIA REF.: TRANSFERENCIA DE SALDOS DEL TSE DE LA GESTIÓN 2019 Y 2020 LIB. 00099021001 TGN-RECURSOS ORDINARIOS-DOLARES AMERICANOS (5970)</t>
  </si>
  <si>
    <t>AJUSTE COMPLEMENTARIO POR REVALORIZACION SALDOS DE ACTIVOS DE RESERVA Y OBLIGACIONES MONEDA EXTRANJERA (DOLARES) Saldo MO = -139258423.84 ;Bs/Mo: 6.86000000000 ;Saldo Bs: -955312787.53</t>
  </si>
  <si>
    <t>PAGO A BID PRÉSTAMO 2880/BL-BO VCTO. 25-05-2023 POR CUENTA DE TGN , NTI. 017412 VALOR 25-05-2023 COMISIONES USD 921,24 CTA. 5970 CUENTA UNICA DEL TESORO DOLARES AMERICANOS LIB. 00099021001</t>
  </si>
  <si>
    <t>PAGO A BID PRÉSTAMO 2951/BL-BO VCTO. 25-05-2023 POR CUENTA DE TGN , NTI. 017340 VALOR 25-05-2023 CAPITAL USD 1.238.500,49 INTERESES USD 906.740,93 CTA. 5970 CUENTA UNICA DEL TESORO DOLARES AMERICANOS LIB. 00099021001</t>
  </si>
  <si>
    <t>AJUSTE COMPLEMENTARIO POR REVALORIZACION SALDOS DE ACTIVOS DE RESERVA Y OBLIGACIONES MONEDA EXTRANJERA (DOLARES) Saldo MO = -134405167.17 ;Bs/Mo: 6.86000000000 ;Saldo Bs: -922019446.80</t>
  </si>
  <si>
    <t>||TRANSFERENCIA DE FONDOS S/G.CITE: MEFP/VTCP/DGPOT/UPCFTGN/N°829/2023 DE LA FECHA DEL MIN.DE ECONOMIA Y FINANZAS PUBLICAS.(HRE-TSO-814) Y CORREO ELECTRONICO DE LA FECHA REMITIDO POR YACIMIENTOS PETROLIFEROS FISCALES BOLIVIANOS. ABONO A LA LIBRETA N°00513012005 YPFB - OPERACIONES EXTRAORDINARIAS USD.</t>
  </si>
  <si>
    <t>AJUSTE COMPLEMENTARIO POR REVALORIZACION SALDOS DE ACTIVOS DE RESERVA Y OBLIGACIONES MONEDA EXTRANJERA (DOLARES) Saldo MO = -130300256.78 ;Bs/Mo: 6.86000000000 ;Saldo Bs: -893859761.52</t>
  </si>
  <si>
    <t>PAGO A FONPLATA PRÉSTAMO BOL 28/2016 VCTO. 28-05-2023 POR CUENTA DE TGN , NTI. 017515 VALOR 30-05-2023 CAPITAL USD 487.227,70 INTERESES USD 230.269,36 CTA. 5970 CUENTA UNICA DEL TESORO DOLARES AMERICANOS LIB. 00099021001</t>
  </si>
  <si>
    <t>AJUSTE COMPLEMENTARIO POR REVALORIZACION SALDOS DE ACTIVOS DE RESERVA Y OBLIGACIONES MONEDA EXTRANJERA (DOLARES) Saldo MO = -176863444.44 ;Bs/Mo: 6.86000000000 ;Saldo Bs: -1213283228.85</t>
  </si>
  <si>
    <t>AJUSTE COMPLEMENTARIO POR REVALORIZACION SALDOS DE ACTIVOS DE RESERVA Y OBLIGACIONES MONEDA EXTRANJERA (DOLARES) Saldo MO = -184404984.11 ;Bs/Mo: 6.86000000000 ;Saldo Bs: -1265018191.01</t>
  </si>
  <si>
    <t>De: 00099021001 A:00291014359 Transferencia de recursos a solicitud de la Administradora Boliviana de Carreteras mediante nota CITE: ABC/GNA/SAF/ATE/2023-0928 (operación bimonetaria), para el pago a beneficiarios (TC 6,86) H.R 6-9474-R .</t>
  </si>
  <si>
    <t>De: 00099021001 A:00291014381 Transferencia de recursos a solicitud de la Administradora Boliviana de Carreteras mediante nota CITE: ABC/GNA/SAF/ATE/2023-0927 (operación bimonetaria), para el pago a beneficiarios (TC 6,86) H.R 6-9367-R .</t>
  </si>
  <si>
    <t>00291014359</t>
  </si>
  <si>
    <t>De: 00099021001 A:00086047008 Transferencia de recursos a solicitud del Ministerio de Medio Ambiente y Agua mediante nota CITE: MMAyA/VRHR/UCOORD/UCEP-MI RIEGO FINAN N° 0345/2023 (operación bimonetaria), Contrato Préstamo 4403 (TC 6,86) H.</t>
  </si>
  <si>
    <t>De: 00099021001 A:00389014301 Transferencia de recursos a solicitud de la Navegación Aérea y Aeropuertos Bolivianos dependiente del Ministerio de Obras Públicas, Servicios y Vivienda mediante nota CITE: CAR/DGE-DNAF Nº 0096/2023 (operación</t>
  </si>
  <si>
    <t>De: 00099021001 A:00291014369 Transferencia de recursos a solicitud de la Administradora Boliviana de Carreteras mediante nota CITE: ABC/GNA/SAF/ATE/2023-0973 (operación bimonetaria), para el pago a beneficiarios (TC 6,86) H.R 6-9986-R .</t>
  </si>
  <si>
    <t>00291014369</t>
  </si>
  <si>
    <t>De: 00099021001 A:00047137004 Transferencia de recursos a solicitud del Ministerio de Desarrollo Rural y Tierras mediante nota CITE: MDRyT/EMPODERAR/EXT-Nº01825/2023 (operación bimonetaria) Convenio de Préstamo BIRF Nº 9437-BO (TC 6,86) H</t>
  </si>
  <si>
    <t>De: 00099021001 A:00047137003 Transferencia de recursos a solicitud del Ministerio de Desarrollo Rural y Tierras mediante nota CITE: MDRyT/EMPODERAR/EXT-Nº01826/2023 (operación bimonetaria) Convenio de Préstamo BIRF Nº 8735-BO (TC 6,86) H</t>
  </si>
  <si>
    <t>De: 00099021001 A:00086077007 Transferencia de recursos a solicitud del Ministerio de Medio Ambiente y Agua mediante nota CITE: CAR/UCEP-MMAyA Nº 0446/2023 UCEP-MMAyA/2023-01626 (operación bimonetaria), para la ejecución del Programa Más I</t>
  </si>
  <si>
    <t>De: 00099021001 A:00015011107 Transferencia Bimonetaria de recursos (5 de 5) a solicitud del Ministerio de Gobierno mediante nota CITE: MG/DGAA/UF/T/Nº 128/2023 e informes adjuntos por concepto de gastos administrativos; en el marco de la L</t>
  </si>
  <si>
    <t>De: 00099021001 A:00015011107 Transferencia Bimonetaria de recursos (4 de 5) a solicitud del Ministerio de Gobierno mediante nota CITE: MG/DGAA/UF/T/Nº 128/2023 e informes adjuntos por concepto de fondo de devolución; en el marco de la Ley</t>
  </si>
  <si>
    <t>De: 00099021001 A:00015011107 Transferencia Bimonetaria de recursos (3 de 5) a solicitud del Ministerio de Gobierno mediante nota CITE: MG/DGAA/UF/T/Nº 128/2023 e informes adjuntos por concepto de distribuciones (DIPREVCON); en el marco de</t>
  </si>
  <si>
    <t>De: 00099021001 A:00015011107 Transferencia Bimonetaria de recursos (2 de 5) a solicitud del Ministerio de Gobierno mediante nota CITE: MG/DGAA/UF/T/Nº 128/2023 e informes adjuntos por concepto de distribuciones (DIRCABI); en el marco de la</t>
  </si>
  <si>
    <t>De: 00099021001 A:00015011107 Transferencia Bimonetaria de recursos (1 de 5) a solicitud del Ministerio de Gobierno mediante nota CITE: MG/DGAA/UF/T/Nº 128/2023 e informes adjuntos por concepto de distribuciones (MINISTERIO PÚBLICO); en el</t>
  </si>
  <si>
    <t>De: 00099021001 A:00046057006 Transferencia de recursos a solicitud del Ministerio de Salud y Deportes mediante nota CITE: MSyD/VGSS/DGGH/UGESPRO/PGBID3151/CE/162/2023 (operación bimonetaria), para el pago de honorarios a los consultores d</t>
  </si>
  <si>
    <t>00046057006</t>
  </si>
  <si>
    <t>De: 00099021001 A:00291014359 Transferencia de recursos a solicitud de la Administradora Boliviana de Carreteras mediante nota CITE: ABC/GNA/SAF/ATE/2023-1020 (operación bimonetaria), para el pago a beneficiarios (TC 6,86) H.R 6-10191-R .</t>
  </si>
  <si>
    <t>De: 00099021001 A:00291084302 Transferencia de recursos a solicitud de la Administradora Boliviana de Carreteras mediante nota CITE: ABC/GNA/SAF/ATE/2023-1015 (operación bimonetaria), para el pago a beneficiarios (TC 6,86) H.R 6-10187-R .</t>
  </si>
  <si>
    <t>De: 00086057009 A:00099021001 Transferencia de recursos a solicitud del Ministerio de Medio Ambiente y Agua mediante notas CITE: CAR/UCCPPAAP/CG/ADM Nos 0295 y 0370/2023 - E- MMAYA/2023 Nos 04700 y 04457, Informe INF/UCPPAAP/CG/ADM Nº 0205/</t>
  </si>
  <si>
    <t>De: 00099021001 A:00291014363 Transferencia de recursos a solicitud de la Administradora Boliviana de Carreteras mediante nota CITE: ABC/GNA/SAF/ATE/2023-1076 (operación bimonetaria), para el pago a beneficiarios (TC 6,86) H.R 6-10685-R.</t>
  </si>
  <si>
    <t>00020011103</t>
  </si>
  <si>
    <t>De: 00020011103 A:00548022001 Transferencia que realizamos a solicitud del Ministerio de Defensa mediante nota CITE: DGAA-UF-ST.N. 0484/2023, Informe DGAA. UF.-ST Nº 189/2023 por concepto de devolución de recursos a COFADENA H.R. 6-10880-R</t>
  </si>
  <si>
    <t>De: 00020011103 A:00548022001 Transferencia que realizamos a solicitud del Ministerio de Defensa mediante nota CITE: DGAA-UF-ST.N. 0483/2023, Informe DGAA. UF.-ST Nº 188/2023 por concepto de devolución de recursos a COFADENA H.R. 6-10881-R</t>
  </si>
  <si>
    <t>00291014363</t>
  </si>
  <si>
    <t>00548022001</t>
  </si>
  <si>
    <t>00287104332</t>
  </si>
  <si>
    <t>De: 00099021001 A:00291014378 Transferencia de recursos a solicitud de la Administradora Boliviana de Carreteras mediante nota CITE: ABC/GNA/SAF/ATE/2023-1087 (operación bimonetaria), para el pago a beneficiarios (TC 6,86) H.R 6-11382-R.</t>
  </si>
  <si>
    <t>00291014378</t>
  </si>
  <si>
    <t>De: 00099021001 A:00132072001 Transferencia de recursos a solicitud del Servicio de Desarrollo de las Empresas Públicas Productivas mediante nota CITE: SEDEM/GG/EV Nº 0195/2023 (operación bimonetaria), para el pago a proveedores de materia</t>
  </si>
  <si>
    <t>De: 00099021001 A:00291014380 Transferencia de recursos a solicitud de la Administradora Boliviana de Carreteras mediante nota CITE: ABC/GNA/SAF/ATE/2023-1148 (operación bimonetaria), para el pago a beneficiarios (TC 6,86) H.R 6-11603-R.</t>
  </si>
  <si>
    <t>De: 00099021001 A:00389014301 Transferencia de recursos a solicitud de la Navegación Aérea y Aeropuertos Bolivianos mediante nota CITE: CAR/DGE-DNAF Nº 0107/2023 (operación bimonetaria), para el pago de obligaciones en la ejecución del Pro</t>
  </si>
  <si>
    <t>De: 00287102007 A:00099021001 De: 00287102007 A: 00099021001 Transferencia que realizamos en virtud a las notas CITE: CAR/FPS/GFA-UFI N° 0156 y 0157/2023 del Fondo de Inversión Productivo y Social por concepto de multas, correspondiente al</t>
  </si>
  <si>
    <t>De: 00099021001 A:00291014380 Transferencia de recursos a solicitud de la Administradora Boliviana de Carreteras mediante nota CITE: ABC/GNA/SAF/ATE/2023-1220 (operación bimonetaria), para el pago a beneficiarios (TC 6,86) H.R 6-12041-R.</t>
  </si>
  <si>
    <t>De: 00099021001 A:00291014343 Transferencia de recursos a solicitud de la Administradora Boliviana de Carreteras mediante nota CITE: ABC/GNA/SAF/ATE/2023-1220 (operación bimonetaria), para el pago a beneficiarios (TC 6,86) H.R 6-12041-R.</t>
  </si>
  <si>
    <t>De: 00099021001 A:00291084302 Transferencia de recursos a solicitud de la Administradora Boliviana de Carreteras mediante nota CITE: ABC/GNA/SAF/ATE/2023-1220 (operación bimonetaria), para el pago a beneficiarios (TC 6,86) H.R 6-12041-R.</t>
  </si>
  <si>
    <t>De: 00099021001 A:00383012001 Transferencia de recursos a solicitud de la Agencia Boliviana de Correos dependiente del Ministerio de Obras Públicas, Servicios y Vivienda mediante nota CITE: AGBC-AGBC/DAF/TFC-CPRV-0208-CAR/2023 (operación</t>
  </si>
  <si>
    <t>00287104334</t>
  </si>
  <si>
    <t>00291014352</t>
  </si>
  <si>
    <t>De: 00291014352 A:00099021001 Transferencia de recursos a solicitud de la Administradora Boliviana de Carreteras mediante nota CITE: ABC/GNA/SAF/ATE/2023-0928 (operación bimonetaria), para el pago a beneficiarios (TC 6,86) H.R 6-9474-R .</t>
  </si>
  <si>
    <t>De: 00291014380 A:00099021001 Transferencia de recursos a solicitud de la Administradora Boliviana de Carreteras mediante nota CITE: ABC/GNA/SAF/ATE/2023-0927 (operación bimonetaria), para el pago a beneficiarios (TC 6,86) H.R 6-9367-R .</t>
  </si>
  <si>
    <t>De: 00086047007 A:00099021001 Transferencia de recursos a solicitud del Ministerio de Medio Ambiente y Agua mediante nota CITE: MMAyA/VRHR/UCOORD/UCEP-MI RIEGO FINAN N° 0345/2023 (operación bimonetaria), Contrato Préstamo 4403 (TC 6,86) H.</t>
  </si>
  <si>
    <t>De: 00389014301 A:00099021001 Transferencia de recursos a solicitud de la Navegación Aérea y Aeropuertos Bolivianos dependiente del Ministerio de Obras Públicas, Servicios y Vivienda mediante nota CITE: CAR/DGE-DNAF Nº 0096/2023 (operación</t>
  </si>
  <si>
    <t>00291014362</t>
  </si>
  <si>
    <t>De: 00291014362 A:00099021001 Transferencia de recursos a solicitud de la Administradora Boliviana de Carreteras mediante nota CITE: ABC/GNA/SAF/ATE/2023-0973 (operación bimonetaria), para el pago a beneficiarios (TC 6,86) H.R 6-9986-R.</t>
  </si>
  <si>
    <t>De: 00047137004 A:00099021001 Transferencia de recursos a solicitud del Ministerio de Desarrollo Rural y Tierras mediante nota CITE: MDRyT/EMPODERAR/EXT-Nº01825/2023 (operación bimonetaria) Convenio de Préstamo BIRF Nº 9437-BO (TC 6,86) H</t>
  </si>
  <si>
    <t>De: 00047137003 A:00099021001 Transferencia de recursos a solicitud del Ministerio de Desarrollo Rural y Tierras mediante nota CITE: MDRyT/EMPODERAR/EXT-Nº01826/2023 (operación bimonetaria) Convenio de Préstamo BIRF Nº 8735-BO (TC 6,86) H</t>
  </si>
  <si>
    <t>De: 00086077004 A:00099021001 Transferencia de recursos a solicitud del Ministerio de Medio Ambiente y Agua mediante nota CITE: CAR/UCEP-MMAyA Nº 0446/2023 UCEP-MMAyA/2023-01626 (operación bimonetaria), para la ejecución del Programa Más I</t>
  </si>
  <si>
    <t>00015010001</t>
  </si>
  <si>
    <t>De: 00015010001 A:00099021001 Transferencia Bimonetaria de recursos (5 de 5) a solicitud del Ministerio de Gobierno mediante nota CITE: MG/DGAA/UF/T/Nº 128/2023 e informes adjuntos por concepto de gastos administrativos; en el marco de la L</t>
  </si>
  <si>
    <t>De: 00015010001 A:00099021001 Transferencia Bimonetaria de recursos (4 de 5) a solicitud del Ministerio de Gobierno mediante nota CITE: MG/DGAA/UF/T/Nº 128/2023 e informes adjuntos por concepto de fondo de devolución; en el marco de la Ley</t>
  </si>
  <si>
    <t>De: 00015010001 A:00099021001 Transferencia Bimonetaria de recursos (3 de 5) a solicitud del Ministerio de Gobierno mediante nota CITE: MG/DGAA/UF/T/Nº 128/2023 e informes adjuntos por concepto de distribuciones (DIPREVCON); en el marco de</t>
  </si>
  <si>
    <t>De: 00015010001 A:00099021001 Transferencia Bimonetaria de recursos (2 de 5) a solicitud del Ministerio de Gobierno mediante nota CITE: MG/DGAA/UF/T/Nº 128/2023 e informes adjuntos por concepto de distribuciones (DIRCABI); en el marco de la</t>
  </si>
  <si>
    <t>De: 00015010001 A:00099021001 Transferencia Bimonetaria de recursos (1 de 5) a solicitud del Ministerio de Gobierno mediante nota CITE: MG/DGAA/UF/T/Nº 128/2023 e informes adjuntos por concepto de distribuciones (MINISTERIO PÚBLICO); en el</t>
  </si>
  <si>
    <t>De: 00046057006 A:00099021001 Transferencia de recursos a solicitud del Ministerio de Salud y Deportes mediante nota CITE: MSyD/VGSS/DGGH/UGESPRO/PGBID3151/CE/162/2023 (operación bimonetaria), para el pago de honorarios a los consultores d</t>
  </si>
  <si>
    <t>De: 00291014352 A:00099021001 Transferencia de recursos a solicitud de la Administradora Boliviana de Carreteras mediante nota CITE: ABC/GNA/SAF/ATE/2023-1020 (operación bimonetaria), para el pago a beneficiarios (TC 6,86) H.R 6-10191-R .</t>
  </si>
  <si>
    <t>De: 00291084302 A:00099021001 Transferencia de recursos a solicitud de la Administradora Boliviana de Carreteras mediante nota CITE: ABC/GNA/SAF/ATE/2023-1015 (operación bimonetaria), para el pago a beneficiarios (TC 6,86) H.R 6-10187-R .</t>
  </si>
  <si>
    <t>De: 00099021001 A:00086057009 Transferencia de recursos a solicitud del Ministerio de Medio Ambiente y Agua mediante notas CITE: CAR/UCCPPAAP/CG/ADM Nos 0295 y 0370/2023 - E- MMAYA/2023 Nos 04700 y 04457, Informe INF/UCPPAAP/CG/ADM Nº 0205/</t>
  </si>
  <si>
    <t>00291014356</t>
  </si>
  <si>
    <t>De: 00291014356 A:00099021001 Transferencia de recursos a solicitud de la Administradora Boliviana de Carreteras mediante nota CITE: ABC/GNA/SAF/ATE/2023-1076 (operación bimonetaria), para el pago a beneficiarios (TC 6,86) H.R 6-10685-R .</t>
  </si>
  <si>
    <t>00291014370</t>
  </si>
  <si>
    <t>De: 00291014370 A:00099021001 Transferencia de recursos a solicitud de la Administradora Boliviana de Carreteras mediante nota CITE: ABC/GNA/SAF/ATE/2023-1087 (operación bimonetaria), para el pago a beneficiarios (TC 6,86) H.R 6-11382-R.</t>
  </si>
  <si>
    <t>De: 00132072001 A:00099021001 Transferencia de recursos a solicitud del Servicio de Desarrollo de las Empresas Públicas Productivas mediante nota CITE: SEDEM/GG/EV Nº 0195/2023 (operación bimonetaria), para el pago a proveedores de materia</t>
  </si>
  <si>
    <t>De: 00291014379 A:00099021001 Transferencia de recursos a solicitud de la Administradora Boliviana de Carreteras mediante nota CITE: ABC/GNA/SAF/ATE/2023-1148 (operación bimonetaria), para el pago a beneficiarios (TC 6,86) H.R 6-11603-R.</t>
  </si>
  <si>
    <t>De: 00389014301 A:00099021001 Transferencia de recursos a solicitud de la Navegación Aérea y Aeropuertos Bolivianos mediante nota CITE: CAR/DGE-DNAF Nº 0107/2023 (operación bimonetaria), para el pago de obligaciones en la ejecución del Pro</t>
  </si>
  <si>
    <t>00287104329</t>
  </si>
  <si>
    <t>De: 00291014336 A:00099021001 Transferencia de recursos a solicitud de la Administradora Boliviana de Carreteras mediante nota CITE: ABC/GNA/SAF/ATE/2023-1220 (operación bimonetaria), para el pago a beneficiarios (TC 6,86) H.R 6-12041-R.</t>
  </si>
  <si>
    <t>De: 00291084302 A:00099021001 Transferencia de recursos a solicitud de la Administradora Boliviana de Carreteras mediante nota CITE: ABC/GNA/SAF/ATE/2023-1220 (operación bimonetaria), para el pago a beneficiarios (TC 6,86) H.R 6-12041-R.</t>
  </si>
  <si>
    <t>De: 00291014379 A:00099021001 Transferencia de recursos a solicitud de la Administradora Boliviana de Carreteras mediante nota CITE: ABC/GNA/SAF/ATE/2023-1220 (operación bimonetaria), para el pago a beneficiarios (TC 6,86) H.R 6-12041-R.</t>
  </si>
  <si>
    <t>De: 00383012002 A:00099021001 Transferencia de recursos a solicitud de la Agencia Boliviana de Correos dependiente del Ministerio de Obras Públicas, Servicios y Vivienda mediante nota CITE: AGBC-AGBC/DAF/TFC-CPRV-0208-CAR/2023 (operación</t>
  </si>
  <si>
    <t>may</t>
  </si>
  <si>
    <t>10000018815833</t>
  </si>
  <si>
    <t>10000024347614</t>
  </si>
  <si>
    <t>10000041173216</t>
  </si>
  <si>
    <t>10000047563528</t>
  </si>
  <si>
    <t>ACTUALIZADO AL : 6 de julio de 2023 Hrs. 14:50</t>
  </si>
  <si>
    <t>O21174400002</t>
  </si>
  <si>
    <t>O21174420002</t>
  </si>
  <si>
    <t>O21174430002</t>
  </si>
  <si>
    <t>O21174450002</t>
  </si>
  <si>
    <t>O21174470002</t>
  </si>
  <si>
    <t>O21174500002</t>
  </si>
  <si>
    <t>O21174560002</t>
  </si>
  <si>
    <t>O21174900002</t>
  </si>
  <si>
    <t>O21174990002</t>
  </si>
  <si>
    <t>O21175120002</t>
  </si>
  <si>
    <t>O21175210002</t>
  </si>
  <si>
    <t>G22912090002</t>
  </si>
  <si>
    <t>G22912110002</t>
  </si>
  <si>
    <t>Q18226910002</t>
  </si>
  <si>
    <t>G22912120001</t>
  </si>
  <si>
    <t>O21175520002</t>
  </si>
  <si>
    <t>O21175550002</t>
  </si>
  <si>
    <t>G22914630002</t>
  </si>
  <si>
    <t>G22914650002</t>
  </si>
  <si>
    <t>O21175750002</t>
  </si>
  <si>
    <t>Q18228730002</t>
  </si>
  <si>
    <t>Q18228750002</t>
  </si>
  <si>
    <t>Q18228760002</t>
  </si>
  <si>
    <t>S10617230002</t>
  </si>
  <si>
    <t>S10617240002</t>
  </si>
  <si>
    <t>S10617160003</t>
  </si>
  <si>
    <t>G22916010001</t>
  </si>
  <si>
    <t>G22914660001</t>
  </si>
  <si>
    <t>G22914600001</t>
  </si>
  <si>
    <t>G22914620001</t>
  </si>
  <si>
    <t>G22914640001</t>
  </si>
  <si>
    <t>S10617190003</t>
  </si>
  <si>
    <t>B21174840002</t>
  </si>
  <si>
    <t>B21174850002</t>
  </si>
  <si>
    <t>B21174860002</t>
  </si>
  <si>
    <t>B21174870002</t>
  </si>
  <si>
    <t>B21174940002</t>
  </si>
  <si>
    <t>B21175040002</t>
  </si>
  <si>
    <t>B21174960002</t>
  </si>
  <si>
    <t>B21175060002</t>
  </si>
  <si>
    <t>O21177380002</t>
  </si>
  <si>
    <t>F0012915</t>
  </si>
  <si>
    <t>O21177620002</t>
  </si>
  <si>
    <t>O21177640002</t>
  </si>
  <si>
    <t>O21177650002</t>
  </si>
  <si>
    <t>O21177660002</t>
  </si>
  <si>
    <t>O21177860002</t>
  </si>
  <si>
    <t>O21177880002</t>
  </si>
  <si>
    <t>S10617430001</t>
  </si>
  <si>
    <t>O21177900002</t>
  </si>
  <si>
    <t>O21177960002</t>
  </si>
  <si>
    <t>O21177970002</t>
  </si>
  <si>
    <t>O21177980002</t>
  </si>
  <si>
    <t>O21178210002</t>
  </si>
  <si>
    <t>O21178220002</t>
  </si>
  <si>
    <t>O21178230002</t>
  </si>
  <si>
    <t>O21178240002</t>
  </si>
  <si>
    <t>O21178260002</t>
  </si>
  <si>
    <t>O21178280002</t>
  </si>
  <si>
    <t>O21178350002</t>
  </si>
  <si>
    <t>O21178450002</t>
  </si>
  <si>
    <t>F0012921</t>
  </si>
  <si>
    <t>O21178510002</t>
  </si>
  <si>
    <t>O21178650002</t>
  </si>
  <si>
    <t>F0012924</t>
  </si>
  <si>
    <t>B21177690002</t>
  </si>
  <si>
    <t>B21177760002</t>
  </si>
  <si>
    <t>B21177780002</t>
  </si>
  <si>
    <t>B21177790002</t>
  </si>
  <si>
    <t>B21177800002</t>
  </si>
  <si>
    <t>B21177810002</t>
  </si>
  <si>
    <t>B21177820002</t>
  </si>
  <si>
    <t>B21177830002</t>
  </si>
  <si>
    <t>B21177990002</t>
  </si>
  <si>
    <t>B21178000002</t>
  </si>
  <si>
    <t>B21178060002</t>
  </si>
  <si>
    <t>B21178090002</t>
  </si>
  <si>
    <t>B21178100002</t>
  </si>
  <si>
    <t>B21178130002</t>
  </si>
  <si>
    <t>S10617700001</t>
  </si>
  <si>
    <t>S10617720001</t>
  </si>
  <si>
    <t>S10617750001</t>
  </si>
  <si>
    <t>S10617820001</t>
  </si>
  <si>
    <t>S10617850001</t>
  </si>
  <si>
    <t>S10617880001</t>
  </si>
  <si>
    <t>S10617890001</t>
  </si>
  <si>
    <t>S10617910001</t>
  </si>
  <si>
    <t>S10617930001</t>
  </si>
  <si>
    <t>S10617680001</t>
  </si>
  <si>
    <t>S10617960001</t>
  </si>
  <si>
    <t>S10617980001</t>
  </si>
  <si>
    <t>S10617990001</t>
  </si>
  <si>
    <t>S10618020001</t>
  </si>
  <si>
    <t>S10618030001</t>
  </si>
  <si>
    <t>S10618060001</t>
  </si>
  <si>
    <t>S10618070001</t>
  </si>
  <si>
    <t>S10618090001</t>
  </si>
  <si>
    <t>S10618140001</t>
  </si>
  <si>
    <t>S10618190001</t>
  </si>
  <si>
    <t>G22935370004</t>
  </si>
  <si>
    <t>O21181430002</t>
  </si>
  <si>
    <t>O21181470002</t>
  </si>
  <si>
    <t>O21181550002</t>
  </si>
  <si>
    <t>O21181580002</t>
  </si>
  <si>
    <t>O21181610002</t>
  </si>
  <si>
    <t>O21181620002</t>
  </si>
  <si>
    <t>O21181720002</t>
  </si>
  <si>
    <t>O21181730002</t>
  </si>
  <si>
    <t>O21181890002</t>
  </si>
  <si>
    <t>O21182110002</t>
  </si>
  <si>
    <t>O21182120002</t>
  </si>
  <si>
    <t>O21182140002</t>
  </si>
  <si>
    <t>O21182160002</t>
  </si>
  <si>
    <t>O21182170002</t>
  </si>
  <si>
    <t>O21182180002</t>
  </si>
  <si>
    <t>O21182230002</t>
  </si>
  <si>
    <t>O21182350002</t>
  </si>
  <si>
    <t>G22943280002</t>
  </si>
  <si>
    <t>G22943300002</t>
  </si>
  <si>
    <t>G22943320002</t>
  </si>
  <si>
    <t>G22943290001</t>
  </si>
  <si>
    <t>G22943310001</t>
  </si>
  <si>
    <t>G22943330001</t>
  </si>
  <si>
    <t>O21182660002</t>
  </si>
  <si>
    <t>O21182970002</t>
  </si>
  <si>
    <t>O21183000002</t>
  </si>
  <si>
    <t>O21183070002</t>
  </si>
  <si>
    <t>F0012939</t>
  </si>
  <si>
    <t>G22950460001</t>
  </si>
  <si>
    <t>B21181640002</t>
  </si>
  <si>
    <t>B21181660002</t>
  </si>
  <si>
    <t>B21181670002</t>
  </si>
  <si>
    <t>B21181700002</t>
  </si>
  <si>
    <t>B21181780002</t>
  </si>
  <si>
    <t>B21181810002</t>
  </si>
  <si>
    <t>B21181830002</t>
  </si>
  <si>
    <t>B21182040002</t>
  </si>
  <si>
    <t>B21182190002</t>
  </si>
  <si>
    <t>B21182220002</t>
  </si>
  <si>
    <t>B21182240002</t>
  </si>
  <si>
    <t>B21182260002</t>
  </si>
  <si>
    <t>B21182270002</t>
  </si>
  <si>
    <t>B21182290002</t>
  </si>
  <si>
    <t>B21182310002</t>
  </si>
  <si>
    <t>B21182380002</t>
  </si>
  <si>
    <t>G22951930002</t>
  </si>
  <si>
    <t>G22951940001</t>
  </si>
  <si>
    <t>S10618440001</t>
  </si>
  <si>
    <t>S10618460001</t>
  </si>
  <si>
    <t>S10618480001</t>
  </si>
  <si>
    <t>S10618500001</t>
  </si>
  <si>
    <t>B21181800002</t>
  </si>
  <si>
    <t>O21185490002</t>
  </si>
  <si>
    <t>O21185570002</t>
  </si>
  <si>
    <t>O21185620002</t>
  </si>
  <si>
    <t>O21185700002</t>
  </si>
  <si>
    <t>O21186180002</t>
  </si>
  <si>
    <t>Q18247490002</t>
  </si>
  <si>
    <t>G22963200002</t>
  </si>
  <si>
    <t>G22963220002</t>
  </si>
  <si>
    <t>G22963210001</t>
  </si>
  <si>
    <t>G22963230001</t>
  </si>
  <si>
    <t>B21185460002</t>
  </si>
  <si>
    <t>B21185520002</t>
  </si>
  <si>
    <t>B21185540002</t>
  </si>
  <si>
    <t>B21185560002</t>
  </si>
  <si>
    <t>B21185760002</t>
  </si>
  <si>
    <t>O21186430002</t>
  </si>
  <si>
    <t>O21186440002</t>
  </si>
  <si>
    <t>O21186450002</t>
  </si>
  <si>
    <t>Q18249560002</t>
  </si>
  <si>
    <t>G22966700004</t>
  </si>
  <si>
    <t>G22966030001</t>
  </si>
  <si>
    <t>Q18249720002</t>
  </si>
  <si>
    <t>S10618920003</t>
  </si>
  <si>
    <t>S10619310003</t>
  </si>
  <si>
    <t>S10619330003</t>
  </si>
  <si>
    <t>S10619350003</t>
  </si>
  <si>
    <t>S10619370003</t>
  </si>
  <si>
    <t>S10619380003</t>
  </si>
  <si>
    <t>O21188040002</t>
  </si>
  <si>
    <t>O21188300002</t>
  </si>
  <si>
    <t>O21188340002</t>
  </si>
  <si>
    <t>O21188570002</t>
  </si>
  <si>
    <t>O21188730002</t>
  </si>
  <si>
    <t>O21188740002</t>
  </si>
  <si>
    <t>G22974710003</t>
  </si>
  <si>
    <t>O21188860002</t>
  </si>
  <si>
    <t>O21188870002</t>
  </si>
  <si>
    <t>O21188900002</t>
  </si>
  <si>
    <t>O21188940002</t>
  </si>
  <si>
    <t>O21188960002</t>
  </si>
  <si>
    <t>O21189000002</t>
  </si>
  <si>
    <t>O21189190002</t>
  </si>
  <si>
    <t>O21189230002</t>
  </si>
  <si>
    <t>O21189260002</t>
  </si>
  <si>
    <t>O21189270002</t>
  </si>
  <si>
    <t>O21189280002</t>
  </si>
  <si>
    <t>O21189300002</t>
  </si>
  <si>
    <t>O21189400002</t>
  </si>
  <si>
    <t>G22977880001</t>
  </si>
  <si>
    <t>G22977860001</t>
  </si>
  <si>
    <t>G22977900001</t>
  </si>
  <si>
    <t>G22978010002</t>
  </si>
  <si>
    <t>G22978030002</t>
  </si>
  <si>
    <t>G22977990002</t>
  </si>
  <si>
    <t>G22977970002</t>
  </si>
  <si>
    <t>G22977950002</t>
  </si>
  <si>
    <t>G22977930002</t>
  </si>
  <si>
    <t>G22977940001</t>
  </si>
  <si>
    <t>G22977960001</t>
  </si>
  <si>
    <t>G22978040001</t>
  </si>
  <si>
    <t>G22978020001</t>
  </si>
  <si>
    <t>G22978000001</t>
  </si>
  <si>
    <t>G22977980001</t>
  </si>
  <si>
    <t>O21189650002</t>
  </si>
  <si>
    <t>O21189670002</t>
  </si>
  <si>
    <t>O21189680002</t>
  </si>
  <si>
    <t>G22979590003</t>
  </si>
  <si>
    <t>O21189740002</t>
  </si>
  <si>
    <t>Q18257050002</t>
  </si>
  <si>
    <t>Q18257060002</t>
  </si>
  <si>
    <t>G22980840001</t>
  </si>
  <si>
    <t>S10619830003</t>
  </si>
  <si>
    <t>B21188710002</t>
  </si>
  <si>
    <t>B21188750002</t>
  </si>
  <si>
    <t>B21188530002</t>
  </si>
  <si>
    <t>B21188350002</t>
  </si>
  <si>
    <t>B21189150002</t>
  </si>
  <si>
    <t>J05510320002</t>
  </si>
  <si>
    <t>O21191480002</t>
  </si>
  <si>
    <t>O21191650002</t>
  </si>
  <si>
    <t>O21191740002</t>
  </si>
  <si>
    <t>O21191810002</t>
  </si>
  <si>
    <t>O21191920002</t>
  </si>
  <si>
    <t>O21191930002</t>
  </si>
  <si>
    <t>O21191980002</t>
  </si>
  <si>
    <t>O21192010002</t>
  </si>
  <si>
    <t>O21192020002</t>
  </si>
  <si>
    <t>O21192090002</t>
  </si>
  <si>
    <t>O21192240002</t>
  </si>
  <si>
    <t>O21192480002</t>
  </si>
  <si>
    <t>O21192500002</t>
  </si>
  <si>
    <t>O21192560002</t>
  </si>
  <si>
    <t>O21192590002</t>
  </si>
  <si>
    <t>O21192620002</t>
  </si>
  <si>
    <t>O21192660002</t>
  </si>
  <si>
    <t>O21192730002</t>
  </si>
  <si>
    <t>G22999240002</t>
  </si>
  <si>
    <t>G22999260002</t>
  </si>
  <si>
    <t>G22999320002</t>
  </si>
  <si>
    <t>O21192760002</t>
  </si>
  <si>
    <t>O21192780002</t>
  </si>
  <si>
    <t>O21192800002</t>
  </si>
  <si>
    <t>O21192840002</t>
  </si>
  <si>
    <t>O21192870002</t>
  </si>
  <si>
    <t>O21192890002</t>
  </si>
  <si>
    <t>O21192900002</t>
  </si>
  <si>
    <t>O21192910002</t>
  </si>
  <si>
    <t>O21192930002</t>
  </si>
  <si>
    <t>Q18264000002</t>
  </si>
  <si>
    <t>Q18264350002</t>
  </si>
  <si>
    <t>Q18264360002</t>
  </si>
  <si>
    <t>G22999250001</t>
  </si>
  <si>
    <t>G22999270001</t>
  </si>
  <si>
    <t>G22999290001</t>
  </si>
  <si>
    <t>G22999310001</t>
  </si>
  <si>
    <t>G22999330001</t>
  </si>
  <si>
    <t>G23000030001</t>
  </si>
  <si>
    <t>G23000050001</t>
  </si>
  <si>
    <t>G23000070001</t>
  </si>
  <si>
    <t>G23000090001</t>
  </si>
  <si>
    <t>S10620300001</t>
  </si>
  <si>
    <t>B21191440002</t>
  </si>
  <si>
    <t>B21191500002</t>
  </si>
  <si>
    <t>G23000120001</t>
  </si>
  <si>
    <t>G23001590001</t>
  </si>
  <si>
    <t>G23001610001</t>
  </si>
  <si>
    <t>G23002620002</t>
  </si>
  <si>
    <t>G23002630001</t>
  </si>
  <si>
    <t>G23002640004</t>
  </si>
  <si>
    <t>S10620390003</t>
  </si>
  <si>
    <t>S10620210003</t>
  </si>
  <si>
    <t>S10620610002</t>
  </si>
  <si>
    <t>O21194710002</t>
  </si>
  <si>
    <t>O21194800002</t>
  </si>
  <si>
    <t>O21195140002</t>
  </si>
  <si>
    <t>O21195240002</t>
  </si>
  <si>
    <t>Q18267300002</t>
  </si>
  <si>
    <t>O21195270002</t>
  </si>
  <si>
    <t>O21195420002</t>
  </si>
  <si>
    <t>O21195430002</t>
  </si>
  <si>
    <t>O21195690002</t>
  </si>
  <si>
    <t>O21195700002</t>
  </si>
  <si>
    <t>O21195750002</t>
  </si>
  <si>
    <t>O21195810002</t>
  </si>
  <si>
    <t>O21195840002</t>
  </si>
  <si>
    <t>O21195860002</t>
  </si>
  <si>
    <t>O21195940002</t>
  </si>
  <si>
    <t>O21195990002</t>
  </si>
  <si>
    <t>O21196000002</t>
  </si>
  <si>
    <t>O21196040002</t>
  </si>
  <si>
    <t>O21196080002</t>
  </si>
  <si>
    <t>O21196100002</t>
  </si>
  <si>
    <t>O21196130002</t>
  </si>
  <si>
    <t>O21196140002</t>
  </si>
  <si>
    <t>G23016070002</t>
  </si>
  <si>
    <t>G23016130002</t>
  </si>
  <si>
    <t>G23016190002</t>
  </si>
  <si>
    <t>G23016210002</t>
  </si>
  <si>
    <t>G23016230002</t>
  </si>
  <si>
    <t>G23016080001</t>
  </si>
  <si>
    <t>G23016100001</t>
  </si>
  <si>
    <t>G23016120001</t>
  </si>
  <si>
    <t>G23016140001</t>
  </si>
  <si>
    <t>G23016200001</t>
  </si>
  <si>
    <t>G23016220001</t>
  </si>
  <si>
    <t>G23016240001</t>
  </si>
  <si>
    <t>G23017580002</t>
  </si>
  <si>
    <t>G23017570001</t>
  </si>
  <si>
    <t>G23017590001</t>
  </si>
  <si>
    <t>B21194890002</t>
  </si>
  <si>
    <t>B21195200002</t>
  </si>
  <si>
    <t>G23020680002</t>
  </si>
  <si>
    <t>G23020700002</t>
  </si>
  <si>
    <t>G23020720002</t>
  </si>
  <si>
    <t>G23020740002</t>
  </si>
  <si>
    <t>G23020690001</t>
  </si>
  <si>
    <t>G23020710001</t>
  </si>
  <si>
    <t>G23020730001</t>
  </si>
  <si>
    <t>G23020750001</t>
  </si>
  <si>
    <t>S10620780001</t>
  </si>
  <si>
    <t>S10620820003</t>
  </si>
  <si>
    <t>S10621040001</t>
  </si>
  <si>
    <t>S10621000001</t>
  </si>
  <si>
    <t>O21197790002</t>
  </si>
  <si>
    <t>O21197960002</t>
  </si>
  <si>
    <t>O21198160002</t>
  </si>
  <si>
    <t>O21198630002</t>
  </si>
  <si>
    <t>O21198640002</t>
  </si>
  <si>
    <t>O21198650002</t>
  </si>
  <si>
    <t>O21198800002</t>
  </si>
  <si>
    <t>O21198810002</t>
  </si>
  <si>
    <t>O21198830002</t>
  </si>
  <si>
    <t>O21198850002</t>
  </si>
  <si>
    <t>O21198860002</t>
  </si>
  <si>
    <t>O21198900002</t>
  </si>
  <si>
    <t>O21198910002</t>
  </si>
  <si>
    <t>O21198990002</t>
  </si>
  <si>
    <t>O21199030002</t>
  </si>
  <si>
    <t>O21199100002</t>
  </si>
  <si>
    <t>O21199080002</t>
  </si>
  <si>
    <t>O21199090002</t>
  </si>
  <si>
    <t>O21199130002</t>
  </si>
  <si>
    <t>O21199140002</t>
  </si>
  <si>
    <t>O21199160002</t>
  </si>
  <si>
    <t>O21199240002</t>
  </si>
  <si>
    <t>Q18277950002</t>
  </si>
  <si>
    <t>G23031070002</t>
  </si>
  <si>
    <t>G23030990002</t>
  </si>
  <si>
    <t>G23031050002</t>
  </si>
  <si>
    <t>G23031110002</t>
  </si>
  <si>
    <t>G23031130002</t>
  </si>
  <si>
    <t>G23031150002</t>
  </si>
  <si>
    <t>G23031170002</t>
  </si>
  <si>
    <t>G23031190002</t>
  </si>
  <si>
    <t>G23031210002</t>
  </si>
  <si>
    <t>G23031230002</t>
  </si>
  <si>
    <t>G23031250002</t>
  </si>
  <si>
    <t>G23031000001</t>
  </si>
  <si>
    <t>G23031020001</t>
  </si>
  <si>
    <t>G23031060001</t>
  </si>
  <si>
    <t>G23031080001</t>
  </si>
  <si>
    <t>G23031100001</t>
  </si>
  <si>
    <t>G23031120001</t>
  </si>
  <si>
    <t>G23031140001</t>
  </si>
  <si>
    <t>G23031160001</t>
  </si>
  <si>
    <t>G23031180001</t>
  </si>
  <si>
    <t>G23031200001</t>
  </si>
  <si>
    <t>G23031220001</t>
  </si>
  <si>
    <t>G23031240001</t>
  </si>
  <si>
    <t>G23031260001</t>
  </si>
  <si>
    <t>G23031280001</t>
  </si>
  <si>
    <t>O21199280002</t>
  </si>
  <si>
    <t>O21199520002</t>
  </si>
  <si>
    <t>J05521120002</t>
  </si>
  <si>
    <t>J05521130002</t>
  </si>
  <si>
    <t>G23035200001</t>
  </si>
  <si>
    <t>B21198050002</t>
  </si>
  <si>
    <t>B21198070002</t>
  </si>
  <si>
    <t>B21198100002</t>
  </si>
  <si>
    <t>B21198110002</t>
  </si>
  <si>
    <t>B21198120002</t>
  </si>
  <si>
    <t>B21198140002</t>
  </si>
  <si>
    <t>B21198180002</t>
  </si>
  <si>
    <t>B21198450002</t>
  </si>
  <si>
    <t>B21198490002</t>
  </si>
  <si>
    <t>B21198510002</t>
  </si>
  <si>
    <t>B21198540002</t>
  </si>
  <si>
    <t>B21198690002</t>
  </si>
  <si>
    <t>J05521140002</t>
  </si>
  <si>
    <t>S10621670001</t>
  </si>
  <si>
    <t>S10621670004</t>
  </si>
  <si>
    <t>S10621600003</t>
  </si>
  <si>
    <t>O21201110002</t>
  </si>
  <si>
    <t>O21201120002</t>
  </si>
  <si>
    <t>O21201230002</t>
  </si>
  <si>
    <t>O21201600002</t>
  </si>
  <si>
    <t>O21201750002</t>
  </si>
  <si>
    <t>O21201780002</t>
  </si>
  <si>
    <t>O21201800002</t>
  </si>
  <si>
    <t>O21201880002</t>
  </si>
  <si>
    <t>O21201950002</t>
  </si>
  <si>
    <t>Q18284310002</t>
  </si>
  <si>
    <t>Q18284320002</t>
  </si>
  <si>
    <t>Q18284360002</t>
  </si>
  <si>
    <t>O21202080002</t>
  </si>
  <si>
    <t>O21202100002</t>
  </si>
  <si>
    <t>G23049930002</t>
  </si>
  <si>
    <t>G23049950002</t>
  </si>
  <si>
    <t>G23049970002</t>
  </si>
  <si>
    <t>O21202350002</t>
  </si>
  <si>
    <t>G23049980001</t>
  </si>
  <si>
    <t>G23049960001</t>
  </si>
  <si>
    <t>G23049940001</t>
  </si>
  <si>
    <t>O21202500002</t>
  </si>
  <si>
    <t>O21202510002</t>
  </si>
  <si>
    <t>Q18288800002</t>
  </si>
  <si>
    <t>B21201250002</t>
  </si>
  <si>
    <t>B21201270002</t>
  </si>
  <si>
    <t>B21201450002</t>
  </si>
  <si>
    <t>B21201480002</t>
  </si>
  <si>
    <t>B21201490002</t>
  </si>
  <si>
    <t>B21201500002</t>
  </si>
  <si>
    <t>B21201520002</t>
  </si>
  <si>
    <t>B21201550002</t>
  </si>
  <si>
    <t>B21201620002</t>
  </si>
  <si>
    <t>B21201730002</t>
  </si>
  <si>
    <t>B21201850002</t>
  </si>
  <si>
    <t>B21201860002</t>
  </si>
  <si>
    <t>G23052200002</t>
  </si>
  <si>
    <t>G23052210001</t>
  </si>
  <si>
    <t>B21201920002</t>
  </si>
  <si>
    <t>O21204160002</t>
  </si>
  <si>
    <t>F0013045</t>
  </si>
  <si>
    <t>O21204400002</t>
  </si>
  <si>
    <t>O21204480002</t>
  </si>
  <si>
    <t>O21204440002</t>
  </si>
  <si>
    <t>O21204450002</t>
  </si>
  <si>
    <t>O21204460002</t>
  </si>
  <si>
    <t>O21204510002</t>
  </si>
  <si>
    <t>O21204530002</t>
  </si>
  <si>
    <t>O21204600002</t>
  </si>
  <si>
    <t>O21204750002</t>
  </si>
  <si>
    <t>O21204820002</t>
  </si>
  <si>
    <t>G23063750002</t>
  </si>
  <si>
    <t>O21204930002</t>
  </si>
  <si>
    <t>O21204940002</t>
  </si>
  <si>
    <t>O21204950002</t>
  </si>
  <si>
    <t>O21204980002</t>
  </si>
  <si>
    <t>G23062040002</t>
  </si>
  <si>
    <t>G23062080001</t>
  </si>
  <si>
    <t>G23062050001</t>
  </si>
  <si>
    <t>G23063760001</t>
  </si>
  <si>
    <t>O21205080002</t>
  </si>
  <si>
    <t>S10622690001</t>
  </si>
  <si>
    <t>S10622700001</t>
  </si>
  <si>
    <t>O21205180002</t>
  </si>
  <si>
    <t>G23065170073</t>
  </si>
  <si>
    <t>G23065170068</t>
  </si>
  <si>
    <t>O21205250002</t>
  </si>
  <si>
    <t>B21204540002</t>
  </si>
  <si>
    <t>B21204610002</t>
  </si>
  <si>
    <t>B21204620002</t>
  </si>
  <si>
    <t>B21204630002</t>
  </si>
  <si>
    <t>B21204650002</t>
  </si>
  <si>
    <t>B21204660002</t>
  </si>
  <si>
    <t>B21204670002</t>
  </si>
  <si>
    <t>B21204690002</t>
  </si>
  <si>
    <t>S10622860003</t>
  </si>
  <si>
    <t>S10622930001</t>
  </si>
  <si>
    <t>S10622990001</t>
  </si>
  <si>
    <t>S10623010001</t>
  </si>
  <si>
    <t>S10623030001</t>
  </si>
  <si>
    <t>S10623100001</t>
  </si>
  <si>
    <t>S10623120001</t>
  </si>
  <si>
    <t>O21206980002</t>
  </si>
  <si>
    <t>O21207660002</t>
  </si>
  <si>
    <t>Q18297250002</t>
  </si>
  <si>
    <t>O21207770002</t>
  </si>
  <si>
    <t>O21207800002</t>
  </si>
  <si>
    <t>O21207860002</t>
  </si>
  <si>
    <t>O21207910002</t>
  </si>
  <si>
    <t>O21207980002</t>
  </si>
  <si>
    <t>O21208050002</t>
  </si>
  <si>
    <t>O21208080002</t>
  </si>
  <si>
    <t>O21208180002</t>
  </si>
  <si>
    <t>O21208200002</t>
  </si>
  <si>
    <t>O21208210002</t>
  </si>
  <si>
    <t>O21208220002</t>
  </si>
  <si>
    <t>O21208270002</t>
  </si>
  <si>
    <t>O21208370002</t>
  </si>
  <si>
    <t>O21208470002</t>
  </si>
  <si>
    <t>G23079790001</t>
  </si>
  <si>
    <t>G23079810001</t>
  </si>
  <si>
    <t>O21208570002</t>
  </si>
  <si>
    <t>O21208580002</t>
  </si>
  <si>
    <t>O21208590002</t>
  </si>
  <si>
    <t>G23079860002</t>
  </si>
  <si>
    <t>G23079880002</t>
  </si>
  <si>
    <t>G23079900002</t>
  </si>
  <si>
    <t>G23079920002</t>
  </si>
  <si>
    <t>G23079870001</t>
  </si>
  <si>
    <t>G23079890001</t>
  </si>
  <si>
    <t>G23079910001</t>
  </si>
  <si>
    <t>G23079930001</t>
  </si>
  <si>
    <t>O21208660002</t>
  </si>
  <si>
    <t>O21208720002</t>
  </si>
  <si>
    <t>O21208740002</t>
  </si>
  <si>
    <t>O21208750002</t>
  </si>
  <si>
    <t>O21208760002</t>
  </si>
  <si>
    <t>G23081280067</t>
  </si>
  <si>
    <t>G23081300038</t>
  </si>
  <si>
    <t>G23082630001</t>
  </si>
  <si>
    <t>S10626270003</t>
  </si>
  <si>
    <t>O21208790002</t>
  </si>
  <si>
    <t>O21208800002</t>
  </si>
  <si>
    <t>O21208840002</t>
  </si>
  <si>
    <t>Q18301570002</t>
  </si>
  <si>
    <t>S10626590001</t>
  </si>
  <si>
    <t>B21207300002</t>
  </si>
  <si>
    <t>B21207330002</t>
  </si>
  <si>
    <t>B21207340002</t>
  </si>
  <si>
    <t>B21207350002</t>
  </si>
  <si>
    <t>B21207360002</t>
  </si>
  <si>
    <t>B21207390002</t>
  </si>
  <si>
    <t>B21207400002</t>
  </si>
  <si>
    <t>B21207410002</t>
  </si>
  <si>
    <t>B21207460002</t>
  </si>
  <si>
    <t>B21207430002</t>
  </si>
  <si>
    <t>B21207440002</t>
  </si>
  <si>
    <t>B21207450002</t>
  </si>
  <si>
    <t>B21207480002</t>
  </si>
  <si>
    <t>B21207490002</t>
  </si>
  <si>
    <t>B21207520002</t>
  </si>
  <si>
    <t>B21207530002</t>
  </si>
  <si>
    <t>B21207540002</t>
  </si>
  <si>
    <t>B21207570002</t>
  </si>
  <si>
    <t>B21207590002</t>
  </si>
  <si>
    <t>B21207610002</t>
  </si>
  <si>
    <t>B21207640002</t>
  </si>
  <si>
    <t>B21207670002</t>
  </si>
  <si>
    <t>B21207680002</t>
  </si>
  <si>
    <t>B21207750002</t>
  </si>
  <si>
    <t>B21207850002</t>
  </si>
  <si>
    <t>B21207950002</t>
  </si>
  <si>
    <t>B21207970002</t>
  </si>
  <si>
    <t>B21208000002</t>
  </si>
  <si>
    <t>B21208010002</t>
  </si>
  <si>
    <t>S10626880003</t>
  </si>
  <si>
    <t>B21207890002</t>
  </si>
  <si>
    <t>O21210600002</t>
  </si>
  <si>
    <t>O21210610002</t>
  </si>
  <si>
    <t>O21210620002</t>
  </si>
  <si>
    <t>O21210630002</t>
  </si>
  <si>
    <t>O21210640002</t>
  </si>
  <si>
    <t>O21210660002</t>
  </si>
  <si>
    <t>O21210760002</t>
  </si>
  <si>
    <t>O21210850002</t>
  </si>
  <si>
    <t>O21210880002</t>
  </si>
  <si>
    <t>O21210900002</t>
  </si>
  <si>
    <t>O21210950002</t>
  </si>
  <si>
    <t>O21211000002</t>
  </si>
  <si>
    <t>O21211110002</t>
  </si>
  <si>
    <t>O21211120002</t>
  </si>
  <si>
    <t>O21211270002</t>
  </si>
  <si>
    <t>O21211330002</t>
  </si>
  <si>
    <t>G23097910002</t>
  </si>
  <si>
    <t>G23097880001</t>
  </si>
  <si>
    <t>G23097900001</t>
  </si>
  <si>
    <t>G23097920001</t>
  </si>
  <si>
    <t>G23097940001</t>
  </si>
  <si>
    <t>G23097960001</t>
  </si>
  <si>
    <t>O21211440002</t>
  </si>
  <si>
    <t>O21211610002</t>
  </si>
  <si>
    <t>Q18308280002</t>
  </si>
  <si>
    <t>Q18308290002</t>
  </si>
  <si>
    <t>Q18308320002</t>
  </si>
  <si>
    <t>O21211690002</t>
  </si>
  <si>
    <t>G23102120002</t>
  </si>
  <si>
    <t>G23102140002</t>
  </si>
  <si>
    <t>G23102160002</t>
  </si>
  <si>
    <t>G23102130001</t>
  </si>
  <si>
    <t>G23102150001</t>
  </si>
  <si>
    <t>G23102170001</t>
  </si>
  <si>
    <t>S10627470003</t>
  </si>
  <si>
    <t>S10627780001</t>
  </si>
  <si>
    <t>B21210550002</t>
  </si>
  <si>
    <t>B21210730002</t>
  </si>
  <si>
    <t>B21210780002</t>
  </si>
  <si>
    <t>B21210790002</t>
  </si>
  <si>
    <t>B21210810002</t>
  </si>
  <si>
    <t>B21210930002</t>
  </si>
  <si>
    <t>B21210960002</t>
  </si>
  <si>
    <t>B21211030002</t>
  </si>
  <si>
    <t>B21211040002</t>
  </si>
  <si>
    <t>S10627790001</t>
  </si>
  <si>
    <t>S10627750004</t>
  </si>
  <si>
    <t>S10627750001</t>
  </si>
  <si>
    <t>G23103680001</t>
  </si>
  <si>
    <t>G23103620001</t>
  </si>
  <si>
    <t>G23103640001</t>
  </si>
  <si>
    <t>G23103660001</t>
  </si>
  <si>
    <t>O21213240002</t>
  </si>
  <si>
    <t>O21213300002</t>
  </si>
  <si>
    <t>O21213410002</t>
  </si>
  <si>
    <t>O21213530002</t>
  </si>
  <si>
    <t>O21213570002</t>
  </si>
  <si>
    <t>O21213640002</t>
  </si>
  <si>
    <t>O21213720002</t>
  </si>
  <si>
    <t>O21213880002</t>
  </si>
  <si>
    <t>O21213960002</t>
  </si>
  <si>
    <t>J05530710002</t>
  </si>
  <si>
    <t>J05530720002</t>
  </si>
  <si>
    <t>Q18314000002</t>
  </si>
  <si>
    <t>O21214320002</t>
  </si>
  <si>
    <t>O21214530002</t>
  </si>
  <si>
    <t>O21214410002</t>
  </si>
  <si>
    <t>O21214510002</t>
  </si>
  <si>
    <t>O21214550002</t>
  </si>
  <si>
    <t>O21214560002</t>
  </si>
  <si>
    <t>G23115150002</t>
  </si>
  <si>
    <t>G23115160001</t>
  </si>
  <si>
    <t>G23116520002</t>
  </si>
  <si>
    <t>O21214790002</t>
  </si>
  <si>
    <t>O21214880002</t>
  </si>
  <si>
    <t>O21214920002</t>
  </si>
  <si>
    <t>G23116490001</t>
  </si>
  <si>
    <t>S10628480003</t>
  </si>
  <si>
    <t>S10628500003</t>
  </si>
  <si>
    <t>S10628510003</t>
  </si>
  <si>
    <t>B21213430002</t>
  </si>
  <si>
    <t>B21213440002</t>
  </si>
  <si>
    <t>B21213450002</t>
  </si>
  <si>
    <t>B21213460002</t>
  </si>
  <si>
    <t>B21213470002</t>
  </si>
  <si>
    <t>B21213480002</t>
  </si>
  <si>
    <t>B21213680002</t>
  </si>
  <si>
    <t>B21213860002</t>
  </si>
  <si>
    <t>B21213870002</t>
  </si>
  <si>
    <t>B21213900002</t>
  </si>
  <si>
    <t>B21213910002</t>
  </si>
  <si>
    <t>B21213930002</t>
  </si>
  <si>
    <t>B21213950002</t>
  </si>
  <si>
    <t>B21214010002</t>
  </si>
  <si>
    <t>B21213990002</t>
  </si>
  <si>
    <t>B21214000002</t>
  </si>
  <si>
    <t>B21214030002</t>
  </si>
  <si>
    <t>S10628520003</t>
  </si>
  <si>
    <t>S10628600001</t>
  </si>
  <si>
    <t>S10628440003</t>
  </si>
  <si>
    <t>S10628890003</t>
  </si>
  <si>
    <t>O21216670002</t>
  </si>
  <si>
    <t>O21216720002</t>
  </si>
  <si>
    <t>O21216830002</t>
  </si>
  <si>
    <t>O21216880002</t>
  </si>
  <si>
    <t>G23125290003</t>
  </si>
  <si>
    <t>O21217120002</t>
  </si>
  <si>
    <t>O21217130002</t>
  </si>
  <si>
    <t>O21217350002</t>
  </si>
  <si>
    <t>O21217430002</t>
  </si>
  <si>
    <t>O21217440002</t>
  </si>
  <si>
    <t>O21217590002</t>
  </si>
  <si>
    <t>O21217710002</t>
  </si>
  <si>
    <t>O21217760002</t>
  </si>
  <si>
    <t>O21217810002</t>
  </si>
  <si>
    <t>Q18322210002</t>
  </si>
  <si>
    <t>O21217930002</t>
  </si>
  <si>
    <t>O21217970002</t>
  </si>
  <si>
    <t>G23132540002</t>
  </si>
  <si>
    <t>G23132560002</t>
  </si>
  <si>
    <t>G23132520004</t>
  </si>
  <si>
    <t>G23132530004</t>
  </si>
  <si>
    <t>G23132550001</t>
  </si>
  <si>
    <t>G23132570001</t>
  </si>
  <si>
    <t>B21216710002</t>
  </si>
  <si>
    <t>B21216930002</t>
  </si>
  <si>
    <t>B21216960002</t>
  </si>
  <si>
    <t>B21216980002</t>
  </si>
  <si>
    <t>B21217020002</t>
  </si>
  <si>
    <t>B21217050002</t>
  </si>
  <si>
    <t>G23134160002</t>
  </si>
  <si>
    <t>G23134170001</t>
  </si>
  <si>
    <t>G23134190001</t>
  </si>
  <si>
    <t>G23134200004</t>
  </si>
  <si>
    <t>I01135740002</t>
  </si>
  <si>
    <t>S10629210003</t>
  </si>
  <si>
    <t>S10629290003</t>
  </si>
  <si>
    <t>S10629340003</t>
  </si>
  <si>
    <t>S10629380003</t>
  </si>
  <si>
    <t>S10629420001</t>
  </si>
  <si>
    <t>S10629500001</t>
  </si>
  <si>
    <t>S10629520001</t>
  </si>
  <si>
    <t>O21219780002</t>
  </si>
  <si>
    <t>O21219860002</t>
  </si>
  <si>
    <t>O21219940002</t>
  </si>
  <si>
    <t>O21219950002</t>
  </si>
  <si>
    <t>O21220160002</t>
  </si>
  <si>
    <t>O21220340002</t>
  </si>
  <si>
    <t>O21220320002</t>
  </si>
  <si>
    <t>O21220250002</t>
  </si>
  <si>
    <t>O21220220002</t>
  </si>
  <si>
    <t>O21220350002</t>
  </si>
  <si>
    <t>O21220400002</t>
  </si>
  <si>
    <t>O21220490002</t>
  </si>
  <si>
    <t>O21220510002</t>
  </si>
  <si>
    <t>O21220520002</t>
  </si>
  <si>
    <t>Q18329500002</t>
  </si>
  <si>
    <t>O21220550002</t>
  </si>
  <si>
    <t>G23147040001</t>
  </si>
  <si>
    <t>G23149610002</t>
  </si>
  <si>
    <t>O21220610002</t>
  </si>
  <si>
    <t>O21220770002</t>
  </si>
  <si>
    <t>O21220790002</t>
  </si>
  <si>
    <t>Q18332080002</t>
  </si>
  <si>
    <t>G23149440003</t>
  </si>
  <si>
    <t>G23149550003</t>
  </si>
  <si>
    <t>G23149640001</t>
  </si>
  <si>
    <t>S10629580001</t>
  </si>
  <si>
    <t>S10629580003</t>
  </si>
  <si>
    <t>O21220800002</t>
  </si>
  <si>
    <t>O21220830002</t>
  </si>
  <si>
    <t>O21220940002</t>
  </si>
  <si>
    <t>G23151160004</t>
  </si>
  <si>
    <t>B21219830002</t>
  </si>
  <si>
    <t>B21219880002</t>
  </si>
  <si>
    <t>B21220080002</t>
  </si>
  <si>
    <t>B21220090002</t>
  </si>
  <si>
    <t>B21220140002</t>
  </si>
  <si>
    <t>B21220200002</t>
  </si>
  <si>
    <t>B21220210002</t>
  </si>
  <si>
    <t>B21220310002</t>
  </si>
  <si>
    <t>G23151170002</t>
  </si>
  <si>
    <t>Q18333370002</t>
  </si>
  <si>
    <t>G23151180001</t>
  </si>
  <si>
    <t>S10629690003</t>
  </si>
  <si>
    <t>S10629710001</t>
  </si>
  <si>
    <t>S10629730003</t>
  </si>
  <si>
    <t>S10629860001</t>
  </si>
  <si>
    <t>S10630210001</t>
  </si>
  <si>
    <t>B21220120002</t>
  </si>
  <si>
    <t>O21222850002</t>
  </si>
  <si>
    <t>O21222910002</t>
  </si>
  <si>
    <t>O21222920002</t>
  </si>
  <si>
    <t>O21222930002</t>
  </si>
  <si>
    <t>O21222950002</t>
  </si>
  <si>
    <t>O21223080002</t>
  </si>
  <si>
    <t>O21223250002</t>
  </si>
  <si>
    <t>S10630390001</t>
  </si>
  <si>
    <t>S10630390003</t>
  </si>
  <si>
    <t>O21223270002</t>
  </si>
  <si>
    <t>O21223280002</t>
  </si>
  <si>
    <t>O21223320002</t>
  </si>
  <si>
    <t>O21223340002</t>
  </si>
  <si>
    <t>O21223350002</t>
  </si>
  <si>
    <t>O21223390002</t>
  </si>
  <si>
    <t>O21223460002</t>
  </si>
  <si>
    <t>G23163660001</t>
  </si>
  <si>
    <t>G23166640002</t>
  </si>
  <si>
    <t>G23166580002</t>
  </si>
  <si>
    <t>G23166600002</t>
  </si>
  <si>
    <t>G23166620002</t>
  </si>
  <si>
    <t>O21223930002</t>
  </si>
  <si>
    <t>G23166590001</t>
  </si>
  <si>
    <t>G23166610001</t>
  </si>
  <si>
    <t>G23166630001</t>
  </si>
  <si>
    <t>G23166650001</t>
  </si>
  <si>
    <t>O21224030002</t>
  </si>
  <si>
    <t>S10630270003</t>
  </si>
  <si>
    <t>S10630470001</t>
  </si>
  <si>
    <t>S10630500003</t>
  </si>
  <si>
    <t>G23168240002</t>
  </si>
  <si>
    <t>G23168250001</t>
  </si>
  <si>
    <t>G23168280003</t>
  </si>
  <si>
    <t>S10630530001</t>
  </si>
  <si>
    <t>B21223090002</t>
  </si>
  <si>
    <t>B21223100002</t>
  </si>
  <si>
    <t>B21223120002</t>
  </si>
  <si>
    <t>B21223180002</t>
  </si>
  <si>
    <t>B21223210002</t>
  </si>
  <si>
    <t>S10630360001</t>
  </si>
  <si>
    <t>O21225750002</t>
  </si>
  <si>
    <t>O21225770002</t>
  </si>
  <si>
    <t>O21225890002</t>
  </si>
  <si>
    <t>O21225940002</t>
  </si>
  <si>
    <t>O21226280002</t>
  </si>
  <si>
    <t>O21226480002</t>
  </si>
  <si>
    <t>O21226980002</t>
  </si>
  <si>
    <t>O21227030002</t>
  </si>
  <si>
    <t>O21227040002</t>
  </si>
  <si>
    <t>O21227060002</t>
  </si>
  <si>
    <t>O21227070002</t>
  </si>
  <si>
    <t>O21227080002</t>
  </si>
  <si>
    <t>O21227090002</t>
  </si>
  <si>
    <t>O21227180002</t>
  </si>
  <si>
    <t>O21227100002</t>
  </si>
  <si>
    <t>O21227110002</t>
  </si>
  <si>
    <t>O21227170002</t>
  </si>
  <si>
    <t>O21227190002</t>
  </si>
  <si>
    <t>O21227230002</t>
  </si>
  <si>
    <t>O21227360002</t>
  </si>
  <si>
    <t>Q18345750002</t>
  </si>
  <si>
    <t>G23185100001</t>
  </si>
  <si>
    <t>G23182860001</t>
  </si>
  <si>
    <t>S10632410004</t>
  </si>
  <si>
    <t>S10631800001</t>
  </si>
  <si>
    <t>S10632410001</t>
  </si>
  <si>
    <t>S10631430001</t>
  </si>
  <si>
    <t>B21225860002</t>
  </si>
  <si>
    <t>B21225880002</t>
  </si>
  <si>
    <t>B21225960002</t>
  </si>
  <si>
    <t>B21225970002</t>
  </si>
  <si>
    <t>B21226050002</t>
  </si>
  <si>
    <t>B21226060002</t>
  </si>
  <si>
    <t>B21226090002</t>
  </si>
  <si>
    <t>B21226100002</t>
  </si>
  <si>
    <t>B21226250002</t>
  </si>
  <si>
    <t>B21226570002</t>
  </si>
  <si>
    <t>B21226690002</t>
  </si>
  <si>
    <t>B21226710002</t>
  </si>
  <si>
    <t>B21226740002</t>
  </si>
  <si>
    <t>S10631670003</t>
  </si>
  <si>
    <t>S10632490003</t>
  </si>
  <si>
    <t>S10631730003</t>
  </si>
  <si>
    <t>S10631790003</t>
  </si>
  <si>
    <t>S10631950003</t>
  </si>
  <si>
    <t>S10632270003</t>
  </si>
  <si>
    <t>S10632370003</t>
  </si>
  <si>
    <t>S10632440001</t>
  </si>
  <si>
    <t>O21229260002</t>
  </si>
  <si>
    <t>O21229280002</t>
  </si>
  <si>
    <t>O21229300002</t>
  </si>
  <si>
    <t>O21229370002</t>
  </si>
  <si>
    <t>O21229460002</t>
  </si>
  <si>
    <t>O21229540002</t>
  </si>
  <si>
    <t>O21229560002</t>
  </si>
  <si>
    <t>O21229580002</t>
  </si>
  <si>
    <t>O21229670002</t>
  </si>
  <si>
    <t>O21229690002</t>
  </si>
  <si>
    <t>O21229710002</t>
  </si>
  <si>
    <t>O21229780002</t>
  </si>
  <si>
    <t>O21229800002</t>
  </si>
  <si>
    <t>O21229820002</t>
  </si>
  <si>
    <t>S10633230001</t>
  </si>
  <si>
    <t>S10633230004</t>
  </si>
  <si>
    <t>G23196500002</t>
  </si>
  <si>
    <t>O21230010002</t>
  </si>
  <si>
    <t>O21230020002</t>
  </si>
  <si>
    <t>O21230030002</t>
  </si>
  <si>
    <t>O21230040002</t>
  </si>
  <si>
    <t>Q18351530002</t>
  </si>
  <si>
    <t>O21230110002</t>
  </si>
  <si>
    <t>O21230170002</t>
  </si>
  <si>
    <t>O21230230002</t>
  </si>
  <si>
    <t>O21230280002</t>
  </si>
  <si>
    <t>G23199230001</t>
  </si>
  <si>
    <t>G23202290002</t>
  </si>
  <si>
    <t>J05537740002</t>
  </si>
  <si>
    <t>G23200770003</t>
  </si>
  <si>
    <t>S10633350001</t>
  </si>
  <si>
    <t>S10633260001</t>
  </si>
  <si>
    <t>S10633290001</t>
  </si>
  <si>
    <t>B21229700002</t>
  </si>
  <si>
    <t>B21229600002</t>
  </si>
  <si>
    <t>B21229450002</t>
  </si>
  <si>
    <t>B21229430002</t>
  </si>
  <si>
    <t>B21229250002</t>
  </si>
  <si>
    <t>B21229230002</t>
  </si>
  <si>
    <t>S10633440003</t>
  </si>
  <si>
    <t>S10633420003</t>
  </si>
  <si>
    <t>S10633180001</t>
  </si>
  <si>
    <t>S10633160001</t>
  </si>
  <si>
    <t>S10633140001</t>
  </si>
  <si>
    <t>S10633120001</t>
  </si>
  <si>
    <t>S10633200001</t>
  </si>
  <si>
    <t>O21231790002</t>
  </si>
  <si>
    <t>O21231920002</t>
  </si>
  <si>
    <t>O21232000002</t>
  </si>
  <si>
    <t>O21232070002</t>
  </si>
  <si>
    <t>O21232240002</t>
  </si>
  <si>
    <t>O21232250002</t>
  </si>
  <si>
    <t>O21232300002</t>
  </si>
  <si>
    <t>S10633690002</t>
  </si>
  <si>
    <t>O21232320002</t>
  </si>
  <si>
    <t>O21232330002</t>
  </si>
  <si>
    <t>O21232360002</t>
  </si>
  <si>
    <t>O21232380002</t>
  </si>
  <si>
    <t>O21232520002</t>
  </si>
  <si>
    <t>O21232530002</t>
  </si>
  <si>
    <t>O21232540002</t>
  </si>
  <si>
    <t>O21232550002</t>
  </si>
  <si>
    <t>O21232580002</t>
  </si>
  <si>
    <t>G23214060003</t>
  </si>
  <si>
    <t>G23214070003</t>
  </si>
  <si>
    <t>G23215360002</t>
  </si>
  <si>
    <t>O21232700002</t>
  </si>
  <si>
    <t>O21232800002</t>
  </si>
  <si>
    <t>G23215270003</t>
  </si>
  <si>
    <t>G23215350001</t>
  </si>
  <si>
    <t>G23215370001</t>
  </si>
  <si>
    <t>O21232820002</t>
  </si>
  <si>
    <t>O21232830002</t>
  </si>
  <si>
    <t>Q18364500002</t>
  </si>
  <si>
    <t>Q18364550002</t>
  </si>
  <si>
    <t>Q18364570002</t>
  </si>
  <si>
    <t>Q18364600002</t>
  </si>
  <si>
    <t>F0013205</t>
  </si>
  <si>
    <t>T04466390001</t>
  </si>
  <si>
    <t>T04466410001</t>
  </si>
  <si>
    <t>T04466430001</t>
  </si>
  <si>
    <t>T04466450001</t>
  </si>
  <si>
    <t>T04466470001</t>
  </si>
  <si>
    <t>T04466490001</t>
  </si>
  <si>
    <t>T04466510001</t>
  </si>
  <si>
    <t>T04466530001</t>
  </si>
  <si>
    <t>T04466550001</t>
  </si>
  <si>
    <t>T04466570001</t>
  </si>
  <si>
    <t>T04466590001</t>
  </si>
  <si>
    <t>T04466610001</t>
  </si>
  <si>
    <t>T04466630001</t>
  </si>
  <si>
    <t>T04466650001</t>
  </si>
  <si>
    <t>T04466670001</t>
  </si>
  <si>
    <t>T04466690001</t>
  </si>
  <si>
    <t>T04466710001</t>
  </si>
  <si>
    <t>T04466730001</t>
  </si>
  <si>
    <t>T04466750001</t>
  </si>
  <si>
    <t>T04466770001</t>
  </si>
  <si>
    <t>T04466790001</t>
  </si>
  <si>
    <t>T04466810001</t>
  </si>
  <si>
    <t>T04466830001</t>
  </si>
  <si>
    <t>T04466850001</t>
  </si>
  <si>
    <t>T04466870001</t>
  </si>
  <si>
    <t>T04466890001</t>
  </si>
  <si>
    <t>T04466910001</t>
  </si>
  <si>
    <t>T04466930001</t>
  </si>
  <si>
    <t>T04466950001</t>
  </si>
  <si>
    <t>T04466970001</t>
  </si>
  <si>
    <t>T04466990001</t>
  </si>
  <si>
    <t>T04467070001</t>
  </si>
  <si>
    <t>T04467010001</t>
  </si>
  <si>
    <t>T04467030001</t>
  </si>
  <si>
    <t>T04467050001</t>
  </si>
  <si>
    <t>T04467090001</t>
  </si>
  <si>
    <t>T04467110001</t>
  </si>
  <si>
    <t>T04467130001</t>
  </si>
  <si>
    <t>T04467150001</t>
  </si>
  <si>
    <t>T04467170001</t>
  </si>
  <si>
    <t>T04467190001</t>
  </si>
  <si>
    <t>T04467210001</t>
  </si>
  <si>
    <t>T04467230001</t>
  </si>
  <si>
    <t>T04467250001</t>
  </si>
  <si>
    <t>T04467270001</t>
  </si>
  <si>
    <t>T04467290001</t>
  </si>
  <si>
    <t>T04467310001</t>
  </si>
  <si>
    <t>T04467330001</t>
  </si>
  <si>
    <t>T04467350001</t>
  </si>
  <si>
    <t>T04467370001</t>
  </si>
  <si>
    <t>T04467390001</t>
  </si>
  <si>
    <t>T04467410001</t>
  </si>
  <si>
    <t>T04467430001</t>
  </si>
  <si>
    <t>T04467450001</t>
  </si>
  <si>
    <t>T04467470001</t>
  </si>
  <si>
    <t>T04467490001</t>
  </si>
  <si>
    <t>T04467510001</t>
  </si>
  <si>
    <t>T04467530001</t>
  </si>
  <si>
    <t>T04467550001</t>
  </si>
  <si>
    <t>T04467570001</t>
  </si>
  <si>
    <t>T04467590001</t>
  </si>
  <si>
    <t>T04467610001</t>
  </si>
  <si>
    <t>T04467630001</t>
  </si>
  <si>
    <t>T04467650001</t>
  </si>
  <si>
    <t>T04467670001</t>
  </si>
  <si>
    <t>T04467750001</t>
  </si>
  <si>
    <t>T04467690001</t>
  </si>
  <si>
    <t>T04467710001</t>
  </si>
  <si>
    <t>T04467730001</t>
  </si>
  <si>
    <t>T04467770001</t>
  </si>
  <si>
    <t>T04467790001</t>
  </si>
  <si>
    <t>T04467810001</t>
  </si>
  <si>
    <t>T04467830001</t>
  </si>
  <si>
    <t>T04467850001</t>
  </si>
  <si>
    <t>T04467870001</t>
  </si>
  <si>
    <t>T04467890001</t>
  </si>
  <si>
    <t>T04467910001</t>
  </si>
  <si>
    <t>T04467930001</t>
  </si>
  <si>
    <t>T04467950001</t>
  </si>
  <si>
    <t>T04467970001</t>
  </si>
  <si>
    <t>T04468000001</t>
  </si>
  <si>
    <t>T04468020001</t>
  </si>
  <si>
    <t>T04468040001</t>
  </si>
  <si>
    <t>T04468060001</t>
  </si>
  <si>
    <t>T04468080001</t>
  </si>
  <si>
    <t>T04468100001</t>
  </si>
  <si>
    <t>T04468120001</t>
  </si>
  <si>
    <t>T04468140001</t>
  </si>
  <si>
    <t>T04468160001</t>
  </si>
  <si>
    <t>T04468180001</t>
  </si>
  <si>
    <t>T04468200001</t>
  </si>
  <si>
    <t>T04468220001</t>
  </si>
  <si>
    <t>T04468240001</t>
  </si>
  <si>
    <t>T04468260001</t>
  </si>
  <si>
    <t>T04468280001</t>
  </si>
  <si>
    <t>T04468300001</t>
  </si>
  <si>
    <t>T04468320001</t>
  </si>
  <si>
    <t>T04468340001</t>
  </si>
  <si>
    <t>T04468360001</t>
  </si>
  <si>
    <t>T04468380001</t>
  </si>
  <si>
    <t>T04468460001</t>
  </si>
  <si>
    <t>T04468400001</t>
  </si>
  <si>
    <t>T04468420001</t>
  </si>
  <si>
    <t>T04468440001</t>
  </si>
  <si>
    <t>T04468480001</t>
  </si>
  <si>
    <t>B21232260002</t>
  </si>
  <si>
    <t>B21232280002</t>
  </si>
  <si>
    <t>B21231890002</t>
  </si>
  <si>
    <t>S10633980003</t>
  </si>
  <si>
    <t>S10634010003</t>
  </si>
  <si>
    <t>S10634050003</t>
  </si>
  <si>
    <t>S10633860001</t>
  </si>
  <si>
    <t>S10633890001</t>
  </si>
  <si>
    <t>S10633910003</t>
  </si>
  <si>
    <t>J05538780002</t>
  </si>
  <si>
    <t>S10634060002</t>
  </si>
  <si>
    <t>S10634550003</t>
  </si>
  <si>
    <t>S10634270003</t>
  </si>
  <si>
    <t>S10634250003</t>
  </si>
  <si>
    <t>S10634090001</t>
  </si>
  <si>
    <t>O21234380002</t>
  </si>
  <si>
    <t>G23224330003</t>
  </si>
  <si>
    <t>O21234500002</t>
  </si>
  <si>
    <t>G23224340003</t>
  </si>
  <si>
    <t>O21234540002</t>
  </si>
  <si>
    <t>O21234690002</t>
  </si>
  <si>
    <t>O21234700002</t>
  </si>
  <si>
    <t>O21234790002</t>
  </si>
  <si>
    <t>O21234710002</t>
  </si>
  <si>
    <t>O21234720002</t>
  </si>
  <si>
    <t>O21234750002</t>
  </si>
  <si>
    <t>O21234810002</t>
  </si>
  <si>
    <t>O21234840002</t>
  </si>
  <si>
    <t>O21234860002</t>
  </si>
  <si>
    <t>O21234890002</t>
  </si>
  <si>
    <t>O21234930002</t>
  </si>
  <si>
    <t>O21234970002</t>
  </si>
  <si>
    <t>O21235310002</t>
  </si>
  <si>
    <t>O21235350002</t>
  </si>
  <si>
    <t>O21235610002</t>
  </si>
  <si>
    <t>O21235660002</t>
  </si>
  <si>
    <t>F0013216</t>
  </si>
  <si>
    <t>F0013217</t>
  </si>
  <si>
    <t>G23229310001</t>
  </si>
  <si>
    <t>G23229320001</t>
  </si>
  <si>
    <t>G23229330001</t>
  </si>
  <si>
    <t>G23229340001</t>
  </si>
  <si>
    <t>G23229430002</t>
  </si>
  <si>
    <t>O21235710002</t>
  </si>
  <si>
    <t>O21235730002</t>
  </si>
  <si>
    <t>O21235900002</t>
  </si>
  <si>
    <t>O21235930002</t>
  </si>
  <si>
    <t>Q18372010002</t>
  </si>
  <si>
    <t>Q18372030002</t>
  </si>
  <si>
    <t>S10635080001</t>
  </si>
  <si>
    <t>G23232140003</t>
  </si>
  <si>
    <t>B21234570002</t>
  </si>
  <si>
    <t>B21234590002</t>
  </si>
  <si>
    <t>B21234640002</t>
  </si>
  <si>
    <t>B21234670002</t>
  </si>
  <si>
    <t>B21234820002</t>
  </si>
  <si>
    <t>B21234910002</t>
  </si>
  <si>
    <t>B21235020002</t>
  </si>
  <si>
    <t>B21235050002</t>
  </si>
  <si>
    <t>B21235100002</t>
  </si>
  <si>
    <t>B21235120002</t>
  </si>
  <si>
    <t>B21235130002</t>
  </si>
  <si>
    <t>B21235160002</t>
  </si>
  <si>
    <t>B21235180002</t>
  </si>
  <si>
    <t>B21235290002</t>
  </si>
  <si>
    <t>B21235340002</t>
  </si>
  <si>
    <t>G23232170002</t>
  </si>
  <si>
    <t>G23232200002</t>
  </si>
  <si>
    <t>G23232230002</t>
  </si>
  <si>
    <t>G23232300002</t>
  </si>
  <si>
    <t>G23233810002</t>
  </si>
  <si>
    <t>O21235980002</t>
  </si>
  <si>
    <t>O21236000002</t>
  </si>
  <si>
    <t>O21236090002</t>
  </si>
  <si>
    <t>S10635100001</t>
  </si>
  <si>
    <t>G23233840001</t>
  </si>
  <si>
    <t>G23233860001</t>
  </si>
  <si>
    <t>G23233880001</t>
  </si>
  <si>
    <t>Q18373980002</t>
  </si>
  <si>
    <t>Q18373990002</t>
  </si>
  <si>
    <t>G23233960001</t>
  </si>
  <si>
    <t>G23233960003</t>
  </si>
  <si>
    <t>G23233970001</t>
  </si>
  <si>
    <t>G23233970003</t>
  </si>
  <si>
    <t>G23236540003</t>
  </si>
  <si>
    <t>S10635970003</t>
  </si>
  <si>
    <t>G23235760003</t>
  </si>
  <si>
    <t>S10635850003</t>
  </si>
  <si>
    <t>G23235740004</t>
  </si>
  <si>
    <t>S10635740003</t>
  </si>
  <si>
    <t>S10636440001</t>
  </si>
  <si>
    <t>S10636450003</t>
  </si>
  <si>
    <t>S10636720003</t>
  </si>
  <si>
    <t>00213012001 DEPOSITO DE EFECTIVO, DEPOSITANTE: ARRIAGA FLORES EVELIN, CONCEPTO: DEVOLUCION DE PASAJES, CUENTA DE DEPOSITO: CUENTA UNICA DEL TESORO</t>
  </si>
  <si>
    <t>00099021001 DEPOSITO DE EFECTIVO, DEPOSITANTE: WILLY ACHO MARZE, CONCEPTO: DEVOLUCION DE PASAJES, CUENTA DE DEPOSITO: CUENTA UNICA DEL TESORO/DJBR</t>
  </si>
  <si>
    <t>00099021001 DEPOSITO DE EFECTIVO, DEPOSITANTE: ALFONSO SERAFIN FERNANDEZ FLORES, CONCEPTO: DEVOLUCION DE PASAJES, CUENTA DE DEPOSITO: CUENTA UNICA DEL TESORO/DJBR</t>
  </si>
  <si>
    <t>00099021001 DEPOSITO DE EFECTIVO, DEPOSITANTE: JACINTA LAZCANO GUTIERREZ, CONCEPTO: REVERSION DE BOLETA HABER MENSUAL MES DE ABRIL, CUENTA DE DEPOSITO: CUENTA UNICA DEL TESORO</t>
  </si>
  <si>
    <t>00099021001 DEPOSITO DE EFECTIVO, DEPOSITANTE: LIZETH NINA, CONCEPTO: REVERSION DE BOLETA HABER MENSUAL DEL MES DE ABRIL, CUENTA DE DEPOSITO: CUENTA UNICA DEL TESORO/DJBR</t>
  </si>
  <si>
    <t>00099021001 DEPOSITO DE EFECTIVO, DEPOSITANTE: UE-FNSE LENNY QUISPE COCA, CONCEPTO: PAGO SERVICIO DE AGUA OFICINAS UE - FNSE POR EL MES DE ABRIL, CUENTA DE DEPOSITO: CUENTA UNICA DEL TESORO</t>
  </si>
  <si>
    <t>00099021001 DEPOSITO DE EFECTIVO, DEPOSITANTE: SIMON FLORES COPA CI. 8017531 CBBA, CONCEPTO: DEVOLUCION DE RECURSOS NO UTILIZADOS POR MANTENIMIENTO DE VEHICULO, CUENTA DE DEPOSITO: CUENTA UNICA DEL TESORO/DJBR</t>
  </si>
  <si>
    <t>00680012001 DEPOSITO DE EFECTIVO, DEPOSITANTE: CONTRALORIA GENERAL DEL ESTADO, CONCEPTO: SOBRANTE DE LA RECAUDACION DEL 03/04/2023, CUENTA DE DEPOSITO: CUENTA UNICA DEL TESORO</t>
  </si>
  <si>
    <t>00099021001 DEPOSITO DE EFECTIVO, DEPOSITANTE: OSCAR CESPEDES ESTRADA, CONCEPTO: DEVOLUCION POR DEPÓSITO EN DEMASIA POR HABERES SR. OSCAR CESPEDES ESTRADA, CUENTA DE DEPOSITO: CUENTA UNICA DEL TESORO/DJBR</t>
  </si>
  <si>
    <t>00234012001 DEPOSITO DE EFECTIVO, DEPOSITANTE: JONATHAN HUMBERTO LARREA RODRIGUEZ, CONCEPTO: DEVOLUCION AL C-31 N° 461 (CARGOS A RENDIR N° 16 Y 17 ) PARTIDA N° 31110, CUENTA DE DEPOSITO: CUENTA UNICA DEL TESORO</t>
  </si>
  <si>
    <t>REGULARIZACION DE TRANSFERENCIA DEL EXTERIOR SEGUN SWIFT NO.8703 Y NO.8702 DE FECHA 01/06/2023 ORDENANTE: BOLIVIANA DE AVIACIÓN-BOA INC REF.: CRED INV 379 RFB 2209878 25.00 FEE DEDUCTED LIB. 00525012001 LBP-TRANSPORTES AEREOS BOLIVIANOS (4030001162)</t>
  </si>
  <si>
    <t>REGULARIZACION DE TRANSFERENCIA DEL EXTERIOR SEGUN SWIFT NO.8788 Y NO.8787 DE FECHA 01/06/2023 ORDENANTE: YASTER TRADING S.A. (URUGUAY) REF.: 20230531-00320626 LIB. 00597012001 RECURSOS PROPIOS VENTAS YLB</t>
  </si>
  <si>
    <t>COBRO COSTOS DE PAPELERIA POR REGULARIZACION DE TRANSFERENCIA DEL EXTERIOR POR ORDEN DE YASTER TRADING S.A. (URUGUAY) REF.: 20230531-00320626 LIB. 00597012001 RECURSOS PROPIOS VENTAS YLB</t>
  </si>
  <si>
    <t>00099021001 DEPOSITO DE EFECTIVO, DEPOSITANTE: SONIA ELDER VILDOZO VDA. DE TARQUI, CONCEPTO: COBRO INDEBIDO, CUENTA DE DEPOSITO: CUENTA UNICA DEL TESORO/DJBR</t>
  </si>
  <si>
    <t>00099021001 DEPOSITO DE EFECTIVO, DEPOSITANTE: JUAN CARLOS FERNANDEZ COLQUE, CONCEPTO: DEVOLUCION POR TOPE SALARIAL DE MARZO DEL 2023, CUENTA DE DEPOSITO: CUENTA UNICA DEL TESORO</t>
  </si>
  <si>
    <t>TRANSFERENCIA DEL EXTERIOR SEGUN SWIFT NO.8817 Y NO.8816 DE FECHA 01/06/2023 ORDENANTE: WENFOR SA (MONTEVIDEO URUGUAY) REF.: CRED YLB GCO 0097 ODV/VEX LIB. 00597012001 RECURSOS PROPIOS VENTAS YLB</t>
  </si>
  <si>
    <t>TRANSFERENCIA DEL EXTERIOR SEGUN SWIFT NO.8819 Y NO.8818 DE FECHA 01/06/2023 ORDENANTE: WENFOR SA (MONTEVIDEO URUGUAY) REF.: CRED YLB GCO 0096 ODV/VEX LIB. 00597012001 RECURSOS PROPIOS VENTAS YLB</t>
  </si>
  <si>
    <t>00099021001 DEPOSITO DE EFECTIVO, DEPOSITANTE: MARIA JOSE FERNANDEZ QUIROGA, CONCEPTO: DEVOLUCION CAJA CHICA, CUENTA DE DEPOSITO: CUENTA UNICA DEL TESORO/DJBR</t>
  </si>
  <si>
    <t>NUMERO DE LIBRETA CUT: 00302014201 OPERACIÓN E75 TRANSFERENCIA DE LA CUENTA FISCAL BUN A LA CUT EN MN TRANSFERENCIA DE FONDOS A SOLICITUD DE: SERVICIO DEPARTAMENTAL DE RIEGO POTOSI CITE:SEDERI/PT/83/2023 CTA. 3987 LIBRETA NÂ°00302014201 BANCO CENTRAL DE BOLIVIA</t>
  </si>
  <si>
    <t>NUMERO DE LIBRETA CUT: 00086071101 OPERACIÓN E75 TRANSFERENCIA DE LA CUENTA FISCAL BUN A LA CUT EN MN TRANSFERENCIA DE FONDOS A SOLICITUD DE: GOB. AUTONOMO MUNICIPAL DE UYUNI CITE:OF/GAMU/DESP/MAE NÂ° 0649/2023 CTA. 3987 LIBRETA NÂ°00086071101 BANCO CENTRAL DE BOLIVIA</t>
  </si>
  <si>
    <t>NUMERO DE LIBRETA CUT: 00099021001 OPERACIÓN E75 TRANSFERENCIA DE LA CUENTA FISCAL BUN A LA CUT EN MN TRANSFERENCIA DE FONDOS A SOLICITUD DE: GOB. AUTONOMO MUNICIPAL DE UYUNI CITE:OF/GAMU/DESP/MAE NÂ° 0657/2023 CTA. 3987 LIBRETA NÂ°00099021001 BANCO CENTRAL DE BOLIVIA</t>
  </si>
  <si>
    <t>||LIBRETA CUT N°00572019202 DESEMBOLSO DEL PRESTAMO DE DINERO DEL FIDEICOMISO DEL FINPRO N°025 CON LA EMPRESA EMAPA PROYECTO "IMPLEMENTACION PLANTA PISCICOLA EN LA AMAZONIA" S/NOTA BDP/GO/JNPC/2952/2023.</t>
  </si>
  <si>
    <t>||LIBRETA CUT N°00572019203 DESEMBOLSO DEL PRESTAMO DE DINERO DEL FIDEICOMISO DEL FINPRO N°026 CON LA EMPRESA EMAPA PROYECTO "IMPLEMENTACION PLANTA PISCICOLA EN EL LAGO TITICACA" S/NOTA BDP/GO/JNPC/2953/2023.</t>
  </si>
  <si>
    <t>||TRANSFERENCIA DE FONDOS S/G MENSAJES SWIFTS NROS.8823-8824 ,EN ATENCION A NOTA: DGAC-10774/2022 DE FECHA 31/3/2022 (HRE-TGL-5031) ENVIADO POR LA DIRECCION GENERAL DE AERONAUTICA CIVIL.(SECTOR PÚBLICO). DEBITO DE LA LIBRETA 0117012001 DGAC, REPOSICION ÚTILES DE ESCRITORIO.</t>
  </si>
  <si>
    <t>COBRO COSTOS DE PAPELERIA SEGUN TRANSFERENCIA DEL EXTERIOR POR ORDEN DE ENERGIA ARGENTINA SA REF.: INV ND 75/22-ND 76-77-78-79/23 GAS NATURAL FECHA VALOR 31/05/2023 LIB. 00513012007 YPFB - RECURSOS NACIONALIZACIÓN</t>
  </si>
  <si>
    <t>COBRO COSTOS DE PAPELERIA SEGUN TRANSFERENCIA DEL EXTERIOR POR ORDEN DE WENFOR SA (MONTEVIDEO URUGUAY) REF.: CRED YLB GCO 0096 ODV/VEX LIB. 00597012001 RECURSOS PROPIOS VENTAS YLB</t>
  </si>
  <si>
    <t>COBRO COSTOS DE PAPELERIA SEGUN TRANSFERENCIA DEL EXTERIOR POR ORDEN DE SUPERGASBRAS ENERGIA LTDA. (BR/BETIM) REF.: CRED BNF 23 - 0673594 FECHA VALOR 31/05/2023 LIB. 00513062001 YPFB-OPERACIONES PLANTA DE SEPARACION DE LIQUIDOS RIO GRANDE</t>
  </si>
  <si>
    <t>COBRO COSTOS DE PAPELERIA SEGUN TRANSFERENCIA DEL EXTERIOR POR ORDEN DE RAINBOW GATE INTERNATIONAL LIMITED REF.: CRED 21.00 FEE DECTED - 0149357 LIB. 00593012001 EMPRESA ESTATAL YACANA - RECURSOS PROPIOS</t>
  </si>
  <si>
    <t>COBRO COSTOS DE PAPELERIA SEGUN TRANSFERENCIA DEL EXTERIOR POR ORDEN DE WENFOR SA (MONTEVIDEO URUGUAY) REF.: CRED YLB GCO 0097 ODV/VEX LIB. 00597012001 RECURSOS PROPIOS VENTAS YLB</t>
  </si>
  <si>
    <t>||TRANSFERENCIA DE FONDOS SEGÚN MENSAJE SWIFT N°8821 DE LA FECHA Y NOTA CITE: DGAC-10774/2022 (HRE-TGL-5031) DE FECHA 31/3/2022 DE LA DIRECCIÓN GENERAL DE AERONÁUTICA CIVIL. (SECTOR PÚBLICO). DÉBITO DE LA LIBRETA 0117012001 DGAC, REPOSICIÓN DE ÚTILES DE ESCRITORIO.</t>
  </si>
  <si>
    <t>00086031101 DEP.DE CHEQ.AJENOS,RET.DE CAM.,CONCEPTO: INGRESOS (SISCO) DEL AREA PROTEGIDA ANMI EL PALMAR MES DE ENERO 2023,DEP.: AREA PROTEGIDA ANMI EL PALMAR SERNAP , PROCEDENCIA: BANCO UNION S.A., CHEQUE: 1328, FECHA DE EMISION:03/05/2023</t>
  </si>
  <si>
    <t>00086031101 DEP.DE CHEQ.AJENOS,RET.DE CAM.,CONCEPTO: INGRESO (SISCO) DEL AREA PROTEGIDA ANMI EL PALMAR-MES DE FEBRERO 2023,DEP.: AREA PROTEGIDA ANMI EL PALMAR SERNAP , PROCEDENCIA: BANCO UNION S.A., CHEQUE: 1329, FECHA DE EMISION:03/05/2023</t>
  </si>
  <si>
    <t>00086031101 DEP.DE CHEQ.AJENOS,RET.DE CAM.,CONCEPTO: INGRESOS (SISCO) DEL AREA PROTEGIDA ANMI EL PALMAR-MES DE MARZO 2023,DEP.: AREA PROTEGIDA ANMI EL PALMAR SERNAP , PROCEDENCIA: BANCO UNION S.A., CHEQUE: 1330, FECHA DE EMISION:03/05/2023</t>
  </si>
  <si>
    <t>00086031101 DEP.DE CHEQ.AJENOS,RET.DE CAM.,CONCEPTO: INGRESO (SISCO) DEL AREA PROTEGIDA ANMI EL PALMAR-MES DE ABRIL 2023,DEP.: AREA PROTEGIDA ANMI EL PALMAR SERNAP , PROCEDENCIA: BANCO UNION S.A., CHEQUE: 1332, FECHA DE EMISION:11/05/2023</t>
  </si>
  <si>
    <t>00595012002 DEP.DE CHEQ.AJENOS,RET.DE CAM.,CONCEPTO: REPOSICION BAJA MEDICA GESTORA,DEP.: CAJA DE SALUD DE LA BANCA PRIVADA , PROCEDENCIA: BANCO NACIONAL DE BOLIVIA S.A., CHEQUE: 3623733, FECHA DE EMISION:17/05/2023</t>
  </si>
  <si>
    <t>00099021001 DEP.DE CHEQ.AJENOS,RET.DE CAM.,CONCEPTO: DEPÓSITOS NO IDENTIFICADOS A LA CTA OP. VARIAS POR CONCEPTO DE REFRIGERIOS F41-OF111,DEP.: SERVICIO GENERAL DE IDENTIFICACION-SEGIP</t>
  </si>
  <si>
    <t>00290012001 DEP.DE CHEQ.AJENOS,RET.DE CAM.,CONCEPTO: TRAMITE N°9131916-OTROS INGRESOS,DEP.: SERVICIO DE IMPUESTOS NACIONALES , PROCEDENCIA: BANCO UNION S.A., CHEQUE: 7171, FECHA DE EMISION:30/05/2023</t>
  </si>
  <si>
    <t>00342012001 DEP.DE CHEQ.AJENOS,RET.DE CAM.,CONCEPTO: REEMBOLSO DE CAJA DE SALUD CORDES A: AGENCIA ESTATAL DE VIVIENDA,DEP.: CAJA DE SALUD CORDES , PROCEDENCIA: BANCO UNION S.A., CHEQUE: 31189, FECHA DE EMISION:23/05/2023</t>
  </si>
  <si>
    <t>00099021001 DEPOSITO DE EFECTIVO, DEPOSITANTE: OSCAR JULIO ARCE PERALTA, CONCEPTO: DOBLE PERCEPCION, CUENTA DE DEPOSITO: CUENTA UNICA DEL TESORO/DJBR</t>
  </si>
  <si>
    <t>De: 00249012001 TRANSFERNCIA POR DEVOLUCION DE RECURSOS AL TGN SEGUN RESOLUCION ADMINISTRATIVA CEASS/UAJ/RA 108/2022 Y DOCUMENTACION ADJUNTA.</t>
  </si>
  <si>
    <t>00099021001 DEPOSITO DE EFECTIVO, DEPOSITANTE: ASFI-ARIEL IBSEN BARRIENTOS CANEDO, CONCEPTO: DEVOLUCION FACTURA NAABOL, CUENTA DE DEPOSITO: CUENTA UNICA DEL TESORO</t>
  </si>
  <si>
    <t>00046171101 DEPOSITO DE EFECTIVO, DEPOSITANTE: IMPORTADORA BOLIVANA DE LA PAZ IMBOLPAZ SRL., CONCEPTO: SANCION POR INCUMPLIMIENTO A LA NORMA GESTION 2023, CUENTA DE DEPOSITO: CUENTA UNICA DEL TESORO</t>
  </si>
  <si>
    <t>00099021001 DEPOSITO DE EFECTIVO, DEPOSITANTE: MINISTERIO DE EDUCACION, CONCEPTO: REVERSION TOTAL, CUENTA DE DEPOSITO: CUENTA UNICA DEL TESORO</t>
  </si>
  <si>
    <t>00099021001 DEPOSITO DE EFECTIVO, DEPOSITANTE: JORGE NINA BERNAL, CONCEPTO: DEVOLUCION POR DOBLE PERCEPCION DE ACUERDO A CONVENIO DE PAGO N°004/2021, CUENTA DE DEPOSITO: CUENTA UNICA DEL TESORO</t>
  </si>
  <si>
    <t>00099021001 DEPOSITO DE EFECTIVO, DEPOSITANTE: IVERT MENDIETA AREBALC, CONCEPTO: DEVOLUCION DE SUELDO CORRESPONDIENTE AL MES DE FEBRERO DEL SR. IVERT MENDIETA AREBALC, CUENTA DE DEPOSITO: CUENTA UNICA DEL TESORO</t>
  </si>
  <si>
    <t>||COBRO COMISION AVISO LC EXPORTACION BS220.-Y EMISION COMP.CONTABLE BS50.-.REF.: ILC82919ACHL (BCB:E-2023-01) A/F CARTONBOL,S/G SWIFT 8870,01/06/2023. LIB.00576012002 CARTONBOL - RECAUDADORA REF.:COMISIONES AVISO LC EXP ILC82919ACHL</t>
  </si>
  <si>
    <t>00099021001 DEPOSITO DE EFECTIVO, DEPOSITANTE: AIDA VIRGINIA CHOQUE DE MENDOZA, CONCEPTO: REGULARIZACION POR TOPE SALARIAL, CUENTA DE DEPOSITO: CUENTA UNICA DEL TESORO</t>
  </si>
  <si>
    <t>00099021001 DEPOSITO DE EFECTIVO, DEPOSITANTE: RAFAEL IVAN SAGARNAGA CASTAÑOS, CONCEPTO: DEVOLUCION TOPE SALARIAL - SEPTIEMBRE - OCTUBRE - NOVIEMBRE - DICIEMBRE 2022, CUENTA DE DEPOSITO: CUENTA UNICA DEL TESORO/DJBR</t>
  </si>
  <si>
    <t>00020031101 DEPOSITO DE EFECTIVO, DEPOSITANTE: CRISTHIAN ROLANDO SALAS QUISPE, CONCEPTO: DEVOLUCION DE PASAJES Y VIATICOS, CUENTA DE DEPOSITO: CUENTA UNICA DEL TESORO</t>
  </si>
  <si>
    <t>00423012001 DEPOSITO DE EFECTIVO, DEPOSITANTE: SERGIO FABIAN SILES RIVERO, CONCEPTO: DEVOLUCION, CUENTA DE DEPOSITO: CUENTA UNICA DEL TESORO</t>
  </si>
  <si>
    <t>00865012001 DEPOSITO DE EFECTIVO, DEPOSITANTE: FONDESIF ROXANA GONZALES NOGUERA, CONCEPTO: DEVOLUCION DE APORTES PATRONALES Y LABORALES RODRIGUEZ HERNAN C.I. 4336825 LP, CUENTA DE DEPOSITO: CUENTA UNICA DEL TESORO</t>
  </si>
  <si>
    <t>00099021001 DEPOSITO DE EFECTIVO, DEPOSITANTE: WINNER JESUS TICONA PAREDES, CONCEPTO: REGULARIZACION POR TOPE SALARIAL, CUENTA DE DEPOSITO: CUENTA UNICA DEL TESORO</t>
  </si>
  <si>
    <t>00099021001 DEPOSITO DE EFECTIVO, DEPOSITANTE: FELIPE CALLISAYA MAMANI, CONCEPTO: REGULARIZACIONES POR TOPE SALARIAL, CUENTA DE DEPOSITO: CUENTA UNICA DEL TESORO/DJBR</t>
  </si>
  <si>
    <t>00099021001 DEPOSITO DE EFECTIVO, DEPOSITANTE: DANNY RONALD ROCA JIMENEZ, CONCEPTO: REGULARIZACION SUELDO MES DE MAYO 2023, CUENTA DE DEPOSITO: CUENTA UNICA DEL TESORO/DJBR</t>
  </si>
  <si>
    <t>00099021001 DEPOSITO DE EFECTIVO, DEPOSITANTE: LUIS ADOLFO SUCUJAYO CHAVEZ, CONCEPTO: REGULARIZACION POR TOPE SALARIAL MES DE MAYO, CUENTA DE DEPOSITO: CUENTA UNICA DEL TESORO</t>
  </si>
  <si>
    <t>00099021001 DEPOSITO DE EFECTIVO, DEPOSITANTE: CONSERVATORIO PLURINACIONAL DE MUSICA, CONCEPTO: DEVOLUCION POR PAGO EN DEMASIA EN EL RETROACTIVO HABER BASICO, CUENTA DE DEPOSITO: CUENTA UNICA DEL TESORO</t>
  </si>
  <si>
    <t>00086047006 DEPOSITO DE EFECTIVO, DEPOSITANTE: RAMIRO JAVIER ORELLANO VALENZUELA, CONCEPTO: DEVOLUCION DE DE SALDO DE FONDOS EN AVANCE RAMIRO JAVIER ORELLANO VALENZUELA, CUENTA DE DEPOSITO: CUENTA UNICA DEL TESORO</t>
  </si>
  <si>
    <t>A:00099021001 Pago de capital e intereses a favor del TGN, adeudado por el GAD Santa Cruz, del vcto. 02-jun-2023 correspondiente al Préstamo Convenios Subsidiarios CAF 2324, Proyecto Sistema de Electrificación San Antonio de Lomerío Fase I y II.</t>
  </si>
  <si>
    <t>00099021001 DEPOSITO DE EFECTIVO, DEPOSITANTE: WILFREDO MATIAS POMA, CONCEPTO: DEV. POR CONCEPTO DE TOPE SALARIAL, CUENTA DE DEPOSITO: CUENTA UNICA DEL TESORO</t>
  </si>
  <si>
    <t>00099021001 DEPOSITO DE EFECTIVO, DEPOSITANTE: ROGER APAZA VASQUEZ, CONCEPTO: REGULARIZACION POR TOPE SALARIAL, CUENTA DE DEPOSITO: CUENTA UNICA DEL TESORO/DJBR</t>
  </si>
  <si>
    <t>A:00373024105 Débito Automático por incumplimiento del Gobierno Autónomo Municipal de Chacarilla (GAM CLL), al Convenio Intergubernativo de Financiamiento FDI/CONV/N°590/2017 de 15 de noviembre de 2017, suscrito entre el Fondo de Desarrollo Indígena y el GAM CLL.</t>
  </si>
  <si>
    <t>00099021001 DEP.DE CHEQ.AJENOS,RET.DE CAM.,CONCEPTO: REEMBOLSO DE CAJA DE SALUD CORDES A: AGENCIA BOLIVIANA DE ENERGIA NUCLEAR,DEP.: CAJA DE SALUD CORDES , PROCEDENCIA: BANCO UNION S.A., CHEQUE: 31117, FECHA DE EMISION:19/05/2023</t>
  </si>
  <si>
    <t>00287102001 DEP.DE CHEQ.AJENOS,RET.DE CAM.,CONCEPTO: REEMBOLSO DE CAJA DE SALUD CORDES A: FONDO NACIONAL DE INVERSION PRODUCTIVA Y SOCIAL (FPS),DEP.: CAJA DE SALUD CORDES , PROCEDENCIA: BANCO UNION S.A., CHEQUE: 31190, FECHA DE EMISION:23/05/2023</t>
  </si>
  <si>
    <t>00081011101 DEP.DE CHEQ.AJENOS,RET.DE CAM.,CONCEPTO: REEMBOLSO DE CAJA DE SALUD CORDES A: MINISTERIO DE OBRAS PUBLICAS SERVICIO Y VIVIENDA,DEP.: CAJA DE SALUD CORDES , PROCEDENCIA: BANCO UNION S.A., CHEQUE: 31187, FECHA DE EMISION:23/05/2023</t>
  </si>
  <si>
    <t>00287102001 DEP.DE CHEQ.AJENOS,RET.DE CAM.,CONCEPTO: REEMBOLSO DE CAJA DE SALUD CORDES A : FONDO NACIONAL DE INVERSION PRODUCTIVA Y SOCIAL (FPS),DEP.: CAJA DE SALUD CORDES , PROCEDENCIA: BANCO UNION S.A., CHEQUE: 31145, FECHA DE EMISION:22/05/2023</t>
  </si>
  <si>
    <t>00081011101 DEP.DE CHEQ.AJENOS,RET.DE CAM.,CONCEPTO: REEMBOLSO DE CAJA DE SALUD CORDES A : MINISTERIO DE OBRAS PUBLICAS SERVICIO Y VIVIENDA,DEP.: CAJA DE SALUD CORDES , PROCEDENCIA: BANCO UNION S.A., CHEQUE: 31124, FECHA DE EMISION:19/05/2023</t>
  </si>
  <si>
    <t>00099021001 DEP.DE CHEQ.AJENOS,RET.DE CAM.,CONCEPTO: REEMBOLSO DE CAJA DE SALUD CORDES A : SERVICIO ESTATAL DE AUTONOMIAS SEA,DEP.: CAJA DE SALUD CORDES , PROCEDENCIA: BANCO UNION S.A., CHEQUE: 31122, FECHA DE EMISION:19/05/2023</t>
  </si>
  <si>
    <t>00099021001 DEP.DE CHEQ.AJENOS,RET.DE CAM.,CONCEPTO: REEMBOLSO DE CAJA DE SALUD CORDES A: MINISTERIO MEDIO AMBIENTE Y AGUA,DEP.: CAJA DE SALUD CORDES , PROCEDENCIA: BANCO UNION S.A., CHEQUE: 31185, FECHA DE EMISION:23/05/2023</t>
  </si>
  <si>
    <t>00099021001 DEP.DE CHEQ.AJENOS,RET.DE CAM.,CONCEPTO: REEMBOLSO DE CAJA DE SALUD CORDES A: AUTORIDAD DE REGULACION Y FISCALIZACION ATT,DEP.: CAJA DE SALUD CORDES , PROCEDENCIA: BANCO UNION S.A., CHEQUE: 31106, FECHA DE EMISION:19/05/2023</t>
  </si>
  <si>
    <t>00099021001 DEP.DE CHEQ.AJENOS,RET.DE CAM.,CONCEPTO: LUIS FERNANDO FRAIJA SAUMA,DEP.: BANCO UNION S.A. , PROCEDENCIA: BANCO UNION S.A., CHEQUE: 191506, FECHA DE EMISION:02/06/2023</t>
  </si>
  <si>
    <t>00660012006 DEP.DE CHEQ.AJENOS,RET.DE CAM.,CONCEPTO: TDJ-LPZ EJECUCION DE DEPÓSITO DE BOLETA DE GARANTIA DE SERIEDAD DE PROPUESTA, JOSE MIGUEL QUISPE A.,DEP.: ORGANO JUDICIAL - DAF LA PAZ</t>
  </si>
  <si>
    <t>00389012001 DEP.DE CHEQ.AJENOS,RET.DE CAM.,CONCEPTO: PAGO ALQUILER RODOLFO PARADA ORTIZ FAC 5980 Y 5964 REG BNI,DEP.: NAABOL/BNI , PROCEDENCIA: BANCO UNION S.A., CHEQUE: 279, FECHA DE EMISION:31/05/2023</t>
  </si>
  <si>
    <t>00389012001 DEP.DE CHEQ.AJENOS,RET.DE CAM.,CONCEPTO: DEPÓSITO DE GARANTIA REGIONAL COCHABAMBA,DEP.: NAABOL/CBB , PROCEDENCIA: BANCO UNION S.A., CHEQUE: 278, FECHA DE EMISION:31/05/2023</t>
  </si>
  <si>
    <t>00389012001 DEP.DE CHEQ.AJENOS,RET.DE CAM.,CONCEPTO: DEPÓSITO DE GARANTIAS REGIONAL SANTA CRUZ,DEP.: NAABOL/SCZ , PROCEDENCIA: BANCO UNION S.A., CHEQUE: 280, FECHA DE EMISION:31/05/2023</t>
  </si>
  <si>
    <t>00389012001 DEP.DE CHEQ.AJENOS,RET.DE CAM.,CONCEPTO: DEPÓSITO DE GARANTIAS REGIONAL LA PAZ,DEP.: NAABOL/LPZ , PROCEDENCIA: BANCO UNION S.A., CHEQUE: 281, FECHA DE EMISION:31/05/2023</t>
  </si>
  <si>
    <t>'COBRO DE'||ÚTILES DE ESCRITORIO POR EL COMPROBANTE NRO. 1061769 DE LA FECHA, S/G. NOTA CITE GAFC-1297-DFC/URTE-184/2023 DE FECHA 01/06/2023 (HRE-TGL-8660) ENVIADA POR YACIMIENTOS PETROLIFEROS FISCALES BOLIVIANOS. DEBITO DE LA LIBRETA 00513022001 YPFB  OPERACIONES.</t>
  </si>
  <si>
    <t>'COBRO DE'||ÚTILES DE ESCRITORIO POR EL COMPROBANTE NRO. 1061771 DE LA FECHA, S/G. NOTA CITE GAFC-1297-DFC/URTE-184/2023 DE FECHA 01/06/2023 (HRE-TGL-8660) ENVIADA POR YACIMIENTOS PETROLIFEROS FISCALES BOLIVIANOS. DEBITO DE LA LIBRETA 00513022001 YPFB  OPERACIONES.</t>
  </si>
  <si>
    <t>'COBRO DE'||UTILES DE ESCRITORIO POR EL COMPROBANTE N° 1061773 DE LA FECHA, SEGUN NOTA CITE: GAFC-1297-DFC/URTE-184/2023 DE FECHA 1/6/2023 (HRE-TGL-8660). ENVIADA POR YACIMIENTOS PETROLIFEROS FISCALES BOLIVIANOS. (SECTOR PÚBLICO). DÉBITO DE LA LIBRETA 00513022001 YPFB - OPERACIONES.</t>
  </si>
  <si>
    <t>'COBRO DE'||UTILES DE ESCRITORIO POR EL COMPROBANTE N° 1061780 DE LA FECHA, SEGUN NOTA CITE: GAFC-1297-DFC/URTE-184/2023 DE FECHA 1/6/2023 (HRE-TGL-8660). ENVIADA POR YACIMIENTOS PETROLIFEROS FISCALES BOLIVIANOS. (SECTOR PÚBLICO). DÉBITO DE LA LIBRETA 00513022001 YPFB - OPERACIONES.</t>
  </si>
  <si>
    <t>'COBRO DE'||UTILES DE ESCRITORIO POR EL COMPROBANTE N° 1061784 DE LA FECHA, SEGUN NOTA CITE: GAFC-1297-DFC/URTE-184/2023 DE FECHA 1/6/2023 (HRE-TGL-8660). ENVIADA POR YACIMIENTOS PETROLIFEROS FISCALES BOLIVIANOS. (SECTOR PÚBLICO). DÉBITO DE LA LIBRETA 00513022001 YPFB - OPERACIONES.</t>
  </si>
  <si>
    <t>'COBRO DE'||UTILES DE ESCRITORIO POR EL COMPROBANTE N° 1061787 DE LA FECHA, SEGUN NOTA CITE: GAFC-1297-DFC/URTE-184/2023 DE FECHA 1/6/2023 (HRE-TGL-8660). ENVIADA POR YACIMIENTOS PETROLIFEROS FISCALES BOLIVIANOS. (SECTOR PÚBLICO). DÉBITO DE LA LIBRETA 00513022001 YPFB - OPERACIONES.</t>
  </si>
  <si>
    <t>'COBRO DE'||ÚTILES DE ESCRITORIO POR EL COMPROBANTE N°1061786 Y NOTA CITE: GAFC-1297-DFC/URTE-184/2023 DE YACIMIENTOS PETROLÍFEROS FISCALES BOLIVIANOS DE FECHA 01/06/2023 (HRE-TGL-8660) (ORIGINAL CURSA EN COMPROBANTE N°1061773). (SECTOR PÚBLICO). DÉBITO DE LA LIBRETA 00513022001 YPFB - OPERACIONES, REPOSICIÓN DE ÚTILES DE ESCRITORIO.</t>
  </si>
  <si>
    <t>'COBRO DE'||ÚTILES DE ESCRITORIO POR EL COMPROBANTE N°1061790 Y NOTA CITE: GAFC-1297-DFC/URTE-184/2023 DE YACIMIENTOS PETROLÍFEROS FISCALES BOLIVIANOS DE FECHA 01/06/2023 (HRE-TGL-8660) (ORIGINAL CURSA EN COMPROBANTE N°1061773). (SECTOR PÚBLICO). DÉBITO DE LA LIBRETA 00513022001 YPFB - OPERACIONES, REPOSICIÓN DE ÚTILES DE ESCRITORIO.</t>
  </si>
  <si>
    <t>'COBRO DE'||ÚTILES DE ESCRITORIO POR EL COMPROBANTE N°1061792 Y NOTA CITE: GAFC-1297-DFC/URTE-184/2023 DE YACIMIENTOS PETROLÍFEROS FISCALES BOLIVIANOS DE FECHA 01/06/2023 (HRE-TGL-8660) (ORIGINAL CURSA EN COMPROBANTE N°1061773). (SECTOR PÚBLICO). DÉBITO DE LA LIBRETA 00513022001 YPFB - OPERACIONES, REPOSICIÓN DE ÚTILES DE ESCRITORIO.</t>
  </si>
  <si>
    <t>||COMISIÓN TRANSFERENCIA FDOS. AL EXTERIOR 0.10% S/USD 231.700,54, REEMB. GASTOS COMUNICACIÓN BS220.- Y EMISIÓN COMPROBANTE CONTABLE BS50.- REF.:PAGO N°5 LC I-2022-23 P/C ECEBOL A/F THYSSENKRUPP INDUSTRIAL SOLUTIONS SAU, EN COMPLEMENTO A COMPROBANTE S-1061767 DE LA FECHA. LIB.:00132032001 ECEBOL - GESTIÓN OPERATIVA REF.:COMISIONES PAGO N°5 LC I-2022-23</t>
  </si>
  <si>
    <t>'COBRO DE'||ÚTILES DE ESCRITORIO POR EL COMPROBANTE N°1061795 Y NOTA CITE: GAFC-1297-DFC/URTE-184/2023 DE YACIMIENTOS PETROLÍFEROS FISCALES BOLIVIANOS DE FECHA 01/06/2023 (HRE-TGL-8660) (ORIGINAL CURSA EN COMPROBANTE N°1061773). (SECTOR PÚBLICO). DÉBITO DE LA LIBRETA 00513022001 YPFB - OPERACIONES, REPOSICIÓN DE ÚTILES DE ESCRITORIO.</t>
  </si>
  <si>
    <t>'COBRO DE'||UTILES DE ESCRITORIO POR EL COMPROBANTE NRO.1061794 DE LA FECHA, S/G NOTA GAFC-1297-DFC/URTE-184/2023 DE FECHA 1/6/2023 (HRE-TGL-2023-8660) ENVIADO POR YACIMIENTOS PETROLIFEROS FISCALES BOLIVIANOS. DÉBITO DE LA LIBRETA 00513022001 YPFB-"OPERACIONES" COBRO DE ÚTILES DE ESCRITORIO.</t>
  </si>
  <si>
    <t>'COBRO DE'||ÚTILES DE ESCRITORIO POR EL COMPROBANTE N°1061797 Y NOTA CITE: GAFC-1297-DFC/URTE-184/2023 DE YACIMIENTOS PETROLÍFEROS FISCALES BOLIVIANOS DE FECHA 01/06/2023 (HRE-TGL-8660) (ORIGINAL CURSA EN COMPROBANTE N°1061773). (SECTOR PÚBLICO). DÉBITO DE LA LIBRETA 00513022001 YPFB - OPERACIONES, REPOSICIÓN DE ÚTILES DE ESCRITORIO.</t>
  </si>
  <si>
    <t>'COBRO DE'||ÚTILES DE ESCRITORIO POR EL COMPROBANTE NRO.1061800 DE LA FECHA S/G. NOTA GAFC-1297-DFC-URTE-184/2023 (HRE-TGL-8660) DE F. 01.06.2023 ENVIADA POR YACIMIENTOS PETROLIFEROS BOLIVIANOS DEBITO DE LA LIBRETA 00513022001 YPFB  OPERACIONES</t>
  </si>
  <si>
    <t>'COBRO DE'||UTILES DE ESCRITORIO POR EL COMPROBANTE NRO.1061801 DE LA FECHA, S/G NOTA GAFC-1297-DFC/URTE-184/2023 DE FECHA 1/6/2023 (HRE-TGL-2023-8660) ENVIADO POR YACIMIENTOS PETROLIFEROS FISCALES BOLIVIANOS. DÉBITO DE LA LIBRETA 00513022001 YPFB-"OPERACIONES" COBRO DE ÚTILES DE ESCRITORIO</t>
  </si>
  <si>
    <t>'COBRO DE'||UTILES DE ESCRITORIO POR EL COMPROBANTE NRO.1061804 DE LA FECHA, S/G NOTA GAFC-1297-DFC/URTE-184/2023 DE FECHA 1/6/2023 (HRE-TGL-2023-8660) ENVIADO POR YACIMIENTOS PETROLIFEROS FISCALES BOLIVIANOS. DÉBITO DE LA LIBRETA 00513022001 YPFB-"OPERACIONES" COBRO DE ÚTILES DE ESCRITORIO.</t>
  </si>
  <si>
    <t>'COBRO DE'||ÚTILES DE ESCRITORIO POR EL COMPROBANTE NRO.1061805 DE LA FECHA S/G. NOTA GAFC-1297-DFC-URTE-184/2023 (HRE-TGL-8660) DE F. 01.06.2023 ENVIADA POR YACIMIENTOS PETROLIFEROS BOLIVIANOS DEBITO DE LA LIBRETA 00513022001 YPFB  OPERACIONES</t>
  </si>
  <si>
    <t>'COBRO DE'||UTILES DE ESCRITORIO POR EL COMPROBANTE NRO.1061808 DE LA FECHA, S/G NOTA GAFC-1297-DFC/URTE-184/2023 DE FECHA 1/6/2023 (HRE-TGL-2023-8660) ENVIADO POR YACIMIENTOS PETROLIFEROS FISCALES BOLIVIANOS. DÉBITO DE LA LIBRETA 00513022001 YPFB-"OPERACIONES" COBRO DE ÚTILES DE ESCRITORIO.</t>
  </si>
  <si>
    <t>'COBRO DE'||ÚTILES DE ESCRITORIO POR EL COMPROBANTE NRO.1061812 DE LA FECHA S/G. CITE GAFC-1297-DFC/URTE-184/2023 DE F.01.06.2023 (HRE-TGL-8660) ENVIADA POR YACIMIENTOS PETROLIFEROS FISCALES BOLIVIANOS. DEBITO DE LA LIBRETA 00513022001 YPFB  OPERACIONES</t>
  </si>
  <si>
    <t>'COBRO DE'||ÚTILES DE ESCRITORIO POR EL COMPROBANTE N°1061818 SEGÚN NOTA CITE: GAFC-1297-DFC/URTE-184/2023 DE YACIMIENTOS PETROLÍFEROS FISCALES BOLIVIANOS DE FECHA 01/06/2023 (HRE-TGL-8660) (ORIGINAL CURSA EN COMPROBANTE N°1061773). (SECTOR PÚBLICO). DÉBITO DE LA LIBRETA 00513022001 YPFB - OPERACIONES, REPOSICIÓN DE ÚTILES DE ESCRITORIO.</t>
  </si>
  <si>
    <t>VENTA DE DIVISAS CON TRANSFERENCIA DE FONDOS A SOLICITUD DE MINISTERIO DE DESARROLLO PRODUCTIVO Y ECONOMIA PLURAL SEGUN SOLICITUD 18330 REF: CONTRIBUTION FROM PLURINATIONAL STATE OF BOLIVIA TO THE INTERNATIONAL COFFEE ORGANIZATION - OIC PERIOD 2022-2023 EQUIVALENTES 5.236,08 USD LIB. 00041071101 SERVICIO NACIONAL DE VERIFICACION DE EXPORTACIONES POR DIFERENCIAL CAMBIARIO</t>
  </si>
  <si>
    <t>00086011109 DEPOSITO DE EFECTIVO, DEPOSITANTE: FELIX ROQUE CASTRO, CONCEPTO: REPOSICION DE CREDENCIAL "FELIX ROQUE CASTRO", CUENTA DE DEPOSITO: CUENTA UNICA DEL TESORO</t>
  </si>
  <si>
    <t>00099021001 DEPOSITO DE EFECTIVO, DEPOSITANTE: ARCIENEGA TITO PATRICIA LEONOR, CONCEPTO: DEVOLUCION, CUENTA DE DEPOSITO: CUENTA UNICA DEL TESORO/DJBR</t>
  </si>
  <si>
    <t>00099021001 DEPOSITO DE EFECTIVO, DEPOSITANTE: MIRIAN VILLALPANDO GUERRERO, CONCEPTO: DEVOLUCION DE SUELDOS Y SALARIOS, CUENTA DE DEPOSITO: CUENTA UNICA DEL TESORO</t>
  </si>
  <si>
    <t>00099021001 DEPOSITO DE EFECTIVO, DEPOSITANTE: RUBEN JUAN ROCHA AGUILAR, CONCEPTO: TOPE SALARIAL, CUENTA DE DEPOSITO: CUENTA UNICA DEL TESORO</t>
  </si>
  <si>
    <t>00099021001 DEPOSITO DE EFECTIVO, DEPOSITANTE: ROSARIO MARTHA LARREA ALVAREZ, CONCEPTO: POR EXCEDENTE DEL TOPE SALARIAL, CUENTA DE DEPOSITO: CUENTA UNICA DEL TESORO</t>
  </si>
  <si>
    <t>00046171101 DEPOSITO DE EFECTIVO, DEPOSITANTE: ISABEL EMPERATRIZ MENACHO LEON, CONCEPTO: SANCION POR NO RE-INSCRIPCION DE EMPRESA (ANUAL) 6TO Y ULTIMO PAGO, CUENTA DE DEPOSITO: CUENTA UNICA DEL TESORO</t>
  </si>
  <si>
    <t>00099021001 DEPOSITO DE EFECTIVO, DEPOSITANTE: JUAN FELIX QUISPE MEDRANO, CONCEPTO: REGULARIZACIONES POR TOPE SALARIAL, CUENTA DE DEPOSITO: CUENTA UNICA DEL TESORO</t>
  </si>
  <si>
    <t>00596012001 DEPOSITO DE EFECTIVO, DEPOSITANTE: EMPRESA PUBLICA TRANSPORTE AEREO MILITAR, CONCEPTO: REVERSION DE GASTOS NO EJECUTADOS PREV:202, CUENTA DE DEPOSITO: CUENTA UNICA DEL TESORO</t>
  </si>
  <si>
    <t>00596012001 DEPOSITO DE EFECTIVO, DEPOSITANTE: EMPRESA PUBLICA TRANSPORTE AEREO MILITAR, CONCEPTO: REVERSION DE GASTOS NO EJECUTADOS PREV : 209, CUENTA DE DEPOSITO: CUENTA UNICA DEL TESORO</t>
  </si>
  <si>
    <t>00099021001 DEPOSITO DE EFECTIVO, DEPOSITANTE: ROLADO VALENTIN MARIN IBAÑEZ, CONCEPTO: REGULARIZACON POR TOPE SALARIAL, CUENTA DE DEPOSITO: CUENTA UNICA DEL TESORO</t>
  </si>
  <si>
    <t>00099021001 DEPOSITO DE EFECTIVO, DEPOSITANTE: MINISTERIO DE DESARROLLO RURAL Y TIERRAS, CONCEPTO: PAGO SERVICIO DE AGUA POTABLE EPSAS UC- CNAPE CORRESPONDIENTE AL MES DE MAYO 2023, CUENTA DE DEPOSITO: CUENTA UNICA DEL TESORO</t>
  </si>
  <si>
    <t>REGULARIZACION DE TRANSFERENCIA DEL EXTERIOR SEGUN SWIFT NO.8886 Y NO.8885 DE FECHA 05/06/2023 ORDENANTE: EMBAJADA DE BOLIVIA EN COLOMBIA BOGOTA REF.: RECAUDACIONES GESTORÍA CONSULAR ABRIL Y MAYO 2023 LIB. 00010011102 MIN.RELACIONES EXTERIORES - GESTORIA CONSULAR LEY Nº 3108</t>
  </si>
  <si>
    <t>REGULARIZACION DE TRANSFERENCIA DEL EXTERIOR SEGUN SWIFT NO.8932 DE FECHA 05/06/2023 ORDENANTE: CONSULADO DE BOLIVIA EN COMODORO RIVADAVIA ARGENTINA REF.: RECAUDACIONES GESTORÍA CONSULAR MAYO 2023 LIB. 00010011102 MIN.RELACIONES EXTERIORES - GESTORIA CONSULAR LEY Nº 3108</t>
  </si>
  <si>
    <t>REGULARIZACION DE TRANSFERENCIA DEL EXTERIOR SEGUN SWIFT NO.8873 DE FECHA 05/06/2023 ORDENANTE: CONSULADO GENERAL DE BOLIVIA EN HOUSTON REF.: CONCEPTO DE LA TRANSFERENCIA RECAUDACIONES GESTORIA CONSULAR MAYO 2023 LIB. 00010011102 MIN.RELACIONES EXTERIORES - GESTORIA CONSULAR LEY Nº 3108</t>
  </si>
  <si>
    <t>COBRO COSTOS DE PAPELERIA POR REGULARIZACION DE TRANSFERENCIA DEL EXTERIOR POR ORDEN DE EMBAJADA DE BOLIVIA EN COLOMBIA BOGOTA REF.: RECAUDACIONES GESTORÍA CONSULAR ABRIL Y MAYO 2023 LIB. 00010011102 MIN.RELACIONES EXTERIORES - GESTORIA CONSULAR LEY Nº 3108</t>
  </si>
  <si>
    <t>COBRO COSTOS DE PAPELERIA POR REGULARIZACION DE TRANSFERENCIA DEL EXTERIOR POR ORDEN DE CONSULADO DE BOLIVIA EN COMODORO RIVADAVIA ARGENTINA REF.: RECAUDACIONES GESTORÍA CONSULAR MAYO 2023 LIB. 00010011102 MIN.RELACIONES EXTERIORES - GESTORIA CONSULAR LEY Nº 3108</t>
  </si>
  <si>
    <t>COBRO COSTOS DE PAPELERIA POR REGULARIZACION DE TRANSFERENCIA DEL EXTERIOR POR ORDEN DE CONSULADO GENERAL DE BOLIVIA EN HOUSTON REF.: CONCEPTO DE LA TRANSFERENCIA RECAUDACIONES GESTORIA CONSULAR MAYO 2023 LIB. 00010011102 MIN.RELACIONES EXTERIORES - GESTORIA CONSULAR LEY Nº 3108</t>
  </si>
  <si>
    <t>00099021001 DEPOSITO DE EFECTIVO, DEPOSITANTE: BENSI COAQUIRA YUJRA, CONCEPTO: REGULARIZACION POR TOPE SALARIAL, CUENTA DE DEPOSITO: CUENTA UNICA DEL TESORO</t>
  </si>
  <si>
    <t>00133012001 DEPOSITO DE EFECTIVO, DEPOSITANTE: LOTERIA NACIONAL DE BENEFICIENCIA Y SALUBRIDAD, CONCEPTO: DEPÓSITO DE SOBRANTE DEL SORTEO PAPA MI SUPER HEROE, CUENTA DE DEPOSITO: CUENTA UNICA DEL TESORO</t>
  </si>
  <si>
    <t>00099021001 DEPOSITO DE EFECTIVO, DEPOSITANTE: JUAN RODOLFO SALDAÑA VILLEGAS, CONCEPTO: COMPLEMENTO DEVOLUCION REMUNERACIONES EN EXCESO (UMSA 2008-2009) DEPÓSITO DE FECHA 30-07-2013, CUENTA DE DEPOSITO: CUENTA UNICA DEL TESORO</t>
  </si>
  <si>
    <t>00213012001 DEPOSITO DE EFECTIVO, DEPOSITANTE: MONTALVO RODRIGUEZ JUAN JOSE, CONCEPTO: DEVOLUCION DE PASAJES, CUENTA DE DEPOSITO: CUENTA UNICA DEL TESORO</t>
  </si>
  <si>
    <t>De: 00661014201 Devolución de recursos a la Cuenta única del Tesoro, por devolución de viáticos asignados en la gestión 2018, según documentación de respaldo adjunta.</t>
  </si>
  <si>
    <t>COBRO COSTOS DE PAPELERIA SEGUN TRANSFERENCIA DEL EXTERIOR POR ORDEN DE COPA ENERGIA DISTRIBUIDORA DE GAS S A (SAO PAULO) REF.: CRED SWF OF 23/06/02 - 0519258 FECHA VALOR 2/06/2023 LIB. 00513062001 YPFB-OPERACIONES PLANTA DE SEPARACION DE LIQUIDOS RIO GRANDE</t>
  </si>
  <si>
    <t>00253014207 DEP.DE CHEQ.AJENOS,RET.DE CAM.,CONCEPTO: DEP. GAIOC CHARAGUA G/INV EST/PREINV CONST SIST DE RIEGO CHARAGUA-PROAR,DEP.: GAIOC DE CHARAGUA , PROCEDENCIA: BANCO UNION S.A., CHEQUE: 1712, FECHA DE EMISION:01/06/2023</t>
  </si>
  <si>
    <t>00253014204 DEP.DE CHEQ.AJENOS,RET.DE CAM.,CONCEPTO: DEP. GAIOC CHARAGUA G/ADM EST/PREIN CONST SIST DE RIEGO CHARAGUA PROAR,DEP.: GAIOC DE CHARAGUA , PROCEDENCIA: BANCO UNION S.A., CHEQUE: 1713, FECHA DE EMISION:01/06/2023</t>
  </si>
  <si>
    <t>00253014213 DEP.DE CHEQ.AJENOS,RET.DE CAM.,CONCEPTO: DEP. GAM ATOCHA G/INV PROY CONST SAP POR BOMBEO ANIMAS SIETE SUYOS - PROASRED,DEP.: GAM ATOCHA , PROCEDENCIA: BANCO UNION S.A., CHEQUE: 1714, FECHA DE EMISION:01/06/2023</t>
  </si>
  <si>
    <t>00253014114 DEP.DE CHEQ.AJENOS,RET.DE CAM.,CONCEPTO: DEP. GAM CARACOLLO G/INV PROY MANEJO INTEG DE RESID SOLIDOS-PROASRED,DEP.: GAM CARACOLLO , PROCEDENCIA: BANCO UNION S.A., CHEQUE: 1715, FECHA DE EMISION:01/06/2023</t>
  </si>
  <si>
    <t>00099021001 DEP.DE CHEQ.AJENOS,RET.DE CAM.,CONCEPTO: DEVOLUCION DE CC NO COBRADO FEBRERO 2023,DEP.: LA VITALICIA SEGUROS Y REASEGUROS DE VIDA S.A. , PROCEDENCIA: BANCO BISA S.A., CHEQUE: 80418, FECHA DE EMISION:02/06/2023</t>
  </si>
  <si>
    <t>00099021001 DEP.DE CHEQ.AJENOS,RET.DE CAM.,CONCEPTO: DEVOLUCION DE CC NO COBRADA FEBRERO 2023,DEP.: LA VITALICIA SEGUROS Y REASEGUROS DE VIDA S.A. , PROCEDENCIA: BANCO BISA S.A., CHEQUE: 1867433, FECHA DE EMISION:02/06/2023</t>
  </si>
  <si>
    <t>00099021001 DEP.DE CHEQ.AJENOS,RET.DE CAM.,CONCEPTO: PAGO DENTRO DEL PROCESO CIVIL SEGUIDO POR MEFP C/ EMPRELPAZ,DEP.: MINISTERIO DE ECONOMIA Y FINANZAS PUBLICAS , PROCEDENCIA: BANCO UNION S.A., CHEQUE: 20250, FECHA DE EMISION:10/05/2023</t>
  </si>
  <si>
    <t>00099021001 DEP.DE CHEQ.AJENOS,RET.DE CAM.,CONCEPTO: ABEL LOPEZ ARRUETA,DEP.: BANCO UNION S.A. , PROCEDENCIA: BANCO UNION S.A., CHEQUE: 191507, FECHA DE EMISION:05/06/2023</t>
  </si>
  <si>
    <t>00513032001 DEP.DE CHEQ.AJENOS,RET.DE CAM.,CONCEPTO: REVERSION DE SALDO NO EJECUTADO,DEP.: Y.P.F.B. , PROCEDENCIA: BANCO UNION S.A., CHEQUE: 8636, FECHA DE EMISION:31/05/2023</t>
  </si>
  <si>
    <t>00513032001 DEP.DE CHEQ.AJENOS,RET.DE CAM.,CONCEPTO: REVERSION DE SALDO NO EJECUTADO,DEP.: Y.P.F.B. , PROCEDENCIA: BANCO UNION S.A., CHEQUE: 8635, FECHA DE EMISION:31/05/2023</t>
  </si>
  <si>
    <t>00513032001 DEP.DE CHEQ.AJENOS,RET.DE CAM.,CONCEPTO: REERSION DE SALDO NO EJECUTADO,DEP.: Y.P.F.B. , PROCEDENCIA: BANCO UNION S.A., CHEQUE: 8631, FECHA DE EMISION:30/05/2023</t>
  </si>
  <si>
    <t>00513032001 DEP.DE CHEQ.AJENOS,RET.DE CAM.,CONCEPTO: REVERSION DE SALDO NO EJECUTADO,DEP.: Y.P.F.B. , PROCEDENCIA: BANCO UNION S.A., CHEQUE: 8632, FECHA DE EMISION:30/05/2023</t>
  </si>
  <si>
    <t>00513032001 DEP.DE CHEQ.AJENOS,RET.DE CAM.,CONCEPTO: REVERSION DE SALDO NO EJECUTADO,DEP.: Y.P.F.B. , PROCEDENCIA: BANCO UNION S.A., CHEQUE: 8634, FECHA DE EMISION:31/05/2023</t>
  </si>
  <si>
    <t>00099021001 DEP.DE CHEQ.AJENOS,RET.DE CAM.,CONCEPTO: PAGO POR DESCUENTO RECURSOS PUBLICOS,DEP.: CAJA NACIONAL DE SALUD , PROCEDENCIA: BANCO UNION S.A., CHEQUE: 68265, FECHA DE EMISION:01/06/2023</t>
  </si>
  <si>
    <t>00680012001 DEP.DE CHEQ.AJENOS,RET.DE CAM.,CONCEPTO: PAGO ALQUILER ATM CONTRALORIA GENERAL DEL ESTADO CORRESPONDIENTE AL MES DE JUNIO 2023,DEP.: BANCO UNION S.A. , PROCEDENCIA: BANCO UNION S.A., CHEQUE: 190340, FECHA DE EMISION:05/06/2023</t>
  </si>
  <si>
    <t>TRANSFERENCIA DEL EXTERIOR SEGUN SWIFT NO.8979 DE FECHA 05/06/2023 ORDENANTE: CONSULADO GENERAL DE BOLIVIA EN NEW YORK EE.UU. REF.: RECAUDACIONES GESTORÍA CONSULAR MAYO 2023 LIB. 00010011102 MIN.RELACIONES EXTERIORES - GESTORIA CONSULAR LEY Nº 3108</t>
  </si>
  <si>
    <t>COBRO COSTOS DE PAPELERIA SEGUN TRANSFERENCIA DEL EXTERIOR POR ORDEN DE CONSULADO GENERAL DE BOLIVIA EN NEW YORK EE.UU. REF.: RECAUDACIONES GESTORÍA CONSULAR MAYO 2023 LIB. 00010011102 MIN.RELACIONES EXTERIORES - GESTORIA CONSULAR LEY Nº 3108</t>
  </si>
  <si>
    <t>||COMISION TRANSFERENCIA FDOS.AL EXTERIOR 0,10% S/USD6.701,47,REEMB.GSTS.COMUNICACION BS220.-Y EMISION COMP.CONTABLE BS50.-REF.:PAGO 6 LC I-2023-12 P/C ECEBOL A/F SACYR IND.,S.L.U.,IMASA ING.Y PROY.S.A.,UTE POT.UNIÓN TEMP.EMPRESAS,EN COMPL.A COMP.1061843,05/06/23. LIB.00132039202 SEDEM-FOMENTO A LAS EMPRESAS PUBLICAS PRODUCTIVAS RF.:COMISIONES PAGO 6 LC I-2023-12</t>
  </si>
  <si>
    <t>||COMISION TRANSFERENCIA FDOS.AL EXTERIOR 0,10% S/USD66.662,51,REEMB.GSTS.COMUNICACION BS220.-Y EMISION COMP.CONTABLE BS50.-REF.:PAGO 7 LC I-2023-12 P/C ECEBOL A/F SACYR IND.,S.L.U.,IMASA ING.Y PROY.S.A.,UTE POT.UNIÓN TEMP.EMPRESAS,EN COMPL.A COMP.1061845,05/06/23. LIB.00132039202 SEDEM-FOMENTO A LAS EMPRESAS PUBLICAS PRODUCTIVAS RF.:COMISIONES PAGO 7 LC I-2023-12</t>
  </si>
  <si>
    <t>||COMISION TRANSFERENCIA FDOS.AL EXTERIOR 0,10% S/USD318.357,87,REEMB.GSTS.COMUNICACION BS220.-Y EMISION COMP.CONTABLE BS50.-REF.:PAGO 8 LC I-2023-12 P/C ECEBOL A/F SACYR IND.,S.L.U.,IMASA ING.Y PROY.S.A.,UTE POT.UNIÓN TEMP.EMPRESAS,EN COMPL.A COMP.1061847,05/06/23. LIB.00132039202 SEDEM-FOMENTO A LAS EMPRESAS PUBLICAS PRODUCTIVAS RF.:COMISIONES PAGO 8 LC I-2023-12</t>
  </si>
  <si>
    <t>||COMISION TRANSFERENCIA FDOS.AL EXTERIOR 0,10% S/USD328.924,60,REEMB.GSTS.COMUNICACION BS220.-Y EMISION COMP.CONTABLE BS50.-REF.:PAGO 9 LC I-2023-12 P/C ECEBOL A/F SACYR IND.,S.L.U.,IMASA ING.Y PROY.S.A.,UTE POT.UNIÓN TEMP.EMPRESAS,EN COMPL.A COMP.1061849,05/06/23. LIB.00132039202 SEDEM-FOMENTO A LAS EMPRESAS PUBLICAS PRODUCTIVAS RF.:COMISIONES PAGO 9 LC I-2023-12</t>
  </si>
  <si>
    <t>00046104203 DEPOSITO DE EFECTIVO, DEPOSITANTE: JUAN DOMINGO MAMANI HUARACHI, CONCEPTO: DEVOLUCION DE RECURSOS NO UTILIZADOS, CUENTA DE DEPOSITO: CUENTA UNICA DEL TESORO</t>
  </si>
  <si>
    <t>00378012002 DEPOSITO DE EFECTIVO, DEPOSITANTE: NELSON ARIEL DIAZ VARGAS, CONCEPTO: DEVOLUCION DEL CREDITO FISCAL DEL 13% DE LA FACTURA N° 7210754, CUENTA DE DEPOSITO: CUENTA UNICA DEL TESORO</t>
  </si>
  <si>
    <t>00378012002 DEPOSITO DE EFECTIVO, DEPOSITANTE: NELSON ARIEL DIAZ VARGAS, CONCEPTO: DEVOLUCION DEL CREDITO FISCAL DEL 13% DE LA FACTURA N° 8225758, CUENTA DE DEPOSITO: CUENTA UNICA DEL TESORO</t>
  </si>
  <si>
    <t>00046171101 DEPOSITO DE EFECTIVO, DEPOSITANTE: BIOTRAUMA SRL, CONCEPTO: SANCION POR INCUMPLIMIENTO A LA NORMA R.A. N°S/116 31/10/22, CUENTA DE DEPOSITO: CUENTA UNICA DEL TESORO</t>
  </si>
  <si>
    <t>00099021001 DEPOSITO DE EFECTIVO, DEPOSITANTE: WALTER VILLARROEL CHUQUIMIA, CONCEPTO: DEVOLUCION COBRO INDEBIDO A SENASIR, CUENTA DE DEPOSITO: CUENTA UNICA DEL TESORO</t>
  </si>
  <si>
    <t>TRANSFERENCIA DEL EXTERIOR SEGUN SWIFT NO.9022 DE FECHA 06/06/2023 ORDENANTE: CONSULADO GENERAL DE BOLIVIA EN BARCELONA ESPAÑA REF.: RECAUDACIÓN EXTERIOR CEDULAS DE IDENTIDAD LIB. 00340012005 SEGIP - RECAUDACION EXTERIOR - CEDULAS DE IDENTIDAD</t>
  </si>
  <si>
    <t>TRANSFERENCIA DEL EXTERIOR SEGUN SWIFT NO.9006 DE FECHA 06/06/2023 ORDENANTE: CONSULADO GENERAL DE BOLIVIA EN WASHINGTON REF.: RECAUDACIONES EXTERIOR CEDULA DE IDENTIDAD MAYO 2023 LIB. 00340012005 SEGIP - RECAUDACION EXTERIOR - CEDULAS DE IDENTIDAD</t>
  </si>
  <si>
    <t>COBRO COSTOS DE PAPELERIA SEGUN TRANSFERENCIA DEL EXTERIOR POR ORDEN DE CONSULADO GENERAL DE BOLIVIA EN BARCELONA ESPAÑA REF.: RECAUDACIÓN EXTERIOR CEDULAS DE IDENTIDAD LIB. 00340012003 RECAUDACION EXTRANJERIA - C.I. -L.C.</t>
  </si>
  <si>
    <t>COBRO COSTOS DE PAPELERIA SEGUN TRANSFERENCIA DEL EXTERIOR POR ORDEN DE CONSULADO GENERAL DE BOLIVIA EN WASHINGTON REF.: RECAUDACIONES EXTERIOR CEDULA DE IDENTIDAD MAYO 2023 LIB. 00340012003 RECAUDACION EXTRANJERIA - C.I. -L.C.</t>
  </si>
  <si>
    <t>00660012006 DEP.DE CHEQ.AJENOS,RET.DE CAM.,CONCEPTO: DEV. PROCESO COACTIVO FISCAL SEGUIDO POR LA DAF CONTRA SANDRA VELASQUEZ DABDOUB,DEP.: ORGANO JUDICIAL - DAF NACIONAL , PROCEDENCIA: BANCO UNION S.A., CHEQUE: 705, FECHA DE EMISION:01/06/2023</t>
  </si>
  <si>
    <t>00670012002 DEP.DE CHEQ.AJENOS,RET.DE CAM.,CONCEPTO: DEVOLUCION DE SUBSIDIO FRONTERA - MES DE ABRIL /23,DEP.: CLEDY CALDERON CRUZ , PROCEDENCIA: BANCO UNION S.A., CHEQUE: 612, FECHA DE EMISION:05/06/2023</t>
  </si>
  <si>
    <t>00670012002 DEP.DE CHEQ.AJENOS,RET.DE CAM.,CONCEPTO: DEVOLUCION DE SUBSIDIO FRONTERA - MES DE ABRIL/2023,DEP.: JOSEPH LUIGI MORON ZARCO , PROCEDENCIA: BANCO UNION S.A., CHEQUE: 613, FECHA DE EMISION:05/06/2023</t>
  </si>
  <si>
    <t>00670012002 DEP.DE CHEQ.AJENOS,RET.DE CAM.,CONCEPTO: DESCUENTO POR DIAS NO TRABAJADOS,DEP.: MIGUEL VELA-JUAN AGUILAR , PROCEDENCIA: BANCO UNION S.A., CHEQUE: 614, FECHA DE EMISION:05/06/2023</t>
  </si>
  <si>
    <t>00578012002 DEP.DE CHEQ.AJENOS,RET.DE CAM.,CONCEPTO: REVERSION,DEP.: BOLIVIANA DE AVIACION , PROCEDENCIA: BANCO UNION S.A., CHEQUE: 16599, FECHA DE EMISION:06/06/2023</t>
  </si>
  <si>
    <t>00206012001 DEPOSITO DE EFECTIVO, DEPOSITANTE: INSTITUTO NACIONAL DE ESTADISTICA, CONCEPTO: DEPÓSITO POR VENTA DE LA OFICINA CENTRAL LA PAZ DE FECHA 05/06/2023, CUENTA DE DEPOSITO: CUENTA UNICA DEL TESORO</t>
  </si>
  <si>
    <t>00099021001 DEPOSITO DE EFECTIVO, DEPOSITANTE: EPIFANIA ENCINAS OLARTE, CONCEPTO: DEVOLUCION DE SALDO NO UTILIZADO N° PREVENTIVO C31 A FAVOR DEL INIAF, CUENTA DE DEPOSITO: CUENTA UNICA DEL TESORO</t>
  </si>
  <si>
    <t>00253012002 DEPOSITO DE EFECTIVO, DEPOSITANTE: JUAN CARLOS COAQUIRA NINA, CONCEPTO: DEVOLUCION DE VIATICOS DEL 16 AL 17 DE MAYO DE 2023, CUENTA DE DEPOSITO: CUENTA UNICA DEL TESORO</t>
  </si>
  <si>
    <t>NUMERO DE LIBRETA CUT: 00597012001 OPERACIÓN E18 TRANSFERENCIA DEL SISTEMA FINANCIERO POR CUENTA DE TERCEROS A LA CUT SOL.CHINA MACHINERY ENGINEERING CORPORAT</t>
  </si>
  <si>
    <t>VTA.DIV.S/G NOTAS CEASS/DIR/NOT-EXT 571/2023,18/05/23;CEASS/DIR/NOT-EXT 604/2023,29/05/2023.RF.:EMISION LC I-2023-25,COMIS.EMIS.LC 0,15% S/USD16.000.-POR 70 DIAS,REEMB.GSTS.COM.BS220.-Y EMIS.COMP.CONT.BS50.-. LIB. 00249012001 LBP-CEASS-CENTRAL DE ABASTECIMIENTO Y SUMINISTROS DE SALUD REF: COMISIONES EMISION I-2023-25</t>
  </si>
  <si>
    <t>COBRO COSTOS DE PAPELERIA SEGUN TRANSFERENCIA DEL EXTERIOR POR ORDEN DE FIATFUEL TRADING LTDA (BR/CAMPO GRANDE) REF.: COMPLEMENT PAYMENT OF PREFACTUR YPFBOVUEHL042023 INV 225 2023 FECHA VALOR 6/06/2023 LIB. 00513062001 YPFB-OPERACIONES PLANTA DE SEPARACION DE LIQUIDOS RIO GRANDE</t>
  </si>
  <si>
    <t>NUMERO DE LIBRETA CUT: 00597029201 OPERACIÓN E18 TRANSFERENCIA DEL SISTEMA FINANCIERO POR CUENTA DE TERCEROS A LA CUT SOL.CHINA MACHINERY ENGINEERING CORPORAT</t>
  </si>
  <si>
    <t>||PAGO A FONPLATA PRÉSTAMO BOL 23/2014 VCTO. 06-06-2023 POR CUENTA DE TGN, NTI. 017476 VALOR 06-06-2023 CAPITAL USD 1.085.322,54 INTERESES USD 556.062,46 CTA. 3987 CUENTA UNICA DEL TESORO LIB. 00099021001 REF.: COMISIONES BANCARIAS</t>
  </si>
  <si>
    <t>||REGULARIZACION DE NUESTRA OPERACION NRO.1061414 DE F.30/05/2023 EN ATENCION A NOTAS CITE DGAC/3403/2023 DE LA FECHA (HRE-TSO-867) Y DGAC/10774/2022 DE F.31.03.2022 (HRE-TGL-5031) ENVIADAS POR LA DIRECCION GENERAL DE AERONAUTICA CIVIL ORIGINAL CURSA EN COMPROBANTE N°1061937 DEBITO DE LA LIBRETA 0117012001 DGAC, REPOSICIÓN DE ÚTILES DE ESCRITORIO.</t>
  </si>
  <si>
    <t>||REGULARIZACIÓN DE NUESTRA OPERACIÓN NRO. 1061312 DE FECHA 29/05/2023 EN ATENCIÓN A NOTAS CITE: DGAC/3403/2023 DE FECHA 06/06/2023 (HRE-TSO-867) (ORIGINAL CURSA EN EL COMPROBANTE NRO.1061937) Y DGAC-10774/2022 DE FECHA 31/03/2022 (HRE-TGL-5031). DÉBITO DE LA LIBRETA 0117012001 DGAC, REPOSICIÓN ÚTILES DE ESCRITORIO.</t>
  </si>
  <si>
    <t>||REGULARIZACION DE NUESTRA OPERACION NRO.1061536 DE F.31/05/2023 EN ATENCION A NOTAS CITE DGAC/3403/2023 DE LA FECHA (HRE-TSO-867) Y DGAC/10774/2022 DE F.31.03.2022 (HRE-TGL-5031) ENVIADAS POR LA DIRECCION GENERAL DE AERONAUTICA CIVIL ORIGINAL CURSA EN COMPROBANTE N°1061937 DEBITO DE LA LIBRETA 0117012001 DGAC, REPOSICIÓN DE ÚTILES DE ESCRITORIO.</t>
  </si>
  <si>
    <t>||REGULARIZACION DE NUESTRA OPERACIÓN NRO.1061560 DE FECHA 31/5/2023 SEGUN NOTA CITE: DGAC/3403/2023 DE FECHA 6/6/2023 (HRE-TSO-867) Y DGAC/10774/2022 DE F. 31/3/2022 (HRE-TGL-5031) ENVIADAS POR LA DIRECCION GENERAL DE AERONAUTICA CIVIL DEBITO DE LA LIBRETA 0117012001 DGAC, REPOSICION DE UTILES DE ESCRITORIO.</t>
  </si>
  <si>
    <t>||REGULARIZACION DE NUESTRA OPERACIÓN NRO.1061839 DE F. 5/6/2023 SEGUN NOTA CITE: DGAC/3403/2023 DE FECHA 6/6/2023 (HRE-TSO-867) (ORIGINAL CURSA EN EL CBTE.N°1061937) Y DGAC/10774/2022 DE F. 31/3/2022 (HRE-TGL-5031) ENVIADAS POR LA DIRECCION GENERAL DE AERONAUTICA CIVIL DEBITO DE LA LIBRETA 0117012001 DGAC, REPOSICION DE UTILES DE ESCRITORIO.</t>
  </si>
  <si>
    <t>00046171101 DEPOSITO DE EFECTIVO, DEPOSITANTE: IMPLELAB S.R.L., CONCEPTO: SANCION POR INCUMPLIMIENTO A LA NORMA, CUENTA DE DEPOSITO: CUENTA UNICA DEL TESORO</t>
  </si>
  <si>
    <t>00099021001 DEPOSITO DE EFECTIVO, DEPOSITANTE: LOURDES ALIAGA ZAPATA, CONCEPTO: DOBLE PERCEPCION DEL MES DE JUNIO 2023, CUENTA DE DEPOSITO: CUENTA UNICA DEL TESORO</t>
  </si>
  <si>
    <t>00086011102 DEPOSITO DE EFECTIVO, DEPOSITANTE: INSERTRANS SRL, CONCEPTO: MULTAS POR CONTRAVENCIONES A LA LEY DE MEDIO AMBIENTE, CUENTA DE DEPOSITO: CUENTA UNICA DEL TESORO</t>
  </si>
  <si>
    <t>00015011108 DEPOSITO DE EFECTIVO, DEPOSITANTE: MINISTERIO DE GOBIERNO, CONCEPTO: PAGO POR EXCEDENTE, CUENTA DE DEPOSITO: CUENTA UNICA DEL TESORO</t>
  </si>
  <si>
    <t>00206012001 DEPOSITO DE EFECTIVO, DEPOSITANTE: INSTITUTO NACIONAL DE ESTADISTICA, CONCEPTO: DEPÓSITO POR VENTA DE LA OFICINA CENTRAL LA PAZ DE FECHA 06/06/2023, CUENTA DE DEPOSITO: CUENTA UNICA DEL TESORO</t>
  </si>
  <si>
    <t>00099021001 DEPOSITO DE EFECTIVO, DEPOSITANTE: JUANITO QUIUCHACA, CONCEPTO: RENUNCIA VOLUNTARIA, CUENTA DE DEPOSITO: CUENTA UNICA DEL TESORO</t>
  </si>
  <si>
    <t>PAGO A BID PRÉSTAMO 987-SF-BO VCTO. 07-06-2023 POR CUENTA DE FNDR SEGÚN NOTA COD.LIQ 017522 DE FECHA 06-06-2023, VALOR 07-06-2023 CAPITAL USD 175.731,82 INTERESES USD 232.646,44 LIBRETA N° 00099021001 TGN - RECURSOS ORDINARIOS (3987) - ALIVIO MDRI</t>
  </si>
  <si>
    <t>00099021001 DEPOSITO DE EFECTIVO, DEPOSITANTE: RENE ROBERT MAMANI - AISEM, CONCEPTO: DEVOLUCION DE PASAJE AEREO, CUENTA DE DEPOSITO: CUENTA UNICA DEL TESORO</t>
  </si>
  <si>
    <t>00099021001 DEPOSITO DE EFECTIVO, DEPOSITANTE: WILDER ARAOZ OBLITAS - AISEM, CONCEPTO: DEVOLUCION DE PASAJE AEREO, CUENTA DE DEPOSITO: CUENTA UNICA DEL TESORO</t>
  </si>
  <si>
    <t>00099021001 DEPOSITO DE EFECTIVO, DEPOSITANTE: PABLO SALAZAR GARECA - AISEM, CONCEPTO: DEVOLUCION DE PASAJE AEREO, CUENTA DE DEPOSITO: CUENTA UNICA DEL TESORO</t>
  </si>
  <si>
    <t>00099021001 DEPOSITO DE EFECTIVO, DEPOSITANTE: VLADIMIR ULURI MAMANI - AISEM, CONCEPTO: DEVOLUCION DE PASAJE AEREO, CUENTA DE DEPOSITO: CUENTA UNICA DEL TESORO</t>
  </si>
  <si>
    <t>00099021001 DEPOSITO DE EFECTIVO, DEPOSITANTE: PABLO DURAN DE CASTRO - AISEM, CONCEPTO: DEVOLUCION DE PASAJE AEREO, CUENTA DE DEPOSITO: CUENTA UNICA DEL TESORO</t>
  </si>
  <si>
    <t>00099021001 DEPOSITO DE EFECTIVO, DEPOSITANTE: ROGER SAUL MONTEVILLA - AISEM, CONCEPTO: DEVOLUCION PASAJE AEREO, CUENTA DE DEPOSITO: CUENTA UNICA DEL TESORO</t>
  </si>
  <si>
    <t>00046171101 DEPOSITO DE EFECTIVO, DEPOSITANTE: RODISOL IMPORTACIONES EXPORTACIONES, CONCEPTO: SANCION INCUMPLIMIENTO REINSCRIPCION SEGUN RES. ADM. XX/2021 DE FECHA XX/XX/XX, CUENTA DE DEPOSITO: CUENTA UNICA DEL TESORO</t>
  </si>
  <si>
    <t>00373024101 DEPOSITO DE EFECTIVO, DEPOSITANTE: ECHEVERRIA MURILLO EDDY MARCELO, CONCEPTO: DEVOLUCION DE RECURSOS NO EJECUTADOS EN LA COMPRA DE REFRIGERIOS, CUENTA DE DEPOSITO: CUENTA UNICA DEL TESORO</t>
  </si>
  <si>
    <t>/DJBR00099021001 DEPOSITO DE EFECTIVO, DEPOSITANTE: MARIA JOSE FERNANDEZ QUIROGA, CONCEPTO: DEVOLUCION CAJA CHICA, CUENTA DE DEPOSITO: CUENTA UNICA DEL TESORO</t>
  </si>
  <si>
    <t>00099021001 DEPOSITO DE EFECTIVO, DEPOSITANTE: CLAUDIA VERONICA SILVA CORINI, CONCEPTO: DEVOLUCION REMUNERACION MAXIMA NOVIEMBRE Y DICIEMBRE GESTION 2022, CUENTA DE DEPOSITO: CUENTA UNICA DEL TESORO</t>
  </si>
  <si>
    <t>00086031101 DEPOSITO DE EFECTIVO, DEPOSITANTE: ALBERTO ALVARADO SOLANO, CONCEPTO: DEVOLUCION, CUENTA DE DEPOSITO: CUENTA UNICA DEL TESORO</t>
  </si>
  <si>
    <t>00132042002 DEPOSITO DE EFECTIVO, DEPOSITANTE: LUIS RODRIGO GUTIERREZ MIER, CONCEPTO: DEPÓSITO POR FACTURA NO DECLARADA, CUENTA DE DEPOSITO: CUENTA UNICA DEL TESORO</t>
  </si>
  <si>
    <t>00213012001 DEPOSITO DE EFECTIVO, DEPOSITANTE: WILLY ROCHA QUISPE, CONCEPTO: DEVOLUCION DE PASAJES, CUENTA DE DEPOSITO: CUENTA UNICA DEL TESORO</t>
  </si>
  <si>
    <t>COBRO COSTOS DE PAPELERIA SEGUN TRANSFERENCIA DEL EXTERIOR POR ORDEN DE FIDEICOMISO HERCO-CKM (LIMA PERU) REF.: EMB 11 YPFB 2023 - 06 CIST HERCO FECHA VALOR 7/06/2023 LIB. 00513062002 YPFB - EXPORTACIÓN DE GLP Y OTROS-BOLIVIANOS</t>
  </si>
  <si>
    <t>COBRO COSTOS DE PAPELERIA SEGUN TRANSFERENCIA DEL EXTERIOR POR ORDEN DE SUPERGASBRAS ENERGIA LTDA. (BR/RIO DE JANEIRO) REF.: CRED SWF OF 23/06/06 - 0478429 FECHA VALOR 6/06/2023 LIB. 00513062002 YPFB - EXPORTACIÓN DE GLP Y OTROS-BOLIVIANOS</t>
  </si>
  <si>
    <t>COBRO COSTOS DE PAPELERIA SEGUN TRANSFERENCIA DEL EXTERIOR POR ORDEN DE COMPANHIA MATOGROSSENSE DE GAS (CUIABA BRASIL) REF.: FACTURA EXB-MTT-16/23 FECHA VALOR 7/06/2023 LIB. 00513012007 YPFB - RECURSOS NACIONALIZACIÓN</t>
  </si>
  <si>
    <t>REGULARIZACION DE TRANSFERENCIA DEL EXTERIOR SEGUN SWIFT NO.9023 DE FECHA 07/06/2023 ORDENANTE: CONSULADO GENERAL DE BOLIVIA EN ARICA CHILE REF.: RECAUDACIONES GESTORÍA CONSULAR MAYO 2023 LIB. 00010011102 MIN.RELACIONES EXTERIORES - GESTORIA CONSULAR LEY Nº 3108</t>
  </si>
  <si>
    <t>REGULARIZACION DE TRANSFERENCIA DEL EXTERIOR SEGUN SWIFT NO.8911 Y NO.8910 DE FECHA 07/06/2023 ORDENANTE: EMBAJADA DE BOLIVIA TOKIO JAPON REF.: RECAUDACIONES GESTORÍA CONSULAR MAYO 2023 LIB. 00010011102 MIN.RELACIONES EXTERIORES - GESTORIA CONSULAR LEY Nº 3108</t>
  </si>
  <si>
    <t>REGULARIZACION DE TRANSFERENCIA DEL EXTERIOR SEGUN SWIFT NO.9024 DE FECHA 07/06/2023 ORDENANTE: CONSULADO DE BOLIVIA EN VALENCIA REF.: RECAUDACIONES GESTORÍA CONSULAR MAYO 2023 LIB. 00010011102 MIN.RELACIONES EXTERIORES - GESTORIA CONSULAR LEY Nº 3108</t>
  </si>
  <si>
    <t>REGULARIZACION DE TRANSFERENCIA DEL EXTERIOR SEGUN SWIFT NO.9035 DE FECHA 07/06/2023 ORDENANTE: SECCION CONSULAR DE BOLIVIA EN GRAN BRETAÑA LONDRES REF.: RECAUDACIONES GESTORÍA CONSULAR MAYO 2023 LIB. 00010011102 MIN.RELACIONES EXTERIORES - GESTORIA CONSULAR LEY Nº 3108</t>
  </si>
  <si>
    <t>REGULARIZACION DE TRANSFERENCIA DEL EXTERIOR SEGUN SWIFT NO.9054 DE FECHA 07/06/2023 ORDENANTE: CONSULADO DE BOLIVIA EN QUITO ECUADOR REF.: RECAUDACIONES GESTORÍA CONSULAR ABRIL MAYO 2023 LIB. 00010011102 MIN.RELACIONES EXTERIORES - GESTORIA CONSULAR LEY Nº 3108</t>
  </si>
  <si>
    <t>TRANSFERENCIA DEL EXTERIOR SEGUN SWIFT NO.9102 DE FECHA 07/06/2023 ORDENANTE: CONSULADO DE BOLIVIA EN BARCELONA REF.: RECAUDACIÓN 33 LICENCIAS DE CONDUCIR LIB. 00340012004 SEGIP-RECAUDACION EXTERIOR-LICENCIAS DE CONDUCIR</t>
  </si>
  <si>
    <t>COBRO COSTOS DE PAPELERIA SEGUN TRANSFERENCIA DEL EXTERIOR POR ORDEN DE CONSULADO DE BOLIVIA EN BARCELONA REF.: RECAUDACIÓN 33 LICENCIAS DE CONDUCIR LIB. 00340012003 RECAUDACION EXTRANJERIA - C.I. -L.C.</t>
  </si>
  <si>
    <t>COBRO COSTOS DE PAPELERIA POR REGULARIZACION DE TRANSFERENCIA DEL EXTERIOR POR ORDEN DE CONSULADO DE BOLIVIA EN QUITO ECUADOR REF.: RECAUDACIONES GESTORÍA CONSULAR ABRIL MAYO 2023 LIB. 00010011102 MIN.RELACIONES EXTERIORES - GESTORIA CONSULAR LEY Nº 3108</t>
  </si>
  <si>
    <t>COBRO COSTOS DE PAPELERIA POR REGULARIZACION DE TRANSFERENCIA DEL EXTERIOR POR ORDEN DE EMBAJADA DE BOLIVIA TOKIO JAPON REF.: RECAUDACIONES GESTORÍA CONSULAR MAYO 2023 LIB. 00010011102 MIN.RELACIONES EXTERIORES - GESTORIA CONSULAR LEY Nº 3108</t>
  </si>
  <si>
    <t>COBRO COSTOS DE PAPELERIA POR REGULARIZACION DE TRANSFERENCIA DEL EXTERIOR POR ORDEN DE CONSULADO GENERAL DE BOLIVIA EN ARICA CHILE REF.: RECAUDACIONES GESTORÍA CONSULAR MAYO 2023 LIB. 00010011102 MIN.RELACIONES EXTERIORES - GESTORIA CONSULAR LEY Nº 3108</t>
  </si>
  <si>
    <t>COBRO COSTOS DE PAPELERIA POR REGULARIZACION DE TRANSFERENCIA DEL EXTERIOR POR ORDEN DE CONSULADO DE BOLIVIA EN VALENCIA REF.: RECAUDACIONES GESTORÍA CONSULAR MAYO 2023 LIB. 00010011102 MIN.RELACIONES EXTERIORES - GESTORIA CONSULAR LEY Nº 3108</t>
  </si>
  <si>
    <t>COBRO COSTOS DE PAPELERIA POR REGULARIZACION DE TRANSFERENCIA DEL EXTERIOR POR ORDEN DE SECCION CONSULAR DE BOLIVIA EN GRAN BRETAÑA LONDRES REF.: RECAUDACIONES GESTORÍA CONSULAR MAYO 2023 LIB. 00010011102 MIN.RELACIONES EXTERIORES - GESTORIA CONSULAR LEY Nº 3108</t>
  </si>
  <si>
    <t>00213012001 DEPOSITO DE EFECTIVO, DEPOSITANTE: DINA RAQUEL RAMIREZ RODRIGUEZ, CONCEPTO: DEVOLUCION DE PASAJES, CUENTA DE DEPOSITO: CUENTA UNICA DEL TESORO</t>
  </si>
  <si>
    <t>00660072001 DEPOSITO DE EFECTIVO, DEPOSITANTE: MERCEDES MARIA BLANCO VALLEJOS, CONCEPTO: DEVOLUCION DE PASAJES AEREOS - STA. CRUZ, CUENTA DE DEPOSITO: CUENTA UNICA DEL TESORO</t>
  </si>
  <si>
    <t>00660072001 DEPOSITO DE EFECTIVO, DEPOSITANTE: MERCEDES MARIA BLANCO VALLEJOS, CONCEPTO: DEVOLUCION DE VIATICOS - STA. CRUZ, CUENTA DE DEPOSITO: CUENTA UNICA DEL TESORO</t>
  </si>
  <si>
    <t>TRANSFERENCIA DE FONDOS AL EXTERIOR A SOLICITUD DE AGENCIA BOLIVIANA DE ENERGIA SEGUN SOLICITUD 18443 REF: NUCADVISOR PAGO CORRESPONDIENTE AL AC N 40 DEL CONTRATO DE ADHESION SERVICIO DE SEGUIMIENTO Y MONITOREO Y CONTROL CON NUCADVISOR PARA EL CONTRATO DE CIDTN SEGUN INFORME 0172 2023 NOTA INTERNA 0 LIB. 00099021001 TGN-RECURSOS ORDINARIOS (3987)</t>
  </si>
  <si>
    <t>00086011109 DEPOSITO DE EFECTIVO, DEPOSITANTE: SERGIO OLIVER MACHACA APAZA, CONCEPTO: REPOSICION DEL CREDENCIAL, CUENTA DE DEPOSITO: CUENTA UNICA DEL TESORO</t>
  </si>
  <si>
    <t>NUMERO DE LIBRETA CUT: 00046021109 OPERACIÓN E75 TRANSFERENCIA DE LA CUENTA FISCAL BUN A LA CUT EN MN TRANSFERENCIA DE FONDOS A SOLICITUD DE: GOB. AUTONOMO MCPAL. SIPE SIPE, CITE: GAMSS/DESP NÂ° 386/2023 CUENTA CUT 3987069001 LIBRETA NÂ° 00046021109 MS. MIN. SALUD - RECAUDACION</t>
  </si>
  <si>
    <t>NUMERO DE LIBRETA CUT: 00373024105 OPERACIÓN E75 TRANSFERENCIA DE LA CUENTA FISCAL BUN A LA CUT EN MN TRANSFERENCIA DE FONDOS A SOLICITUD DE: GOBIERNO AUTONOMO MUNICIPAL DE VALLEGRANDE, CITE:GAM-OF-333/2023 CUENTA CUT 3987 LIBRETA NÂ° 00373024105 FDI-TRANSFERENCIAS PROGRAMAS Y/O PROYECTOS TGN</t>
  </si>
  <si>
    <t>COBRO COSTOS DE PAPELERIA SEGUN TRANSFERENCIA DEL EXTERIOR POR ORDEN DE COPA ENERGIA DISTRIBUIDORA DE GAS S.A. (SAP PAULO BRASIL) REF.: CRED INV.879, 883, 884, 885, 886, 87/88/89 FECHA VALOR 7/06/2023 LIB. 00513062002 YPFB - EXPORTACIÓN DE GLP Y OTROS-BOLIVIANOS</t>
  </si>
  <si>
    <t>||TRANSFERENCIA DE FONDOS S/G MENSAJE SWIFT NRO.9113 EN ATENCION A NOTA: DGAC-10774/2022 DE FECHA 31/3/2022 (HRE-TGL-5031) ENVIADO POR LA DIRECCION GENERAL DE AERONAUTICA CIVIL (SECTOR PÚBLICO). DEBITO DE LA LIBRETA 0117012001 DGAC, REPOSICION ÚTILES DE ESCRITORIO.</t>
  </si>
  <si>
    <t>00206012001 DEP.DE CHEQ.AJENOS,RET.DE CAM.,CONCEPTO: DEPÓSITO POR OTROS INGRESOS,DEP.: INSTITUTO NACIONAL DE ESTADISTICA , PROCEDENCIA: BANCO UNION S.A., CHEQUE: 5529, FECHA DE EMISION:06/06/2023</t>
  </si>
  <si>
    <t>00016191101 DEP.DE CHEQ.AJENOS,RET.DE CAM.,CONCEPTO: DEPÓSITO DE RECURSOS,DEP.: MINISTERIO DE EDUCACION-ESFM SIMON BOLIVAR SUCRE , PROCEDENCIA: BANCO UNION S.A., CHEQUE: 3346, FECHA DE EMISION:31/05/2023</t>
  </si>
  <si>
    <t>00099021001 DEP.DE CHEQ.AJENOS,RET.DE CAM.,CONCEPTO: DEVOLUCION FONDOS NO COBRADOS CONCILIACION FEBRERO / 2023,DEP.: SEGUROS PROVIDA S.A. , PROCEDENCIA: BANCO NACIONAL DE BOLIVIA S.A., CHEQUE: 2312862, FECHA DE EMISION:07/06/2023</t>
  </si>
  <si>
    <t>00578012002 DEP.DE CHEQ.AJENOS,RET.DE CAM.,CONCEPTO: REVERSION,DEP.: BOLIVIANA DE AVIACION , PROCEDENCIA: BANCO UNION S.A., CHEQUE: 16601, FECHA DE EMISION:06/06/2023</t>
  </si>
  <si>
    <t>00041014101 DEP.DE CHEQ.AJENOS,RET.DE CAM.,CONCEPTO: TRANSFERENCIA DE RECURSOS POR DEPÓSITOS DEL GAM LAJA-LA PAZ POR LA ADQ DE EQUIPOS DE COMPUTACION,DEP.: MDPYEP , PROCEDENCIA: BANCO UNION S.A., CHEQUE: 2998, FECHA DE EMISION:05/06/2023</t>
  </si>
  <si>
    <t>A:00373024107 A: 00373024107 Transferencia de recursos a solicitud del Fondo de Desarrollo Indígena mediante nota CITE: FDI/DGE/EXT/N°0311/2023 para el Fortalecimiento del Seguimiento a la Ejecución de Proyectos del FDI a Nivel Nacional del mes de junio 2023, en virtud al Informe MEFP/VTCP/DGPOT/UPCFTGN/INF/N°46/2023, (H.R. 6-12552-R).</t>
  </si>
  <si>
    <t>00046171101 DEPOSITO DE EFECTIVO, DEPOSITANTE: DIAZ VILLCA HENRY ALEJANDRO (ATLAS), CONCEPTO: SANCION POR INCUMPLIMIENTO A LA NORMA, CUENTA DE DEPOSITO: CUENTA UNICA DEL TESORO</t>
  </si>
  <si>
    <t>00099021001 DEPOSITO DE EFECTIVO, DEPOSITANTE: SONIA CONSTA MORALES ROJAS, CONCEPTO: POR DEVOLUCION DE RECURSOS AL TGN POR PERCEPCION INDEBIDA DEL SEP GESTION 2022, CUENTA DE DEPOSITO: CUENTA UNICA DEL TESORO</t>
  </si>
  <si>
    <t>00526012001 DEPOSITO DE EFECTIVO, DEPOSITANTE: BOLIVIA TV RUDDY A. FLORES A., CONCEPTO: DEVOLUCION DE PASAJE NO UTILIZADO, CUENTA DE DEPOSITO: CUENTA UNICA DEL TESORO</t>
  </si>
  <si>
    <t>00099021001 DEPOSITO DE EFECTIVO, DEPOSITANTE: JUAN ANGEL CORONEL SARDON CI. 6136125 LP., CONCEPTO: DEVOLUCION AL SENASIR COACTIVO SOCIAL, CUENTA DE DEPOSITO: CUENTA UNICA DEL TESORO</t>
  </si>
  <si>
    <t>00099021001 DEPOSITO DE EFECTIVO, DEPOSITANTE: R1-3 GRAL PEREZ, CONCEPTO: REVERSION MONTO NO EJECUTADO DE SERVICIOS BASICOS, CUENTA DE DEPOSITO: CUENTA UNICA DEL TESORO</t>
  </si>
  <si>
    <t>00099021001 DEPOSITO DE EFECTIVO, DEPOSITANTE: ELEUTERIO QUISPE ANGULO, CONCEPTO: DEVOLUCION DE DUODECIMO AGUINALDO 2022, CUENTA DE DEPOSITO: CUENTA UNICA DEL TESORO</t>
  </si>
  <si>
    <t>00099031004 DEPOSITO DE EFECTIVO, DEPOSITANTE: MINISTERIO DE ECONOMIA Y FINANZAS PUBLICAS, CONCEPTO: POR ANULACION DE NOCRE, CUENTA DE DEPOSITO: CUENTA UNICA DEL TESORO</t>
  </si>
  <si>
    <t>00046021109 DEPOSITO DE EFECTIVO, DEPOSITANTE: GIOVANNI OMAR RODRIGUEZ MIRANDA, CONCEPTO: REVERSION DEL SALDO C-31 # 965/2022, CUENTA DE DEPOSITO: CUENTA UNICA DEL TESORO</t>
  </si>
  <si>
    <t>00213012001 DEPOSITO DE EFECTIVO, DEPOSITANTE: UZIEL RAMIRO LUNA VALDIVIA, CONCEPTO: DEVOLUCION DE FONDOS EN AVANCE, CUENTA DE DEPOSITO: CUENTA UNICA DEL TESORO</t>
  </si>
  <si>
    <t>00099021001 DEPOSITO DE EFECTIVO, DEPOSITANTE: JUAN PABLO CAMPERO PARADA - IPDSA, CONCEPTO: SOLICITUD DE COBRO POR REPETICION DE PAGO DE IMPUESTOS, CUENTA DE DEPOSITO: CUENTA UNICA DEL TESORO</t>
  </si>
  <si>
    <t>00099021001 DEPOSITO DE EFECTIVO, DEPOSITANTE: MARISOL LILY CONDORI QUISPE, CONCEPTO: DEVOLUCION DE VIATICOS, CUENTA DE DEPOSITO: CUENTA UNICA DEL TESORO/DJBR</t>
  </si>
  <si>
    <t>00099021001 DEPOSITO DE EFECTIVO, DEPOSITANTE: LUIS SANTIAGO CATERING &amp; EVENTOS, CONCEPTO: PAGO DE SERVICIOS BÁSICOS, CUENTA DE DEPOSITO: CUENTA UNICA DEL TESORO</t>
  </si>
  <si>
    <t>00099021001 DEPOSITO DE EFECTIVO, DEPOSITANTE: ROLANDO CHAVEZ MERCADO, CONCEPTO: DEVOLUCION DE VIATICOS, CUENTA DE DEPOSITO: CUENTA UNICA DEL TESORO/DJBR</t>
  </si>
  <si>
    <t>00155012001 DEPOSITO DE EFECTIVO, DEPOSITANTE: LUIS RIVERO QUISBERT, CONCEPTO: RECUPERACION DE MULTA GENERADA EN CPS POR INTERINATO DE DR. CRISTHIAN J. SAAVEDRA R. EN GESTION 2021, CUENTA DE DEPOSITO: CUENTA UNICA DEL TESORO</t>
  </si>
  <si>
    <t>00099021001 DEPOSITO DE EFECTIVO, DEPOSITANTE: SEVERO MAMANI GUTIERREZ, CONCEPTO: DEPÓSITO POR FACTURAS NAABOL, CUENTA DE DEPOSITO: CUENTA UNICA DEL TESORO</t>
  </si>
  <si>
    <t>TRANSFERENCIA DEL EXTERIOR SEGUN SWIFT NO.9201 DE FECHA 09/06/2023 ORDENANTE: CONSULADO DE BOLIVIA EN MADRID REF.: RECAUDACIÓN EXTERIOR 37 LICENCIAS DE CONDUCIR CORRESPONDIENTE AL MES DE MAYO 2.220 LIB. 00340012004 SEGIP-RECAUDACION EXTERIOR-LICENCIAS DE CONDUCIR</t>
  </si>
  <si>
    <t>TRANSFERENCIA DEL EXTERIOR SEGUN SWIFT NO.9200 DE FECHA 09/06/2023 ORDENANTE: CONSULADO DE BOLIVIA EN MADRID REF.: RECAUDACIÓN EXTERIOR 425 CEDULAS DE IDENTIDAD CORRESPONDIENTES MES MAYO 7.650 LIB. 00340012005 SEGIP - RECAUDACION EXTERIOR - CEDULAS DE IDENTIDAD</t>
  </si>
  <si>
    <t>REGULARIZACION DE TRANSFERENCIA DEL EXTERIOR SEGUN SWIFT NO.8964 DE FECHA 09/06/2023 ORDENANTE: EMBAJADA DE BOLIVIA EN URUGUAY REF.: RECAUDACIONES GESTORÍA CONSULAR MAYO LIB. 00010011102 MIN.RELACIONES EXTERIORES - GESTORIA CONSULAR LEY Nº 3108</t>
  </si>
  <si>
    <t>00132052001 DEPOSITO DE EFECTIVO, DEPOSITANTE: PABEL QUINTEROS EEPS, CONCEPTO: POR INCUMPLIMIENTO AL INSTRUCTIVO TRIBUTARIO, CUENTA DE DEPOSITO: CUENTA UNICA DEL TESORO</t>
  </si>
  <si>
    <t>00548132001 DEPOSITO DE EFECTIVO, DEPOSITANTE: JOSE ANTONIO GUERRERO FLORES, CONCEPTO: DEVOLUCION DE 13% POR VIATICOS, CUENTA DE DEPOSITO: CUENTA UNICA DEL TESORO</t>
  </si>
  <si>
    <t>00548132001 DEPOSITO DE EFECTIVO, DEPOSITANTE: ALFONZO ALAVI TORREZ, CONCEPTO: DEVOLUCION DEL 13% POR VIATICOS, CUENTA DE DEPOSITO: CUENTA UNICA DEL TESORO</t>
  </si>
  <si>
    <t>00548132001 DEPOSITO DE EFECTIVO, DEPOSITANTE: HERNAN CHOQUE CHAVEZ, CONCEPTO: DEVOLUCION DEL 13% POR VIATICOS, CUENTA DE DEPOSITO: CUENTA UNICA DEL TESORO</t>
  </si>
  <si>
    <t>00206012001 DEPOSITO DE EFECTIVO, DEPOSITANTE: INSTITUTO NACIONAL DE ESTADISTICA, CONCEPTO: DEPÓSITO POR VENTA DE LA OFICINA CENTRAL LA PAZ DE FECHA 07/06/2023, CUENTA DE DEPOSITO: CUENTA UNICA DEL TESORO</t>
  </si>
  <si>
    <t>00548132001 DEPOSITO DE EFECTIVO, DEPOSITANTE: VLADIMIR TROCHE QUISPE, CONCEPTO: DEVOLUCION DEL 13% POR VIATICOS, CUENTA DE DEPOSITO: CUENTA UNICA DEL TESORO</t>
  </si>
  <si>
    <t>NUMERO DE LIBRETA CUT: 00048011101 OPERACIÓN E75 TRANSFERENCIA DE LA CUENTA FISCAL BUN A LA CUT EN MN TRANSFERENCIA DE FONDOS A SOLICITUD DE: EMPRESA LOCAL DE AGUA POTABLE Y ALCANTARILLADO SUCRE, CITE:ELAPAS-G.A.F.NÂ°169/2023 CUENTA CUT 3987 LIBRETA NÂ° 00048011101 MIN. DEP - REC. ALQUILERES CE</t>
  </si>
  <si>
    <t>NUMERO DE LIBRETA CUT: 00099024113 OPERACIÓN E75 TRANSFERENCIA DE LA CUENTA FISCAL BUN A LA CUT EN MN TRANSFERENCIA DE FONDOS A SOLICITUD DE: GOBIERNO AUTONOMO MUNICIPAL MONTERO, CITE: GAMM-MAE.-OF. NÂ°372/2023 CUENTA CUT 3987 LIBRETA NÂ° 00099024113 PROGRAMA BOLIVIA CAMBIA.</t>
  </si>
  <si>
    <t>NUMERO DE LIBRETA CUT: 00086054104 OPERACIÓN E75 TRANSFERENCIA DE LA CUENTA FISCAL BUN A LA CUT EN MN TRANSFERENCIA DE FONDOS A SOLICITUD DE: GOBIERNO AUTONOMO MUNICIPAL DE EL ALTO CITE: DTM/UT/NE/148/2023 CUENTA CUT 3987 LIBRETA NÂ° 00086054104 MMAYA - PROG.AGUA Y ALCANTARILLADO PERIURBANO TGN-C</t>
  </si>
  <si>
    <t>COBRO COSTOS DE PAPELERIA SEGUN TRANSFERENCIA DEL EXTERIOR POR ORDEN DE CONSULADO DE BOLIVIA EN MADRID REF.: RECAUDACIÓN EXTERIOR 37 LICENCIAS DE CONDUCIR CORRESPONDIENTE AL MES DE MAYO 2.220 LIB. 00340012003 RECAUDACION EXTRANJERIA - C.I. -L.C.</t>
  </si>
  <si>
    <t>COBRO COSTOS DE PAPELERIA SEGUN TRANSFERENCIA DEL EXTERIOR POR ORDEN DE CONSULADO DE BOLIVIA EN MADRID REF.: RECAUDACIÓN EXTERIOR 425 CEDULAS DE IDENTIDAD CORRESPONDIENTES MES MAYO 7.650 LIB. 00340012003 RECAUDACION EXTRANJERIA - C.I. -L.C.</t>
  </si>
  <si>
    <t>COBRO COSTOS DE PAPELERIA SEGUN TRANSFERENCIA DEL EXTERIOR POR ORDEN DE MINGA GAS SA (PARAGUAY) REF.: ORDEN DE VENTA YPFB-OV-UEHL-05-2023 PROCESO DE VENTA DE GAS LICUADO DE PETROLEO (GLP) FECHA VALOR 8/06/2023 LIB. 00513062002 YPFB - EXPORTACIÓN DE GLP Y OTROS-BOLIVIANOS</t>
  </si>
  <si>
    <t>COBRO COSTOS DE PAPELERIA SEGUN TRANSFERENCIA DEL EXTERIOR POR ORDEN DE LATIN OIL S.A. (UY/MALDONADO) REF.: CRED IB23F089828499-0426355 FECHA VALOR 8/06/2023 LIB. 00513062002 YPFB - EXPORTACIÓN DE GLP Y OTROS-BOLIVIANOS</t>
  </si>
  <si>
    <t>COBRO COSTOS DE PAPELERIA POR REGULARIZACION DE TRANSFERENCIA DEL EXTERIOR POR ORDEN DE EMBAJADA DE BOLIVIA EN URUGUAY REF.: RECAUDACIONES GESTORÍA CONSULAR MAYO LIB. 00010011102 MIN.RELACIONES EXTERIORES - GESTORIA CONSULAR LEY Nº 3108</t>
  </si>
  <si>
    <t>COBRO COSTOS DE PAPELERIA SEGUN TRANSFERENCIA DEL EXTERIOR POR ORDEN DE PETROLEO BRASILEIRO SA PETROBRAS REF.: FACTURA EXB-GAS-287/23 MARZO 2023 FECHA VALOR 9/06/2023 LIB. 00513012007 YPFB - RECURSOS NACIONALIZACIÓN</t>
  </si>
  <si>
    <t>COBRO COSTOS DE PAPELERIA SEGUN TRANSFERENCIA DEL EXTERIOR POR ORDEN DE PETROLEO BRASILEIRO S/A PETROBRAS REF.: 354419253 - 0393652 FECHA VALOR 9/06/2023 LIB. 00513012007 YPFB - RECURSOS NACIONALIZACIÓN</t>
  </si>
  <si>
    <t>COBRO COSTOS DE PAPELERIA SEGUN TRANSFERENCIA DEL EXTERIOR POR ORDEN DE PETROLEO BRASILEIRO S/A PETROBRAS REF.: 354419265 - 0393656 FECHA VALOR 9/06/2023 LIB. 00513012007 YPFB - RECURSOS NACIONALIZACIÓN</t>
  </si>
  <si>
    <t>COBRO COSTOS DE PAPELERIA SEGUN TRANSFERENCIA DEL EXTERIOR POR ORDEN DE PETROLEO BRASILEIRO S/A PETROBRAS REF.: IM00354533101001 - BFC 104859 0449337 FECHA VALOR 9/06/2023 LIB. 00513012007 YPFB - RECURSOS NACIONALIZACIÓN</t>
  </si>
  <si>
    <t>COBRO DE||ÚTILES DE ESCRITORIO POR EL REGISTRO DEL COMPROBANTE CONTABLE N°1062017 REF: SEGUNDO DESEMBOLSO DE RECURSOS A FAVOR YLB PROY. 3RA FASE DES. INT. DE LA SALMUERA DEL SALAR DE UYUNI, SG CORREO ADJUNTO. COSTO DE ÚTILES DE ESCRITORIO DE LA CUT LIBRETA N° 00597012001 RECURSOS PROPIOS VENTAS YLB</t>
  </si>
  <si>
    <t>00070011102 DEP.DE CHEQ.AJENOS,RET.DE CAM.,CONCEPTO: DEPÓSITO DE HEBERT ARDILES SEGUN MTE-UAI -13/21 2023/25034,DEP.: MINISTERIO DE TRABAJO , PROCEDENCIA: BANCO UNION S.A., CHEQUE: 10960, FECHA DE EMISION:25/05/2023</t>
  </si>
  <si>
    <t>00099021001 DEP.DE CHEQ.AJENOS,RET.DE CAM.,CONCEPTO: DEVOLUCION DE SALDO PAGO DE REFRIGERIOS PERSONAL EVENTUAL MES DE MARZO 2023 SENASBA,DEP.: MARIA EUGENIA TORREZ MAMANI , PROCEDENCIA: BANCO UNION S.A., CHEQUE: 106, FECHA DE EMISION:07/06/2023</t>
  </si>
  <si>
    <t>COBRO COSTOS DE PAPELERIA SEGUN TRANSFERENCIA DEL EXTERIOR POR ORDEN DE PETROLEO BRASILEIRO S A PETROBRAS REF.: INV EXBGAS28723 FECHA VALOR 9/06/2023 LIB. 00513012007 YPFB - RECURSOS NACIONALIZACIÓN</t>
  </si>
  <si>
    <t>COBRO COSTOS DE PAPELERIA SEGUN TRANSFERENCIA DEL EXTERIOR POR ORDEN DE PETROLEO BRAS S A PETROBRAS REF.: INV EXB-GAS-287/23 FECHA VALOR 9/06/2023 LIB. 00513012007 YPFB - RECURSOS NACIONALIZACIÓN</t>
  </si>
  <si>
    <t>COBRO COSTOS DE PAPELERIA SEGUN TRANSFERENCIA DEL EXTERIOR POR ORDEN DE PETROLEO BRASILEIRO S A PETROBRAS REF.: INV EXBGAS28733 FECH VALOR 9/06/2023 LIB. 00513012007 YPFB - RECURSOS NACIONALIZACIÓN</t>
  </si>
  <si>
    <t>TRANSFERENCIA DEL EXTERIOR SEGUN SWIFT NO.9167 DE 08/06/2023 DE FECHA 09/06/2023 ORDENANTE: PAGO LC EXP REF.: ILC82919ACHL (E-2023-01) P/C ENVASES FOSKO S.A. A/F CARTONBOL LIB. 00576012002 CARTONBOL - RECAUDADORA</t>
  </si>
  <si>
    <t>COBRO COSTOS DE PAPELERIA SEGUN TRANSFERENCIA DEL EXTERIOR POR ORDEN DE PAGO LC EXP REF.: ILC82919ACHL (E-2023-01) P/C ENVASES FOSKO S.A. A/F CARTONBOL LIB. 00576012002 CARTONBOL - RECAUDADORA</t>
  </si>
  <si>
    <t>VENTA DE DIVISAS CON TRANSFERENCIA DE FONDOS A SOLICITUD DE SERVICIO DESARROLLO EMPRESAS PUBLICAS PRODUCTIVAS SEGUN SOLICITUD 18406 REF: TRANSFERENCIA INTERNACIONAL PARA LA EMPRESA BDF INDUSTRIES SPA SEGUN CONTRATO DE VENTA CON CODIGO SEDEM/ENVIBOL/CDE/2023-059 POR LA ADQUISICION DE DOS MAQUINAS FOR LIB. 00132072001 SEDEM-ADMINISTRACION RECAUDACION ENVIBOL EN BOLIVIANOS POR DIFERENCIAL CAMBIARIO</t>
  </si>
  <si>
    <t>||REGULARIZACION DE NUESTRA OPERACION NRO.1061241 DE F.26/05/202 EN ATENCION A NOTA CITE DGAC/3443/2023 DE LA FECHA (HRE-TSO-876) Y DGAC/10774/2022 DE F.31.03.2022 (HRE-TGL-5031) ENVIADAS POR LA DIRECCION GENERAL DE AERONAUTICA CIVIL. DEBITO DE LA LIBRETA 0117012001 DGAC, REPOSICIÓN DE ÚTILES DE ESCRITORIO.</t>
  </si>
  <si>
    <t>||TRANSFERENCIA DE FONDOS S/G MENSAJE SWIFT NRO.9196 EN ATENCION A NOTA: DGAC-10774/2022 DE FECHA 31/3/2022 (HRE-TGL-5031) ENVIADO POR LA DIRECCION GENERAL DE AERONAUTICA CIVIL (SECTOR PÚBLICO). DEBITO DE LA LIBRETA 0117012001 DGAC, REPOSICION ÚTILES DE ESCRITORIO.</t>
  </si>
  <si>
    <t>||TRANSFERENCIA A LA CUENTA UNICA DEL TESORO POR REMUNERACION MAXIMA DEL SECTOR PUBLICO DE ROLANDO SERGIO COLQUE SOLDADO, CORRESPONDIENTE AL MES DE MAYO/2023 Y RETROACTIVO, SEGUN DOCUMENTOS ADJUNTOS Y ROC N° 463/2023 DEL DCR TRANSF REM. MAXIMA DE ROLANDO SERGIO COLQUE SOLDADO MAYO Y RETROACTIVO 2023 LIBRETA 00099021001</t>
  </si>
  <si>
    <t>00099021001 DEPOSITO DE EFECTIVO, DEPOSITANTE: FREDDY IVAN CONDORI CUNO, CONCEPTO: POR COBRO INDEVIDO (SEGUNDAS NUPCIAS) DE LOLA CELESTINA CUNO CANASA Q.E.P.D., CUENTA DE DEPOSITO: CUENTA UNICA DEL TESORO</t>
  </si>
  <si>
    <t>00099021001 DEPOSITO DE EFECTIVO, DEPOSITANTE: GROVER ANTONIO FLORES ARANIBAR, CONCEPTO: CONVENIO DOBLE PERCEPCION -SENASIR, CUENTA DE DEPOSITO: CUENTA UNICA DEL TESORO</t>
  </si>
  <si>
    <t>00598012001 DEPOSITO DE EFECTIVO, DEPOSITANTE: CARLOS ALARCON C., CONCEPTO: DEVOLUCION PARCIAL IMPUESTOS, CUENTA DE DEPOSITO: CUENTA UNICA DEL TESORO</t>
  </si>
  <si>
    <t>00099021001 DEPOSITO DE EFECTIVO, DEPOSITANTE: ANGEL FELIX REYNA ZACONETA - IPDSA, CONCEPTO: SOLICITUD DE COBRO POR REPETICION DE PAGO DE IMPUESTOS, CUENTA DE DEPOSITO: CUENTA UNICA DEL TESORO</t>
  </si>
  <si>
    <t>NUMERO DE LIBRETA CUT: 00099021001 OPERACIÓN E18 TRANSFERENCIA DEL SISTEMA FINANCIERO POR CUENTA DE TERCEROS A LA CUT TRANSFERENCIA DEVOLUCION DE FONDOS POR 770 CASOS RECHAZADOS DE ABONO EN CUENTA A LAS BENEFICIARIAS DEL BJA EN ATENCION A LA NOTA CITE MSYD/BJA/CE/284/2023</t>
  </si>
  <si>
    <t>00046024204 DEPOSITO DE EFECTIVO, DEPOSITANTE: RUBEN ALEX GUTIERREZ SILES MIN. SALUD Y DEPORTES, CONCEPTO: DEVOLUCION DE SALDOS, CUENTA DE DEPOSITO: CUENTA UNICA DEL TESORO</t>
  </si>
  <si>
    <t>00086011109 DEPOSITO DE EFECTIVO, DEPOSITANTE: MMAYA, CONCEPTO: REPOSICION DE CREDENCIAL "JUAN GABRIEL RODRIGUEZ MIRANDA", CUENTA DE DEPOSITO: CUENTA UNICA DEL TESORO</t>
  </si>
  <si>
    <t>00099021001 DEPOSITO DE EFECTIVO, DEPOSITANTE: FERNANDA WILMA MENDEZBIRBUET, CONCEPTO: REVERSION TOTAL, CUENTA DE DEPOSITO: CUENTA UNICA DEL TESORO/DJBR</t>
  </si>
  <si>
    <t>00132072001 DEPOSITO DE EFECTIVO, DEPOSITANTE: ADRIAN ANGEL RAMOS PACHECO C.I.:6995931 LP, CONCEPTO: DEPÓSITO POR FACTURA NO DECLARADO DEL MES DE ABRIL FACT. ADSID NIT.120431020 FACT. N°8198, CUENTA DE DEPOSITO: CUENTA UNICA DEL TESORO</t>
  </si>
  <si>
    <t>00046171101 DEPOSITO DE EFECTIVO, DEPOSITANTE: SINERGYAAMERICA S.R.L., CONCEPTO: SANCION POR INCUMPLIMIENTO A LA NORMA, CUENTA DE DEPOSITO: CUENTA UNICA DEL TESORO</t>
  </si>
  <si>
    <t>00066047003 DEPOSITO DE EFECTIVO, DEPOSITANTE: PATRICIA CINTHIA VALENCIA ANTEZANA, CONCEPTO: DEPÓSITO POR 1/2 DIA DE ATRASO MES DE MAYO 2023, CUENTA DE DEPOSITO: CUENTA UNICA DEL TESORO</t>
  </si>
  <si>
    <t>00046171101 DEPOSITO DE EFECTIVO, DEPOSITANTE: ASAP IMPORTACIONES CARLOS J.BELTRAN VALDIVIA, CONCEPTO: (1) SANCION JURIDICA, CUENTA DE DEPOSITO: CUENTA UNICA DEL TESORO</t>
  </si>
  <si>
    <t>00099021001 DEPOSITO DE EFECTIVO, DEPOSITANTE: NILDA MARIA PABON CARRASCO, CONCEPTO: DEVOLUCION DE VIATICOS, CUENTA DE DEPOSITO: CUENTA UNICA DEL TESORO/DJBR</t>
  </si>
  <si>
    <t>00155012001 DEPOSITO DE EFECTIVO, DEPOSITANTE: FREDDY ROCHA CAZORLA, CONCEPTO: DEVOLUCION PASAJES PAGADOS A PERSONAS AJENAS AL PERSONAL DEPENDIENTE DE DIRNOPLU, CUENTA DE DEPOSITO: CUENTA UNICA DEL TESORO</t>
  </si>
  <si>
    <t>00099021001 DEPOSITO DE EFECTIVO, DEPOSITANTE: HEIDI LILIAN MAMANI VIDES, CONCEPTO: DEVOLUCION DE VIATICOS, CUENTA DE DEPOSITO: CUENTA UNICA DEL TESORO/DJBR</t>
  </si>
  <si>
    <t>00213012001 DEPOSITO DE EFECTIVO, DEPOSITANTE: MUJICA QUISPE FRANKLIN RUDY, CONCEPTO: DEVOLUCION DE FONDOS EN AVANCE, CUENTA DE DEPOSITO: CUENTA UNICA DEL TESORO</t>
  </si>
  <si>
    <t>00099021001 DEPOSITO DE EFECTIVO, DEPOSITANTE: INGRIT CINTHIA GARCIA FLORES, CONCEPTO: DEVOLUCION DEL PAGO EN DEMASIA DEL AGUINALDO EN LA GESTION 2020, CUENTA DE DEPOSITO: CUENTA UNICA DEL TESORO</t>
  </si>
  <si>
    <t>00290182001 DEPOSITO DE EFECTIVO, DEPOSITANTE: ANGEL ENRIQUE ESCOBAR GONZALES, CONCEPTO: AGUA, CUENTA DE DEPOSITO: CUENTA UNICA DEL TESORO</t>
  </si>
  <si>
    <t>00099021001 DEPOSITO DE EFECTIVO, DEPOSITANTE: RONALD COOPER LIRA CUSICANQUI ASFI, CONCEPTO: DEVOLUCION DEL TOTAL GANADO Y APORTES LABORALES DE (3) DIAS DE TRABAJO DEL MES DE MAYO DE 2023, CUENTA DE DEPOSITO: CUENTA UNICA DEL TESORO</t>
  </si>
  <si>
    <t>00213012001 DEPOSITO DE EFECTIVO, DEPOSITANTE: WILDER ALDY RAMIREZ HUANCA, CONCEPTO: DEVOLUCION DE TASAS, CUENTA DE DEPOSITO: CUENTA UNICA DEL TESORO</t>
  </si>
  <si>
    <t>00213012001 DEPOSITO DE EFECTIVO, DEPOSITANTE: WILDER ALDY RAMIREZ HUANCA, CONCEPTO: DEVOLUCION DE FONDOS EN AVANCE, CUENTA DE DEPOSITO: CUENTA UNICA DEL TESORO</t>
  </si>
  <si>
    <t>REGULARIZACION DE TRANSFERENCIA DEL EXTERIOR SEGUN SWIFT NO.9134 DE FECHA 12/06/2023 ORDENANTE: EMBAJADA DE BOLIVIA EN OTTAWA CANADA REF.: RECAUDACIONES GESTORÍA CONSULAR MAYO 2023 LIB. 00010011102 MIN.RELACIONES EXTERIORES - GESTORIA CONSULAR LEY Nº 3108</t>
  </si>
  <si>
    <t>TRANSFERENCIA DEL EXTERIOR SEGUN SWIFT NO.9251 DE FECHA 12/06/2023 ORDENANTE: CONSULADO GERAL DA BOLIVIA (BR/SAO PAULO) REF.: RECAUDACIÓN EXTERIOR CEDULAS DE IDENTIDAD LIB. 00340012005 SEGIP - RECAUDACION EXTERIOR - CEDULAS DE IDENTIDAD</t>
  </si>
  <si>
    <t>REGULARIZACION DE TRANSFERENCIA DEL EXTERIOR SEGUN SWIFT NO.9213 DE FECHA 12/06/2023 ORDENANTE: CONSULADO DE BOLIVIA EN BUENOS AIRES ARGENTINA REF.: RECAUDACIONES GESTORÍA CONSULAR MES ABRIL 2023 LIB. 00010011102 MIN.RELACIONES EXTERIORES - GESTORIA CONSULAR LEY Nº 3108</t>
  </si>
  <si>
    <t>REGULARIZACION DE TRANSFERENCIA DEL EXTERIOR SEGUN SWIFT NO.9187 DE FECHA 12/06/2023 ORDENANTE: VICECONSULADO DE GRANADA ESPAÑA REF.: RECAUDACIONES GESTORÍA CONSULAR MAYO 2023 LIB. 00010011102 MIN.RELACIONES EXTERIORES - GESTORIA CONSULAR LEY Nº 3108</t>
  </si>
  <si>
    <t>REGULARIZACION DE TRANSFERENCIA DEL EXTERIOR SEGUN SWIFT NO.9224 DE FECHA 12/06/2023 ORDENANTE: EMBAJADA DE BOLIVIA EN MEXICO REF.: RECAUDACIONES GESTORIA CONSULAR MAYO 2023 LIB. 00010011102 MIN.RELACIONES EXTERIORES - GESTORIA CONSULAR LEY Nº 3108</t>
  </si>
  <si>
    <t>COBRO COSTOS DE PAPELERIA POR REGULARIZACION DE TRANSFERENCIA DEL EXTERIOR POR ORDEN DE EMBAJADA DE BOLIVIA EN OTTAWA CANADA REF.: RECAUDACIONES GESTORÍA CONSULAR MAYO 2023 LIB. 00010011102 MIN.RELACIONES EXTERIORES - GESTORIA CONSULAR LEY Nº 3108</t>
  </si>
  <si>
    <t>COBRO COSTOS DE PAPELERIA SEGUN TRANSFERENCIA DEL EXTERIOR POR ORDEN DE PETROLEO BRASILEIRO SA PETROBRAS REF.: IM00354531244001 BFC: 104858 FECHA VALOR 9/06/2023 LIB. 00513012007 YPFB - RECURSOS NACIONALIZACIÓN</t>
  </si>
  <si>
    <t>COBRO COSTOS DE PAPELERIA SEGUN TRANSFERENCIA DEL EXTERIOR POR ORDEN DE PETROLEO BRAS S A PETROBRAS REF.: CRED INV EXB-GAS-287/23 FECHA VALOR 9/06/2023 LIB. 00513012007 YPFB - RECURSOS NACIONALIZACIÓN</t>
  </si>
  <si>
    <t>COBRO COSTOS DE PAPELERIA SEGUN TRANSFERENCIA DEL EXTERIOR POR ORDEN DE CONSULADO GERAL DA BOLIVIA (BR/SAO PAULO) REF.: RECAUDACIÓN EXTERIOR CEDULAS DE IDENTIDAD LIB. 00340012003 RECAUDACION EXTRANJERIA - C.I. -L.C.</t>
  </si>
  <si>
    <t>COBRO COSTOS DE PAPELERIA POR REGULARIZACION DE TRANSFERENCIA DEL EXTERIOR POR ORDEN DE CONSULADO DE BOLIVIA EN BUENOS AIRES ARGENTINA REF.: RECAUDACIONES GESTORÍA CONSULAR MES ABRIL 2023 LIB. 00010011102 MIN.RELACIONES EXTERIORES - GESTORIA CONSULAR LEY Nº 3108</t>
  </si>
  <si>
    <t>COBRO COSTOS DE PAPELERIA POR REGULARIZACION DE TRANSFERENCIA DEL EXTERIOR POR ORDEN DE VICECONSULADO DE GRANADA ESPAÑA REF.: RECAUDACIONES GESTORÍA CONSULAR MAYO 2023 LIB. 00010011102 MIN.RELACIONES EXTERIORES - GESTORIA CONSULAR LEY Nº 3108</t>
  </si>
  <si>
    <t>COBRO COSTOS DE PAPELERIA POR REGULARIZACION DE TRANSFERENCIA DEL EXTERIOR POR ORDEN DE EMBAJADA DE BOLIVIA EN MEXICO REF.: RECAUDACIONES GESTORIA CONSULAR MAYO 2023 LIB. 00010011102 MIN.RELACIONES EXTERIORES - GESTORIA CONSULAR LEY Nº 3108</t>
  </si>
  <si>
    <t>TRANSFERENCIA DEL EXTERIOR SEGUN SWIFT NO.9272 DE FECHA 12/06/2023 ORDENANTE: CONSULADO DE BOLIVIA EN CALAMA REF.: RECAUDACIONES CEDULAS DE IDENTIDAD MAYO 2023 LIB. 00340012005 SEGIP - RECAUDACION EXTERIOR - CEDULAS DE IDENTIDAD</t>
  </si>
  <si>
    <t>COBRO COSTOS DE PAPELERIA SEGUN TRANSFERENCIA DEL EXTERIOR POR ORDEN DE COPA ENERGIA DISTRIBUIDORA DE GAS S A (SAO PAULO BRASIL) REF.: CRED INV 896, 895, 894, 893, 892, 891, 890 FECHA VALOR 12/06/2023 LIB. 00513062002 YPFB - EXPORTACIÓN DE GLP Y OTROS-BOLIVIANOS</t>
  </si>
  <si>
    <t>COBRO COSTOS DE PAPELERIA SEGUN TRANSFERENCIA DEL EXTERIOR POR ORDEN DE CONSULADO DE BOLIVIA EN CALAMA REF.: RECAUDACIONES CEDULAS DE IDENTIDAD MAYO 2023 LIB. 00340012003 RECAUDACION EXTRANJERIA - C.I. -L.C.</t>
  </si>
  <si>
    <t>00155012001 DEP.DE CHEQ.AJENOS,RET.DE CAM.,CONCEPTO: REPOSICION DE CREDENCIAL NOTARIAL,DEP.: DIRNOPLU , PROCEDENCIA: BANCO UNION S.A., CHEQUE: 829, FECHA DE EMISION:09/06/2023</t>
  </si>
  <si>
    <t>00287102001 DEP.DE CHEQ.AJENOS,RET.DE CAM.,CONCEPTO: DEVOLUCION DE RECURSOS POR PASAJES VIA AEREA SG.E/TJ/2023-0069,DEP.: FPS , PROCEDENCIA: BANCO UNION S.A., CHEQUE: 1691, FECHA DE EMISION:07/06/2023</t>
  </si>
  <si>
    <t>REGULARIZACION DE TRANSFERENCIA DEL EXTERIOR SEGUN SWIFT NO.9175 DE FECHA 12/06/2023 ORDENANTE: CONSULADO GENERAL DE BOLIVIA EN SANTIAGO CHILE REF.: RECAUDACIONES GESTORÍA CONSULAR MAYO 2023 LIB. 00010011102 MIN.RELACIONES EXTERIORES - GESTORIA CONSULAR LEY Nº 3108</t>
  </si>
  <si>
    <t>REGULARIZACION DE TRANSFERENCIA DEL EXTERIOR SEGUN SWIFT NO.9199 DE FECHA 12/06/2023 ORDENANTE: CONSULADO GENERAL DE BOLIVIA EN MADRID ESPAÑA REF.: RECAUDACIONES GESTORÍA CONSULAR MAYO 2023 LIB. 00010011102 MIN.RELACIONES EXTERIORES - GESTORIA CONSULAR LEY Nº 3108</t>
  </si>
  <si>
    <t>REGULARIZACION DE TRANSFERENCIA DEL EXTERIOR SEGUN SWIFT NO.9129 Y NO.9128 DE FECHA 12/06/2023 ORDENANTE: VICECONSULADO DE BOLIVIA EN LA MATANZA ARGENTINA REF.: RECAUDACIONES GESTORÍA CONSULAR MAYO 2023 LIB. 00010011102 MIN.RELACIONES EXTERIORES - GESTORIA CONSULAR LEY Nº 3108</t>
  </si>
  <si>
    <t>REGULARIZACION DE TRANSFERENCIA DEL EXTERIOR SEGUN SWIFT NO.9068 DE FECHA 12/06/2023 ORDENANTE: CONSULADO GENERAL DE BOLIVIA EN WASHINGTON EE.UU REF.: RECAUDACIONES GESTORÍA CONSULAR MAYO 2023 LIB. 00010011102 MIN.RELACIONES EXTERIORES - GESTORIA CONSULAR LEY Nº 3108</t>
  </si>
  <si>
    <t>COBRO COSTOS DE PAPELERIA POR REGULARIZACION DE TRANSFERENCIA DEL EXTERIOR POR ORDEN DE CONSULADO GENERAL DE BOLIVIA EN SANTIAGO CHILE REF.: RECAUDACIONES GESTORÍA CONSULAR MAYO 2023 LIB. 00010011102 MIN.RELACIONES EXTERIORES - GESTORIA CONSULAR LEY Nº 3108</t>
  </si>
  <si>
    <t>COBRO COSTOS DE PAPELERIA POR REGULARIZACION DE TRANSFERENCIA DEL EXTERIOR POR ORDEN DE CONSULADO GENERAL DE BOLIVIA EN MADRID ESPAÑA REF.: RECAUDACIONES GESTORÍA CONSULAR MAYO 2023 LIB. 00010011102 MIN.RELACIONES EXTERIORES - GESTORIA CONSULAR LEY Nº 3108</t>
  </si>
  <si>
    <t>COBRO COSTOS DE PAPELERIA POR REGULARIZACION DE TRANSFERENCIA DEL EXTERIOR POR ORDEN DE VICECONSULADO DE BOLIVIA EN LA MATANZA ARGENTINA REF.: RECAUDACIONES GESTORÍA CONSULAR MAYO 2023 LIB. 00010011102 MIN.RELACIONES EXTERIORES - GESTORIA CONSULAR LEY Nº 3108</t>
  </si>
  <si>
    <t>COBRO COSTOS DE PAPELERIA POR REGULARIZACION DE TRANSFERENCIA DEL EXTERIOR POR ORDEN DE CONSULADO GENERAL DE BOLIVIA EN WASHINGTON EE.UU REF.: RECAUDACIONES GESTORÍA CONSULAR MAYO 2023 LIB. 00010011102 MIN.RELACIONES EXTERIORES - GESTORIA CONSULAR LEY Nº 3108</t>
  </si>
  <si>
    <t>||COMISION TRANSFERENCIA FDOS.AL EXTERIOR 0,10% S/USD134.089,55.-,REEMB.GSTS.COMUNICACION BS220.-Y EMISION COMP.CONTABLE BS50.-REF.:PAGO 2 LC I-2022-07 P/C ECEBOL A/F INGENIERÍA LOGÍSTICA PERÚ E.I.R.L.,EN COMPL.A COMP.1062076,12/06/23. LIB.00132039202 SEDEM-FOMENTO A LAS EMPRESAS PUBLICAS PRODUCTIVAS.RF:COMISIONES PAGO 2 LC I-2022-07</t>
  </si>
  <si>
    <t>||TRANSFERENCIA DE FONDOS S/G MENSAJES SWIFTS NROS.9273-9275 DE LA FECHA EN ATENCION A NOTA: DGAC-10774/2022 DE FECHA 31/3/2022 (HRE-TGL-5031) ENVIADO POR LA DIRECCION GENERAL DE AERONAUTICA CIVIL (SECTOR PÚBLICO). DEBITO DE LA LIBRETA 0117012001 DGAC, REPOSICION ÚTILES DE ESCRITORIO.</t>
  </si>
  <si>
    <t>COBRO DE||COSTO ÚTILES DE ESCRITORIO SG. CORREO ADJ. POR REGISTRO DE 5 COMPROBANTES CONT. DE LA FECHA COBRO DE CAPITAL E INTERESES CRED.EXTRA.YLB DES. INT. DE LA SALMUERA DEL SALAR DE UYUNI  PTA. IND. FASE II (5 DESEMB.) SG. RD N°052/2011, CONT. SANO N°178/2011 Y MODIF. COSTO ÚTILES DE ESCRITORIO DE LA CUT, LIBRETA N°00597012001 RECURSOS PROPIOS VENTAS YLB</t>
  </si>
  <si>
    <t>COBRO DE||COSTO ÚTILES DE ESCRITORIO SG. CORREO ADJUNTO POR EL REGISTRO DE 3 COMPROBANTES CONTABLES DE LA FECHA COBRO DE CAPITAL E INTERESES CRED.EXTRA.YLB PROY. BATERIAS DE LITIO EN BOL FASE III (3 DESEMB.) SG RD N°053/2011, CONT. SANO N° 179/2011 Y MODIF. COSTO ÚTILES DE ESCRITORIO DE LA CUT, LIBRETA N°00597012001 RECURSOS PROPIOS VENTAS YLB</t>
  </si>
  <si>
    <t>00046171101 DEPOSITO DE EFECTIVO, DEPOSITANTE: IMPORTADORA EXPORTADORA MATERMED, CONCEPTO: SANCION POR INCUMPLIMIENTO A LA NORMA, SEGUN RES. ADM. S/176 DE FECHA 23/12/2022, CUENTA DE DEPOSITO: CUENTA UNICA DEL TESORO</t>
  </si>
  <si>
    <t>00526012001 DEPOSITO DE EFECTIVO, DEPOSITANTE: BOLIVIA TV-VALERIANO MACIAS QUENTA, CONCEPTO: DEVOLUCION DE FONDOS EN AVANCE, CUENTA DE DEPOSITO: CUENTA UNICA DEL TESORO</t>
  </si>
  <si>
    <t>00206012001 DEPOSITO DE EFECTIVO, DEPOSITANTE: INSTITUTO NACIONAL DE ESTADISTICA, CONCEPTO: DEPÓSITO POR VENTA DE LA OFICINA CENTRAL LA PAZ DE FECHA 12-06-2023, CUENTA DE DEPOSITO: CUENTA UNICA DEL TESORO</t>
  </si>
  <si>
    <t>00099021001 DEPOSITO DE EFECTIVO, DEPOSITANTE: CESAR RAUL DAZA CASTELO 5971778 L.P., CONCEPTO: DEVOLUCION DE VIATICOS, CUENTA DE DEPOSITO: CUENTA UNICA DEL TESORO/DJBR</t>
  </si>
  <si>
    <t>00099021001 DEPOSITO DE EFECTIVO, DEPOSITANTE: NANCY RAFAELA MACHICADO VDA. DE SABAT, CONCEPTO: DEVOLUCION POR SOBREPASAR DE LA DISPONIBILIDAD DE LA LETRA A, CUENTA DE DEPOSITO: CUENTA UNICA DEL TESORO</t>
  </si>
  <si>
    <t>00099021001 DEPOSITO DE EFECTIVO, DEPOSITANTE: JUAN MANUEL CABERO URIONA 5948397 L.P., CONCEPTO: DEVOLUCION DE VIATICOS, CUENTA DE DEPOSITO: CUENTA UNICA DEL TESORO/DJBR</t>
  </si>
  <si>
    <t>00086011109 DEPOSITO DE EFECTIVO, DEPOSITANTE: ORLANDO LAZO GUARACHI, CONCEPTO: PERDIDA DE CREDENCIAL ORLANDO LAZO GUARACHI, CUENTA DE DEPOSITO: CUENTA UNICA DEL TESORO</t>
  </si>
  <si>
    <t>00099021001 DEPOSITO DE EFECTIVO, DEPOSITANTE: DRA LUCY CALLE DE BENAVIDES, CONCEPTO: DEVOLUCION DINERO (SUELDOS) FEBRERO 2023, CUENTA DE DEPOSITO: CUENTA UNICA DEL TESORO</t>
  </si>
  <si>
    <t>00099021001 DEPOSITO DE EFECTIVO, DEPOSITANTE: DRA LUCY CALLE DE BENAVIDES, CONCEPTO: DEVOLUCION DINERO ( SUELDOS) MARZO 2023, CUENTA DE DEPOSITO: CUENTA UNICA DEL TESORO</t>
  </si>
  <si>
    <t>00099021001 DEPOSITO DE EFECTIVO, DEPOSITANTE: DRA LUCY CALLE DE BENAVIDES, CONCEPTO: DEVOLUCION DINERO (SUELDOS) ABRIL 2023, CUENTA DE DEPOSITO: CUENTA UNICA DEL TESORO</t>
  </si>
  <si>
    <t>00099021001 DEPOSITO DE EFECTIVO, DEPOSITANTE: DRA LUCY CALLE DE BENAVIDES, CONCEPTO: DEVOLUCION DINERO (SUELDOS) MARZO 2023, CUENTA DE DEPOSITO: CUENTA UNICA DEL TESORO</t>
  </si>
  <si>
    <t>00099021001 DEPOSITO DE EFECTIVO, DEPOSITANTE: DRA LUCY CALLE DE BENAVIDES, CONCEPTO: DEVOLUCION DE DINERO (SUELDOS) ABRIL 2023, CUENTA DE DEPOSITO: CUENTA UNICA DEL TESORO</t>
  </si>
  <si>
    <t>00046171101 DEPOSITO DE EFECTIVO, DEPOSITANTE: QUIMFA BOLIVIA S.A., CONCEPTO: SANCION POR INCUMPLIMIENTO A LA NORMA, CUENTA DE DEPOSITO: CUENTA UNICA DEL TESORO</t>
  </si>
  <si>
    <t>00099021001 DEPOSITO DE EFECTIVO, DEPOSITANTE: DANIEL MANUEL MAMANI LOAYZA, CONCEPTO: DEVOLUCION DE RECURSOS, CUENTA DE DEPOSITO: CUENTA UNICA DEL TESORO</t>
  </si>
  <si>
    <t>00046024204 DEPOSITO DE EFECTIVO, DEPOSITANTE: FREDDY TAMAYO- MSYD, CONCEPTO: DEVOLUCION POR ASIGNACION DE VIATICOS DR. JESUS ANIBAL PARRADO, CUENTA DE DEPOSITO: CUENTA UNICA DEL TESORO</t>
  </si>
  <si>
    <t>00099021001 DEPOSITO DE EFECTIVO, DEPOSITANTE: MINERVA ZILVETI CARBALLO, CONCEPTO: FACTURAS NAABOL EMITIDAS 25 Y 28 DE ABRIL, CUENTA DE DEPOSITO: CUENTA UNICA DEL TESORO/DJBR</t>
  </si>
  <si>
    <t>00099021001 DEPOSITO DE EFECTIVO, DEPOSITANTE: JORGE AGUILAR APARICIO, CONCEPTO: FACTURA NAABOL OMITIDA EN FECHA 10 DE ABRIL 2023, CUENTA DE DEPOSITO: CUENTA UNICA DEL TESORO/DJBR</t>
  </si>
  <si>
    <t>00099021001 DEPOSITO DE EFECTIVO, DEPOSITANTE: TEOFILO BAPTISTA RAMIREZ, CONCEPTO: DEVOLUCION DE HABERES 2010, MES DE MAYO DE 2023, CUENTA DE DEPOSITO: CUENTA UNICA DEL TESORO</t>
  </si>
  <si>
    <t>00099021001 DEPOSITO DE EFECTIVO, DEPOSITANTE: ROLANDO CARLOS YUJRA MAGNANI, CONCEPTO: FACTURAS NAABOL, CUENTA DE DEPOSITO: CUENTA UNICA DEL TESORO</t>
  </si>
  <si>
    <t>00099021001 DEPOSITO DE EFECTIVO, DEPOSITANTE: CARLOS TRUJILLO LARA, CONCEPTO: DEVOLUCION PAGO EXCESO SUELDO MAYO/2023, CUENTA DE DEPOSITO: CUENTA UNICA DEL TESORO</t>
  </si>
  <si>
    <t>00099021001 DEPOSITO DE EFECTIVO, DEPOSITANTE: CARLOS DENCEL PELAEZ PACHECO, CONCEPTO: REMUNERACION MAXIMA PERMITIDA MES DE MAYO 2023, CUENTA DE DEPOSITO: CUENTA UNICA DEL TESORO</t>
  </si>
  <si>
    <t>REGULARIZACION DE TRANSFERENCIA DEL EXTERIOR SEGUN SWIFT NO.9132 DE FECHA 13/06/2023 ORDENANTE: CONSULADO DE BOLIVIA EN RIO DE JANEIRO BRASIL REF.: RECAUDACIONES GESTORÍA CONSULAR MAYO 2023 LIB. 00010011102 MIN.RELACIONES EXTERIORES - GESTORIA CONSULAR LEY Nº 3108</t>
  </si>
  <si>
    <t>TRANSFERENCIA DEL EXTERIOR SEGUN SWIFT NO.9362 Y NO.9361 DE FECHA 13/06/2023 ORDENANTE: FERTILIZANTES DEL SUR SAC (LIMA PERU) REF.: CRED COMPRA CLORURO DE POTASIO LIB. 00597012001 RECURSOS PROPIOS VENTAS YLB</t>
  </si>
  <si>
    <t>REGULARIZACION DE TRANSFERENCIA DEL EXTERIOR SEGUN SWIFT NO.9117 DE FECHA 13/06/2023 ORDENANTE: CONSULADO DE BOLIVIA EN CUSCO PERU REF.: RECAUDACIONES GESTORÍA CONSULAR FEBRERO - MAYO 2023 LIB. 00010011102 MIN.RELACIONES EXTERIORES - GESTORIA CONSULAR LEY Nº 3108</t>
  </si>
  <si>
    <t>REGULARIZACION DE TRANSFERENCIA DEL EXTERIOR SEGUN SWIFT NO.9285 DE FECHA 13/06/2023 ORDENANTE: CONSULADO DE BOLIVIA EN ANTOFAGASTA CHILE REF.: RECAUDACIONES GESTORÍA CONSULAR MAYO LIB. 00010011102 MIN.RELACIONES EXTERIORES - GESTORIA CONSULAR LEY Nº 3108</t>
  </si>
  <si>
    <t>REGULARIZACION DE TRANSFERENCIA DEL EXTERIOR SEGUN SWIFT NO.9212 DE FECHA 13/06/2023 ORDENANTE: EMBAJADA DE BOLIVIA EN BRUSELAS BELGICA REF.: RECAUDACIONES GESTORÍA CONSULAR MAYO LIB. 00010011102 MIN.RELACIONES EXTERIORES - GESTORIA CONSULAR LEY Nº 3108</t>
  </si>
  <si>
    <t>REGULARIZACION DE TRANSFERENCIA DEL EXTERIOR SEGUN SWIFT NO.9197 DE FECHA 13/06/2023 ORDENANTE: CONSULADO DE BOLIVIA EN LOS ANGELES ESTADOS UNIDOS REF.: RECAUDACIONES GESTORÍA CONSULAR MAYO LIB. 00010011102 MIN.RELACIONES EXTERIORES - GESTORIA CONSULAR LEY Nº 3108</t>
  </si>
  <si>
    <t>REGULARIZACION DE TRANSFERENCIA DEL EXTERIOR SEGUN SWIFT NO.9188 DE FECHA 13/06/2023 ORDENANTE: CONSULADO DE BOLIVIA EN CACERES BRASIL REF.: RECAUDACIONES GESTORÍA CONSULAR ABRIL Y MAYO 2023 LIB. 00010011102 MIN.RELACIONES EXTERIORES - GESTORIA CONSULAR LEY Nº 3108</t>
  </si>
  <si>
    <t>REGULARIZACION DE TRANSFERENCIA DEL EXTERIOR SEGUN SWIFT NO.9315 DE FECHA 13/06/2023 ORDENANTE: CONSULADO DE BOLIVIA EN SAN PABLO BRASIL REF.: RECAUDACIONES GESTORÍA CONSULAR MAYO 2023 LIB. 00010011102 MIN.RELACIONES EXTERIORES - GESTORIA CONSULAR LEY Nº 3108</t>
  </si>
  <si>
    <t>REGULARIZACION DE TRANSFERENCIA DEL EXTERIOR SEGUN SWIFT NO.9252 DE FECHA 13/06/2023 ORDENANTE: CONSULADO DE BOLIVIA EN CORUMBA BRASIL REF.: RECAUDACIONES GESTORÍA CONSULAR MAYO 2023 LIB. 00010011102 MIN.RELACIONES EXTERIORES - GESTORIA CONSULAR LEY Nº 3108</t>
  </si>
  <si>
    <t>REGULARIZACION DE TRANSFERENCIA DEL EXTERIOR SEGUN SWIFT NO.9270 DE FECHA 13/06/2023 ORDENANTE: CONSULADO DE BOLIVIA EN MILAN REF.: RECAUDACIONES GESTORÍA CONSULAR MAYO 2022 LIB. 00010011102 MIN.RELACIONES EXTERIORES - GESTORIA CONSULAR LEY Nº 3108</t>
  </si>
  <si>
    <t>REGULARIZACION DE TRANSFERENCIA DEL EXTERIOR SEGUN SWIFT NO.9056 DE FECHA 13/06/2023 ORDENANTE: CONSULADO DE BOLIVIA EN SEVILLLA REF.: RECAUDACIONES GESTORÍA CONSULAR MAYO 2023 LIB. 00010011102 MIN.RELACIONES EXTERIORES - GESTORIA CONSULAR LEY Nº 3108</t>
  </si>
  <si>
    <t>COBRO COSTOS DE PAPELERIA SEGUN TRANSFERENCIA DEL EXTERIOR POR ORDEN DE FERTILIZANTES DEL SUR SAC (LIMA PERU) REF.: CRED COMPRA CLORURO DE POTASIO LIB. 00597012001 RECURSOS PROPIOS VENTAS YLB</t>
  </si>
  <si>
    <t>COBRO COSTOS DE PAPELERIA SEGUN TRANSFERENCIA DEL EXTERIOR POR ORDEN DE FIDEICOMISO HERCO-CKM (LIMA PERU) REF.: CRED EMB 12 YPFB - 2023 - 06 CIST HERCO FECHA VALOR 13/06/2023 LIB. 00513062002 YPFB - EXPORTACIÓN DE GLP Y OTROS-BOLIVIANOS</t>
  </si>
  <si>
    <t>COBRO COSTOS DE PAPELERIA POR REGULARIZACION DE TRANSFERENCIA DEL EXTERIOR POR ORDEN DE CONSULADO DE BOLIVIA EN CUSCO PERU REF.: RECAUDACIONES GESTORÍA CONSULAR FEBRERO - MAYO 2023 LIB. 00010011102 MIN.RELACIONES EXTERIORES - GESTORIA CONSULAR LEY Nº 3108</t>
  </si>
  <si>
    <t>COBRO COSTOS DE PAPELERIA POR REGULARIZACION DE TRANSFERENCIA DEL EXTERIOR POR ORDEN DE CONSULADO DE BOLIVIA EN RIO DE JANEIRO BRASIL REF.: RECAUDACIONES GESTORÍA CONSULAR MAYO 2023 LIB. 00010011102 MIN.RELACIONES EXTERIORES - GESTORIA CONSULAR LEY Nº 3108</t>
  </si>
  <si>
    <t>COBRO COSTOS DE PAPELERIA POR REGULARIZACION DE TRANSFERENCIA DEL EXTERIOR POR ORDEN DE CANACOL ENERGY LTD REF.: CRED 81516554 PROFORMA NO.6 10.00 FEE DEDUCTED FECHA VALOR 6/06/2023 LIB. 00513012003 LBP-YPFB (2011349681373)</t>
  </si>
  <si>
    <t>COBRO COSTOS DE PAPELERIA POR REGULARIZACION DE TRANSFERENCIA DEL EXTERIOR POR ORDEN DE CONSULADO DE BOLIVIA EN ANTOFAGASTA CHILE REF.: RECAUDACIONES GESTORÍA CONSULAR MAYO LIB. 00010011102 MIN.RELACIONES EXTERIORES - GESTORIA CONSULAR LEY Nº 3108</t>
  </si>
  <si>
    <t>COBRO COSTOS DE PAPELERIA POR REGULARIZACION DE TRANSFERENCIA DEL EXTERIOR POR ORDEN DE EMBAJADA DE BOLIVIA EN BRUSELAS BELGICA REF.: RECAUDACIONES GESTORÍA CONSULAR MAYO LIB. 00010011102 MIN.RELACIONES EXTERIORES - GESTORIA CONSULAR LEY Nº 3108</t>
  </si>
  <si>
    <t>COBRO COSTOS DE PAPELERIA POR REGULARIZACION DE TRANSFERENCIA DEL EXTERIOR POR ORDEN DE CONSULADO DE BOLIVIA EN LOS ANGELES ESTADOS UNIDOS REF.: RECAUDACIONES GESTORÍA CONSULAR MAYO LIB. 00010011102 MIN.RELACIONES EXTERIORES - GESTORIA CONSULAR LEY Nº 3108</t>
  </si>
  <si>
    <t>COBRO COSTOS DE PAPELERIA POR REGULARIZACION DE TRANSFERENCIA DEL EXTERIOR POR ORDEN DE CONSULADO DE BOLIVIA EN CACERES BRASIL REF.: RECAUDACIONES GESTORÍA CONSULAR ABRIL Y MAYO 2023 LIB. 00010011102 MIN.RELACIONES EXTERIORES - GESTORIA CONSULAR LEY Nº 3108</t>
  </si>
  <si>
    <t>COBRO COSTOS DE PAPELERIA POR REGULARIZACION DE TRANSFERENCIA DEL EXTERIOR POR ORDEN DE CONSULADO DE BOLIVIA EN SAN PABLO BRASIL REF.: RECAUDACIONES GESTORÍA CONSULAR MAYO 2023 LIB. 00010011102 MIN.RELACIONES EXTERIORES - GESTORIA CONSULAR LEY Nº 3108</t>
  </si>
  <si>
    <t>COBRO COSTOS DE PAPELERIA POR REGULARIZACION DE TRANSFERENCIA DEL EXTERIOR POR ORDEN DE CONSULADO DE BOLIVIA EN CORUMBA BRASIL REF.: RECAUDACIONES GESTORÍA CONSULAR MAYO 2023 LIB. 00010011102 MIN.RELACIONES EXTERIORES - GESTORIA CONSULAR LEY Nº 3108</t>
  </si>
  <si>
    <t>COBRO COSTOS DE PAPELERIA POR REGULARIZACION DE TRANSFERENCIA DEL EXTERIOR POR ORDEN DE CONSULADO DE BOLIVIA EN MILAN REF.: RECAUDACIONES GESTORÍA CONSULAR MAYO 2022 LIB. 00010011102 MIN.RELACIONES EXTERIORES - GESTORIA CONSULAR LEY Nº 3108</t>
  </si>
  <si>
    <t>COBRO COSTOS DE PAPELERIA POR REGULARIZACION DE TRANSFERENCIA DEL EXTERIOR POR ORDEN DE CONSULADO DE BOLIVIA EN SEVILLLA REF.: RECAUDACIONES GESTORÍA CONSULAR MAYO 2023 LIB. 00010011102 MIN.RELACIONES EXTERIORES - GESTORIA CONSULAR LEY Nº 3108</t>
  </si>
  <si>
    <t>COBRO COSTOS DE PAPELERIA POR REGULARIZACION DE TRANSFERENCIA DEL EXTERIOR POR ORDEN DE YPF EXPLORACIÓN Y PRODUCCIÓN DE HIDROCARBUROS DE BOLIVIA S.A. REF.: PAGO PARTICIPACIÓN FECHA VALOR 9/06/2023 LIB. 00513012007 YPFB - RECURSOS NACIONALIZACIÓN</t>
  </si>
  <si>
    <t>00291012002 DEPOSITO DE EFECTIVO, DEPOSITANTE: JORGE ANDRES MARTINEZ CASTRO, CONCEPTO: PAGO REPOSICION CREDENCIAL, CUENTA DE DEPOSITO: CUENTA UNICA DEL TESORO</t>
  </si>
  <si>
    <t>00601012001 DEPOSITO DE EFECTIVO, DEPOSITANTE: DAVID ELIAS HUANCA JULIAN, CONCEPTO: DEVOLUCION VIATICOS, CUENTA DE DEPOSITO: CUENTA UNICA DEL TESORO</t>
  </si>
  <si>
    <t>A:00373024108 A: 00373024108 Transferencia de recursos a requerimiento del Fondo de Desarrollo Indígena s/g CITE: FDI/ DGE/EXT/N°0315/2023 para financiar desembolsos de dos proyectos de diferentes municipios de la tercera cartera correspondiente a la ejecución de los Programas y/o Proyectos Productivos, en el marco de convenios suscritor con diferentes Gobiernos Autónomos Municipales, de acuerdo al Informe CITE: MEFP/VTCP/DGPOT/ INF/N°49/2023, H.R.6-12889-R.</t>
  </si>
  <si>
    <t>A:00373024101 A: 00373024101 Transferencia de recursos para gastos de funcionamiento del FDI, correspondiente al mes mayo 2023, en virtud al Informe MEFP/VTCP/DGPOT/UPCFTGN/INF/N° 47/2023, H.R. 389-7-D</t>
  </si>
  <si>
    <t>COBRO COSTOS DE PAPELERIA SEGUN TRANSFERENCIA DEL EXTERIOR POR ORDEN DE SUPERGASBRAS ENERGIA LTDA (BRASIL) REF.: CRED INV 471/2023, 470/2023 FECHA VALOR 13/06/2023 LIB. 00513062002 YPFB - EXPORTACIÓN DE GLP Y OTROS-BOLIVIANOS</t>
  </si>
  <si>
    <t>00086031101 DEP.DE CHEQ.AJENOS,RET.DE CAM.,CONCEPTO: INGRESO GENERADO POR SISCO PN TUNARI: ENERO, FEBRERO, MARZO, ABRIL GESTION 2023,DEP.: PARQUE NACIONAL TUNARI SERNAP , PROCEDENCIA: BANCO UNION S.A., CHEQUE: 731, FECHA DE EMISION:24/05/2023</t>
  </si>
  <si>
    <t>00086031101 DEP.DE CHEQ.AJENOS,RET.DE CAM.,CONCEPTO: INGRESOS POR PROCESOS ADMINISTRATIVOS PN TUNARI ENERO A MAYO 2023,DEP.: PARQUE NACIONAL TUNARI SERNAP , PROCEDENCIA: BANCO UNION S.A., CHEQUE: 729, FECHA DE EMISION:24/05/2023</t>
  </si>
  <si>
    <t>00086031101 DEP.DE CHEQ.AJENOS,RET.DE CAM.,CONCEPTO: INGRESO POR SISCO PN CARRASCO MES DE FEBRERO 2023,DEP.: PARQUE NACIONAL CARRASCO SERNAP , PROCEDENCIA: BANCO UNION S.A., CHEQUE: 1551, FECHA DE EMISION:22/05/2023</t>
  </si>
  <si>
    <t>00206018009 DEP.DE CHEQ.AJENOS,RET.DE CAM.,CONCEPTO: DEPÓSITO DEL PRIMER DESEMBOLSO UNICEF,DEP.: INSTITUTO NACIONAL DE ESTADISTICA , PROCEDENCIA: BANCO UNION S.A., CHEQUE: 5532, FECHA DE EMISION:12/06/2023</t>
  </si>
  <si>
    <t>00086031101 DEP.DE CHEQ.AJENOS,RET.DE CAM.,CONCEPTO: INGRESO POR SISCO PN CARRASCO MES DE MARZO 2023,DEP.: PARQUE NACIONAL CARRASCO SERNAP , PROCEDENCIA: BANCO UNION S.A., CHEQUE: 1552, FECHA DE EMISION:22/05/2023</t>
  </si>
  <si>
    <t>00086031101 DEP.DE CHEQ.AJENOS,RET.DE CAM.,CONCEPTO: INGRESO POR SISCO PN CARRASCO MES DE ABRIL 2023,DEP.: PARQUE NACIONAL CARRASCO SERNAP , PROCEDENCIA: BANCO UNION S.A., CHEQUE: 1553, FECHA DE EMISION:22/05/2023</t>
  </si>
  <si>
    <t>00086031101 DEP.DE CHEQ.AJENOS,RET.DE CAM.,CONCEPTO: INGRESO POR SICO AP EL PALMAR MES DE MAYO 2022,DEP.: ANMI EL PALMAR SERNAP , PROCEDENCIA: BANCO UNION S.A., CHEQUE: 1333, FECHA DE EMISION:17/05/2023</t>
  </si>
  <si>
    <t>00099021001 DEP.DE CHEQ.AJENOS,RET.DE CAM.,CONCEPTO: JHENNY MENA MAMANI,DEP.: BANCO UNION S.A. , PROCEDENCIA: BANCO UNION S.A., CHEQUE: 191509, FECHA DE EMISION:13/06/2023</t>
  </si>
  <si>
    <t>00099021001 DEP.DE CHEQ.AJENOS,RET.DE CAM.,CONCEPTO: CINTYA ACHA AUCA,DEP.: BANCO UNION S.A. , PROCEDENCIA: BANCO UNION S.A., CHEQUE: 191512, FECHA DE EMISION:13/06/2023</t>
  </si>
  <si>
    <t>00099021001 DEP.DE CHEQ.AJENOS,RET.DE CAM.,CONCEPTO: JHENNY MENA MAMANI,DEP.: BANCO UNION S.A. , PROCEDENCIA: BANCO UNION S.A., CHEQUE: 191511, FECHA DE EMISION:13/06/2023</t>
  </si>
  <si>
    <t>00099021001 DEP.DE CHEQ.AJENOS,RET.DE CAM.,CONCEPTO: CINTYA ACHA AUCA,DEP.: BANCO UNION S.A. , PROCEDENCIA: BANCO UNION S.A., CHEQUE: 191510, FECHA DE EMISION:13/06/2023</t>
  </si>
  <si>
    <t>00253014112 DEP.DE CHEQ.AJENOS,RET.DE CAM.,CONCEPTO: DEP. DEB. AUT. URIONDO G/ADM PROY CONST MEJ SAP C/VASCO-JUNTAS COLON SUD,DEP.: GAM URIONDO , PROCEDENCIA: BANCO UNION S.A., CHEQUE: 1716, FECHA DE EMISION:12/06/2023</t>
  </si>
  <si>
    <t>A:00373024104 A: 00373024104 Transferencia de recursos a favor de las UNIBOL, correspondiente al mes de mayo de 2023 en virtud al Informe MEFP/VTCP/DGPOT/ UPCFTGN/ INF/N°48/2023 (H.R. 389-8-D).</t>
  </si>
  <si>
    <t>||REGULARZACION DEL COMP. S-1062058 DEL 9/06/2023 DEL COBRO DE COMISIONES DE INVESTIGACION DEL BANQUERO REF.: SOLICITUD NO.045240-18130 DE LA CGE TRANSF.POR USD 7.100.- F.V. 26/04/2023, DEVOLUCIÓN DE FONDOS DEL EXTERIOR DEBIDO A QUE EL BANCO DEL BENEF. NO ADMINISTRARÁ LOS FONDOS. LIB.00680012001 CONTRALORIA GENERAL DEL ESTADO-INGRESOS COMIS.BANQ.EQUIV.A USD 50.-</t>
  </si>
  <si>
    <t>||REGULARZACION DEL COMP. S-1062058 DEL 9/06/2023 DEL COBRO DE COMISIONES DE INVESTIGACION DEL BANQUERO REF.: SOLICITUD NO.045240-18130 DE LA CGE TRANSF.POR USD 7.100.- F.V. 26/04/2023, DEVOLUCIÓN DE FONDOS DEL EXTERIOR DEBIDO A QUE EL BANCO DEL BENEF. NO ADMINISTRARÁ LOS FONDOS. LIB.00680012001 CONTRALORIA GENERAL DEL ESTADO-INGRESOS COBRO UTILES DE ESCRITORIO</t>
  </si>
  <si>
    <t>||TRANSFERENCIA DE FONDOS SEGÚN MENSAJES SWIFT N°9333 Y 9331 DE LA FECHA Y NOTA CITE: DGAC-10774/2022 (HRE-TGL-5031) DE FECHA 31/3/2022 DE LA DIRECCIÓN GENERAL DE AERONÁUTICA CIVIL. (SECTOR PÚBLICO). DÉBITO DE LA LIBRETA 0117012001 DGAC, REPOSICIÓN DE ÚTILES DE ESCRITORIO.</t>
  </si>
  <si>
    <t>00020031101 DEPOSITO DE EFECTIVO, DEPOSITANTE: WINSTON OVIDIO SANTOS CANAZAS, CONCEPTO: DEVOLUCION DE VIATICOS, CUENTA DE DEPOSITO: CUENTA UNICA DEL TESORO</t>
  </si>
  <si>
    <t>00099021001 DEPOSITO DE EFECTIVO, DEPOSITANTE: OMAR WILLIAM ESPAÑA ZALLES, CONCEPTO: FACTURAS NAABOL EMITIDAS 25 Y 28 DE ABRIL 2023 NO PRESENTADAS, CUENTA DE DEPOSITO: CUENTA UNICA DEL TESORO</t>
  </si>
  <si>
    <t>00587012019 DEPOSITO DE EFECTIVO, DEPOSITANTE: JOSE LUIS BUKOVIC SANDOVAL E.B.C., CONCEPTO: DEVOLUCION AL COMPROBANTE N° 2399 GESTION 2022, CUENTA DE DEPOSITO: CUENTA UNICA DEL TESORO</t>
  </si>
  <si>
    <t>00099021001 DEPOSITO DE EFECTIVO, DEPOSITANTE: ALVARO ALVARADO ATAHUICHI, CONCEPTO: FACTURAS NAABOL, CUENTA DE DEPOSITO: CUENTA UNICA DEL TESORO</t>
  </si>
  <si>
    <t>00099021001 DEPOSITO DE EFECTIVO, DEPOSITANTE: EVA AGUILAR AGUILAR, CONCEPTO: FACTURAS NAABOL, CUENTA DE DEPOSITO: CUENTA UNICA DEL TESORO</t>
  </si>
  <si>
    <t>00099021001 DEPOSITO DE EFECTIVO, DEPOSITANTE: JUAN CARLOS HERRERA ARANDA, CONCEPTO: FACTURAS NAABOL, CUENTA DE DEPOSITO: CUENTA UNICA DEL TESORO</t>
  </si>
  <si>
    <t>00099021001 DEPOSITO DE EFECTIVO, DEPOSITANTE: HUGO AUGUSTO SALAZAR MACHICADO, CONCEPTO: PRIMER PAGO DEVOLUCION DE GASTOS DE INSTALACION Y RETORNO DEL MINISTERIO DE RELACIONES EXTERIORES, CUENTA DE DEPOSITO: CUENTA UNICA DEL TESORO</t>
  </si>
  <si>
    <t>00099021001 DEPOSITO DE EFECTIVO, DEPOSITANTE: ROXANA QUISBERT CRUZ, CONCEPTO: DEVOLUCION, CUENTA DE DEPOSITO: CUENTA UNICA DEL TESORO</t>
  </si>
  <si>
    <t>NUMERO DE LIBRETA CUT: 00283012001 OPERACIÓN E18 TRANSFERENCIA DEL SISTEMA FINANCIERO POR CUENTA DE TERCEROS A LA CUT SOL.ESC. DE ALMACENERA BOLIVIANA S.A.</t>
  </si>
  <si>
    <t>NUMERO DE LIBRETA CUT: 00099021001 OPERACIÓN E75 TRANSFERENCIA DE LA CUENTA FISCAL BUN A LA CUT EN MN TRANSFERENCIA DE FONDOS A SOLICITUD DE: GOBIERNO AUTONOMO MCPAL. VILLA GUALBERTO VILLARROEL CITE : G.A.M.V.G.V./NÂ° 155/2023 CUENTA CUT 3987 LIBRETA NÂ° 00099021001 "TGN RECURSOS ORDINARIOS".</t>
  </si>
  <si>
    <t>00099021001 DEPOSITO DE EFECTIVO, DEPOSITANTE: RICHARD ARMADO ARANIVAR MAMANI, CONCEPTO: DEVOLUCION DE VIATICOS, CUENTA DE DEPOSITO: CUENTA UNICA DEL TESORO</t>
  </si>
  <si>
    <t>00099021001 DEPOSITO DE EFECTIVO, DEPOSITANTE: JAVIER EDUARDO ZENTENO RAMIREZ, CONCEPTO: FACTURA NAABOL, CUENTA DE DEPOSITO: CUENTA UNICA DEL TESORO/DJBR</t>
  </si>
  <si>
    <t>REGULARIZACION DE TRANSFERENCIA DEL EXTERIOR SEGUN SWIFT NO.9397 DE FECHA 14/06/2023 ORDENANTE: CONSULADO DE BOLIVIA EN PARIS FRANCIA REF.: RECAUDACIONES GESTORÍA CONSULAR MAYO 2023 LIB. 00010011102 MIN.RELACIONES EXTERIORES - GESTORIA CONSULAR LEY Nº 3108</t>
  </si>
  <si>
    <t>REGULARIZACION DE TRANSFERENCIA DEL EXTERIOR SEGUN SWIFT NO.9317 DE FECHA 14/06/2023 ORDENANTE: CONSULADO DE BOLIVIA EN GINEBRA SUIZA REF.: RECAUDACIONES GESTORÍA CONSULAR MAYO 2023 LIB. 00010011102 MIN.RELACIONES EXTERIORES - GESTORIA CONSULAR LEY Nº 3108</t>
  </si>
  <si>
    <t>REGULARIZACION DE TRANSFERENCIA DEL EXTERIOR SEGUN SWIFT NO.9318 DE FECHA 14/06/2023 ORDENANTE: CONSULADO GENERAL DE BOLIVIA EN MIAMI ESTADOS UNIDOS REF.: RECAUDACIONES GESTORÍA CONSULAR MAYO LIB. 00010011102 MIN.RELACIONES EXTERIORES - GESTORIA CONSULAR LEY Nº 3108</t>
  </si>
  <si>
    <t>00016011101 DEPOSITO DE EFECTIVO, DEPOSITANTE: ANTONIO VILLCA CONDORI, CONCEPTO: DEVOLUCION, CUENTA DE DEPOSITO: CUENTA UNICA DEL TESORO</t>
  </si>
  <si>
    <t>COBRO COSTOS DE PAPELERIA POR REGULARIZACION DE TRANSFERENCIA DEL EXTERIOR POR ORDEN DE CONSULADO GENERAL DE BOLIVIA EN MIAMI ESTADOS UNIDOS REF.: RECAUDACIONES GESTORÍA CONSULAR MAYO LIB. 00010011102 MIN.RELACIONES EXTERIORES - GESTORIA CONSULAR LEY Nº 3108</t>
  </si>
  <si>
    <t>COBRO COSTOS DE PAPELERIA POR REGULARIZACION DE TRANSFERENCIA DEL EXTERIOR POR ORDEN DE CONSULADO DE BOLIVIA EN GINEBRA SUIZA REF.: RECAUDACIONES GESTORÍA CONSULAR MAYO 2023 LIB. 00010011102 MIN.RELACIONES EXTERIORES - GESTORIA CONSULAR LEY Nº 3108</t>
  </si>
  <si>
    <t>COBRO COSTOS DE PAPELERIA POR REGULARIZACION DE TRANSFERENCIA DEL EXTERIOR POR ORDEN DE CONSULADO DE BOLIVIA EN PARIS FRANCIA REF.: RECAUDACIONES GESTORÍA CONSULAR MAYO 2023 LIB. 00010011102 MIN.RELACIONES EXTERIORES - GESTORIA CONSULAR LEY Nº 3108</t>
  </si>
  <si>
    <t>00016011101 DEPOSITO DE EFECTIVO, DEPOSITANTE: LIBRERIA DEL MINISTERIO DE EDUCACION, CONCEPTO: VENTA DE MATERIAL BIBLIOGRAFICO Y/O MULTIMEDIA LIBRERIA DEL MINISTERIO DE EDUCACION, CUENTA DE DEPOSITO: CUENTA UNICA DEL TESORO</t>
  </si>
  <si>
    <t>NUMERO DE LIBRETA CUT: 00099021001 OPERACIÓN E18 TRANSFERENCIA DEL SISTEMA FINANCIERO POR CUENTA DE TERCEROS A LA CUT devolucion pagos de cc no cobrados febrero 2023</t>
  </si>
  <si>
    <t>00526012001 DEP.DE CHEQ.AJENOS,RET.DE CAM.,CONCEPTO: DEP. DEVOLUCION DE VIATICOS NO EJECUTADOS. LIC. WILMER SANJINEZ,DEP.: BOLIVIA TV , PROCEDENCIA: BANCO UNION S.A., CHEQUE: 16859, FECHA DE EMISION:12/06/2023</t>
  </si>
  <si>
    <t>00291012002 DEP.DE CHEQ.AJENOS,RET.DE CAM.,CONCEPTO: DEVOLUCION DE PASAJES AEREOS,DEP.: A.B.C. - CENTRAL , PROCEDENCIA: BANCO UNION S.A., CHEQUE: 16544, FECHA DE EMISION:17/05/2023</t>
  </si>
  <si>
    <t>00660012002 DEP.DE CHEQ.AJENOS,RET.DE CAM.,CONCEPTO: REV. POR ERROR EN TOTAL GANADO CM BENI FEB/23 GALVEZ RIVERA SATURNINO PREV. 235,DEP.: ORGANO JUDICIAL- DAF NACIONAL , PROCEDENCIA: BANCO UNION S.A., CHEQUE: 713, FECHA DE EMISION:12/06/2023</t>
  </si>
  <si>
    <t>00587012012 DEP.DE CHEQ.AJENOS,RET.DE CAM.,CONCEPTO: PAGO PLLA 36 - ABRIL 2023 - SAN IGNACIO,DEP.: E.B.C. , PROCEDENCIA: BANCO UNION S.A., CHEQUE: 1835, FECHA DE EMISION:12/06/2023</t>
  </si>
  <si>
    <t>00587012023 DEP.DE CHEQ.AJENOS,RET.DE CAM.,CONCEPTO: PAGO PLLA 6 - MARZO 2023 - ICHILO,DEP.: E.B.C. , PROCEDENCIA: BANCO UNION S.A., CHEQUE: 1839, FECHA DE EMISION:13/06/2023</t>
  </si>
  <si>
    <t>00587012022 DEP.DE CHEQ.AJENOS,RET.DE CAM.,CONCEPTO: PAGO PLLA 6 - MARZO 2023 - CHIMORE,DEP.: E.B.C. , PROCEDENCIA: BANCO UNION S.A., CHEQUE: 1838, FECHA DE EMISION:13/06/2023</t>
  </si>
  <si>
    <t>00587012019 DEP.DE CHEQ.AJENOS,RET.DE CAM.,CONCEPTO: PAGO PLLA. 4,5,6,7 - OCT/22, DIC/22, FEB/23, MAR/23 - PAILON,DEP.: E.B.C. , PROCEDENCIA: BANCO UNION S.A., CHEQUE: 1834, FECHA DE EMISION:12/06/2023</t>
  </si>
  <si>
    <t>00587012001 DEP.DE CHEQ.AJENOS,RET.DE CAM.,CONCEPTO: PAGO PLLA. 7 - MAYO 2023 - EL SENA,DEP.: E.B.C. , PROCEDENCIA: BANCO UNION S.A., CHEQUE: 1836, FECHA DE EMISION:12/06/2023</t>
  </si>
  <si>
    <t>00206012001 DEP.DE CHEQ.AJENOS,RET.DE CAM.,CONCEPTO: DEPÓSITO POR REPOSICION DE CREDENCIALES,DEP.: INSTITUTO NACIONAL DE ESTADISTICA , PROCEDENCIA: BANCO UNION S.A., CHEQUE: 5533, FECHA DE EMISION:13/06/2023</t>
  </si>
  <si>
    <t>00086031101 DEP.DE CHEQ.AJENOS,RET.DE CAM.,CONCEPTO: INGRESOS SISCO PN CARRASCO MES DE MAYO 2023,DEP.: PARQUE NACIONAL CARRASCO SERNAP , PROCEDENCIA: BANCO UNION S.A., CHEQUE: 1555, FECHA DE EMISION:31/05/2023</t>
  </si>
  <si>
    <t>00389042001 DEP.DE CHEQ.AJENOS,RET.DE CAM.,CONCEPTO: DESCUENTO POR LICENCIA SIN GOCE DE HABER REG. SCZ,DEP.: NAABOL/SCZ/LSGH , PROCEDENCIA: BANCO UNION S.A., CHEQUE: 292, FECHA DE EMISION:14/06/2023</t>
  </si>
  <si>
    <t>00389032001 DEP.DE CHEQ.AJENOS,RET.DE CAM.,CONCEPTO: DESCUENTO POR LICENCIA DE HABER REG. CBB,DEP.: NAABOL/CBB/LSGH , PROCEDENCIA: BANCO UNION S.A., CHEQUE: 293, FECHA DE EMISION:14/06/2023</t>
  </si>
  <si>
    <t>REGULARIZACION DE TRANSFERENCIA DEL EXTERIOR SEGUN SWIFT NO.9177 DE FECHA 14/06/2023 ORDENANTE: CONSULADO DE BOLIVIA EN JUJUY ARGENTINA REF.: RECAUDACIONES GESTORÍA CONSULAR MARZO A MAYO 2023 LIB. 00010011102 MIN.RELACIONES EXTERIORES - GESTORIA CONSULAR LEY Nº 3108</t>
  </si>
  <si>
    <t>COBRO COSTOS DE PAPELERIA POR REGULARIZACION DE TRANSFERENCIA DEL EXTERIOR POR ORDEN DE CONSULADO DE BOLIVIA EN JUJUY ARGENTINA REF.: RECAUDACIONES GESTORÍA CONSULAR MARZO A MAYO 2023 LIB. 00010011102 MIN.RELACIONES EXTERIORES - GESTORIA CONSULAR LEY Nº 3108</t>
  </si>
  <si>
    <t>00578012002 DEP.DE CHEQ.AJENOS,RET.DE CAM.,CONCEPTO: REVERSION,DEP.: BOLIVIANA DE AVIACION , PROCEDENCIA: BANCO UNION S.A., CHEQUE: 3462, FECHA DE EMISION:12/06/2023</t>
  </si>
  <si>
    <t>00099021001 DEPOSITO DE EFECTIVO, DEPOSITANTE: ANA ISABEL ROSALES LEON, CONCEPTO: SALDOS NO EJECUTADOS ELECCIONES GENERALES 2019 ORGANO ELECTORAL PLURINACIONAL - BERGAMO -ITALIA, CUENTA DE DEPOSITO: CUENTA UNICA DEL TESORO</t>
  </si>
  <si>
    <t>A:00099021001 A: 00099021001 Transferencia que realizamos a solicitud de la Empresa Nacional de Electricidad mediante nota CITE: ENDE-DEEM-6/8-23 en aplicación al Decreto Supremo No 4848 de 28 de diciembre de 2022 correspondiente al mes de mayo 2023 (HR 6-13203-R).</t>
  </si>
  <si>
    <t>00099021001 DEPOSITO DE EFECTIVO, DEPOSITANTE: SERNAP ARCELIA GONZALES HUANCA, CONCEPTO: INGRESO: DEVOLUCION, CUENTA DE DEPOSITO: CUENTA UNICA DEL TESORO</t>
  </si>
  <si>
    <t>00046171101 DEPOSITO DE EFECTIVO, DEPOSITANTE: GIOVANA CHOQUE, CONCEPTO: SANCION POR INCUMPLIMIENTO A LA NORMA SEGUN RES ADM N°S/050 04/07/2022 6TO PAGO, CUENTA DE DEPOSITO: CUENTA UNICA DEL TESORO</t>
  </si>
  <si>
    <t>00099021001 DEPOSITO DE EFECTIVO, DEPOSITANTE: MARCO ANTONIO ALCAZAR BALLESTEROS, CONCEPTO: FACTURAS NAABOL EMITIDAS NO PRESENTADAS PARA SU DECLARACION EN LIBRO DE COMPRAS IVA, CUENTA DE DEPOSITO: CUENTA UNICA DEL TESORO</t>
  </si>
  <si>
    <t>00099021001 DEPOSITO DE EFECTIVO, DEPOSITANTE: NOEMY CASSO VILTE, CONCEPTO: FACTURAS NAABOL EMITIDAS, NO PRESENTADAS PARA SU DECLARACION EN LIBRO DE COMPRAS IVA, CUENTA DE DEPOSITO: CUENTA UNICA DEL TESORO</t>
  </si>
  <si>
    <t>00099021001 DEPOSITO DE EFECTIVO, DEPOSITANTE: MONICA DURAN PRUDENCIO, CONCEPTO: DEVOLUCION DE VIATICOS, CUENTA DE DEPOSITO: CUENTA UNICA DEL TESORO/DJBR</t>
  </si>
  <si>
    <t>00046171101 DEPOSITO DE EFECTIVO, DEPOSITANTE: SIMPLYS SRL., CONCEPTO: SANCION POR INCUMPLIMIENTO REINSCRIPCION GESTION 2021, 2022 Y 2023, CUENTA DE DEPOSITO: CUENTA UNICA DEL TESORO</t>
  </si>
  <si>
    <t>00046171101 DEPOSITO DE EFECTIVO, DEPOSITANTE: BIOMERLAB SRL, CONCEPTO: SANCION POR INCUMPLIMIENTO A LA NORMA, SANCION RESOLUCION ADMINISTRATIVA N° S/081 GESTION 2023, CUENTA DE DEPOSITO: CUENTA UNICA DEL TESORO</t>
  </si>
  <si>
    <t>00046114201 DEPOSITO DE EFECTIVO, DEPOSITANTE: JORGE ANTONIO MAYTA MAMANI, CONCEPTO: DEVOLUCION DE 2 DIAS DE PERMISO SIN GOCE DE HABERES DEL C3-383, CUENTA DE DEPOSITO: CUENTA UNICA DEL TESORO</t>
  </si>
  <si>
    <t>00046171101 DEPOSITO DE EFECTIVO, DEPOSITANTE: COVIDIENS S.R.L., CONCEPTO: SANCION POR INCUMPLIMIENTO A LA NORMA, CUENTA DE DEPOSITO: CUENTA UNICA DEL TESORO</t>
  </si>
  <si>
    <t>REGULARIZACION DE TRANSFERENCIA DEL EXTERIOR SEGUN SWIFT.NO.9416 DE FECHA 15/06/2023 ORDENANTE: VICECONSULADO DE BOLIVIA EN LA PLATA ARGENTINA REF.: RECAUDACIONES GESTORÍA CONSULAR MAYO 2023 LIB. 00010011102 MIN.RELACIONES EXTERIORES - GESTORIA CONSULAR LEY Nº 3108</t>
  </si>
  <si>
    <t>00513252001 DEPOSITO DE EFECTIVO, DEPOSITANTE: BENITO QUISPE MARZA, CONCEPTO: DEVOLUCION AFECTANDO A LA LIBRETA 00513252001 YPFB - DISTRITO REDES DE GAS LA PAZ - EL ALTO, CUENTA DE DEPOSITO: CUENTA UNICA DEL TESORO</t>
  </si>
  <si>
    <t>00086011109 DEPOSITO DE EFECTIVO, DEPOSITANTE: RAUL VALLEJOS MOJICA, CONCEPTO: REPOSICION CREDENCIAL RAUL VALLEJOS MOJICA, CUENTA DE DEPOSITO: CUENTA UNICA DEL TESORO</t>
  </si>
  <si>
    <t>00086011109 DEPOSITO DE EFECTIVO, DEPOSITANTE: CARLA PATRICIA SOZA CHOQUE, CONCEPTO: REPOSICION CREDENCIAL CARLA PATRICIA SOZA CHOQUE, CUENTA DE DEPOSITO: CUENTA UNICA DEL TESORO</t>
  </si>
  <si>
    <t>00046171101 DEPOSITO DE EFECTIVO, DEPOSITANTE: MEDIGAMA, CONCEPTO: SANCION POR INCUMPLIMIENTO A LA NORMATIVA SEGUN RESOLUCION AD S/173 FECHA 22/12/22, CUENTA DE DEPOSITO: CUENTA UNICA DEL TESORO</t>
  </si>
  <si>
    <t>TRANSFERENCIA DEL EXTERIOR SEGUN SWIFT NO.9500 DE FECHA 15/06/2023 ORDENANTE: CONSULADO GENERAL DE BOLIVIA (BARCELONA) REF.: SEGIP-RECAUDACIÓN EXTERIOR CEDULAS DE IDENTIDAD LIB. 00340012005 SEGIP - RECAUDACION EXTERIOR - CEDULAS DE IDENTIDAD</t>
  </si>
  <si>
    <t>COBRO COSTOS DE PAPELERIA SEGUN TRANSFERENCIA DEL EXTERIOR POR ORDEN DE LATIN OIL S.A. (UY/MALDONADO) REF.: CRED YPFB472 - 0481948 FECHA VALOR 14/06/2023 LIB. 00513062002 YPFB - EXPORTACIÓN DE GLP Y OTROS-BOLIVIANOS</t>
  </si>
  <si>
    <t>COBRO COSTOS DE PAPELERIA SEGUN TRANSFERENCIA DEL EXTERIOR POR ORDEN DE CONSULADO GENERAL DE BOLIVIA (BARCELONA) REF.: SEGIP-RECAUDACIÓN EXTERIOR CEDULAS DE IDENTIDAD LIB. 00340012003 RECAUDACION EXTRANJERIA - C.I. -L.C.</t>
  </si>
  <si>
    <t>COBRO COSTOS DE PAPELERIA POR REGULARIZACION DE TRANSFERENCIA DEL EXTERIOR POR ORDEN DE VICECONSULADO DE BOLIVIA EN LA PLATA ARGENTINA REF.: RECAUDACIONES GESTORÍA CONSULAR MAYO 2023 LIB. 00010011102 MIN.RELACIONES EXTERIORES - GESTORIA CONSULAR LEY Nº 3108</t>
  </si>
  <si>
    <t>00046171101 DEPOSITO DE EFECTIVO, DEPOSITANTE: TES-TECNOLOGIAS EN SALUD S.A., CONCEPTO: MULTA, CUENTA DE DEPOSITO: CUENTA UNICA DEL TESORO</t>
  </si>
  <si>
    <t>||TRANSFERENCIA DE FONDOS S/G. NOTA CITE: MEFP/VTCP/DGCP/UF/N°407/2023 DE LA FECHA (HRE-TSO-891), DEBITO AUTOMATICO A LA EMPRESA PUBLICA NACIONAL ESTRATEGICA BOLIVIANA DE AVIACION EN FAVOR DEL FIDEICOMISO FINPRO. DEBITO DE LA LIBRETA N°00578012002 BOA-BOLIVIANA DE AVIACION-INGRESOS.</t>
  </si>
  <si>
    <t>'COBRO DE'||UTILES DE ESCRITORIO POR EL COMPROBANTE NRO.1062269 DE LA FECHA, S/G NOTA CITE: MEFP/VTCP/DGCP/UF/N°407/2023 DE LA FECHA (HRE-TSO-891), ENVIADO POR EL MINISTERIO DE ECONOMÍA Y FINANZAS PÚBLICAS. DEBITO DE LA LIBRETA N°00578012002 BOA-BOLIVIANA DE AVIACION-INGRESOS, COBRO DE UTILES DE ESCRITORIO</t>
  </si>
  <si>
    <t>00099021001 DEPOSITO DE EFECTIVO, DEPOSITANTE: JUSTA MENDOZA DE CARVAJAL, CONCEPTO: COBRO INDEVIDO DEVOLUCION RETROACTIVO, CUENTA DE DEPOSITO: CUENTA UNICA DEL TESORO</t>
  </si>
  <si>
    <t>VENTA DE DIVISAS CON TRANSFERENCIA DE FONDOS A SOLICITUD DE MINISTERIO DE RELACIONES EXTERIORES SEGUN SOLICITUD 18501 REF: PAGO DE HABERES CORRESPONDIENTE A MAYO 2023 AL PERSONAL DIPLOMATICO CONSULAR Y AGREGADOS COMERCIALES DE SERVICIO EXTERIOR SEGUN PLANILLA 52301 LIB. 00099021001 TGN-RECURSOS ORDINARIOS (3987) POR DIFERENCIAL CAMBIARIO</t>
  </si>
  <si>
    <t>VENTA DE DIVISAS CON TRANSFERENCIA DE FONDOS A SOLICITUD DE MINISTERIO DE RELACIONES EXTERIORES SEGUN SOLICITUD 18501 REF: PAGO DE HABERES CORRESPONDIENTE A MAYO 2023 AL PERSONAL DIPLOMATICO CONSULAR Y AGREGADOS COMERCIALES DE SERVICIO EXTERIOR SEGUN PLANILLA 52301 LIB. 00099021001 TGN-RECURSOS ORDINARIOS (3987)</t>
  </si>
  <si>
    <t>00099021001 DEPOSITO DE EFECTIVO, DEPOSITANTE: JAWER EDRILL MEJA GUZMAN, CONCEPTO: REVERSION DE SERVICIOS BASICOS TELEFONIA JUNIO/22, CUENTA DE DEPOSITO: CUENTA UNICA DEL TESORO</t>
  </si>
  <si>
    <t>00660122001 DEP.DE CHEQ.AJENOS,RET.DE CAM.,CONCEPTO: INGRESO POR RECICLAJE DE VALORES JUDICIALES DEL ORGANO JUDICIAL SANTA CRUZ,DEP.: ORGANO JUDICIAL-DISTRITO SANTA CRUZ , PROCEDENCIA: BANCO UNION S.A., CHEQUE: 543, FECHA DE EMISION:09/06/2023</t>
  </si>
  <si>
    <t>00016091101 DEP.DE CHEQ.AJENOS,RET.DE CAM.,CONCEPTO: GARY HERBERT ARIAS ROQUE,DEP.: BANCO UNION S.A. , PROCEDENCIA: BANCO UNION S.A., CHEQUE: 191515, FECHA DE EMISION:15/06/2023</t>
  </si>
  <si>
    <t>00099021001 DEP.DE CHEQ.AJENOS,RET.DE CAM.,CONCEPTO: REEMBOLSO DE: CAJA DE SALUD CORDES A: AUTORIDAD PLURINACIONAL DE LA MADRE TIERRA,DEP.: CAJA DE SALUD CORDES , PROCEDENCIA: BANCO UNION S.A., CHEQUE: 31528, FECHA DE EMISION:09/06/2023</t>
  </si>
  <si>
    <t>00099021001 DEP.DE CHEQ.AJENOS,RET.DE CAM.,CONCEPTO: REEMBOLSO DE: CAJA DE SALUD CORDES A: MINISTERIO DE HIDROCARBUROS Y ENERGIAS,DEP.: CAJA DE SALUD CORDES , PROCEDENCIA: BANCO UNION S.A., CHEQUE: 31532, FECHA DE EMISION:09/06/2023</t>
  </si>
  <si>
    <t>00601012001 DEP.DE CHEQ.AJENOS,RET.DE CAM.,CONCEPTO: REEMBOLSO DE: CAJA DE SALUD CORDES A: EMPRESA DE PRODUCCION AGROPECUARIA,DEP.: CAJA DE SALUD CORDES , PROCEDENCIA: BANCO UNION S.A., CHEQUE: 31537, FECHA DE EMISION:09/06/2023</t>
  </si>
  <si>
    <t>00514012004 DEP.DE CHEQ.AJENOS,RET.DE CAM.,CONCEPTO: TRANSFERENCIA ENTRE CUENTAS PARA CUMPLIR CON OBLIGACIONES FINANCIERAS DE LA EMPRESA,DEP.: ENDE , PROCEDENCIA: BANCO UNION S.A., CHEQUE: 25371, FECHA DE EMISION:14/06/2023</t>
  </si>
  <si>
    <t>00099021001 DEP.DE CHEQ.AJENOS,RET.DE CAM.,CONCEPTO: REEMBOLSO DE: CAJA DE SALUD CORDES A: MINISTERIO MEDIO AMBIENTE Y AGUA,DEP.: CAJA DE SALUD CORDES , PROCEDENCIA: BANCO UNION S.A., CHEQUE: 31199, FECHA DE EMISION:24/05/2023</t>
  </si>
  <si>
    <t>00601012001 DEP.DE CHEQ.AJENOS,RET.DE CAM.,CONCEPTO: REEMBOLSO DE: CAJA DE SALUD CORDES A: EMPRESA BOLIVIANA DE PRODUCCION AGROPECUARIA,DEP.: CAJA DE SALUD CORDES , PROCEDENCIA: BANCO UNION S.A., CHEQUE: 31109, FECHA DE EMISION:19/05/2023</t>
  </si>
  <si>
    <t>||TRANSFERENCIA DE FONDOS S/G. MENSAJE SWIFT NRO. 9510 DE LA FECHA, Y NOTA REMITIDA POR LA DIRECCIÓN GENERAL DE AERONAUTICA CIVIL CITE: DGAC-10774/2022 DE FECHA 31/03/2022 (HRE-TGL-5031) (SECTOR PÚBLICO) DÉBITO DE LA LIBRETA 0117012001 DGAC, REPOSICIÓN ÚTILES DE ESCRITORIO.</t>
  </si>
  <si>
    <t>||REGISTRO DE COBRO COMISION AVISO ENMIENDA CARTA DE CREDITO STANDBY BS220.- Y EMISION DE COMPROBANTE CONTABLE BS50.- REF: 10000LG000787800 (BCB:SB-R-2021-14) A/F ADMINISTRADORA BOLIVIA DE CARRETERAS -ABC SEGUN SWIFT N°9512. LIB.N°00291012002 ABC-RECURSOS PROPIOS REF: COMISION AVISO ENMIENDA SBLC 10000LG000787800</t>
  </si>
  <si>
    <t>'COBRO DE'||ÚTILES DE ESCRITORIO POR EL COMPROBANTE NRO. 1062298 DE LA FECHA, S/G. NOTA CITE PRS/GAFC-1382 DFC-423/2023 DE FECHA 14/06/2023 (HRE-TGL-9344) ENVIADA POR YACIMIENTOS PETROLIFEROS FISCALES BOLIVIANOS. DEBITO DE LA LIBRETA 00513022001 YPFB  OPERACIONES.</t>
  </si>
  <si>
    <t>'COBRO DE'||ÚTILES DE ESCRITORIO POR EL COMPROBANTE NRO. 1062300 DE LA FECHA, S/G. NOTA CITE CITE PRS/GAFC-1382 DFC-423/2023 DE FECHA 14/06/2023 (HRE-TGL-9344) ENVIADA POR YACIMIENTOS PETROLIFEROS FISCALES BOLIVIANOS. DEBITO DE LA LIBRETA 00513022001 YPFB  OPERACIONES.</t>
  </si>
  <si>
    <t>'COBRO DE'||ÚTILES DE ESCRITORIO POR EL COMPROBANTE N°1062302 SEGÚN NOTA CITE: PRS/GAFC-1382 DFC-423/2023 DE FECHA 14/06/2023 (HRE-TGL-9344) DE YACIMIENTOS PETROLÍFEROS FISCALES BOLIVIANOS. (SECTOR PÚBLICO). DÉBITO DE LA LIBRETA 00513022001 YPFB - OPERACIONES, REPOSICIÓN DE ÚTILES DE ESCRITORIO.</t>
  </si>
  <si>
    <t>'COBRO DE'||UTILES DE ESCRITORIO POR EL COMPROBANTE NRO.1062309 DE LA FECHA, S/G GAFC-1382-DFC-423/2023 DE FECHA 14/6/2023 (HRE-TGL-2023-9344) ENVIADO POR YACIMIENTOS PETROLIFEROS FISCALES BOLIVIANOS. DÉBITO DE LA LIBRETA 00513022001 YPFB-"OPERACIONES" COBRO DE ÚTILES DE ESCRITORIO.</t>
  </si>
  <si>
    <t>'COBRO DE'||ÚTILES DE ESCRITORIO POR EL COMPROBANTE N°1062311 SEGÚN NOTA CITE: PRS/GAFC-1382 DFC-423/2023 DE FECHA 14/06/2023 (HRE-TGL-9344) DE YACIMIENTOS PETROLÍFEROS FISCALES BOLIVIANOS. (SECTOR PÚBLICO). DÉBITO DE LA LIBRETA 00513022001 YPFB - OPERACIONES, REPOSICIÓN DE ÚTILES DE ESCRITORIO.</t>
  </si>
  <si>
    <t>00046171101 DEPOSITO DE EFECTIVO, DEPOSITANTE: EMPRESA: ZABIM S.R.L., CONCEPTO: SANCION POR INCUMPLIMIENTO A REINSCRIPCION GESTION 2020,2021,2022, CUENTA DE DEPOSITO: CUENTA UNICA DEL TESORO</t>
  </si>
  <si>
    <t>00086011109 DEPOSITO DE EFECTIVO, DEPOSITANTE: BLADIMIR BARRIENTOS CHINAU, CONCEPTO: REPOSICION CREDENCIAL BLADIMIR BARRIENTOS CHINAU, CUENTA DE DEPOSITO: CUENTA UNICA DEL TESORO</t>
  </si>
  <si>
    <t>NUMERO DE LIBRETA CUT: 00099021001 OPERACIÓN E18 TRANSFERENCIA DEL SISTEMA FINANCIERO POR CUENTA DE TERCEROS A LA CUT TRANSFERENCIA DEVOLUCION DE RECURSOS DEL FIDEICOMISO Y DISMINUCION DEL PATRIMONIO AUTONOMO SOLICITUD FIDEICOMISO PARA EL DESARROLLO PRODUCTIVO - BDP S.A.M.</t>
  </si>
  <si>
    <t>00099021001 DEPOSITO DE EFECTIVO, DEPOSITANTE: JHONNY HUANCA MAMANI, CONCEPTO: DEVOLUCION DE BONO FRONTERA, CUENTA DE DEPOSITO: CUENTA UNICA DEL TESORO</t>
  </si>
  <si>
    <t>00086011102 DEPOSITO DE EFECTIVO, DEPOSITANTE: SAM TRANSPORT SRL., CONCEPTO: PAGO DE MULTA AMBIENTAL, CUENTA DE DEPOSITO: CUENTA UNICA DEL TESORO</t>
  </si>
  <si>
    <t>00099021001 DEPOSITO DE EFECTIVO, DEPOSITANTE: AGENCIA ESTATAL DE VIVIENDA, CONCEPTO: PAGO DEL SERVICIO DE AGUA POTABLE (EPSAS) DE LA AGENCIA ESTATAL DE VIVIENDA 04/23, CUENTA DE DEPOSITO: CUENTA UNICA DEL TESORO</t>
  </si>
  <si>
    <t>00099021001 DEPOSITO DE EFECTIVO, DEPOSITANTE: AVEL TOURS DE ELVIRA AVENDAÑO CHIPANA, CONCEPTO: DEVOLUCION DE BOLETOS NO UTILIZADOS, CUENTA DE DEPOSITO: CUENTA UNICA DEL TESORO</t>
  </si>
  <si>
    <t>00099021001 DEPOSITO DE EFECTIVO, DEPOSITANTE: LUIS ALBERTO CASTILLO MANZUR, CONCEPTO: FACTURAS NAABOL EMITIDAS EN FECHAS 25 Y 27 DE ABRIL DE 2023, NO PRESENTADAS PARA SU DECLARACION, CUENTA DE DEPOSITO: CUENTA UNICA DEL TESORO</t>
  </si>
  <si>
    <t>00132072001 DEPOSITO DE EFECTIVO, DEPOSITANTE: DANIELA ANDREA MERIDA GORENA, CONCEPTO: DEPÓSITO POR FACTURAS NO DECLARADAS DEL MES DE MAYO FACTURA ASDID N°9268 Y 8982, CUENTA DE DEPOSITO: CUENTA UNICA DEL TESORO</t>
  </si>
  <si>
    <t>00378012002 DEPOSITO DE EFECTIVO, DEPOSITANTE: ADHEMAR EMILIO ATORA QUISPE, CONCEPTO: DEVOLUCION DE CREDITO FISCAL DE LA FACTURA N°312986 GASOLINA, CUENTA DE DEPOSITO: CUENTA UNICA DEL TESORO</t>
  </si>
  <si>
    <t>00046057007 DEPOSITO DE EFECTIVO, DEPOSITANTE: FROILAN HUMBERTO PINTO FLORES, CONCEPTO: PARA DEPÓSITO EN LA LIBRETA CUT 00046057007 DEVOLUCION DE PASAJE AEREO NO UTILIZADO 930586714664, CUENTA DE DEPOSITO: CUENTA UNICA DEL TESORO</t>
  </si>
  <si>
    <t>00099021001 DEPOSITO DE EFECTIVO, DEPOSITANTE: MANUEL FERNANDO TORO RUILOBA, CONCEPTO: DEVOLUCION SUELDOS Y SALARIOS, CUENTA DE DEPOSITO: CUENTA UNICA DEL TESORO</t>
  </si>
  <si>
    <t>00249012001 DEPOSITO DE EFECTIVO, DEPOSITANTE: ASMOH LABORATORIOS LIMITED, CONCEPTO: DEVOLUCION COMISIONES A COMMERZ BANK - ASMOH LABORATORIES LIMITED, CUENTA DE DEPOSITO: CUENTA UNICA DEL TESORO</t>
  </si>
  <si>
    <t>00249012001 DEPOSITO DE EFECTIVO, DEPOSITANTE: MAXTAR - BIO - GENICS, CONCEPTO: DEVOLUCION COMISIONES A COMMERZ BANK - MAXTAR - BIO - GENICS, CUENTA DE DEPOSITO: CUENTA UNICA DEL TESORO</t>
  </si>
  <si>
    <t>00099021001 DEPOSITO DE EFECTIVO, DEPOSITANTE: JAVIER OSCAR ESCOBAR YUPANQUI, CONCEPTO: DEVOLUCION REVERSION DE AGUINALDO DICIEMBRE 2022, CUENTA DE DEPOSITO: CUENTA UNICA DEL TESORO/DJBR</t>
  </si>
  <si>
    <t>00291014359 DEPOSITO DE EFECTIVO, DEPOSITANTE: JAVIER FLORES HEREDIA, CONCEPTO: DEVOLUCION CURSO DE CAPACITACION - PROGRAMA DE FORMACION EN GESTION DE RIESGO, CUENTA DE DEPOSITO: CUENTA UNICA DEL TESORO</t>
  </si>
  <si>
    <t>COBRO COSTOS DE PAPELERIA SEGUN TRANSFERENCIA DEL EXTERIOR POR ORDEN DE FIDEICOMISO HERCO-CKM (LIMA PERU) REF.: CRED EMB 13 YPFB-2023-06 CIST HERCO FECHA VALOR 16/06/2023 LIB. 00513062002 YPFB - EXPORTACIÓN DE GLP Y OTROS-BOLIVIANOS</t>
  </si>
  <si>
    <t>COBRO COSTOS DE PAPELERIA SEGUN TRANSFERENCIA DEL EXTERIOR POR ORDEN DE COMPANHIA MATOGROSSENSE DE GAS (CUIABA BRASIL) REF.: CRED INV EXB MTC 1623 FECHA VALOR 16/06/2023 LIB. 00513012007 YPFB - RECURSOS NACIONALIZACIÓN</t>
  </si>
  <si>
    <t>00213012001 DEPOSITO DE EFECTIVO, DEPOSITANTE: AYLLON CORTEZ JOSE ANTONIO, CONCEPTO: DEVOLUCION DE FONDOS, CUENTA DE DEPOSITO: CUENTA UNICA DEL TESORO</t>
  </si>
  <si>
    <t>00099021001 DEPOSITO DE EFECTIVO, DEPOSITANTE: WILMA CHOQUE SALAS, CONCEPTO: DEVOLUCION DE VIATICOS, CUENTA DE DEPOSITO: CUENTA UNICA DEL TESORO/DJBR</t>
  </si>
  <si>
    <t>00213012001 DEPOSITO DE EFECTIVO, DEPOSITANTE: AYLLON CORTEZ JOSE ANTONIO, CONCEPTO: DEVOLUCION DE TASAS, CUENTA DE DEPOSITO: CUENTA UNICA DEL TESORO</t>
  </si>
  <si>
    <t>REGULARIZACION DE TRANSFERENCIA DEL EXTERIOR SEGUN SWIFT NO.9558 Y NO.9557 DE FECHA 16/06/2023 ORDENANTE: TALSEN INTERNATIONAL GROUP LIIMITED (CHINA) REF.: CRED 2023061500243021 - 0615L2B77Q1C001262 DO NOT CONVERT LIB. 00594012001 ASP-B FONDO DE OPERACIONES</t>
  </si>
  <si>
    <t>REGULARIZACION DE TRANSFERENCIA DEL EXTERIOR SEGUN SWIFT NO.9465 DE FECHA 16/06/2023 ORDENANTE: CONSULADO DE BOLIVIA EN MENDOZA ARGENTINA REF.: RECAUDACIONES GESTORÍA CONSULAR MAYO 2023 LIB. 00010011102 MIN.RELACIONES EXTERIORES - GESTORIA CONSULAR LEY Nº 3108</t>
  </si>
  <si>
    <t>REGULARIZACION DE TRANSFERENCIA DEL EXTERIOR SEGUN SWIFT NO.9438 DE FECHA 16/06/2023 ORDENANTE: CONSULADO DE BOLIVIA EN CALAMA CHILE REF.: RECAUDACIONES GESTORÍA CONSULAR MAYO 2023 LIB. 00010011102 MIN.RELACIONES EXTERIORES - GESTORIA CONSULAR LEY Nº 3108</t>
  </si>
  <si>
    <t>REGULARIZACION DE TRANSFERENCIA DEL EXTERIOR SEGUN SWIFT NO.9429 DE FECHA 16/06/2023 ORDENANTE: CONSULADO DE BOLIVIA EN IQUIQUE CHILE REF.: RECAUDACIONES GESTORÍA CONSULAR MAYO LIB. 00010011102 MIN.RELACIONES EXTERIORES - GESTORIA CONSULAR LEY Nº 3108</t>
  </si>
  <si>
    <t>COBRO COSTOS DE PAPELERIA POR REGULARIZACION DE TRANSFERENCIA DEL EXTERIOR POR ORDEN DE TALSEN INTERNATIONAL GROUP LIIMITED (CHINA) REF.: CRED 2023061500243021 - 0615L2B77Q1C001262 DO NOT CONVERT LIB. 00594012001 ASP-B FONDO DE OPERACIONES</t>
  </si>
  <si>
    <t>COBRO COSTOS DE PAPELERIA POR REGULARIZACION DE TRANSFERENCIA DEL EXTERIOR POR ORDEN DE CONSULADO DE BOLIVIA EN MENDOZA ARGENTINA REF.: RECAUDACIONES GESTORÍA CONSULAR MAYO 2023 LIB. 00010011102 MIN.RELACIONES EXTERIORES - GESTORIA CONSULAR LEY Nº 3108</t>
  </si>
  <si>
    <t>COBRO COSTOS DE PAPELERIA POR REGULARIZACION DE TRANSFERENCIA DEL EXTERIOR POR ORDEN DE CONSULADO DE BOLIVIA EN CALAMA CHILE REF.: RECAUDACIONES GESTORÍA CONSULAR MAYO 2023 LIB. 00010011102 MIN.RELACIONES EXTERIORES - GESTORIA CONSULAR LEY Nº 3108</t>
  </si>
  <si>
    <t>COBRO COSTOS DE PAPELERIA POR REGULARIZACION DE TRANSFERENCIA DEL EXTERIOR POR ORDEN DE CONSULADO DE BOLIVIA EN IQUIQUE CHILE REF.: RECAUDACIONES GESTORÍA CONSULAR MAYO LIB. 00010011102 MIN.RELACIONES EXTERIORES - GESTORIA CONSULAR LEY Nº 3108</t>
  </si>
  <si>
    <t>00086011109 DEPOSITO DE EFECTIVO, DEPOSITANTE: VICTOR HUGO CABEZAS HUARACHI, CONCEPTO: REPOSICION DE CREDENCIAL, CUENTA DE DEPOSITO: CUENTA UNICA DEL TESORO</t>
  </si>
  <si>
    <t>00086011102 DEPOSITO DE EFECTIVO, DEPOSITANTE: NUEVOS TRAMOS SRL, CONCEPTO: MULTAS POR CONTRAVENCIONES A LA LEY DE MEDIO AMBIENTE, CUENTA DE DEPOSITO: CUENTA UNICA DEL TESORO</t>
  </si>
  <si>
    <t>00213012001 DEPOSITO DE EFECTIVO, DEPOSITANTE: MONTALVO RODRIGUEZ JUAN JOSE, CONCEPTO: DEVOLUCION DE PEAJES, CUENTA DE DEPOSITO: CUENTA UNICA DEL TESORO</t>
  </si>
  <si>
    <t>00283012002 DEPOSITO DE EFECTIVO, DEPOSITANTE: WILLIAM NELSON TORREJON, CONCEPTO: DEVOLUCION DE VIATICOS, CUENTA DE DEPOSITO: CUENTA UNICA DEL TESORO</t>
  </si>
  <si>
    <t>00213012001 DEPOSITO DE EFECTIVO, DEPOSITANTE: MONTALVO RODRIGUEZ JUAN JOSE, CONCEPTO: DEVOLUCION DE COMBUSTIBLE, CUENTA DE DEPOSITO: CUENTA UNICA DEL TESORO</t>
  </si>
  <si>
    <t>TRANSFERENCIA DE FONDOS AL EXTERIOR A SOLICITUD DE MINISTERIO DE RELACIONES EXTERIORES SEGUN SOLICITUD 18506 REF: PAGO COSTO DE VIDA CORRESPONDIENTE A MAYO 2023 AL PERSONAL DIPLOMATICO CONSULAR Y AGREGADOS COMERCIALES DEL SERVICIO EXTERIOR SEGUN PLANILLA 52301 LIB. 00099021001 TGN-RECURSOS ORDINARIOS (3987)</t>
  </si>
  <si>
    <t>TRANSFERENCIA DE FONDOS AL EXTERIOR A SOLICITUD DE MINISTERIO DE RELACIONES EXTERIORES SEGUN SOLICITUD 18505 REF: PAGO COSTO DE VIDA CORRESPONDIENTE A MAYO 2023 DEL PERSONAL DIPLOMATICO CONSULAR Y AGREGADOS COMERCIALES DEL SERVICIO EXTERIOR PLANILLA 52304 LIB. 00099021001 TGN-RECURSOS ORDINARIOS (3987)</t>
  </si>
  <si>
    <t>COBRO COSTOS DE PAPELERIA SEGUN TRANSFERENCIA DEL EXTERIOR POR ORDEN DE COPA ENERGIA DISTRIBUIDORA DE GAS S.A. (SAO PAULO BRASIL) REF.: CRED INV 900,901, 903, 904, 905, 906 FECHA VALOR 16/06/2023 LIB. 00513062002 YPFB - EXPORTACIÓN DE GLP Y OTROS-BOLIVIANOS</t>
  </si>
  <si>
    <t>||TRANSFERENCIA DE FONDOS S/G. MENSAJE SWIFT NRO. 9687 DE LA FECHA, Y NOTA REMITIDA POR LA DIRECCIÓN GENERAL DE AERONAUTICA CIVIL CITE: DGAC-10774/2022 DE FECHA 31/03/2022 (HRE-TGL-5031) (SECTOR PÚBLICO - SOBREVUELOS). DÉBITO DE LA LIBRETA 0117012001 DGAC, REPOSICIÓN ÚTILES DE ESCRITORIO.</t>
  </si>
  <si>
    <t>00086011109 DEPOSITO DE EFECTIVO, DEPOSITANTE: JORGE ERNESTO CHOQUE AJATA, CONCEPTO: REPOSICION DE CREDENCIAL, CUENTA DE DEPOSITO: CUENTA UNICA DEL TESORO</t>
  </si>
  <si>
    <t>00053014101 DEPOSITO DE EFECTIVO, DEPOSITANTE: MCDYD, CONCEPTO: DEVOLUCION RETENCIONES, CUENTA DE DEPOSITO: CUENTA UNICA DEL TESORO</t>
  </si>
  <si>
    <t>00283012002 DEPOSITO DE EFECTIVO, DEPOSITANTE: LIZETH YESICA QUISPE VASQUEZ, CONCEPTO: DEVOLUCION DE REFRIGERIO POR PAGO EN DEMASIA, CUENTA DE DEPOSITO: CUENTA UNICA DEL TESORO</t>
  </si>
  <si>
    <t>NUMERO DE LIBRETA CUT: 00099021001 OPERACIÓN E75 TRANSFERENCIA DE LA CUENTA FISCAL BUN A LA CUT EN MN TRANSFERENCIA DE FONDOS A SOLICITUD DE: GOBIERNO AUTONOMO MCPAL. MIZQUE CITE : GAMM/DEP. NÂ° 361-E/2023 CUENTA CUT 3987069001 LIBRETA NÂ° 00099021001 "TGN RECURSOS ORDINARIOS".</t>
  </si>
  <si>
    <t>'COBRO DE'||ÚTILES DE ESCRITORIO POR EL COMPROBANTE NRO. 1062658 DE LA FECHA, S/G. NOTA CITE PRS/GAFC-1382 DFC-423/2023 DE FECHA 14/06/2023 (HRE-TGL-9344) ENVIADA POR YACIMIENTOS PETROLIFEROS FISCALES BOLIVIANOS. DEBITO DE LA LIBRETA 00513022001 YPFB  OPERACIONES.</t>
  </si>
  <si>
    <t>00015011108 DEP.DE CHEQ.AJENOS,RET.DE CAM.,CONCEPTO: DEPÓSITO A LA CUT,DEP.: MINISTERIO DE GOBIERNO , PROCEDENCIA: BANCO UNION S.A., CHEQUE: 52285, FECHA DE EMISION:14/06/2023</t>
  </si>
  <si>
    <t>00015011108 DEP.DE CHEQ.AJENOS,RET.DE CAM.,CONCEPTO: DEPÓSITO A LA CUT,DEP.: MINISTERIO DE GOBIERNO , PROCEDENCIA: BANCO UNION S.A., CHEQUE: 52290, FECHA DE EMISION:14/06/2023</t>
  </si>
  <si>
    <t>00155012001 DEP.DE CHEQ.AJENOS,RET.DE CAM.,CONCEPTO: DIRECCION DEL NOTARIADO PLURINACIONAL. DEVOLUCION INCAPACIDAD TEMPORAL DIC/22,DEP.: CAJA PETROLERA DE SALUD , PROCEDENCIA: BANCO UNION S.A., CHEQUE: 20461, FECHA DE EMISION:16/06/2023</t>
  </si>
  <si>
    <t>00015011108 DEP.DE CHEQ.AJENOS,RET.DE CAM.,CONCEPTO: DEPÓSITO A LA CUT,DEP.: MINISTERIO DE GOBIERNO , PROCEDENCIA: BANCO UNION S.A., CHEQUE: 52291, FECHA DE EMISION:14/06/2023</t>
  </si>
  <si>
    <t>00099021001 DEP.DE CHEQ.AJENOS,RET.DE CAM.,CONCEPTO: MINISTERIO HIDROCARBUROS DEVOLUCION INCAPACIDAD TEMPORAL DICIEMBRE/22,DEP.: CAJA PETROLERA DE SALUD , PROCEDENCIA: BANCO UNION S.A., CHEQUE: 20459, FECHA DE EMISION:16/06/2023</t>
  </si>
  <si>
    <t>00015011108 DEP.DE CHEQ.AJENOS,RET.DE CAM.,CONCEPTO: DEPÓSITO A LA CUT,DEP.: MINISTERIO DE GOBIERNO , PROCEDENCIA: BANCO UNION S.A., CHEQUE: 52287, FECHA DE EMISION:14/06/2023</t>
  </si>
  <si>
    <t>00099021001 DEP.DE CHEQ.AJENOS,RET.DE CAM.,CONCEPTO: AGETIC DEVOLUCON INCAPACIDAD TEMPORAL DICIEMBRE/22,DEP.: CAJA PETROLERA DE SALUD , PROCEDENCIA: BANCO UNION S.A., CHEQUE: 20460, FECHA DE EMISION:16/06/2023</t>
  </si>
  <si>
    <t>00099021001 DEP.DE CHEQ.AJENOS,RET.DE CAM.,CONCEPTO: MINISTERIO DE RELACIONES EXTERIORES DEVOLUCION INCAPACIDAD TEMPORAL DICIEMBRE/22,DEP.: CAJA PETROLERA DE SALUD , PROCEDENCIA: BANCO UNION S.A., CHEQUE: 20462, FECHA DE EMISION:16/06/2023</t>
  </si>
  <si>
    <t>00597019202 DEP.DE CHEQ.AJENOS,RET.DE CAM.,CONCEPTO: YACIMIENTOS DE LITIO BOLIVIANOS DEVOLUCION INCAPACIDAD TEMPORAL DICIEMBRE/22,DEP.: CAJA PETROLERA DE SALUD , PROCEDENCIA: BANCO UNION S.A., CHEQUE: 20465, FECHA DE EMISION:16/06/2023</t>
  </si>
  <si>
    <t>00015011108 DEP.DE CHEQ.AJENOS,RET.DE CAM.,CONCEPTO: DEPÓSITO A LA CUT,DEP.: MINISTERIO DE GOBIERNO , PROCEDENCIA: BANCO UNION S.A., CHEQUE: 52288, FECHA DE EMISION:14/06/2023</t>
  </si>
  <si>
    <t>00385014201 DEP.DE CHEQ.AJENOS,RET.DE CAM.,CONCEPTO: ASUSS DEVOLUCION INCAPACIDAD TEMPORAL POR DICIEMBRE/22,DEP.: CAJA PETROLERA DE SALUD , PROCEDENCIA: BANCO UNION S.A., CHEQUE: 20467, FECHA DE EMISION:16/06/2023</t>
  </si>
  <si>
    <t>00015011108 DEP.DE CHEQ.AJENOS,RET.DE CAM.,CONCEPTO: DEPÓSITO A LA CUT,DEP.: MINISTERIO DE GOBIERNO , PROCEDENCIA: BANCO UNION S.A., CHEQUE: 52289, FECHA DE EMISION:14/06/2023</t>
  </si>
  <si>
    <t>00099021001 DEP.DE CHEQ.AJENOS,RET.DE CAM.,CONCEPTO: AUTORIDAD DE IMPUGNACION TRIBUTARIA DEVOLUCION INCAPACIDAD TEMPORAL DICIEMBRE/22,DEP.: CAJA PETROLERA DE SALUD , PROCEDENCIA: BANCO UNION S.A., CHEQUE: 20466, FECHA DE EMISION:16/06/2023</t>
  </si>
  <si>
    <t>00099021001 DEP.DE CHEQ.AJENOS,RET.DE CAM.,CONCEPTO: AUTORIDAD FISCALIZACION EMPRESAS DEVOLUCION INCAPACIDAD TEMPORAL DIC/22,DEP.: CAJA PETROLERA DE SALUD , PROCEDENCIA: BANCO UNION S.A., CHEQUE: 20464, FECHA DE EMISION:16/06/2023</t>
  </si>
  <si>
    <t>00373024101 DEP.DE CHEQ.AJENOS,RET.DE CAM.,CONCEPTO: FONDO DE DESARROLLO INDIGENA DEVOLUCION INCAPACIDAD TEMPORAL DICIEMBRE/22,DEP.: CAJA PETROLERA DE SALUD , PROCEDENCIA: BANCO UNION S.A., CHEQUE: 20463, FECHA DE EMISION:16/06/2023</t>
  </si>
  <si>
    <t>00585012002 DEP.DE CHEQ.AJENOS,RET.DE CAM.,CONCEPTO: FONDESIF DEVOLUCION INCAPACIDAD TEMPORAL DICIEMBRE/22,DEP.: CAJA PETROLERA DE SALUD , PROCEDENCIA: BANCO UNION S.A., CHEQUE: 20474, FECHA DE EMISION:16/06/2023</t>
  </si>
  <si>
    <t>00099021001 DEP.DE CHEQ.AJENOS,RET.DE CAM.,CONCEPTO: AUT. DE AGUA POTABLE Y SANEAMIENTO BASICO DEVOL. INCAPACIDAD TEMPORAL DIC/22,DEP.: CAJA PETROLERA DE SALUD , PROCEDENCIA: BANCO UNION S.A., CHEQUE: 20472, FECHA DE EMISION:16/06/2023</t>
  </si>
  <si>
    <t>00099021001 DEP.DE CHEQ.AJENOS,RET.DE CAM.,CONCEPTO: CAMARA DE DIPUTADOS DEVOLUCION INCAPACIDAD TEMPORAL DICIEMBRE/22,DEP.: CAJA PETROLERA DE SALUD , PROCEDENCIA: BANCO UNION S.A., CHEQUE: 20471, FECHA DE EMISION:16/06/2023</t>
  </si>
  <si>
    <t>00047081101 DEP.DE CHEQ.AJENOS,RET.DE CAM.,CONCEPTO: SENASAG DEVOLUCION INCAPACIDAD TEMPORAL POR DICIEMBRE/22,DEP.: CAJA PETROLERA DE SALUD , PROCEDENCIA: BANCO UNION S.A., CHEQUE: 20473, FECHA DE EMISION:16/06/2023</t>
  </si>
  <si>
    <t>00046171101 DEP.DE CHEQ.AJENOS,RET.DE CAM.,CONCEPTO: AGEMED DEVOLUCION INCAPACIDAD TEMPORAL POR DICEMBRE/22,DEP.: CAJA PETROLERA DE SALUD , PROCEDENCIA: BANCO UNION S.A., CHEQUE: 20470, FECHA DE EMISION:16/06/2023</t>
  </si>
  <si>
    <t>00099021001 DEP.DE CHEQ.AJENOS,RET.DE CAM.,CONCEPTO: AGENCIA DE INFRESTRUCTURA EN SALUD Y EQUIPAMIENTO MEDICO-AISEM INCAPACIDAD TEMPORAL DICIEMBRE/22,DEP.: CAJA PETROLERA DE SALUD , PROCEDENCIA: BANCO UNION S.A., CHEQUE: 20495, FECHA DE EMISION:16/06/2023</t>
  </si>
  <si>
    <t>00660012006 DEP.DE CHEQ.AJENOS,RET.DE CAM.,CONCEPTO: DEVOLUCION POR REPOSICION DE CREDENCIALES,DEP.: ORGANO JUDICIAL - DISTRITO ORURO , PROCEDENCIA: BANCO UNION S.A., CHEQUE: 193, FECHA DE EMISION:12/06/2023</t>
  </si>
  <si>
    <t>00291014342 DEP.DE CHEQ.AJENOS,RET.DE CAM.,CONCEPTO: DEVOLUCION DE SALDOS INDEMNIZACIONES BID 2786-BL-BO DOBLE VIA MONTERO YAPACANI,DEP.: ADMINISTRADORA BOLIVIANA DE CARRETERAS-ABC , PROCEDENCIA: BANCO UNION S.A., CHEQUE: 565, FECHA DE EMISION:13/06/2023</t>
  </si>
  <si>
    <t>00287102001 DEP.DE CHEQ.AJENOS,RET.DE CAM.,CONCEPTO: DEVOLUCION DE RECURSOS-RODOLFO PEREZ G. SG ANX/FPS/GDOR/FAOR N°122/23,DEP.: FPS , PROCEDENCIA: BANCO UNION S.A., CHEQUE: 37, FECHA DE EMISION:12/06/2023</t>
  </si>
  <si>
    <t>00099021001 DEP.DE CHEQ.AJENOS,RET.DE CAM.,CONCEPTO: DEVOLUCION DE FIANZA DE FUNCIONARIO GUSTAVO LLAMPA BOLIVAR,DEP.: ORGANO JUDICIAL - DISTRITO ORURO , PROCEDENCIA: BANCO UNION S.A., CHEQUE: 229, FECHA DE EMISION:14/06/2023</t>
  </si>
  <si>
    <t>00099021001 DEP.DE CHEQ.AJENOS,RET.DE CAM.,CONCEPTO: GLORIA NARDY ANGULO SALAZAR,DEP.: BANCO UNION S.A. , PROCEDENCIA: BANCO UNION S.A., CHEQUE: 191519, FECHA DE EMISION:16/06/2023</t>
  </si>
  <si>
    <t>00099021001 DEP.DE CHEQ.AJENOS,RET.DE CAM.,CONCEPTO: GLORIA NARDY ANGULO SALAZAR,DEP.: BANCO UNION S.A. , PROCEDENCIA: BANCO UNION S.A., CHEQUE: 191520, FECHA DE EMISION:16/06/2023</t>
  </si>
  <si>
    <t>00099021001 DEP.DE CHEQ.AJENOS,RET.DE CAM.,CONCEPTO: GLORIA NARDY ANGULO SALAZAR,DEP.: BANCO UNION S.A. , PROCEDENCIA: BANCO UNION S.A., CHEQUE: 191517, FECHA DE EMISION:16/06/2023</t>
  </si>
  <si>
    <t>00099021001 DEP.DE CHEQ.AJENOS,RET.DE CAM.,CONCEPTO: GLORIA NARDY ANGULO SALAZAR,DEP.: BANCO UNION S.A. , PROCEDENCIA: BANCO UNION S.A., CHEQUE: 191518, FECHA DE EMISION:16/06/2023</t>
  </si>
  <si>
    <t>||TRANSFERENCIA DE FONDOS S/G MENSAJE SWIFT NRO. 9712 EN ATENCION A NOTA: DGAC-10774/2022 DE FECHA 31/3/2022 (HRE-TGL-5031) ENVIADO POR LA DIRECCION GENERAL DE AERONAUTICA CIVIL (SECTOR PÚBLICO).| DEBITO DE LA LIBRETA 0117012001 DGAC, REPOSICION ÚTILES DE ESCRITORIO.</t>
  </si>
  <si>
    <t>00660092001 DEP.DE CHEQ.AJENOS,RET.DE CAM.,CONCEPTO: DEVOLUCION DE VIATICOS GESTION 2023,DEP.: ORGANO JUDICIAL - DISTRITO ORURO , PROCEDENCIA: BANCO UNION S.A., CHEQUE: 194, FECHA DE EMISION:12/06/2023</t>
  </si>
  <si>
    <t>00099021001 DEPOSITO DE EFECTIVO, DEPOSITANTE: ASFI - KENNY MORALES Q., CONCEPTO: DEPÓSITO POR FACTURAS NAABOL DEL 6.4.2023, NO DECLARADAS., CUENTA DE DEPOSITO: CUENTA UNICA DEL TESORO</t>
  </si>
  <si>
    <t>00601012001 DEPOSITO DE EFECTIVO, DEPOSITANTE: MILTON QUISPE RODRIGUEZ, CONCEPTO: DEVOLUCION SALDOS, CUENTA DE DEPOSITO: CUENTA UNICA DEL TESORO</t>
  </si>
  <si>
    <t>00670072001 DEPOSITO DE EFECTIVO, DEPOSITANTE: MIGUEL ANGEL CONDORI ANAGUA, CONCEPTO: COMBUSTIBLE NO UTILIZADO, CUENTA DE DEPOSITO: CUENTA UNICA DEL TESORO</t>
  </si>
  <si>
    <t>00099021001 DEPOSITO DE EFECTIVO, DEPOSITANTE: ASFI - KENNY MORALES, CONCEPTO: DEPÓSITO DE FACTURA NAABOL DEL 25.4.2023 NO DECLARADAASFI - KENNY MORALES, CUENTA DE DEPOSITO: CUENTA UNICA DEL TESORO</t>
  </si>
  <si>
    <t>00099021001 DEPOSITO DE EFECTIVO, DEPOSITANTE: ASFI - KENNY MORALES, CONCEPTO: DEPÓSITO DE FACTURA NAABOL DEL 17 Y 21 DE 4.2023, NO DECLARADAS., CUENTA DE DEPOSITO: CUENTA UNICA DEL TESORO</t>
  </si>
  <si>
    <t>00099021001 DEPOSITO DE EFECTIVO, DEPOSITANTE: MINISTERIO DE DESARROLLO PRODUCTIVO Y ECONOMIA, CONCEPTO: DEVOLUCION PARCIAL DE FONDOS EN AVANCE C31-647, CUENTA DE DEPOSITO: CUENTA UNICA DEL TESORO</t>
  </si>
  <si>
    <t>00099021001 DEPOSITO DE EFECTIVO, DEPOSITANTE: DIPREVCON MINISTERIO DE GOBIERNO, CONCEPTO: SALDO POR PAGO DE SERVICIOS UMOPAR COTOCA C- 31 N° 1153 2023 ANA SILVIA LAURA HUIZA, CUENTA DE DEPOSITO: CUENTA UNICA DEL TESORO</t>
  </si>
  <si>
    <t>00099021001 DEPOSITO DE EFECTIVO, DEPOSITANTE: EDGAR PATTY HUANCA, CONCEPTO: DEVOLUCION DEL PAGO FRONTERA DE LOS MESES FEBRERO, MARZO Y ABRIL DE LA GESTION 2020, CUENTA DE DEPOSITO: CUENTA UNICA DEL TESORO</t>
  </si>
  <si>
    <t>00190012003 DEPOSITO DE EFECTIVO, DEPOSITANTE: CAMARA NACIONAL DE DESPACHANTES ADUANAS, CONCEPTO: DEVOLUCION POR GASTOS DE ENERGIA ELECTRICA, CUENTA DE DEPOSITO: CUENTA UNICA DEL TESORO</t>
  </si>
  <si>
    <t>00099021001 DEPOSITO DE EFECTIVO, DEPOSITANTE: FRANCISCO LUQUE MAMANI, CONCEPTO: DEVOLUCION DE BONO FRONTERA DE LOS MESES FEBRERO, MARZO, ABRIL DE LA GESTION 2020, CUENTA DE DEPOSITO: CUENTA UNICA DEL TESORO</t>
  </si>
  <si>
    <t>00015011108 DEPOSITO DE EFECTIVO, DEPOSITANTE: MARCO ANTONIO BALDERRAMA HINOJOSA, CONCEPTO: DESCARGO FONDOS EN AVANCE, CUENTA DE DEPOSITO: CUENTA UNICA DEL TESORO</t>
  </si>
  <si>
    <t>00213012001 DEPOSITO DE EFECTIVO, DEPOSITANTE: COTES, CONCEPTO: COBRO DE TELEFONIA, CUENTA DE DEPOSITO: CUENTA UNICA DEL TESORO</t>
  </si>
  <si>
    <t>00213012001 DEPOSITO DE EFECTIVO, DEPOSITANTE: RUIZ ATANACIO NIHEL, CONCEPTO: DEVOLUCION DE FONDOS, CUENTA DE DEPOSITO: CUENTA UNICA DEL TESORO</t>
  </si>
  <si>
    <t>00046171101 DEPOSITO DE EFECTIVO, DEPOSITANTE: LABORATORIO LKM BOLIVIA S.A, CONCEPTO: (1) SANCION JURIDICA, CUENTA DE DEPOSITO: CUENTA UNICA DEL TESORO</t>
  </si>
  <si>
    <t>00086011109 DEPOSITO DE EFECTIVO, DEPOSITANTE: CLAUDIA ZULEMA ILLANES MAMANI, CONCEPTO: CREDENCIAL, CUENTA DE DEPOSITO: CUENTA UNICA DEL TESORO</t>
  </si>
  <si>
    <t>TRANSFERENCIA DEL EXTERIOR SEGUN SWIFT NO.9719 Y NO.9718 DE FECHA 19/06/2023 ORDENANTE: WENFOR SA (MONTEVUIDEO URUGUAY) REF.: CRED YLB GCO 0099 ODV 23 VEX LIB. 00597012001 RECURSOS PROPIOS VENTAS YLB</t>
  </si>
  <si>
    <t>COBRO COSTOS DE PAPELERIA SEGUN TRANSFERENCIA DEL EXTERIOR POR ORDEN DE COMPHANIA MATOGROSSENSE DE GAS (CUIABA BRASIL) REF.: CRED INV EXB MT 1623 FECHA VALOR 16/06/2023 LIB. 00513012007 YPFB - RECURSOS NACIONALIZACIÓN</t>
  </si>
  <si>
    <t>COBRO COSTOS DE PAPELERIA SEGUN TRANSFERENCIA DEL EXTERIOR POR ORDEN DE COMPANHIA MATOGROSSENSE DE GAS (CUIABA BRASIL) REF.: CRED INV EXB TOPMT 0423 FECHA VALOR 16/06/2023 LIB. 00513012007 YPFB - RECURSOS NACIONALIZACIÓN</t>
  </si>
  <si>
    <t>COBRO COSTOS DE PAPELERIA SEGUN TRANSFERENCIA DEL EXTERIOR POR ORDEN DE WENFOR SA (MONTEVUIDEO URUGUAY) REF.: CRED YLB GCO 0099 ODV 23 VEX LIB. 00597012001 RECURSOS PROPIOS VENTAS YLB</t>
  </si>
  <si>
    <t>COBRO COSTOS DE PAPELERIA SEGUN TRANSFERENCIA DEL EXTERIOR POR ORDEN DE ENERGIA ARGENTINA SA REF.: INV EXA-GJA-143/23 GAS NATURAL FECHA VALOR 16/06/2023 LIB. 00513012007 YPFB - RECURSOS NACIONALIZACIÓN</t>
  </si>
  <si>
    <t>00046171101 DEPOSITO DE EFECTIVO, DEPOSITANTE: PHARMARTE S.R.L., CONCEPTO: SANCION POR INCUMPLIMIENTO A LA NORMA, CUENTA DE DEPOSITO: CUENTA UNICA DEL TESORO</t>
  </si>
  <si>
    <t>NUMERO DE LIBRETA CUT: 00099021001 OPERACIÓN E75 TRANSFERENCIA DE LA CUENTA FISCAL BUN A LA CUT EN MN TRANSFERENCIA DE FONDOS A SOLICITUD DE: GOB. AUTONOMO DEPTAL. POTOSI - CUENTA UNICA GOBERNACION - CUG CITE:/GADP/SAF/TES/ NÂ°204/2023CTA. 3987 LIBRETA NÂ°00099021001 BANCO CENTRAL DE BOLIVIA</t>
  </si>
  <si>
    <t>NUMERO DE LIBRETA CUT: 00099021001 OPERACIÓN E75 TRANSFERENCIA DE LA CUENTA FISCAL BUN A LA CUT EN MN TRANSFERENCIA DE FONDOS A SOLICITUD DE: GAIOC DEL TERRITORIO DE RAQAYPAMPA CUIOC CITE : G.A.I.O.C-TR/A.A.A.A. EXT. NÂª 107/2023 CUENTA CUT 3987 LIBRETA NÂ° 00099021001 "TGN RECURSOS ORDINARIOS".</t>
  </si>
  <si>
    <t>NUMERO DE LIBRETA CUT: 00660014203 OPERACIÓN E75 TRANSFERENCIA DE LA CUENTA FISCAL BUN A LA CUT EN MN TRANSFERENCIA DE FONDOS A SOLICITUD DE: GOBIERNO AUTONOMO MCPAL. ARANI CITE : G.A.M.A-205/2023 CUENTA CUT 3987069001 LIBRETA NÂ° 00660014203 "OJ-CONST.CASA DE JUSTICIA ARANI-CONTRAP.(42-210)".</t>
  </si>
  <si>
    <t>00099021001 DEPOSITO DE EFECTIVO, DEPOSITANTE: SOF. MY DEPSS. JHONNY CAMA VILLCA, CONCEPTO: REVERSION P/MONTO NO CORRESPONDIENTE DE CAMBIO DE DESTINO PREV 1949, CUENTA DE DEPOSITO: CUENTA UNICA DEL TESORO</t>
  </si>
  <si>
    <t>REGULARIZACION DE TRANSFERENCIA DEL EXTERIOR SEGUN SWIFT NO.9519 DE FECHA 19/06/2023 ORDENANTE: CONSULADO DE BOLIVIA EN BARCELONA REF.: RECAUDACIONES GESTORÍA CONSULAR MES DE MARZO, ABRIL Y MAYO 2023 LIB. 00010011102 MIN.RELACIONES EXTERIORES - GESTORIA CONSULAR LEY Nº 3108</t>
  </si>
  <si>
    <t>REGULARIZACION DE TRANSFERENCIA DEL EXTERIOR SEGUN SWIFT NO.9694 DE FECHA 19/06/2023 ORDENANTE: CONSULADO DE BOLIVIA EN BILBAO REF.: RECAUDACIONES GESTORÍA CONSULAR MES DE MAYO 2023 LIB. 00010011102 MIN.RELACIONES EXTERIORES - GESTORIA CONSULAR LEY Nº 3108</t>
  </si>
  <si>
    <t>REGULARIZACION DE TRANSFERENCIA DEL EXTERIOR SEGUN SWIFT NO.9148 DE FECHA 19/06/2023 ORDENANTE: EMBAJADA DE BOLIVIA EN COSTA RICA REF.: RECAUDACIONES GESTORÍA CONSULAR MES FEBRERO, MARZO, ABRIL Y MAYO 2023 LIB. 00010011102 MIN.RELACIONES EXTERIORES - GESTORIA CONSULAR LEY Nº 3108</t>
  </si>
  <si>
    <t>COBRO COSTOS DE PAPELERIA POR REGULARIZACION DE TRANSFERENCIA DEL EXTERIOR POR ORDEN DE CONSULADO DE BOLIVIA EN BARCELONA REF.: RECAUDACIONES GESTORÍA CONSULAR MES DE MARZO, ABRIL Y MAYO 2023 LIB. 00010011102 MIN.RELACIONES EXTERIORES - GESTORIA CONSULAR LEY Nº 3108</t>
  </si>
  <si>
    <t>COBRO COSTOS DE PAPELERIA POR REGULARIZACION DE TRANSFERENCIA DEL EXTERIOR POR ORDEN DE CONSULADO DE BOLIVIA EN BILBAO REF.: RECAUDACIONES GESTORÍA CONSULAR MES DE MAYO 2023 LIB. 00010011102 MIN.RELACIONES EXTERIORES - GESTORIA CONSULAR LEY Nº 3108</t>
  </si>
  <si>
    <t>COBRO COSTOS DE PAPELERIA POR REGULARIZACION DE TRANSFERENCIA DEL EXTERIOR POR ORDEN DE EMBAJADA DE BOLIVIA EN COSTA RICA REF.: RECAUDACIONES GESTORÍA CONSULAR MES FEBRERO, MARZO, ABRIL Y MAYO 2023 LIB. 00010011102 MIN.RELACIONES EXTERIORES - GESTORIA CONSULAR LEY Nº 3108</t>
  </si>
  <si>
    <t>||TRANSFERENCIA DE FONDOS SEGÚN MENSAJE SWIFT N°9850 DE LA FECHA Y NOTA CITE: DGAC/3568/2023 (HRE-TGL-9395) DE FECHA 15/06/2023 DE LA DIRECCIÓN GENERAL DE AERONÁUTICA CIVIL. (SECTOR PÚBLICO). DÉBITO DE LA LIBRETA 0117012001 DGAC, REPOSICIÓN DE ÚTILES DE ESCRITORIO.</t>
  </si>
  <si>
    <t>'COBRO DE'||ÚTILES DE ESCRITORIO POR EL COMPROBANTE NRO. 1062777 DE LA FECHA, S/G. NOTA CITE PRS/GAFC-1382 DFC-423/2023 DE FECHA 14/06/2023 (HRE-TGL-9344) ENVIADA POR YACIMIENTOS PETROLIFEROS FISCALES BOLIVIANOS. DEBITO DE LA LIBRETA 00513022001 YPFB  OPERACIONES.</t>
  </si>
  <si>
    <t>00099021001 DEP.DE CHEQ.AJENOS,RET.DE CAM.,CONCEPTO: REEMBOLSO DEL BENEFICIARIO EIBH AL FIDEICOMISO IMPL DE LA PLANTA DE PRODUCCION DE FER. GRAN. CBBA.,DEP.: MINISTERIO DE HIDROCARBUROS Y ENERGIAS</t>
  </si>
  <si>
    <t>00099021001 DEP.DE CHEQ.AJENOS,RET.DE CAM.,CONCEPTO: AUTORIDAD DE FISCALIZACION DE ELECTRICIDAD Y TECNOLOGIA NUCLEAR INCAPACIDAD TEMPORAL PERIODO MARZO23,DEP.: CAJA DE SALUD DE LA BANCA PRIVADA</t>
  </si>
  <si>
    <t>00660012005 DEP.DE CHEQ.AJENOS,RET.DE CAM.,CONCEPTO: DEVOLUCION EXCEDENTE TELEFONICO MARZO/23 LIC. LUIS SALINAS,DEP.: ORGANO JUDICIAL - DAF NACIONAL , PROCEDENCIA: BANCO UNION S.A., CHEQUE: 719, FECHA DE EMISION:15/06/2023</t>
  </si>
  <si>
    <t>00595012002 DEP.DE CHEQ.AJENOS,RET.DE CAM.,CONCEPTO: GESTORA PUBLICA DE LA SEGURIDAD SOCIAL DEVOLUCION DE FONDOS POR SUBSIDIO DE INC. TEMP. 03/23,DEP.: CAJA DE SALUD DE LA BANCA PRIVADA</t>
  </si>
  <si>
    <t>00099021001 DEP.DE CHEQ.AJENOS,RET.DE CAM.,CONCEPTO: CONTRALORIA GENERAL DEL ESTADO MARZO/23,DEP.: CAJA DE SALUD DE LA BANCA PRIVADA , PROCEDENCIA: BANCO NACIONAL DE BOLIVIA S.A., CHEQUE: 9837037, FECHA DE EMISION:29/05/2023</t>
  </si>
  <si>
    <t>00587012022 DEP.DE CHEQ.AJENOS,RET.DE CAM.,CONCEPTO: PAGO PLLA 7-ABRIL/23 CHIMORE,DEP.: E.B.C. , PROCEDENCIA: BANCO UNION S.A., CHEQUE: 1841, FECHA DE EMISION:16/06/2023</t>
  </si>
  <si>
    <t>00587012020 DEP.DE CHEQ.AJENOS,RET.DE CAM.,CONCEPTO: PAGO PLLA 4-MAYO/2023-RURRENABAQUE,DEP.: E.B.C. , PROCEDENCIA: BANCO UNION S.A., CHEQUE: 1840, FECHA DE EMISION:14/06/2023</t>
  </si>
  <si>
    <t>00099021001 DEP.DE CHEQ.AJENOS,RET.DE CAM.,CONCEPTO: GUSTAVO VARGAS ROSADO,DEP.: BANCO UNION S.A. , PROCEDENCIA: BANCO UNION S.A., CHEQUE: 191523, FECHA DE EMISION:19/06/2023</t>
  </si>
  <si>
    <t>00585012002 DEP.DE CHEQ.AJENOS,RET.DE CAM.,CONCEPTO: DEVOLUCIONES CPS Y OTROS,DEP.: AGENCIA BOLIVIANA ESPACIAL , PROCEDENCIA: BANCO UNION S.A., CHEQUE: 1468, FECHA DE EMISION:13/06/2023</t>
  </si>
  <si>
    <t>||REGISTRO COBRO COMISION AVISO CARTA DE CREDITO STANDBY BS220.- Y EMISION COMP. CONTABLE BS50.- REF: S213612360037 (BCB:SB-R-2023-04) A/F ENVIBOL, S/G SWIFT N°9563, 15/6/2023. LIB:00132072001 SEDEM-ADMINISTRACION RECAUDACION ENVIBOL EN BOLIVIANOS</t>
  </si>
  <si>
    <t>||RESPUESTA A DEBITO DEL BANQUERO SG/MJE. SWIFT NO.9897 DE LA FECHA REF.: COBRO DE COMIS. POR TRANSFERENCIA EUR 1.144.410,09 FECHA VALOR 09/06/2023 SG/SOL. DEL SEDEM A FAVOR DE BDF INDUSTRIES S.P.A. REF.: CONTRATO DE VENTA CON CODIGO SEDEM/ENVIBOL/CDE/2023-059. CARGO LIB. 00132072001 SEDEM-ADMINISTRACION RECAUDACION ENVIBOL EN BOLIVIANOS</t>
  </si>
  <si>
    <t>||RESPUESTA A DEBITO DEL BANQUERO SG/MJE. SWIFT NO.9897 DE LA FECHA REF.: COBRO DE COMIS. POR TRANSFERENCIA EUR 1.144.410,09 FECHA VALOR 09/06/2023 SG/SOL. DEL SEDEM A FAVOR DE BDF INDUSTRIES S.P.A. REF.: CONTRATO DE VENTA CON CODIGO SEDEM/ENVIBOL/CDE/2023-059. LIB. 00132072001 SEDEM-ADMINISTRACION RECAUDACION ENVIBOL EN BOLIVIANOS</t>
  </si>
  <si>
    <t>COBRO COSTOS DE PAPELERIA POR REGULARIZACION DE TRANSFERENCIA DEL EXTERIOR POR ORDEN DE BOTRADING SA, ASUNCION PARAGUAI, REF.: PROPUESTA PAC 4117 ITEM 4, FECHA VALOR 16/06/2023. LIB. 00513012007 YPFB - RECURSOS NACIONALIZACIÓN</t>
  </si>
  <si>
    <t>COBRO COSTOS DE PAPELERIA POR REGULARIZACION DE TRANSFERENCIA DEL EXTERIOR POR ORDEN DE BOTRADING SA, ASUNCION PARAGUAI, REF.: PROPUESTA PAC 4117 ITEM 3, FECHA VALOR 16/06/2023. LIB. 00513012007 YPFB - RECURSOS NACIONALIZACIÓN</t>
  </si>
  <si>
    <t>COBRO COSTOS DE PAPELERIA POR REGULARIZACION DE TRANSFERENCIA DEL EXTERIOR POR ORDEN DE BOTRADING SA ASUNCION PARAGUAI, REF.: PROPUESTA PAC4116 ITEM 1, FECHA VALOR 16/06/2023. LIB. 00513012007 YPFB - RECURSOS NACIONALIZACIÓN</t>
  </si>
  <si>
    <t>COBRO COSTOS DE PAPELERIA POR REGULARIZACION DE TRANSFERENCIA DEL EXTERIOR POR ORDEN DE BOTRADING SA ASUNCION PARAGUAI, REF.: PROPUESTA PAC4117 ITEM 2, FECHA VALOR 16/06/2023. LIB. 00513012007 YPFB - RECURSOS NACIONALIZACIÓN</t>
  </si>
  <si>
    <t>00046171101 DEPOSITO DE EFECTIVO, DEPOSITANTE: EMPRESA: REQUILAB, CONCEPTO: SANCION POR INCUMPLIMIENTO A LA NORMA, SEGUN RES. ADM. N° S/041 DE FECHA 3-03-2023, CUENTA DE DEPOSITO: CUENTA UNICA DEL TESORO</t>
  </si>
  <si>
    <t>00572012001 DEPOSITO DE EFECTIVO, DEPOSITANTE: MARCO ANTONIO RODAS CASTRO C.I. 8109302, CONCEPTO: DEVOLUCION RESPECTO A LA BOLETA # 144 DE PLANTA SAN PEDRO, CUENTA DE DEPOSITO: CUENTA UNICA DEL TESORO</t>
  </si>
  <si>
    <t>00099021001 DEPOSITO DE EFECTIVO, DEPOSITANTE: EMILIANA LIMACHI POMA, CONCEPTO: COBRO INDEBIDO DEVOLUCION, CUENTA DE DEPOSITO: CUENTA UNICA DEL TESORO</t>
  </si>
  <si>
    <t>00099021001 DEPOSITO DE EFECTIVO, DEPOSITANTE: MINISTERIO DE DEFENSA, CONCEPTO: DEVOLUCION BONO FRONTERA GESTION 2020, CUENTA DE DEPOSITO: CUENTA UNICA DEL TESORO</t>
  </si>
  <si>
    <t>00670072001 DEPOSITO DE EFECTIVO, DEPOSITANTE: MIGUEL ANGEL CONDORI ANAGUA, CONCEPTO: COMBUSTIBLE NO UTILZADO, CUENTA DE DEPOSITO: CUENTA UNICA DEL TESORO</t>
  </si>
  <si>
    <t>00099021001 DEPOSITO DE EFECTIVO, DEPOSITANTE: MINISTERIO DE DEFENSA-VALOIS GUARACHI ASCENCIO, CONCEPTO: DEVOLUCION BONO FRONTERA GESTION 2020, CUENTA DE DEPOSITO: CUENTA UNICA DEL TESORO</t>
  </si>
  <si>
    <t>00099021001 DEPOSITO DE EFECTIVO, DEPOSITANTE: REYNALDO QUISBERT COARITA-MINISTERIO DE DEFENSA, CONCEPTO: DEVOLUCION BONO FRONTERA GESTION 2020, CUENTA DE DEPOSITO: CUENTA UNICA DEL TESORO</t>
  </si>
  <si>
    <t>00133012001 DEPOSITO DE EFECTIVO, DEPOSITANTE: LOTERIA NACIONAL DE BENEFICENCIA Y SALUBRIDAD, CONCEPTO: DEPÓSITO DE SOBRANTE SORTEO VIVAN LOS NIÑOS, CUENTA DE DEPOSITO: CUENTA UNICA DEL TESORO</t>
  </si>
  <si>
    <t>A:00373024108 A: 00373024108 Transferencia de recursos a requerimiento del Fondo de Desarrollo Indígena s/g CITE: FDI/ DGE/EXT/N°0324 y 0330/2023 para financiar desembolsos de 36 proyectos de diferentes municipios correspondiente a la ejecución de los Programas y/o Proyectos Productivos, en el marco de convenios suscritor con diferentes Gobiernos Autónomos Municipales, de acuerdo al Informe CITE: MEFP/VTCP/DGPOT/INF/ N°55/ 2023, (H.R.6-13549-R/HR 6-13517-R).</t>
  </si>
  <si>
    <t>A:00373024105 A: 00373024105 Transferencia de recursos a requerimiento del Fondo de Desarrollo Indígena s/g CITE: FDI/ DGE/EXT/N°0324 y 0330/2023 para financiar desembolsos de 36 proyectos de diferentes municipios correspondiente a la ejecución de los Programas y/o Proyectos Productivos, en el marco de convenios suscritor con diferentes Gobiernos Autónomos Municipales, de acuerdo al Informe CITE: MEFP/VTCP/DGPOT/INF/N°55/ 2023, (H.R.6-13549-R/HR 6-13517-R).</t>
  </si>
  <si>
    <t>NUMERO DE LIBRETA CUT: 00066047002 OPERACIÓN E75 TRANSFERENCIA DE LA CUENTA FISCAL BUN A LA CUT EN MN TRANSFERENCIA DE FONDOS A SOLICITUD DEL: GOB. AUTONOMO MCPAL. TRINIDAD - CUENTA UNICA MUNICIPAL - CUM, OFICIO: DE FECHA 20/06/2023, CUENTA CUT 3987 LIBRETA NÂ° 00066047002 MINISTERIO DE PLANIF</t>
  </si>
  <si>
    <t>00099021001 DEPOSITO DE EFECTIVO, DEPOSITANTE: FAVIOLA ANDREA SANTALLA ZAPATA, CONCEPTO: DEVOLUCION DE PAGO DE HABERES EN DEMASIA, CUENTA DE DEPOSITO: CUENTA UNICA DEL TESORO</t>
  </si>
  <si>
    <t>00587012012 DEPOSITO DE EFECTIVO, DEPOSITANTE: IRMA CHACON RIVERA E.B.C., CONCEPTO: DEVOLUCION AL COMPROBANTE N° 369 DE LA GESTION 2023, CUENTA DE DEPOSITO: CUENTA UNICA DEL TESORO</t>
  </si>
  <si>
    <t>00099021001 DEPOSITO DE EFECTIVO, DEPOSITANTE: JOSE IVAN ABULARACH ASCUI, CONCEPTO: DEVOLUCION, CUENTA DE DEPOSITO: CUENTA UNICA DEL TESORO</t>
  </si>
  <si>
    <t>00587012012 DEPOSITO DE EFECTIVO, DEPOSITANTE: IRMA CHACON RIVERA E.B.C., CONCEPTO: DEVOLUCION AL COMPROBANTE N° 235 DE LA GESTION 2023, CUENTA DE DEPOSITO: CUENTA UNICA DEL TESORO</t>
  </si>
  <si>
    <t>00099021001 DEPOSITO DE EFECTIVO, DEPOSITANTE: HANAI MELISSA AVENDAÑO SAAVEDRA, CONCEPTO: POR FACTURA NAABOL DE 27/4/23 NO PRESENTADA PARA SU DECLARACION, CUENTA DE DEPOSITO: CUENTA UNICA DEL TESORO</t>
  </si>
  <si>
    <t>00099021001 DEPOSITO DE EFECTIVO, DEPOSITANTE: CLAUDIA FABIANA SALVATIERRA MENA, CONCEPTO: POR FACTURA NAABOL EMITIDAS EN FECHAS 25 Y 27 DE ABRIL DE 2023, CUENTA DE DEPOSITO: CUENTA UNICA DEL TESORO</t>
  </si>
  <si>
    <t>TRANSFERENCIA DEL EXTERIOR SEGUN SWIFT NO.9914 DE FECHA 20/06/2023 ORDENANTE: CONSULADO GENERAL DE BOLIVIA EN BARCELONA REF.: RECAUDACIÓN EXTERIOR LICENCIAS DE CONDUCIR LIB. 00340012004 SEGIP-RECAUDACION EXTERIOR-LICENCIAS DE CONDUCIR</t>
  </si>
  <si>
    <t>COBRO COSTOS DE PAPELERIA SEGUN TRANSFERENCIA DEL EXTERIOR POR ORDEN DE CONSULADO GENERAL DE BOLIVIA EN BARCELONA REF.: RECAUDACIÓN EXTERIOR LICENCIAS DE CONDUCIR LIB. 00340012003 RECAUDACION EXTRANJERIA - C.I. -L.C.</t>
  </si>
  <si>
    <t>REGULARIZACION DE TRANSFERENCIA DEL EXTERIOR SEGUN SWIFT NO.9852 Y NO.9851 DE FECHA 20/06/2023 ORDENANTE: BOLIVIANA DE AVIACIÓN-BOA INC (DORAL FL) REF.: INV 462 INV 463 RFB 2250751 25:00 FEE DEDUCTED LIB. 00525012001 LBP-TRANSPORTES AEREOS BOLIVIANOS (4030001162)</t>
  </si>
  <si>
    <t>00099021001 DEPOSITO DE EFECTIVO, DEPOSITANTE: CAMARA DE SENADORES, CONCEPTO: DEVOLUCION FONDOS EN AVANCE ENTREGADOS MEDIANTE C-31 N° 714, CUENTA DE DEPOSITO: CUENTA UNICA DEL TESORO</t>
  </si>
  <si>
    <t>00046171101 DEPOSITO DE EFECTIVO, DEPOSITANTE: DANNY MIGUEL REVILLA VARGAS GEOTERMA, CONCEPTO: SANCION POR INCUMPLIMIENTO REINSCRIPCION GESTION 2022, CUENTA DE DEPOSITO: CUENTA UNICA DEL TESORO</t>
  </si>
  <si>
    <t>00046171101 DEPOSITO DE EFECTIVO, DEPOSITANTE: GEOTERMA, CONCEPTO: SANCION POR INCUMPLIMIENTO REINSCRIPCION GESTION 2022, CUENTA DE DEPOSITO: CUENTA UNICA DEL TESORO</t>
  </si>
  <si>
    <t>COBRO COSTOS DE PAPELERIA SEGUN TRANSFERENCIA DEL EXTERIOR POR ORDEN DE COPA ENERGIA DISTRIBUIDORA DE GAS S A (SAO APULO BRASIL) REF.: CRED INV 918, 916, 915, 914, 912, 911, 910 FECHA VALOR 20/06/2023 LIB. 00513062002 YPFB - EXPORTACIÓN DE GLP Y OTROS-BOLIVIANOS</t>
  </si>
  <si>
    <t>||REGULARIZACION DE NUESTRA OPERACIÓN NRO.1062221 DE F. 14/6/2023 SEGUN NOTA CITE: DGAC/3606/2023 DE F.20/6/2023 (HRE-TSO-909) Y DGAC/3568/2022 DE F.15/6/2022 (HRE-TGL-9395) ENVIADAS POR LA DIRECCION GENERAL DE AERONAUTICA CIVIL DEBITO DE LA LIBRETA 0117012001 DGAC, REPOSICION DE UTILES DE ESCRITORIO.</t>
  </si>
  <si>
    <t>||REGULARIZACION DE NUESTRA OPERACIÓN NRO.1062291 DE F. 15/6/2023 SEGUN NOTA CITE: DGAC/3606/2023 DE F.20/6/2023 (HRE-TSO-909) (ORIGINAL CURSA EN EL CBTE.N°1062848) Y DGAC/3568/2022 DE F.15/6/2022 (HRE-TGL-9395) ENVIADAS POR LA DIRECCION GENERAL DE AERONAUTICA CIVIL DEBITO DE LA LIBRETA 0117012001 DGAC, REPOSICION DE UTILES DE ESCRITORIO.</t>
  </si>
  <si>
    <t>||REGULARIZACION DE NUESTRA OPERACIÓN NRO.1062686 DE F. 16/6/2023 SEGUN NOTA CITE: DGAC/3606/2023 DE F.20/6/2023 (HRE-TSO-909) (ORIGINAL CURSA EN EL CBTE.N°1062848) Y DGAC/3568/2022 DE F.15/6/2022 (HRE-TGL-9395) ENVIADAS POR LA DIRECCION GENERAL DE AERONAUTICA CIVIL DEBITO DE LA LIBRETA 0117012001 DGAC, REPOSICION DE UTILES DE ESCRITORIO.</t>
  </si>
  <si>
    <t>00099021001 DEP.DE CHEQ.AJENOS,RET.DE CAM.,CONCEPTO: COMPENSACION MENSUAL DE COTIZACIONES,DEP.: FUTURO DE BOLIVIA S.A. AFP , PROCEDENCIA: BANCO DE CREDITO DE BOLIVIA S.A., CHEQUE: 69646, FECHA DE EMISION:19/06/2023</t>
  </si>
  <si>
    <t>00035031101 DEP.DE CHEQ.AJENOS,RET.DE CAM.,CONCEPTO: DEVOLUCION DE RECURSOS EVENTO : "SUPER SONRISAS BROS ",DEP.: MEFP - UCPP , PROCEDENCIA: BANCO UNION S.A., CHEQUE: 339, FECHA DE EMISION:14/06/2023</t>
  </si>
  <si>
    <t>00099021001 DEP.DE CHEQ.AJENOS,RET.DE CAM.,CONCEPTO: FRACCION COMPLEMENTARIA MENSUAL,DEP.: FUTURO DE BOLIVIA S.A. AFP , PROCEDENCIA: BANCO DE CREDITO DE BOLIVIA S.A., CHEQUE: 69647, FECHA DE EMISION:19/06/2023</t>
  </si>
  <si>
    <t>00035031101 DEP.DE CHEQ.AJENOS,RET.DE CAM.,CONCEPTO: DEVOLUCION DE RECURSOS EVENTO : " JORNADAS ACADEMICAS UTB ",DEP.: MEFP - UCPP , PROCEDENCIA: BANCO UNION S.A., CHEQUE: 337, FECHA DE EMISION:14/06/2023</t>
  </si>
  <si>
    <t>00035031101 DEP.DE CHEQ.AJENOS,RET.DE CAM.,CONCEPTO: DEVOLUCION DE RECURSOS EVENTO: " EXPO 3.6",DEP.: MEFP - UCPP , PROCEDENCIA: BANCO UNION S.A., CHEQUE: 336, FECHA DE EMISION:14/06/2023</t>
  </si>
  <si>
    <t>00035031101 DEP.DE CHEQ.AJENOS,RET.DE CAM.,CONCEPTO: DEVOLUCION DE RECURSOS EVENTO : " SALON INTERNACIONAL DEL AUTOMOVIL 7° VERSION ",DEP.: MEFP - UCPP , PROCEDENCIA: BANCO UNION S.A., CHEQUE: 338, FECHA DE EMISION:14/06/2023</t>
  </si>
  <si>
    <t>00213012001 DEP.DE CHEQ.AJENOS,RET.DE CAM.,CONCEPTO: DEVOLUCION DE FONDOS,DEP.: GONZALES ANAGUA CELIA , PROCEDENCIA: BANCO UNION S.A., CHEQUE: 56, FECHA DE EMISION:19/06/2023</t>
  </si>
  <si>
    <t>00342012001 DEP.DE CHEQ.AJENOS,RET.DE CAM.,CONCEPTO: DEPÓSITO DE JUDITH C. HUAYLLA QUISBERT POR PASAJE PENDIENTE DE USO,DEP.: AGENCIA ESTATAL DE VIVIENDA , PROCEDENCIA: BANCO UNION S.A., CHEQUE: 334, FECHA DE EMISION:02/06/2023</t>
  </si>
  <si>
    <t>00342012001 DEP.DE CHEQ.AJENOS,RET.DE CAM.,CONCEPTO: EJECUCION BOLETA DE GARANTIA DE SERIEDAD DE PROPUESTA N° 00100 COCHABAMBA,DEP.: AGENCIA ESTATAL DE VIVIENDA , PROCEDENCIA: BANCO UNION S.A., CHEQUE: 337, FECHA DE EMISION:05/06/2023</t>
  </si>
  <si>
    <t>00342012001 DEP.DE CHEQ.AJENOS,RET.DE CAM.,CONCEPTO: EJECUCION DE BOLETA DE GARANTIA DE SERIEDAD DE PROPUESTA N° /10700366/23 SANTA CRUZ,DEP.: AGENCIA ESTATAL DE VIVIENDA , PROCEDENCIA: BANCO UNION S.A., CHEQUE: 341, FECHA DE EMISION:12/06/2023</t>
  </si>
  <si>
    <t>00342012001 DEP.DE CHEQ.AJENOS,RET.DE CAM.,CONCEPTO: EJECUCION DE BOLETA DE GARANTIA SERIEDAD DE PROPUESTA 09809 SANTA CRUZ,DEP.: AGENCIA ESTATAL DE VIVIENDA , PROCEDENCIA: BANCO UNION S.A., CHEQUE: 342, FECHA DE EMISION:12/06/2023</t>
  </si>
  <si>
    <t>00342012001 DEP.DE CHEQ.AJENOS,RET.DE CAM.,CONCEPTO: EJECUCION BOLETA DE GARANTIA SERIEDAD DE PROPUESTA D701-68750 SANTA CRUZ,DEP.: AGENCIA ESTATAL DE VIVIENDA , PROCEDENCIA: BANCO UNION S.A., CHEQUE: 343, FECHA DE EMISION:12/06/2023</t>
  </si>
  <si>
    <t>00342012001 DEP.DE CHEQ.AJENOS,RET.DE CAM.,CONCEPTO: EJECUCION BOLETA DE GARANTIA SERIEDAD DE PROPUESTA 10302888/23 SANTA CRUZ,DEP.: AGENCIA ESTATAL DE VIVIENDA , PROCEDENCIA: BANCO UNION S.A., CHEQUE: 344, FECHA DE EMISION:12/06/2023</t>
  </si>
  <si>
    <t>00016231101 DEP.DE CHEQ.AJENOS,RET.DE CAM.,CONCEPTO: DEPÓSITO RECURSOS,DEP.: ESFM MANUEL ASCENCIO VILLARROEL , PROCEDENCIA: BANCO UNION S.A., CHEQUE: 1349, FECHA DE EMISION:16/06/2023</t>
  </si>
  <si>
    <t>00016211101 DEP.DE CHEQ.AJENOS,RET.DE CAM.,CONCEPTO: DEPÓSITO RECURSOS,DEP.: MINISTERIO DE EDUCACION ESFM SANTIAGO DE HUATA , PROCEDENCIA: BANCO UNION S.A., CHEQUE: 1171, FECHA DE EMISION:19/06/2023</t>
  </si>
  <si>
    <t>00099021001 DEP.DE CHEQ.AJENOS,RET.DE CAM.,CONCEPTO: DEVOLUCION VIATICO -MARIA ANGELA PARDO ALCOCER-FUENTE 41 OF 111,DEP.: SEGIP , PROCEDENCIA: BANCO UNION S.A., CHEQUE: 16267, FECHA DE EMISION:15/06/2023</t>
  </si>
  <si>
    <t>00099021001 DEP.DE CHEQ.AJENOS,RET.DE CAM.,CONCEPTO: DEVOLUCION VIATICOS-DARIA CLAUDIA FLORES HUANCA-FUENTE 41 OF 111,DEP.: SEGIP , PROCEDENCIA: BANCO UNION S.A., CHEQUE: 16266, FECHA DE EMISION:15/06/2023</t>
  </si>
  <si>
    <t>||REGULARIZACION DE NUESTRA OPERACIÓN NRO.1062620 DE F. 16/6/2023 SEGUN NOTA CITE: DGAC/3606/2023 DE F.20/6/2023 (HRE-TSO-909) (ORIGINAL CURSA EN EL CBTE.N°1062848) Y DGAC/3568/2022 DE F.15/6/2022 (HRE-TGL-9395) ENVIADAS POR LA DIRECCION GENERAL DE AERONAUTICA CIVIL DEBITO DE LA LIBRETA 0117012001 DGAC, REPOSICION DE UTILES DE ESCRITORIO.</t>
  </si>
  <si>
    <t>'COBRO DE'||ÚTILES DE ESCRITORIO POR EL COMPROBANTE NRO.1062859 DE LA FECHA S/G. NOTA CITE GAFC-1297-DFC/URTE-184/2023 DE F.1.06.2023 (HRE-TGL-8660), ENVIADA POR YACIMIENTOS PETROLIFEROS FISCALES BOLIVIANOS DEBITO DE LA LIBRETA 00513022001 YPFB  OPERACIONES</t>
  </si>
  <si>
    <t>||REGULARIZACIÓN DE NUESTRA OPERACIÓN NRO. 1062234 DE FECHA 14/06/2022 EN ATENCIÓN A NOTAS REMITIDA POR LA DIRECCIÓN GENERAL DE AERONAUTICA CIVIL DGAC/3606/2023 DE FECHA 20/06/2023 (HRE-TSO-909) (ORIG. CURSA EN COMPROBANTE N°1062848 Y DGAC/3638/2023 DE FECHA 15/06/2023 (HRE-TGL-9395). DÉBITO DE LA LIBRETA 0117012001 DGAC, REPOSICIÓN ÚTILES DE ESCRITORIO.</t>
  </si>
  <si>
    <t>||TRANSFERENCIA DE FONDOS S/G. MENSAJES SWIFT NROS. 9957 Y 9956 Y NOTA REMITIDA POR LA DIRECCIÓN GENERAL DE AERONAUTICA CIVIL DGAC/3638/2023 DE FECHA 15/06/2023 (HRE-TGL-9395). DÉBITO DE LA LIBRETA 0117012001 DGAC, REPOSICIÓN ÚTILES DE ESCRITORIO.</t>
  </si>
  <si>
    <t>00099021001 DEPOSITO DE EFECTIVO, DEPOSITANTE: MARICELA BAUTISTA SEGALES, CONCEPTO: DEVOLUCION DE SUELDO DEL MES DE MAYO, CUENTA DE DEPOSITO: CUENTA UNICA DEL TESORO</t>
  </si>
  <si>
    <t>00670012003 DEPOSITO DE EFECTIVO, DEPOSITANTE: LUIS FERNANDO CASTILLO QUISBERT, CONCEPTO: REPOSICION DE CREDENCIAL OEP-TRIBUNAL SUPREMO ELECTORAL, CUENTA DE DEPOSITO: CUENTA UNICA DEL TESORO</t>
  </si>
  <si>
    <t>00551012001 DEPOSITO DE EFECTIVO, DEPOSITANTE: JUAN CARLOS SILVA DEHEZA, CONCEPTO: DESCARGO VIATICOS Y PASAJES, CUENTA DE DEPOSITO: CUENTA UNICA DEL TESORO</t>
  </si>
  <si>
    <t>PAGO A CAF PRÉSTAMO CAF011752 VCTO. 22-06-2023 POR CUENTA DE TGN , NTI. 017455 VALOR 22-06-2023 COMISIONES USD 61.930,56 CTA. 3987 CUENTA UNICA DEL TESORO LIB. 00099021001 REF.: COMISIONES BANCARIAS</t>
  </si>
  <si>
    <t>00213012001 DEPOSITO DE EFECTIVO, DEPOSITANTE: ISRAEL BECKAR RIVERO COPA, CONCEPTO: DEVOLUCIONES DE PASAJES, CUENTA DE DEPOSITO: CUENTA UNICA DEL TESORO</t>
  </si>
  <si>
    <t>00213012001 DEPOSITO DE EFECTIVO, DEPOSITANTE: JOSE ANTONIO CONDORI CHOQUE, CONCEPTO: DEVOLUCION DE VIATICOS, CUENTA DE DEPOSITO: CUENTA UNICA DEL TESORO</t>
  </si>
  <si>
    <t>00099021001 DEPOSITO DE EFECTIVO, DEPOSITANTE: RUBEN LUCIO PEREZ ANTEZANA, CONCEPTO: DEVOLUCION AL SENASIR, CUENTA DE DEPOSITO: CUENTA UNICA DEL TESORO</t>
  </si>
  <si>
    <t>00099021001 DEPOSITO DE EFECTIVO, DEPOSITANTE: GABRIELA HERBAS VILLCA, CONCEPTO: REPOSICION PASE MAGNETICO CAMARA DE DIPUTADOS, CUENTA DE DEPOSITO: CUENTA UNICA DEL TESORO</t>
  </si>
  <si>
    <t>00670012003 DEPOSITO DE EFECTIVO, DEPOSITANTE: TRIBUNAL SUPREMO ELECTORAL GALO BAUTISTA G., CONCEPTO: REPONER CREDENCIAL INSTITUCIONAL POR EXTRAVIO, CUENTA DE DEPOSITO: CUENTA UNICA DEL TESORO</t>
  </si>
  <si>
    <t>00099021001 DEPOSITO DE EFECTIVO, DEPOSITANTE: WENDY LIZZETH PEREZ GORRITTY, CONCEPTO: REMUNERACIONES DE MAYO-2023, CUENTA DE DEPOSITO: CUENTA UNICA DEL TESORO</t>
  </si>
  <si>
    <t>00099021001 DEPOSITO DE EFECTIVO, DEPOSITANTE: TEODORA VALERIA MAMANI MAMANI, CONCEPTO: FACTURAS NAABOL EMITIDAS EN FECHAS 25 Y 27 DE ABRIL DE 2023, CUENTA DE DEPOSITO: CUENTA UNICA DEL TESORO</t>
  </si>
  <si>
    <t>00099021001 DEPOSITO DE EFECTIVO, DEPOSITANTE: TEODORA VALERIA MAMANI MAMANI, CONCEPTO: FACTURAS NAABOL EMITIDAS EN FECHAS 18 Y 20 DE ABRIL DE 2023, CUENTA DE DEPOSITO: CUENTA UNICA DEL TESORO</t>
  </si>
  <si>
    <t>00099021001 DEPOSITO DE EFECTIVO, DEPOSITANTE: DELIA YUCRA RODAS, CONCEPTO: DEVOLUCION DE PAGO EN EXCESO DE SUELDO DEL MES DE MAYO DE 2023, CUENTA DE DEPOSITO: CUENTA UNICA DEL TESORO</t>
  </si>
  <si>
    <t>NUMERO DE LIBRETA CUT: 00099021001 OPERACIÓN E18 TRANSFERENCIA DEL SISTEMA FINANCIERO POR CUENTA DE TERCEROS A LA CUT TRANSFERENCIA DEVOLUCION DE COMISIONES BANCARIAS POR DOS BOLETAS CANCELADAS ERRONEAMENTE NO. 017511380822235483 Y NO. 017400330822176584 SEGUN NOTA MEFP/VTCP/DGPOT/UAIS/NO. 1016/</t>
  </si>
  <si>
    <t>00053014101 DEPOSITO DE EFECTIVO, DEPOSITANTE: JHILLMAR ALARCON PIZARROSO, CONCEPTO: DEVOLUCION FONDOS EN AVANCE, CUENTA DE DEPOSITO: CUENTA UNICA DEL TESORO</t>
  </si>
  <si>
    <t>00132032001 DEPOSITO DE EFECTIVO, DEPOSITANTE: GALARZA TORRELIO MARIO MARCELO, CONCEPTO: DEV DE CREDITO FISCAL POR NO DECLARAR FACTURAS DE NAABOL N° 58396 Y N° 58049 CFUCOV ECEBOL/0185/2023, CUENTA DE DEPOSITO: CUENTA UNICA DEL TESORO</t>
  </si>
  <si>
    <t>REGULARIZACION DE TRANSFERENCIA DEL EXTERIOR SEGUN SWIFT NO.9670 DE FECHA 22/06/2023 ORDENANTE: CONSULADO DE BOLIVIA EN MURCIA ESPAÑA REF.: RECAUDACIONES GESTORÍA CONSULAR MES DE MAYO 2023 LIB. 00010011102 MIN.RELACIONES EXTERIORES - GESTORIA CONSULAR LEY Nº 3108</t>
  </si>
  <si>
    <t>REGULARIZACION DE TRANSFERENCIA DEL EXTERIOR SEGUN SWIFT NO.9701 DE FECHA 22/06/2023 ORDENANTE: CONSULADO DE BOLIVIA EN BRASILEIA BRASIL REF.: RECAUDACIONES GESTORÍA CONSULAR MES DE ABRIL Y MAYO/23 LIB. 00010011102 MIN.RELACIONES EXTERIORES - GESTORIA CONSULAR LEY Nº 3108</t>
  </si>
  <si>
    <t>VENTA DE DIVISAS CON TRANSFERENCIA DE FONDOS A SOLICITUD DE SERVICIO DESARROLLO EMPRESAS PUBLICAS PRODUCTIVAS SEGUN SOLICITUD 18539 REF: TRANSFERENCIA INTERNACIONAL PARA LA EMPRESA BDF INDUSTRIES SPA SEGUN CONTRATO DE VENTA CON CODIGO SEDEM/ENVIBOL/CDE/2023-059 POR LA ADQUISICION DE DOS MAQUINAS FOR LIB. 00132072001 SEDEM-ADMINISTRACION RECAUDACION ENVIBOL EN BOLIVIANOS POR DIFERENCIAL CAMBIARIO</t>
  </si>
  <si>
    <t>VENTA DE DIVISAS CON TRANSFERENCIA DE FONDOS A SOLICITUD DE EMPRESA PUBLICA PRODUCTIVA CARTONES DE BOLIVIA-CARTONBOL SEGUN SOLICITUD 18529 REF: TRANSFERENCIA DE RECURSOS AL BCB POR PAGO DEL 100 PORCIENTO A EMPRESA TOOL CORRUGATED SLU POR ADQUISICION DE TROQUEL ROTATIVO PRODUCTORES UNIDOS VALLE APAZ LIB. 00576012002 CARTONBOL - RECAUDADORA POR DIFERENCIAL CAMBIARIO</t>
  </si>
  <si>
    <t>COBRO COSTOS DE PAPELERIA POR REGULARIZACION DE TRANSFERENCIA DEL EXTERIOR POR ORDEN DE CONSULADO DE BOLIVIA EN MURCIA ESPAÑA REF.: RECAUDACIONES GESTORÍA CONSULAR MES DE MAYO 2023 LIB. 00010011102 MIN.RELACIONES EXTERIORES - GESTORIA CONSULAR LEY Nº 3108</t>
  </si>
  <si>
    <t>COBRO COSTOS DE PAPELERIA POR REGULARIZACION DE TRANSFERENCIA DEL EXTERIOR POR ORDEN DE CONSULADO DE BOLIVIA EN BRASILEIA BRASIL REF.: RECAUDACIONES GESTORÍA CONSULAR MES DE ABRIL Y MAYO/23 LIB. 00010011102 MIN.RELACIONES EXTERIORES - GESTORIA CONSULAR LEY Nº 3108</t>
  </si>
  <si>
    <t>00301014201 DEP.DE CHEQ.AJENOS,RET.DE CAM.,CONCEPTO: TRANSFERENCIA SEGUN CONVENIO DE FINANCIAMIENTO DE LA GADOR AL SEDERI - ORURO,DEP.: GONZALO EDDY POMA SANGA , PROCEDENCIA: BANCO UNION S.A., CHEQUE: 414, FECHA DE EMISION:20/06/2023</t>
  </si>
  <si>
    <t>00291024201 DEP.DE CHEQ.AJENOS,RET.DE CAM.,CONCEPTO: DESEMBOLSO APORTE LOCAL GAD CHUQUISACA,DEP.: GAD CHUQUISACA , PROCEDENCIA: BANCO UNION S.A., CHEQUE: 159, FECHA DE EMISION:13/06/2023</t>
  </si>
  <si>
    <t>00660012002 DEP.DE CHEQ.AJENOS,RET.DE CAM.,CONCEPTO: RECUPERACION DE 2 DIAS DE LICENCIA SIN GOCE DE HABER SANDRA CUNO CORRESP. ABRIL/23,DEP.: ORGANO JUDICIAL - DAF NACIONAL , PROCEDENCIA: BANCO UNION S.A., CHEQUE: 723, FECHA DE EMISION:19/06/2023</t>
  </si>
  <si>
    <t>00660012002 DEP.DE CHEQ.AJENOS,RET.DE CAM.,CONCEPTO: RECUPERACION DE 1 DIA DE LICENCIA SIN GOCE DE HABER KARLA SOLIS CORRESP. ABRIL/2023,DEP.: ORGANO JUDICIAL - DAF NACIONAL , PROCEDENCIA: BANCO UNION S.A., CHEQUE: 724, FECHA DE EMISION:19/06/2023</t>
  </si>
  <si>
    <t>00016201101 DEP.DE CHEQ.AJENOS,RET.DE CAM.,CONCEPTO: DEPÓSITO RECURSOS,DEP.: MINISTERIO DE EDUCACION ESFM WARISATA , PROCEDENCIA: BANCO UNION S.A., CHEQUE: 1178, FECHA DE EMISION:20/06/2023</t>
  </si>
  <si>
    <t>00016011101 DEP.DE CHEQ.AJENOS,RET.DE CAM.,CONCEPTO: DEVOLUCION DE BOLETOS,DEP.: BOLIVIANA DE AVIACION , PROCEDENCIA: BANCO UNION S.A., CHEQUE: 16624, FECHA DE EMISION:14/06/2023</t>
  </si>
  <si>
    <t>TRANSFERENCIA DEL EXTERIOR SEGUN SWIFT NOS.10061-10060 DE FECHA 22/06/2023 ORDENANTE: CAMPO MAXX AGROINSUMOS INDUSTRIA E COMERCIO LTDA FECHA VALOR 22/06/2023 REF:INV YLB-GCO-0103 ODV/23 VEX YLB GC 0-0102 ODV/23-VEX LIB. 00597012001 RECURSOS PROPIOS VENTAS YLB</t>
  </si>
  <si>
    <t>COBRO COSTOS DE PAPELERIA SEGUN TRANSFERENCIA DEL EXTERIOR POR ORDEN DE CAMPO MAXX AGROINSUMOS INDUSTRIA E COMERCIO LTDA FECHA VALOR 22/06/2023 REF:INV YLB-GCO-0103 ODV/23 VEX YLB GC 0-0102 ODV/23-VEX LIB. 00597012001 RECURSOS PROPIOS VENTAS YLB</t>
  </si>
  <si>
    <t>COBRO COSTOS DE PAPELERIA SEGUN TRANSFERENCIA DEL EXTERIOR POR ORDEN DE SUPERGASBRAS ENERGIA LTDA, FECHA VALOR 22/06/2023 REF:INV 491/2023, 492/2023 LIB. 00513062002 YPFB - EXPORTACIÓN DE GLP Y OTROS-BOLIVIANOS</t>
  </si>
  <si>
    <t>VENTA DE DIVISAS CON TRANSFERENCIA DE FONDOS A SOLICITUD DE BOLIVIANA DE AVIACION SEGUN SOLICITUD 18519 REF: FACTURA 288 23 COMPRA DE CONTENEDOR NUEVO AKE ALUMINIO PARA FLOTA A 330 EQUIVALENTES 144.073,08 USD LIB. 00578012002 BOA-BOLIVIANA DE AVIACION-INGRESOS POR DIFERENCIAL CAMBIARIO</t>
  </si>
  <si>
    <t>TRANSFERENCIA AUTOMATICA SEGUN INSTRUCCION DEL MINISTERIO DE ECONOMIA Y FINANZAS PUBLICAS LIBRETA 00287104414 FPS-BS-APPC KFW</t>
  </si>
  <si>
    <t>||REGULARIZACION DE NUESTRA OPERACIÓN NRO.1062687 DE F. 16/6/2023 SEGUN NOTA CITE: DGAC/3606/2023 DE F.20/6/2023 (HRE-TSO-909) (ORIGINAL CURSA EN EL CBTE.N°1062848) Y DGAC/3568/2022 DE F.15/6/2022 (HRE-TGL-9395) ENVIADAS POR LA DIRECCION GENERAL DE AERONAUTICA CIVIL DEBITO DE LA LIBRETA 0117012001 DGAC, REPOSICION DE UTILES DE ESCRITORIO.</t>
  </si>
  <si>
    <t>||TRANSFERENCIA DE FONDOS SEGÚN MENSAJES SWIFT N°10075 Y 10074 DE LA FECHA Y NOTA CITE: DGAC/3568/2023 (HRE-TGL-9395) DE FECHA 15/06/2023 DE LA DIRECCIÓN GENERAL DE AERONÁUTICA CIVIL. (SECTOR PÚBLICO). DÉBITO DE LA LIBRETA 0117012001 DGAC, REPOSICIÓN DE ÚTILES DE ESCRITORIO.</t>
  </si>
  <si>
    <t>||TRANSFERENCIA DE FONDOS S/G MENSAJE SWIFT NRO.10063 EN ATENCION A NOTA: DGAC/3606/2023 DE F.20/6/2023 (HRE-TSO-909) ENVIADO POR LA DIRECCION GENERAL DE AERONAUTICA CIVIL (SECTOR PÚBLICO). DEBITO DE LA LIBRETA 0117012001 DGAC, REPOSICION ÚTILES DE ESCRITORIO.</t>
  </si>
  <si>
    <t>||TRANSFERENCIAS DEL EXTERIOR SEGUN MENSAJES SWIFT N° 9991 Y 9990 DE LA FECHA Y NOTA CITE: DGAC/3568/2023 DE FECHA 15/06/2023. (HRE-TGL-9395) REMITIDA POR LA DIRECCIÓN GENERAL DE AERONAUTICA CIVIL. (SECTOR PÚBLICO). DEBITO DE LA LIBRETA 0117012001 DGAC, REPOSICIÓN DE ÚTILES DE ESCRITORIO.</t>
  </si>
  <si>
    <t>COBRO DE||ÚTILES DE ESCRITORIO POR ELABORACIÓN DEL COMPROBANTE CONTABLE N°1062940 DE LA FECHA, CITE: CAR/FPS/GFA-UFI N°0026/2023, CLIENTE ORDENANTE KFW, KREDITANSTALT F. WIEDERAUFBAU PALMENGARTENSTR. 5-9 FRANKFURT AM MAIN, CLIENTE BENEF. CTA. N°6720 FONDO NAL. INV. PROD. COSTO ÚTILES DE ESCRITORIO DE LA LIBRETA 00287102001 FPS-RECURSOS PROPIOS</t>
  </si>
  <si>
    <t>||COBRO DE ÚTILES DE ESCRITORIO POR REGULARIZACIÓN DE NUESTRO COMPROBANTE S-1062014 DE 9/06/2023 POR COBRO DE COMISIONES QUE EFECTÚA EL BANCO DE ESPAÑA POR PAGO DEL PRÉSTAMO FIDA E-7-BO SEGÚN NOTA MEFP/VTCP/DGCP/UODP/N° 546/2023 DE 22/06/2023 LIBRETA 00099021001 TGN RECURSOS ORDINARIOS (3987) REF.: ÚTILES DE ESCRITORIO</t>
  </si>
  <si>
    <t>||COMISION TRANSFERENCIA FDOS.AL EXTERIOR 0,10% S/USD38.869,05,REEMB.GSTS.COMUNICACION BS220.-Y EMISION COMP.CONTABLE BS50.-REF.:PAGO 2 LC I-2023-24 P/C EMPRESA PUBLICA QUIPUS A/F GREAT CHIN LIMITED,EN COMPL.A COMP.1062951,22/06/2023. LIB.00590012001 EMPRESA PÚBLICA QUIPUS - RECURSOS ESPECÍFICOS REF.:COMISIONES PAGO 2 LC I-2023-24</t>
  </si>
  <si>
    <t>00046171101 DEPOSITO DE EFECTIVO, DEPOSITANTE: LABORATORIOS BAGÓ DE BOLIVIA S.A., CONCEPTO: SANCION JURIDICA, CUENTA DE DEPOSITO: CUENTA UNICA DEL TESORO</t>
  </si>
  <si>
    <t>00099021001 DEPOSITO DE EFECTIVO, DEPOSITANTE: OSMAN JAYRO ARANCIBIA ESCALANTE, CONCEPTO: DEVOLUCION DE PASAJES Y VIATICOS, CUENTA DE DEPOSITO: CUENTA UNICA DEL TESORO</t>
  </si>
  <si>
    <t>00590012001 DEPOSITO DE EFECTIVO, DEPOSITANTE: ANAHI JACKELINE CARCAGNO CAREAGA, CONCEPTO: DEVOLUCION FONDOS A RENDIR, CUENTA DE DEPOSITO: CUENTA UNICA DEL TESORO</t>
  </si>
  <si>
    <t>00046171101 DEPOSITO DE EFECTIVO, DEPOSITANTE: TITANIUM DENTAL GROUP SRL., CONCEPTO: SANCION POR INCUMPLIMIENTO A LA NORMA 5TA CUOTA RESOL. ADM 08-2023, CUENTA DE DEPOSITO: CUENTA UNICA DEL TESORO</t>
  </si>
  <si>
    <t>00291012002 DEPOSITO DE EFECTIVO, DEPOSITANTE: ADALID JHONNY VELIZ MALLCU, CONCEPTO: REPOSICION DE CREDENCIAL - REG. TARIJA, CUENTA DE DEPOSITO: CUENTA UNICA DEL TESORO</t>
  </si>
  <si>
    <t>00212012001 DEPOSITO DE EFECTIVO, DEPOSITANTE: ROBERTO CARLOS ANTEZANA MEZA, CONCEPTO: REPOSICION DE CREDENCIAL, CUENTA DE DEPOSITO: CUENTA UNICA DEL TESORO</t>
  </si>
  <si>
    <t>00099021001 DEPOSITO DE EFECTIVO, DEPOSITANTE: MIGUEL ANGEL CHOQUE CONDORI, CONCEPTO: MONTOS EXCEDENTARIOS A LA RENUMERACION MAXIMA MAYO / 2023, CUENTA DE DEPOSITO: CUENTA UNICA DEL TESORO</t>
  </si>
  <si>
    <t>00213012001 DEPOSITO DE EFECTIVO, DEPOSITANTE: MONTALVO RODRIGUEZ JUAN JOSE, CONCEPTO: DEVOLUCION DE VIATICOS, CUENTA DE DEPOSITO: CUENTA UNICA DEL TESORO</t>
  </si>
  <si>
    <t>00213012001 DEPOSITO DE EFECTIVO, DEPOSITANTE: RAMIREZ HUANCA WILDER ALDY, CONCEPTO: DEVOLUCION DE VIATICOS, CUENTA DE DEPOSITO: CUENTA UNICA DEL TESORO</t>
  </si>
  <si>
    <t>00046024204 DEPOSITO DE EFECTIVO, DEPOSITANTE: OSCAR MARCELO CHOQUE BARRIOS, CONCEPTO: DEVOLUCION DE SALDO, CUENTA DE DEPOSITO: CUENTA UNICA DEL TESORO</t>
  </si>
  <si>
    <t>00213012001 DEPOSITO DE EFECTIVO, DEPOSITANTE: BISMARK PONCE LIMACHI, CONCEPTO: DEOLUCION DE FONDOS, CUENTA DE DEPOSITO: CUENTA UNICA DEL TESORO</t>
  </si>
  <si>
    <t>00099021001 DEPOSITO DE EFECTIVO, DEPOSITANTE: DRA. LUCY CALLE DE BENAVIDES, CONCEPTO: DEVOLUCION DINERO SUELDO MES MAYO 2023, CUENTA DE DEPOSITO: CUENTA UNICA DEL TESORO</t>
  </si>
  <si>
    <t>NUMERO DE LIBRETA CUT: 00344018001 OPERACIÓN E18 TRANSFERENCIA DEL SISTEMA FINANCIERO POR CUENTA DE TERCEROS A LA CUT UNICEF PAYMENT NUMBER 3230178120</t>
  </si>
  <si>
    <t>00099021001 DEPOSITO DE EFECTIVO, DEPOSITANTE: ASFI - EMILIANA VARGAS HERRERA, CONCEPTO: DEVOLUCION DE VIATICOS, CUENTA DE DEPOSITO: CUENTA UNICA DEL TESORO</t>
  </si>
  <si>
    <t>COBRO COSTOS DE PAPELERIA SEGUN TRANSFERENCIA DEL EXTERIOR POR ORDEN DE FIDEICOMISO HERCO-CKM (LIMA PERU) REF.: CRED EMB 14 YPFB - 2023 - 06 CIST HERCO FECHA VALOR 23/06/2023 LIB. 00513062002 YPFB - EXPORTACIÓN DE GLP Y OTROS-BOLIVIANOS</t>
  </si>
  <si>
    <t>REGULARIZACION DE TRANSFERENCIA DEL EXTERIOR SEGUN SWIFT NOS.10059-10058 DE FECHA 23/06/2023 ORDENANTE: TRANSPORTES AÉREOS BOLIVIANOS REF: GASTOS OPERACIONALES BOLIVIA LIB. 00525012001 LBP-TRANSPORTES AEREOS BOLIVIANOS (4030001162)</t>
  </si>
  <si>
    <t>00526012001 DEPOSITO DE EFECTIVO, DEPOSITANTE: BOLIVIA TV - FRANZ LLIULLY CHIPANA, CONCEPTO: DEVOLUCION DE FONDOS PARA LA COMPRA DE COMBUSTIBLE, CUENTA DE DEPOSITO: CUENTA UNICA DEL TESORO</t>
  </si>
  <si>
    <t>00422012001 DEPOSITO DE EFECTIVO, DEPOSITANTE: MIRIAM LUISA ROCHA CAETANO, CONCEPTO: DEVOLUCION DE RECURSOS POR FONDOS EN AVANCE, CUENTA DE DEPOSITO: CUENTA UNICA DEL TESORO</t>
  </si>
  <si>
    <t>00580012001 DEPOSITO DE EFECTIVO, DEPOSITANTE: EDWIN IBAÑEZ LOAYZA, CONCEPTO: DEVOLUCION FONDOS FACTURA N°307 ANULADA-CAJA CHICA, CUENTA DE DEPOSITO: CUENTA UNICA DEL TESORO</t>
  </si>
  <si>
    <t>NUMERO DE LIBRETA CUT: 00099021001 OPERACIÓN E75 TRANSFERENCIA DE LA CUENTA FISCAL BUN A LA CUT EN MN TRANSFERENCIA DE FONDOS A SOLICITUD DE: GOBIERNO AUTONOMO MUNICIPAL SAN PABLO DE HUACARETA, CITE:GAMSPH NÂ° 321/2023 CUENTA CUT 3987 LIBRETA NÂ° 00099021001 TGN-RECURSOS ORDINARIOS</t>
  </si>
  <si>
    <t>TRANSFERENCIA DE FONDOS AL EXTERIOR A SOLICITUD DE AGENCIA BOLIVIANA DE ENERGIA SEGUN SOLICITUD 18563 REF: NUCADVISOR PAGO CORRESPONDIENTE AL AC N 39 DEL CONTRATO DE ADHESION SERVICIO DE SEGUIMIENTO Y MONITOREO Y CONTROL CON NUCADVISOR PARA EL CONTRATO DE CIDTN SEGUN INFORME 0131 2023 NOTA INTERNA 0 LIB. 00099021001 TGN-RECURSOS ORDINARIOS (3987)</t>
  </si>
  <si>
    <t>TRANSFERENCIA DE FONDOS AL EXTERIOR A SOLICITUD DE AGENCIA BOLIVIANA DE ENERGIA SEGUN SOLICITUD 18562 REF: INVAP SE PAGO CERTIFICADO DE AVANCE N 93 ORIGEN EXTRANJERO CORRESPONDIENTE A LOS COMPONENTES DE DISENO DEFINITIVO E IGENIERIA DIRECCION DE PROYECTOS GESTION Y SERVICIOS DE ORIGEN EXTRANJERO RED LIB. 00099021001 TGN-RECURSOS ORDINARIOS (3987)</t>
  </si>
  <si>
    <t>COBRO COSTOS DE PAPELERIA SEGUN TRANSFERENCIA DEL EXTERIOR POR ORDEN DE LATIN OIL S.A. (UY/MALDONADO) REF.: CRED YPFB499 - 0374640 FECHA VALOR 23/06/2023 LIB. 00513062002 YPFB - EXPORTACIÓN DE GLP Y OTROS-BOLIVIANOS</t>
  </si>
  <si>
    <t>||PAGO A CAF PRÉSTAMO CFA011250 VCTO. 23-06-2023 POR CUENTA DEL TGN, SEGÚN NOTA MEFP/VTCP/DGCP/UODP/N° 554/2023 DE 23-06-2023, VALOR 23-06-2023 CAPITAL USD2.506.265,66 INTERESES USD1.189.463,02 COMISIONES USD21.388,89 LIB. 00099021001 TGN-RECURSOS ORDINARIOS (3987)</t>
  </si>
  <si>
    <t>||PAGO A CAF PRÉSTAMO CFA011250 VCTO. 23-06-2023 POR CUENTA DEL TGN, SEGÚN NOTA MEFP/VTCP/DGCP/UODP/N° 554/2023 DE 23-06-2023, VALOR 23-06-2023 CAPITAL USD2.506.265,66 INTERESES USD1.189.463,02 COMISIONES USD21.388,89 LIB. 00099021001 TGN-RECURSOS ORDINARIOS (3987) REF.: COMISIONES BANCARIAS</t>
  </si>
  <si>
    <t>00099021001 DEPOSITO DE EFECTIVO, DEPOSITANTE: ADRIANA MOLINA ROSALES, CONCEPTO: DEVOLUCION DE REMUNERACION MAXIMA PERMITIDA EN EL SECTOR PUBLICO MAYO 2023, CUENTA DE DEPOSITO: CUENTA UNICA DEL TESORO</t>
  </si>
  <si>
    <t>00099021001 DEPOSITO DE EFECTIVO, DEPOSITANTE: MARCELO OPORTO ESTRADA, CONCEPTO: DEVOLUCION DE RETROACTIVO, CUENTA DE DEPOSITO: CUENTA UNICA DEL TESORO</t>
  </si>
  <si>
    <t>I-2023-26 VTA. DIV. S/G NOTAS SEDEM/GG/KB NO0062 I-17003 Y 0063/23 I-17114, F.31/5/23 Y ASIG. DIV. P/MEFP, 22/6/23 REF:P/C EPP KOKABOL A/F HENAN OCEAN MACH.EQUIP. CO.LTD COM.EMI.0.15% S/USD 132.856 POR 99 DIAS, REEM GTS.COM BS220 Y EMI.CBTE.BS50 LIB. 00132102001 KOKABOL-GESTIÓN OPERATIVA REF: COMISIONES EMISION I-2023-26</t>
  </si>
  <si>
    <t>00580012001 DEP.DE CHEQ.AJENOS,RET.DE CAM.,CONCEPTO: MULTAS POR RETRASO ALQUILER SUBARRENDATARIOS MESES ABRIL Y MAYO/2023,DEP.: DEPÓSITOS ADUANEROS BOLIVIANOS , PROCEDENCIA: BANCO UNION S.A., CHEQUE: 1047, FECHA DE EMISION:22/06/2023</t>
  </si>
  <si>
    <t>00291012002 DEP.DE CHEQ.AJENOS,RET.DE CAM.,CONCEPTO: DEVOLUCION DE PAGO DE VIATICOS - GERENCIA REGIONAL SANTA CRUZ,DEP.: ABC-GERENCIA REGIONAL SANTA CRUZ , PROCEDENCIA: BANCO UNION S.A., CHEQUE: 564, FECHA DE EMISION:12/06/2023</t>
  </si>
  <si>
    <t>00249012001 DEP.DE CHEQ.AJENOS,RET.DE CAM.,CONCEPTO: DEVOLUCION POR EQUIPO DEL CEASS,DEP.: COMPAÑIA DE SEGUROS Y REASEGUROS FORTALEZA SA. , PROCEDENCIA: BANCO FORTALEZA SOCIEDAD ANONIMA (BANCO FORTALEZA S.A.), CHEQUE: 17907, FECHA DE EMISI</t>
  </si>
  <si>
    <t>00660012006 DEP.DE CHEQ.AJENOS,RET.DE CAM.,CONCEPTO: DEV. DE PASAJES NO UTILIZADOS GESTION 2021 EMITIDOS POR BOA: YULISSA FERNANDEZ Y DIVAR GARCIA,DEP.: ORGANO JUDICIAL - DISTRITO PANDO</t>
  </si>
  <si>
    <t>00291012002 DEP.DE CHEQ.AJENOS,RET.DE CAM.,CONCEPTO: REPOSICION DE CREDENCIAL - REG SANTA CRUZ,DEP.: ALVARO ALEXANDER QUISPE MAMANI , PROCEDENCIA: BANCO UNION S.A., CHEQUE: 569, FECHA DE EMISION:14/06/2023</t>
  </si>
  <si>
    <t>00099021001 DEP.DE CHEQ.AJENOS,RET.DE CAM.,CONCEPTO: PAGO POR DESCUENTO RECURSOS PUBLICOS,DEP.: CAJA NACIONAL DE SALUD , PROCEDENCIA: BANCO UNION S.A., CHEQUE: 68709, FECHA DE EMISION:23/06/2023</t>
  </si>
  <si>
    <t>00587012017 DEP.DE CHEQ.AJENOS,RET.DE CAM.,CONCEPTO: EJECUCION POLIZA DE CUMPLIMIENTO DE CONTRATO - ASAHI,DEP.: CREDINFORM , PROCEDENCIA: BANCO DE CREDITO DE BOLIVIA S.A., CHEQUE: 44212, FECHA DE EMISION:22/06/2023</t>
  </si>
  <si>
    <t>00099021001 DEP.DE CHEQ.AJENOS,RET.DE CAM.,CONCEPTO: DORA BALDERRAMA JIMENEZ,DEP.: BANCO UNION S.A. , PROCEDENCIA: BANCO UNION S.A., CHEQUE: 191529, FECHA DE EMISION:23/06/2023</t>
  </si>
  <si>
    <t>TRANSFERENCIA DEL EXTERIOR SEGUN SWIFT NOS.10179-10178 DE FECHA 23/06/2023 ORDENANTE: ECO PRODUCTOS AGROPECUARIOS LTDA, FECHA VALOR 23/06/2023 REF:INV YLB-GCO-0098-ODV/23-VEX LIB. 00597012001 RECURSOS PROPIOS VENTAS YLB</t>
  </si>
  <si>
    <t>NUMERO DE LIBRETA CUT: 00373024105 OPERACIÓN E75 TRANSFERENCIA DE LA CUENTA FISCAL BUN A LA CUT EN MN TRANSFERENCIA DE FONDOS A SOLICITUD DEL: GOB. AUTÃNOMO MCPAL. BAURES - CUENTA ÃNICA MUNICIPAL - CUM, CITE::DESP/GAMB/NÂ°131/2023, CUENTA CUT 3987 LIBRETA NÂ° 00373024105 FDI-TRANSFERENCIAS P</t>
  </si>
  <si>
    <t>COBRO COSTOS DE PAPELERIA SEGUN TRANSFERENCIA DEL EXTERIOR POR ORDEN DE ECO PRODUCTOS AGROPECUARIOS LTDA, FECHA VALOR 23/06/2023 REF:INV YLB-GCO-0098-ODV/23-VEX LIB. 00597012001 RECURSOS PROPIOS VENTAS YLB</t>
  </si>
  <si>
    <t>||TRANSFERENCIA DE FONDOS SEGÚN MENSAJES SWIFT N°10127 Y 10125 DE LA FECHA Y NOTA CITE: DGAC/3568/2023 (HRE-TGL-9395) DE FECHA 15/06/2023 DE LA DIRECCIÓN GENERAL DE AERONÁUTICA CIVIL. (SECTOR PÚBLICO). DÉBITO DE LA LIBRETA 0117012001 DGAC, REPOSICIÓN DE ÚTILES DE ESCRITORIO.</t>
  </si>
  <si>
    <t>'COBRO DE'||UTILES DE ESCRITORIO POR EL COMPROBANTE N° 1062970 DE LA FECHA, SEGUN NOTA CITE: PRS/GAFC-1382 DFC-423/2023 DE FECHA 14/6/2023 (HRE-TGL-9344). ENVIADA POR YACIMIENTOS PETROLIFEROS FISCALES BOLIVIANOS. (SECTOR PÚBLICO). DÉBITO DE LA LIBRETA 00513022001 YPFB - OPERACIONES.</t>
  </si>
  <si>
    <t>||TRANSFERENCIA DE FONDOS S/G MENSAJES SWIFT NROS. 10147 Y 10146 DE LA FECHA Y NOTA CITE DGAC/3568/2023 DE F.15.06.2023 (HRE-TGL-9395) DE LA DIRECCION GENERAL DE AERONAUTICA CIVIL (SECTOR PÚBLICO). DEBITO DE LA LIBRETA 00117012001 DGAC, REPOSICIÓN DE ÚTILES DE ESCRITORIO.</t>
  </si>
  <si>
    <t>'COBRO DE'||ÚTILES DE ESCRITORIO POR EL COMPROBANTE NRO. 1062985 DE LA FECHA, S/G. NOTA CITE PRS/GAFC-1382 DFC-423/2023 DE FECHA 14/06/2023 (HRE-TGL-9344) ENVIADA POR YACIMIENTOS PETROLIFEROS FISCALES BOLIVIANOS. DEBITO DE LA LIBRETA 00513022001 YPFB  OPERACIONES.</t>
  </si>
  <si>
    <t>COBRO DE||COSTO ÚTILES DE ESCRIT. SG. CORREO ADJ. POR REGISTRO DE 7 COMP. CONT. DE LA FECHA COBRO DE CAP. E INTERESES CRED.EXTRA.YLB SEGUNDA FASE DES. INT. DE LA SALMUERA DEL SALAR DE UYUNI  PTA. IND. FASE II (7 DESEMB.) SG. RD N°069/2015, CONTRATO SANO N°169/2015 Y MOD. COSTO ÚTILES DE ESCRITORIO DE LA CUT, LIBRETA N°00597012001 RECURSOS PROPIOS VENTAS YLB</t>
  </si>
  <si>
    <t>00660082001 DEP.DE CHEQ.AJENOS,RET.DE CAM.,CONCEPTO: DEV. DE VIATICOS Y ESTIPENDIOS GESTION 2023. DEV. BONO DE TE ERLAN GUZMAN,DEP.: ORGANO JUDICIAL - DISTRITO COCHABAMBA , PROCEDENCIA: BANCO UNION S.A., CHEQUE: 478, FECHA DE EMISION:20/06/2023</t>
  </si>
  <si>
    <t>00099021001 DEPOSITO DE EFECTIVO, DEPOSITANTE: FELIZA ROXANA JUSTINIANO VACA C.I. 3927213 SCZ., CONCEPTO: DEVOLUCION DE RECURSOS NO UTILIZADOS - FONDOS EN AVANCE, CUENTA DE DEPOSITO: CUENTA UNICA DEL TESORO</t>
  </si>
  <si>
    <t>00526012001 DEPOSITO DE EFECTIVO, DEPOSITANTE: BOLIVIA TV - JULIO VALDIVIA, CONCEPTO: DEVOLUCION DE VIATICOS, CUENTA DE DEPOSITO: CUENTA UNICA DEL TESORO</t>
  </si>
  <si>
    <t>00526012001 DEPOSITO DE EFECTIVO, DEPOSITANTE: BOLIVIA TV - FRANKLIN QUILLAHUAMAN BAUTISTA, CONCEPTO: DEVOLUCION FONDOS EN AVANCE, CUENTA DE DEPOSITO: CUENTA UNICA DEL TESORO</t>
  </si>
  <si>
    <t>00526012001 DEPOSITO DE EFECTIVO, DEPOSITANTE: BOLIVIA TV - DANIEL BERNARDO BEDOYA LAURA, CONCEPTO: DEVOLUCION DE VIATICOS, CUENTA DE DEPOSITO: CUENTA UNICA DEL TESORO</t>
  </si>
  <si>
    <t>00526012001 DEPOSITO DE EFECTIVO, DEPOSITANTE: BOLIVIA TV - DAVID ALANOCA QUINTEROS, CONCEPTO: DEVOLUCION DE VIATICOS, CUENTA DE DEPOSITO: CUENTA UNICA DEL TESORO</t>
  </si>
  <si>
    <t>00099021001 DEPOSITO DE EFECTIVO, DEPOSITANTE: FREDY MOISES FLORES MAMANI, CONCEPTO: COBRO INDEBIDO DEL PRA, CUENTA DE DEPOSITO: CUENTA UNICA DEL TESORO</t>
  </si>
  <si>
    <t>00213012001 DEPOSITO DE EFECTIVO, DEPOSITANTE: RODRIGUEZ APAZA ELOY, CONCEPTO: DEVOLUCION DE FONDOS, CUENTA DE DEPOSITO: CUENTA UNICA DEL TESORO</t>
  </si>
  <si>
    <t>||PAGO A BEI PRÉSTAMO FIN 82800 TRAMO 5 VCTO. 25-06-2023 POR CUENTA DEL TGN, SEGÚN NOTA MEFP/VTCP/DGCP/UODP/N° 554/2023 DE 23-06-2023, VALOR 26-06-2023 CAPITAL USD291.482,49 INTERESES USD269.703,04 LIB. 00099021001 TGN-RECURSOS ORDINARIOS (3987)</t>
  </si>
  <si>
    <t>||PAGO A BEI PRÉSTAMO FIN 82800 TRAMO 5 VCTO. 25-06-2023 POR CUENTA DEL TGN, SEGÚN NOTA MEFP/VTCP/DGCP/UODP/N° 554/2023 DE 23-06-2023, VALOR 26-06-2023 CAPITAL USD291.482,49 INTERESES USD269.703,04 LIB. 00099021001 TGN-RECURSOS ORDINARIOS (3987) REF.: COMISIONES BANCARIAS</t>
  </si>
  <si>
    <t>00099021001 DEPOSITO DE EFECTIVO, DEPOSITANTE: ROSELYNN CADIMA BALDERRAMA, CONCEPTO: INCOMPATIBILIDAD SALARIAL, CUENTA DE DEPOSITO: CUENTA UNICA DEL TESORO</t>
  </si>
  <si>
    <t>00099021001 DEPOSITO DE EFECTIVO, DEPOSITANTE: LUDY LUDGARDA CRUZ VILLCA, CONCEPTO: DEPÓSITO AL BCB RECURSOS ORDINARIOS, MES MAYO 2023, CUENTA DE DEPOSITO: CUENTA UNICA DEL TESORO</t>
  </si>
  <si>
    <t>00526012001 DEPOSITO DE EFECTIVO, DEPOSITANTE: BOLIVIA TV - RODRIGO GUIBARRA PARRADO, CONCEPTO: DEVOLUCION DE FONDOS EN AVANCE BOLIVIA TV, CUENTA DE DEPOSITO: CUENTA UNICA DEL TESORO</t>
  </si>
  <si>
    <t>00099021001 DEPOSITO DE EFECTIVO, DEPOSITANTE: PROGRAMA NACIONAL DE POST-ALFABETIZACION, CONCEPTO: DEVOLUCION POR MANTENIMIENTO DE OFICINA-DEPARTAMENTAL LA PAZ, CUENTA DE DEPOSITO: CUENTA UNICA DEL TESORO</t>
  </si>
  <si>
    <t>00526012001 DEPOSITO DE EFECTIVO, DEPOSITANTE: BOLIVIA TV - RODRIGO GUIBARRA PARRADO, CONCEPTO: DEVOLUCION FONDOS EN AVANCE BOLIVIA TV, CUENTA DE DEPOSITO: CUENTA UNICA DEL TESORO</t>
  </si>
  <si>
    <t>00099021001 DEPOSITO DE EFECTIVO, DEPOSITANTE: AUTORIDAD DE SUPERVISION DEL SISTEMA FINANCIERO, CONCEPTO: REPOSICION DE TASA DE PASAJES NAABOL, CUENTA DE DEPOSITO: CUENTA UNICA DEL TESORO</t>
  </si>
  <si>
    <t>COBRO COSTOS DE PAPELERIA SEGUN TRANSFERENCIA DEL EXTERIOR POR ORDEN DE COPA ENERGIA DISTRIBUIDORA DE GAS, SAO PAULO - BRASIL. REF. /ROC/2985284174FS//URI//INV/. FECHA VALOR 23/06/2023. LIB. 00513062002 YPFB - EXPORTACIÓN DE GLP Y OTROS-BOLIVIANOS</t>
  </si>
  <si>
    <t>REGULARIZACION DE TRANSFERENCIA DEL EXTERIOR SEGUN SWIFT NO.10051 DE FECHA 26/06/2023 ORDENANTE: CONSULADO GENERAL DE BOLIVIA, ARGENTINA. REF.: GOVERMENT SERVIC (TRN/20230621-00278392). LIB. 00340012005 SEGIP - RECAUDACION EXTERIOR - CEDULAS DE IDENTIDAD</t>
  </si>
  <si>
    <t>TRANSFERENCIA DEL EXTERIOR SEGUN SWIFT NO.10285 Y NO.10284 DE FECHA 26/06/2023 ORDENANTE: PTC S A C (LIMA PERU) REF.: CRED 6613902177FS - 0499912 LIB. 00597012001 RECURSOS PROPIOS VENTAS YLB</t>
  </si>
  <si>
    <t>REGULARIZACION DE TRANSFERENCIA DEL EXTERIOR SEGUN SWIFT NO.9901 DE FECHA 26/06/2023 ORDENANTE: CONSULADO DE BOLIVIA EN ROMA ITALIA REF.: RECAUDACIONES GESTORÍA CONSULAR MES DE MAYO 2023 LIB. 00010011102 MIN.RELACIONES EXTERIORES - GESTORIA CONSULAR LEY Nº 3108</t>
  </si>
  <si>
    <t>REGULARIZACION DE TRANSFERENCIA DEL EXTERIOR SEGUN SWIFT NO.10049 DE FECHA 26/06/2023 ORDENANTE: BOTSCHAFT DES PLURINATIONALEN STAAT, BERLIN 10787, REF. GESTORIA CONSULAR-MAYO 2023. LIB. 00010011102 MIN.RELACIONES EXTERIORES - GESTORIA CONSULAR LEY Nº 3108</t>
  </si>
  <si>
    <t>00213012001 DEPOSITO DE EFECTIVO, DEPOSITANTE: FRANKLIN RUDY MUJICA QUISPE, CONCEPTO: DEVOLUCION DE COMBUSTIBLE, CUENTA DE DEPOSITO: CUENTA UNICA DEL TESORO</t>
  </si>
  <si>
    <t>COBRO COSTOS DE PAPELERIA SEGUN TRANSFERENCIA DEL EXTERIOR POR ORDEN DE PTC S A C (LIMA PERU) REF.: CRED 6613902177FS - 0499912 LIB. 00597012001 RECURSOS PROPIOS VENTAS YLB</t>
  </si>
  <si>
    <t>COBRO COSTOS DE PAPELERIA POR REGULARIZACION DE TRANSFERENCIA DEL EXTERIOR POR ORDEN DE CONSULADO DE BOLIVIA EN ROMA ITALIA REF.: RECAUDACIONES GESTORÍA CONSULAR MES DE MAYO 2023 LIB. 00010011102 MIN.RELACIONES EXTERIORES - GESTORIA CONSULAR LEY Nº 3108</t>
  </si>
  <si>
    <t>COBRO COSTOS DE PAPELERIA POR REGULARIZACION DE TRANSFERENCIA DEL EXTERIOR POR ORDEN DE BOTSCHAFT DES PLURINATIONALEN STAAT, BERLIN 10787, REF. GESTORIA CONSULAR-MAYO 2023. LIB. 00010011102 MIN.RELACIONES EXTERIORES - GESTORIA CONSULAR LEY Nº 3108</t>
  </si>
  <si>
    <t>COBRO COSTOS DE PAPELERIA POR REGULARIZACION DE TRANSFERENCIA DEL EXTERIOR POR ORDEN DE CONSULADO GENERAL DE BOLIVIA, ARGENTINA. REF.: GOVERMENT SERVIC (TRN/20230621-00278392). LIB. 00340012003 RECAUDACION EXTRANJERIA - C.I. -L.C.</t>
  </si>
  <si>
    <t>00099021001 DEPOSITO DE EFECTIVO, DEPOSITANTE: MICAELA ANDREA TORREZ ARIÑEZ C.I. 10900151 LP., CONCEPTO: DEVOLUCION DE RECURSOS - PLANILLA N°3 URH 9, CUENTA DE DEPOSITO: CUENTA UNICA DEL TESORO</t>
  </si>
  <si>
    <t>||REGULARIZACIÓN DE NUESTRA OPERACIÓN N°1062024 DE FECHA 09/06/2023 SEGÚN NOTA CITE: IBMETRO-DAF-NE-0217-2023 DE FECHA 23/06/2023 Y CORREO ELECTRÓNICO ENVIADOS POR EL INSTITUTO BOLIVIANO DE METROLOGIA (HRE-TGL-9725). (SECTOR PÚBLICO). DEB.DE LA LIB.00041031107 MPM-INSTITUTO BOLIVIANO DE METROLOGIA, REPOSICIÓN DE ÚTILES DE ESCRITORIO.</t>
  </si>
  <si>
    <t>'COBRO DE'||ÚTILES DE ESCRITORIO POR EL COMPROBANTE N°1063046 SEGÚN NOTA CITE: PRS/GAFC-1382 DFC-423/2023 DE FECHA 14/06/2023 (HRE-TGL-9344) DE YACIMIENTOS PETROLÍFEROS FISCALES BOLIVIANOS. (SECTOR PÚBLICO). DÉBITO DE LA LIBRETA 00513022001 YPFB - OPERACIONES, REPOSICIÓN DE ÚTILES DE ESCRITORIO.</t>
  </si>
  <si>
    <t>||TRANSFERENCIA DE FONDOS S/G. MENSAJES SWIFT NROS. 10239 Y 10238 DE LA FECHA, Y NOTA REMITIDA POR LA DIRECCIÓN GENERAL DE AERONAUTICA CIVIL CITE: DGAC/3568/2023 DE FECHA 15/06/2023 (HRE-TGL-9395) (SECTOR PÚBLICO). DÉBITO DE LA LIBRETA 0117012001 DGAC, REPOSICIÓN ÚTILES DE ESCRITORIO.</t>
  </si>
  <si>
    <t>REGULARIZACION DE TRANSFERENCIA DEL EXTERIOR SEGUN SWIFT NO.9672 DE FECHA 26/06/2023 ORDENANTE: CONSULADO GENERAL DE BOLIVIA EN LIMA PERÚ REF.: RECAUDACIONES GESTORÍA CONSULAR MAYO LIB. 00010011102 MIN.RELACIONES EXTERIORES - GESTORIA CONSULAR LEY Nº 3108</t>
  </si>
  <si>
    <t>COBRO COSTOS DE PAPELERIA POR REGULARIZACION DE TRANSFERENCIA DEL EXTERIOR POR ORDEN DE CONSULADO GENERAL DE BOLIVIA EN LIMA PERÚ REF.: RECAUDACIONES GESTORÍA CONSULAR MAYO LIB. 00010011102 MIN.RELACIONES EXTERIORES - GESTORIA CONSULAR LEY Nº 3108</t>
  </si>
  <si>
    <t>TRANSFERENCIA RECIBIDA DEL EXTERIOR SEGÚN MENSAJES SWIFT Nos. 10260-10259 (REM.EXT.) DE FECHA 26-06-2023 POR DESEMBOLSO DE IDA PRÉSTAMO 5903-BO 6 LIBRETA N° 00291012002 ABC-RECURSOS PROPIOS REF.: UTILES DE ESCRITORIO</t>
  </si>
  <si>
    <t>'COBRO DE'||UTILES DE ESCRITORIO POR EL COMPROBANTE N° 1063051 DE LA FECHA, SEGUN NOTA CITE: PRS/GAFC-1382 DFC-423/2023 DE FECHA 14/6/2023 (HRE-TGL-9344). ENVIADA POR YACIMIENTOS PETROLIFEROS FISCALES BOLIVIANOS. (SECTOR PÚBLICO). DÉBITO DE LA LIBRETA 00513022001 YPFB - OPERACIONES.</t>
  </si>
  <si>
    <t>00660012002 DEP.DE CHEQ.AJENOS,RET.DE CAM.,CONCEPTO: REV. POR ERROR EN DIAS TRABAJADOS NATTALY SIPE VALENCIA CBBA MAYO/23 PLA 7.106,DEP.: ORGANO JUDICIAL - DAF NACIONAL , PROCEDENCIA: BANCO UNION S.A., CHEQUE: 727, FECHA DE EMISION:22/06/2023</t>
  </si>
  <si>
    <t>00660012002 DEP.DE CHEQ.AJENOS,RET.DE CAM.,CONCEPTO: REV. POR ERROR EN DIAS TRABAJADOS SANDRA VILLAFUERTE CM PTS ABRIL/23 PLA 43 PREV 698,DEP.: ORGANO JUDICIAL - DAF NACIONAL , PROCEDENCIA: BANCO UNION S.A., CHEQUE: 725, FECHA DE EMISION:22/06/2023</t>
  </si>
  <si>
    <t>00099021001 DEP.DE CHEQ.AJENOS,RET.DE CAM.,CONCEPTO: JOSE ANTONIO CLAURE MAYORGA,DEP.: BANCO UNION S.A. , PROCEDENCIA: BANCO UNION S.A., CHEQUE: 191530, FECHA DE EMISION:26/06/2023</t>
  </si>
  <si>
    <t>00590012001 DEP.DE CHEQ.AJENOS,RET.DE CAM.,CONCEPTO: DEVOLUCION DE PRIMA,DEP.: UNIBIENES S.A. , PROCEDENCIA: BANCO UNION S.A., CHEQUE: 3979, FECHA DE EMISION:23/06/2023</t>
  </si>
  <si>
    <t>00660012006 DEP.DE CHEQ.AJENOS,RET.DE CAM.,CONCEPTO: TDJ. PAGO EN DEMASIA - SERVICIO DE PROVICION DE SELLOS,DEP.: ORGANO JUDICIAL DAF - LA PAZ , PROCEDENCIA: BANCO UNION S.A., CHEQUE: 2926, FECHA DE EMISION:20/06/2023</t>
  </si>
  <si>
    <t>||REG.COBRO COMIS.AV.EMIS.SBLC BS220.-Y EMIS.C.C.BS50.-REFS.:240C20260980,0955,0968,0967,0969,0972,0975,0976,0978,0981,0979,1012,1013,1014,1015,1016,1018(BCB:SB-R-2022-11,12,13,14,15,16,17,18,19,20,21,22,23,24,25,26,27) AF MIN.DEF.,SG NOTA MD-DM-DGAA-UF-ST.N°1028,23/06/23. LIB.00020011103 MINISTERIO DE DEFENSA - INGRESOS VARIOS REF.:COMIS.AVISO EMISION 17 SBLC A/F MINDEF</t>
  </si>
  <si>
    <t>00099021001 DEPOSITO DE EFECTIVO, DEPOSITANTE: TERESA MAYA PACHECO MACHICADO, CONCEPTO: DEVOLUCION SIN GOCE DE HABERES, CUENTA DE DEPOSITO: CUENTA UNICA DEL TESORO</t>
  </si>
  <si>
    <t>00099021001 DEPOSITO DE EFECTIVO, DEPOSITANTE: PROCURADURIA GENERAL DEL ESTADO, CONCEPTO: DEVOLUCION DE RECURSOS POR FALTA DE REGISTRO DE FACTURA EN R.C.V. C31 N° 246-3, CUENTA DE DEPOSITO: CUENTA UNICA DEL TESORO</t>
  </si>
  <si>
    <t>00660072001 DEPOSITO DE EFECTIVO, DEPOSITANTE: SACACA GENARO DANIEL, CONCEPTO: DEVOLUCION DE VIATICOS POR VIAJE A CORIPATA, CUENTA DE DEPOSITO: CUENTA UNICA DEL TESORO</t>
  </si>
  <si>
    <t>00680012001 DEPOSITO DE EFECTIVO, DEPOSITANTE: CONTRALORIA GENERAL DEL ESTADO, CONCEPTO: SOBRANTE DE LA RECAUDACION DEL 26-06-2023, SEGUN EL ARQUEO REALIZADO EN CAJA, CUENTA DE DEPOSITO: CUENTA UNICA DEL TESORO</t>
  </si>
  <si>
    <t>00548012001 DEPOSITO DE EFECTIVO, DEPOSITANTE: CN. DAEN. ROMULO RENE LOPEZ FLORES, CONCEPTO: PAGO POR CONCEPTO 13% FACTURAS, CUENTA DE DEPOSITO: CUENTA UNICA DEL TESORO</t>
  </si>
  <si>
    <t>00099021001 DEPOSITO DE EFECTIVO, DEPOSITANTE: GABRIELA MEDRANO POZO, CONCEPTO: DEVOLUCION DE VIATICOS, CUENTA DE DEPOSITO: CUENTA UNICA DEL TESORO</t>
  </si>
  <si>
    <t>00548132001 DEPOSITO DE EFECTIVO, DEPOSITANTE: MARTIN HERMENEGILDO HUANCA QUISPE, CONCEPTO: DEVOLUCION DEL 13% POR VIATICOS, CUENTA DE DEPOSITO: CUENTA UNICA DEL TESORO</t>
  </si>
  <si>
    <t>00190012004 DEPOSITO DE EFECTIVO, DEPOSITANTE: ANGEL SANTIAGO CARRASCO QUIJARRO, CONCEPTO: DEVOLUCION DE VIATICOS POR VIAJE AL MUNICIPIO TEOPENTE EL 13/06/23, CUENTA DE DEPOSITO: CUENTA UNICA DEL TESORO</t>
  </si>
  <si>
    <t>00190012004 DEPOSITO DE EFECTIVO, DEPOSITANTE: KARINA PAULA BALDERRAMA ESPINOZA, CONCEPTO: DEVOLUCION DE VIATICOS POR VIAJE AL MUNICIPIO TAPACARI EL 20/06/23, CUENTA DE DEPOSITO: CUENTA UNICA DEL TESORO</t>
  </si>
  <si>
    <t>00291012002 DEPOSITO DE EFECTIVO, DEPOSITANTE: MARIA GISELA ORTUBE CAJIAS, CONCEPTO: REPOSICION DE CREDENCIAL POR PERDIDA, CUENTA DE DEPOSITO: CUENTA UNICA DEL TESORO</t>
  </si>
  <si>
    <t>00190012004 DEPOSITO DE EFECTIVO, DEPOSITANTE: LOURDES TIBURCIA QUISPE QUISPE, CONCEPTO: DEVOLUCION DE VIATICOS POR VIAJE A PROV. LARECAJA Y MUÑECAS, CUENTA DE DEPOSITO: CUENTA UNICA DEL TESORO</t>
  </si>
  <si>
    <t>00190012004 DEPOSITO DE EFECTIVO, DEPOSITANTE: LITZY PAOLA GUTIERREZ ORO, CONCEPTO: DEVOLUCION DE VIATICOS POR VIAJE AL MUNICIPIO ICHOCA DEL 14 AL 15/06/23, CUENTA DE DEPOSITO: CUENTA UNICA DEL TESORO</t>
  </si>
  <si>
    <t>00099021001 DEPOSITO DE EFECTIVO, DEPOSITANTE: IVAN SILVER FLORES DUEÑAS, CONCEPTO: DEVOLUCION DE VIATICOS, AUTORIDAD DE SUPERVISION DEL SISTEMA FINANCIERO - ASFI, CUENTA DE DEPOSITO: CUENTA UNICA DEL TESORO</t>
  </si>
  <si>
    <t>00086011109 DEPOSITO DE EFECTIVO, DEPOSITANTE: FELIX OVIDIO ONTOJA RODRIGUEZ UCP - PAAP, CONCEPTO: REPOSICION DE CREDENCIAL FELIX OVIDIO ONTOJA RODRIGUEZ, CUENTA DE DEPOSITO: CUENTA UNICA DEL TESORO</t>
  </si>
  <si>
    <t>00594012001 DEPOSITO DE EFECTIVO, DEPOSITANTE: EDWIN ARMANDO RENGEL GONZALES CI.3350479LP, CONCEPTO: PAGO POR RESPONSABILIDAD SOLIDARIA, POR EL PAGO DE MULTAS A LA CNS, DE LA ASP-B, CUENTA DE DEPOSITO: CUENTA UNICA DEL TESORO</t>
  </si>
  <si>
    <t>NUMERO DE LIBRETA CUT: 00099021001 OPERACIÓN E75 TRANSFERENCIA DE LA CUENTA FISCAL BUN A LA CUT EN MN TRANSFERENCIA DE FONDOS A SOLICITUD DE: GOBIERNO AUTONOMO MUNICIPAL DE VILLA DE HUACAYA, CITE:GAMVH/DAF NÂ° 035/2023 CUENTA CUT 3987 LIBRETA NÂ° 00099021001 TGN - RECURSOS ORDINARIOS</t>
  </si>
  <si>
    <t>COBRO COSTOS DE PAPELERIA SEGUN TRANSFERENCIA DEL EXTERIOR POR ORDEN DE COPA ENERGIA DISTRIBUIDORA DE GAS S A (SAO PAULO BRASIL) REF.: CRED INV 938, 939, 940, 941, 943, 944 FECHA VALOR 27/06/2023 LIB. 00513062002 YPFB - EXPORTACIÓN DE GLP Y OTROS-BOLIVIANOS</t>
  </si>
  <si>
    <t>COBRO COSTOS DE PAPELERIA POR REGULARIZACION DE TRANSFERENCIA DEL EXTERIOR POR ORDEN DE CANACOL ENERGY LTD, FECHA VALOR 22/06/2023 REF:PROFORMA NO.6 LIB. 00513012007 YPFB - RECURSOS NACIONALIZACIÓN</t>
  </si>
  <si>
    <t>||RESPUESTA A DEBITO DEL BANQUERO S/G MJE. SWIFT NO.10368 DE LA FECHA, POR COBRO COMIS. DEL BANQUERO POR TRANSF. AL EXT. POR EUR 30.561,12 A FAVOR DE BDF INDUSTRIES S.P.A. F.V. 22/06/2023 S/G SOLICITUD DE SEDEM REF. CONTRATO DE VENTA COD. SEDEM/ENVIBOL/CDE/2023-59. CARGO LIB. 00132072001 SEDEM-ADMINISTRACION RECAUDACION ENVIBOL EN BOLIVIANOS</t>
  </si>
  <si>
    <t>||COMISION TRANSFERENCIA FDOS.AL EXTERIOR 0,10% S/USD 282.770,77 REEM. GASTOS COMUNICACIÓN BS220.- Y EMISION COMPROBANTE CONTABLE BS50.- REF: PAGO 6 LC I-2022-23 P/C ECEBOL A/F THYSSENKRUPP INDUSTRIAL SOLUTIONS SAU EN COMPLEMENTO A COMPROBANTE S-1063175 DE LA FECHA. LIB:00132032001 ECEBOL - GESTION OPERATIVA REF: COMISIONES PAGO 6 LC I-2022-23.</t>
  </si>
  <si>
    <t>||RESPUESTA A DEBITO DEL BANQUERO S/G MJE. SWIFT NO.10368 DE LA FECHA, POR COBRO COMIS. DEL BANQUERO POR TRANSF. AL EXT. POR EUR 30.561,12 A FAVOR DE BDF INDUSTRIES S.P.A. F.V. 22/06/2023 S/G SOLICITUD DE SEDEM REF. CONTRATO DE VENTA COD. SEDEM/ENVIBOL/CDE/2023-59. LIB. 00132072001 SEDEM-ADMINISTRACION RECAUDACION ENVIBOL EN BOLIVIANOS EQUIVALENTE A EUR 30,56</t>
  </si>
  <si>
    <t>||REG.COBRO COMIS.AV.ENM.SBLC BS220.-Y EMIS.C.C.BS50.-REFS.:240C20260980,0955,0968,0967,0969,0972,0975,0976,0978,0981,0979,1012,1013,1014,1015,1016,1018(BCB:SB-R-2022-11,12,13,14,15,16,17,18,19,20,21,22,23,24,25,26,27) AF MIN.DEF.,SG NOTA MD-DM-DGAA-UF-ST.N°1028,23/06/23. LIB.00020011103 MINISTERIO DE DEFENSA - INGRESOS VARIOS REF.:COMIS.ENMIENDA 17 SBLC A/F MIN.DEFENSA</t>
  </si>
  <si>
    <t>00099021001 DEP.DE CHEQ.AJENOS,RET.DE CAM.,CONCEPTO: PAGO INCAPACIDADES TEMPORALES (REEMBOLSO MINISTERIO DE ECONOMIA Y FINANZAS PUBLICAS),DEP.: CAJA NACIONAL DE SALUD , PROCEDENCIA: BANCO UNION S.A., CHEQUE: 32399, FECHA DE EMISION:15/06/2023</t>
  </si>
  <si>
    <t>00155012001 DEP.DE CHEQ.AJENOS,RET.DE CAM.,CONCEPTO: SANCIONES DICIPLINARIAS A NOTARIOS DE FE PÚBLICA,DEP.: DIRNOPLU , PROCEDENCIA: BANCO UNION S.A., CHEQUE: 833, FECHA DE EMISION:26/06/2023</t>
  </si>
  <si>
    <t>00660142001 DEP.DE CHEQ.AJENOS,RET.DE CAM.,CONCEPTO: DEV. DE VIATICOS NO DESCARGADOS DE HUASCAR HERRERA SANCHEZ GESTION 2022,DEP.: ORGANO JUDICIAL -DISTRITO PANDO , PROCEDENCIA: BANCO UNION S.A., CHEQUE: 225, FECHA DE EMISION:22/06/2023</t>
  </si>
  <si>
    <t>00660012002 DEP.DE CHEQ.AJENOS,RET.DE CAM.,CONCEPTO: DEV. RECURSOS A CTAS DE ORIGEN SEGUN R.M. N° 1111, PLANILLAS OJ ABRIL/23 FTE 20-230,DEP.: ORGANO JUDICIAL - DAF NACIONAL , PROCEDENCIA: BANCO UNION S.A., CHEQUE: 733, FECHA DE EMISION:23/06/2023</t>
  </si>
  <si>
    <t>00660012002 DEP.DE CHEQ.AJENOS,RET.DE CAM.,CONCEPTO: DEV. DE RECURSOS A CTAS ORIGEN EN CUMPLIMIENTO A RM 1111, PLANILLAS OJ ENERO/23 FTE 20-230,DEP.: ORGANO JUDICIAL - DAF NACIONAL , PROCEDENCIA: BANCO UNION S.A., CHEQUE: 730, FECHA DE EMISION:23/06/2023</t>
  </si>
  <si>
    <t>00660012002 DEP.DE CHEQ.AJENOS,RET.DE CAM.,CONCEPTO: DEV. RECURSOS A CTAS DE ORIGEN EN CUMPLIMIENTO A RM 1111, PLANILLAS OJ FEBRERO/2023,DEP.: ORGANO JUDICIAL - DAF NACIONAL , PROCEDENCIA: BANCO UNION S.A., CHEQUE: 731, FECHA DE EMISION:23/06/2023</t>
  </si>
  <si>
    <t>00660012002 DEP.DE CHEQ.AJENOS,RET.DE CAM.,CONCEPTO: DEV. RECURSOS A CTAS ORIGEN SEGUN RM 1111, PLANILLAS OJ MARZO/2023 FTE 20-230,DEP.: ORGANO JUDICIAL - DAF NACIONAL , PROCEDENCIA: BANCO UNION S.A., CHEQUE: 732, FECHA DE EMISION:23/06/2023</t>
  </si>
  <si>
    <t>00099021001 DEP.DE CHEQ.AJENOS,RET.DE CAM.,CONCEPTO: DEVOLUCION DE RECURSOS, DESCONTADOS POR ENTREGA DE FONDOS EN AVANCE,DEP.: RAUL VILLCA QUISPE , PROCEDENCIA: BANCO UNION S.A., CHEQUE: 3580, FECHA DE EMISION:20/06/2023</t>
  </si>
  <si>
    <t>00680012001 DEP.DE CHEQ.AJENOS,RET.DE CAM.,CONCEPTO: REGISTRO DE DEPÓSITOS NO IDENTIFICADOS,DEP.: CONTRALORIA GENERAL DEL ESTADO , PROCEDENCIA: BANCO UNION S.A., CHEQUE: 8555, FECHA DE EMISION:23/06/2023</t>
  </si>
  <si>
    <t>00016291101 DEP.DE CHEQ.AJENOS,RET.DE CAM.,CONCEPTO: DEPÓSITO RECURSOS,DEP.: MIN. EDUCACION-ESFM RAFAEL CHAVEZ ORTIZ , PROCEDENCIA: BANCO UNION S.A., CHEQUE: 1635, FECHA DE EMISION:23/06/2023</t>
  </si>
  <si>
    <t>00016251101 DEP.DE CHEQ.AJENOS,RET.DE CAM.,CONCEPTO: DEPÓSITO RECURSOS,DEP.: MINISTERIO DE EDUCACION ESFM CARACOLLO , PROCEDENCIA: BANCO UNION S.A., CHEQUE: 1169, FECHA DE EMISION:23/06/2023</t>
  </si>
  <si>
    <t>00590012001 DEP.DE CHEQ.AJENOS,RET.DE CAM.,CONCEPTO: DEPÓSITO POR VENTA DIRECTA A LA EMPRESA KOKABOL POR LA ADQUISICION DE EQUIPOS DE COMPUTACION,DEP.: EMPRESA PUBLICA QUIPUS , PROCEDENCIA: BANCO UNION S.A., CHEQUE: 700, FECHA DE EMISION:27/06/2023</t>
  </si>
  <si>
    <t>00590012001 DEP.DE CHEQ.AJENOS,RET.DE CAM.,CONCEPTO: DEPÓSITO POR VENTA DE COMPUTADORAS ESTACIONARIA PARA EL NORTE DE LA PAZ N°366 ORD,DEP.: EMPRESA PUBLICA QUIPUS , PROCEDENCIA: BANCO UNION S.A., CHEQUE: 699, FECHA DE EMISION:27/06/2023</t>
  </si>
  <si>
    <t>||REGULARIZACION DE NUESTRA OPERACION N° 1062937 DE FECHA 22/06/2023 S/G. NOTA CITE: CAR/DGE-UNC N° 0115/2023 DE FECHA 26/06/2023 (HRE-TGL-9799) (ORIG. CURSA EN COMPROBANTE N°1063160) ENVIADA POR NAVEGACION AEREA Y AEROPUERTOS BOLIVIANOS (SECTOR PUBLICO). DEBITO DE LA LIBRETA 00389012001 NAABOL-ADMINISTRACION, REPOSICIÓN ÚTILES DE ESCRITORIO.</t>
  </si>
  <si>
    <t>||TRANSFERENCIAS DEL EXTERIOR SEGUN MENSAJE SWIFT N° 10366 DE LA FECHA Y NOTA CITE: DGAC/3568/2023 DE FECHA 15/06/2023. (HRE-TGL-9395) REMITIDA POR LA DIRECCIÓN GENERAL DE AERONAUTICA CIVIL. (SECTOR PÚBLICO). DEBITO DE LA LIBRETA 0117012001 DGAC, REPOSICIÓN DE ÚTILES DE ESCRITORIO.</t>
  </si>
  <si>
    <t>||REGULARIZACION DE NUESTRA OPERACION N°1062967 DE F.23/6/2023 S/G NOTAS CITE: DGAC/3695/2023 DE F.26/6/2023 (HRE-TSO-927) Y CITE: DGAC/3568/2023 DE F.15/6/2023 (HRE-TGL-9395) (ORIG. CURSA EN CBTE N°1063179) REMITIDAS POR LA DIRECCIÓN GENERAL DE AERONAUTICA CIVIL. (SECTOR PÚBLICO). DEBITO DE LA LIBRETA 0117012001 DGAC, REPOSICIÓN DE ÚTILES DE ESCRITORIO.</t>
  </si>
  <si>
    <t>||REGULARIZACIÓN DE NUESTRA OPERACIÓN N°1062984 DE FECHA 23/06/2023 SEGÚN NOTAS CITE: DGAC/3695/2023 DE FECHA 26/06/2023 (HRE-TSO-927) Y DGAC/3568/2023 DE FECHA 15/06/2023 (HRE-TGL-9395) ENVIADAS POR LA DIRECCIÓN GENERAL DE AERONÁUTICA CIVIL. (SECTOR PÚBLICO). DÉBITO DE LA LIBRETA 0117012001 DGAC, REPOSICIÓN DE ÚTILES DE ESCRITORIO.</t>
  </si>
  <si>
    <t>||REGULARIZACIÓN DE NUESTRA OPERACIÓN N°1062935 DE FECHA 22/06/2023 SEGÚN NOTAS CITE: DGAC/3695/2023 (HRE-TSO-927) (ORIGINAL CURSA EN COMPROBANTE N°1063179) Y DGAC/3568/2023 (HRE-TGL-9395) ENVIADAS POR LA DIRECCIÓN GENERAL DE AERONÁUTICA CIVIL. (SECTOR PÚBLICO). DÉBITO DE LA LIBRETA 0117012001 DGAC, REPOSICIÓN DE ÚTILES DE ESCRITORIO.</t>
  </si>
  <si>
    <t>||TRANSFERENCIA DE FONDOS S/G MENSAJES SWIFT NRO. 10369 DE LA FECHA Y NOTA CITE DGAC/3568/2023 DE F.15.06.2023 (HRE-TGL-9395) DE LA DIRECCION GENERAL DE AERONAUTICA CIVIL (SECTOR PÚBLICO). DEBITO DE LA LIBRETA 00117012001 DGAC, REPOSICIÓN DE ÚTILES DE ESCRITORIO.</t>
  </si>
  <si>
    <t>||TRANSFERENCIA DE FONDOS SEGÚN MENSAJES SWIFT NROS. 10288 Y 10287 DE LA FECHA Y NOTA CITE: AGBC-AGBC/DAF/TFC-CPRV-0231-CAR/2023 DE FECHA 14/06/2023 (HRE-TGL-9340) DE LA AGENCIA BOLIVIANA DE CORREOS. DÉBITO DE LA LIB.000383012001 INGRESOS AGENCIA BOLIVIANA DE CORREOS, REPOSICIÓN ÚTILES DE ESCRITORIO</t>
  </si>
  <si>
    <t>'COBRO DE'||UTILES DE ESCRITORIO POR EL COMPROBANTE N° 1063243 DE LA FECHA, SEGUN NOTA CITE: PRS/GAFC-1382 DFC-423/2023 DE FECHA 14/6/2023 (HRE-TGL-9344). ENVIADA POR YACIMIENTOS PETROLIFEROS FISCALES BOLIVIANOS. (SECTOR PÚBLICO). DÉBITO DE LA LIBRETA 00513022001 YPFB - OPERACIONES.</t>
  </si>
  <si>
    <t>00132042002 DEPOSITO DE EFECTIVO, DEPOSITANTE: CIRO RODRIGUEZ LOZANO, CONCEPTO: DEP. DE FACTURA DE BOLETAS AREAS NO DECLARADAS, CUENTA DE DEPOSITO: CUENTA UNICA DEL TESORO</t>
  </si>
  <si>
    <t>00423012001 DEPOSITO DE EFECTIVO, DEPOSITANTE: CARLOS RODRIGO ZEBALLOS GONZALES, CONCEPTO: DEVOLUCION DE FONDOS, CUENTA DE DEPOSITO: CUENTA UNICA DEL TESORO</t>
  </si>
  <si>
    <t>00526012001 DEPOSITO DE EFECTIVO, DEPOSITANTE: BOLIVIA TV - DAVID ALANOCA QUINTEROS, CONCEPTO: DEVOLUCION DE FONDOS EN AVANCE, CUENTA DE DEPOSITO: CUENTA UNICA DEL TESORO</t>
  </si>
  <si>
    <t>00526012001 DEPOSITO DE EFECTIVO, DEPOSITANTE: BOLIVIA TV-ANGEL CARDENAS, CONCEPTO: DEVOLUCION DE VIATICOS VIAJE YACUIBA, CUENTA DE DEPOSITO: CUENTA UNICA DEL TESORO</t>
  </si>
  <si>
    <t>00526012001 DEPOSITO DE EFECTIVO, DEPOSITANTE: BOLIVIA TV-JAIME AÑAHUAYA, CONCEPTO: DEVOLUCION DE VIATICOS VIAJE YACUIBA, CUENTA DE DEPOSITO: CUENTA UNICA DEL TESORO</t>
  </si>
  <si>
    <t>00099021001 DEPOSITO DE EFECTIVO, DEPOSITANTE: ADRIANA NICOLE RIOS CORTEZ, CONCEPTO: DEVOLUCION DE VIATICOS, CUENTA DE DEPOSITO: CUENTA UNICA DEL TESORO</t>
  </si>
  <si>
    <t>00423012001 DEPOSITO DE EFECTIVO, DEPOSITANTE: OMAR ALARCON GARCIA -CAJA DE SALUD DE CAMINOS, CONCEPTO: DEVOLUCION DE SALDOS NO EJECUTADOS, CUENTA DE DEPOSITO: CUENTA UNICA DEL TESORO</t>
  </si>
  <si>
    <t>00526012001 DEPOSITO DE EFECTIVO, DEPOSITANTE: BOLIVIA TV - FRANZ LLIULLY CHIPANA, CONCEPTO: DEVOLUCION DE VIATICOS VIAJE CHACO - TARIJA, CUENTA DE DEPOSITO: CUENTA UNICA DEL TESORO</t>
  </si>
  <si>
    <t>00389012001 DEPOSITO DE EFECTIVO, DEPOSITANTE: NAABOL - OFICINA CENTRAL, CONCEPTO: DEVOLUCION DE RECURSOS NO EJECUTADOS POR EL MANTENIMIENTO DE LA OACI DEL C-31 N°847 DA 1, CUENTA DE DEPOSITO: CUENTA UNICA DEL TESORO</t>
  </si>
  <si>
    <t>00099021001 DEPOSITO DE EFECTIVO, DEPOSITANTE: DORA MARY CHIPANA MAMANI, CONCEPTO: LEY FINANCIAL-DEVOLUCION, CUENTA DE DEPOSITO: CUENTA UNICA DEL TESORO</t>
  </si>
  <si>
    <t>00132032001 DEPOSITO DE EFECTIVO, DEPOSITANTE: LAURA TICONA ANGEL MIGUEL, CONCEPTO: DEVOLUCION VIATICO, CUENTA DE DEPOSITO: CUENTA UNICA DEL TESORO</t>
  </si>
  <si>
    <t>00132032001 DEPOSITO DE EFECTIVO, DEPOSITANTE: EDWIN QUISBERT TAPIA, CONCEPTO: DEVOLUCION VIATICO, CUENTA DE DEPOSITO: CUENTA UNICA DEL TESORO</t>
  </si>
  <si>
    <t>||TRANSFERENCIA DE FONDOS SEGÚN NOTA CITE: MEFP/VTCP/DGPOT/UPCFTGN/N°1031/2023 DE LA FECHA ENVIADA POR EL MINISTERIO DE ECONOMÍA Y FINANZAS PÚBLICAS (HRE-TSO-938). DEBITO DE LA LIBRETA N°00513012015 YPFB - HEROES DEL CHACO - BS. (VENTA DIVISAS)</t>
  </si>
  <si>
    <t>||TRANSFERENCIA DE FONDOS SEGÚN NOTA CITE: MEFP/VTCP/DGPOT/UPCFTGN/N°1031/2023 DE LA FECHA ENVIADA POR EL MINISTERIO DE ECONOMÍA Y FINANZAS PÚBLICAS (HRE-TSO-938). DEBITO DE LA LIBRETA N°00513012007 YPFB RECURSOS NACIONALIZACIÓN. REPOSICION UTILES DE ESCRITORIO</t>
  </si>
  <si>
    <t>REGULARIZACION DE TRANSFERENCIA DEL EXTERIOR SEGUN SWIFT NO.9126 Y NO.9125 DE FECHA 28/06/2023 ORDENANTE: BOLIVIANA DE AVIACIÓN-BOA INC REF.: CRED INV 433 RFB 2230094 18.00 FEE DEDUCTED LIB. 00525012001 LBP-TRANSPORTES AEREOS BOLIVIANOS (4030001162)</t>
  </si>
  <si>
    <t>00041031107 DEPOSITO DE EFECTIVO, DEPOSITANTE: WILLIAMS MAMANI MANCILLA, CONCEPTO: DEVOLUCION DE RECURSOS NO UTILIZADOS "PASAJES", CUENTA DE DEPOSITO: CUENTA UNICA DEL TESORO</t>
  </si>
  <si>
    <t>00099021001 DEPOSITO DE EFECTIVO, DEPOSITANTE: WILSON ROBERT MOROCHI LIMA, CONCEPTO: DEVOLUCION DE SALARIO MES DE MAYO - 2023 MONTO EXCEDENTARIO, CUENTA DE DEPOSITO: CUENTA UNICA DEL TESORO</t>
  </si>
  <si>
    <t>00548132001 DEPOSITO DE EFECTIVO, DEPOSITANTE: OSCAR PATTY HUANCA, CONCEPTO: DEVOLUCION DE 13% POR VIATICOS, CUENTA DE DEPOSITO: CUENTA UNICA DEL TESORO</t>
  </si>
  <si>
    <t>NUMERO DE LIBRETA CUT: 00099024113 OPERACIÓN E18 TRANSFERENCIA DEL SISTEMA FINANCIERO POR CUENTA DE TERCEROS A LA CUT TRANSFERENCIA DEVOLUCION DE RECURSOS DESEMBOLSADOS POR ANTICIPO 20% DEL PROYECTO CONST. MODULO TECNOLOGICO TECNICO HUMANISTICO BERMEJO - TARIJA SOLICITUD ZERON CHAVARRIA NELSON MA</t>
  </si>
  <si>
    <t>00212012001 DEPOSITO DE EFECTIVO, DEPOSITANTE: RODRIGO MORALES PAUCARA, CONCEPTO: DEVOLUCION, CUENTA DE DEPOSITO: CUENTA UNICA DEL TESORO</t>
  </si>
  <si>
    <t>00526012001 DEPOSITO DE EFECTIVO, DEPOSITANTE: BOLIVIA TV DENIS BARRIENTOS CHAVEZ, CONCEPTO: DEVOLUCION FONDOS EN AVANCE, CUENTA DE DEPOSITO: CUENTA UNICA DEL TESORO</t>
  </si>
  <si>
    <t>00206012001 DEPOSITO DE EFECTIVO, DEPOSITANTE: INSTITUTO NACIONAL DE ESTADISTICA, CONCEPTO: DEPÓSITO POR LA VENTA DE LA OFICINA CENTRAL LA PAZ DE FECHA 27/06/2023, CUENTA DE DEPOSITO: CUENTA UNICA DEL TESORO</t>
  </si>
  <si>
    <t>COBRO COSTOS DE PAPELERIA SEGUN TRANSFERENCIA DEL EXTERIOR POR ORDEN DE SOLGAS SA (LIMA PERU) REF.: CRED GLP FECHA VALOR 28/06/2023 LIB. 00513062002 YPFB - EXPORTACIÓN DE GLP Y OTROS-BOLIVIANOS</t>
  </si>
  <si>
    <t>TRANSFERENCIA DEL EXTERIOR SEGUN SWIFT NO.10391 Y NO.10390 DE FECHA 28/06/2023 ORDENANTE: BOLIVIANA DE AVIACIÓN-BOA INC REF.: CRED INV 1448 RFB 2267499 25.00 FEE DEDUCTED LIB. 00525012001 LBP-TRANSPORTES AEREOS BOLIVIANOS (4030001162)</t>
  </si>
  <si>
    <t>A:00099021001 Transferencia de recursos a la Libreta 00099021001 TGN-RECURSOS ORDINARIOS (3987), de acuerdo a extracto bancario adjunto.</t>
  </si>
  <si>
    <t>TRANSFERENCIA RECIBIDA DEL EXTERIOR SEGÚN MENSAJES SWIFT Nos. 10417-10416 (REM.EXT.) DE FECHA 28-06-2023 POR DESEMBOLSO DE BIRF PRÉSTAMO 8552-BO 36 LIBRETA N° 00291012002 ABC-RECURSOS PROPIOS REF.: UTILES DE ESCRITORIO</t>
  </si>
  <si>
    <t>'COBRO DE'||ÚTILES DE ESCRITORIO POR EL COMPROBANTE NRO. 1063334 DE LA FECHA, S/G. NOTA CITE PRS/GAFC-1382 DFC-423/2023 DE FECHA 14/06/2023 (HRE-TGL-9344) ENVIADA POR YACIMIENTOS PETROLIFEROS FISCALES BOLIVIANOS. DEBITO DE LA LIBRETA 00513022001 YPFB  OPERACIONES.</t>
  </si>
  <si>
    <t>'COBRO DE'||UTILES DE ESCRITORIO POR EL COMPROBANTE N° 1063325 DE LA FECHA, SEGUN NOTA CITE: PRS/GAFC-1382 DFC-423/2023 DE FECHA 14/6/2023 (HRE-TGL-9344). ENVIADA POR YACIMIENTOS PETROLIFEROS FISCALES BOLIVIANOS. (SECTOR PÚBLICO). DÉBITO DE LA LIBRETA 00513022001 YPFB - OPERACIONES.</t>
  </si>
  <si>
    <t>'COBRO DE'||ÚTILES DE ESCRITORIO POR EL COMPROBANTE NRO. 1063328 DE LA FECHA, S/G. NOTA CITE PRS/GAFC-1382 DFC-423/2023 DE FECHA 14/06/2023 (HRE-TGL-9344) ENVIADA POR YACIMIENTOS PETROLIFEROS FISCALES BOLIVIANOS. DEBITO DE LA LIBRETA 00513022001 YPFB  OPERACIONES.</t>
  </si>
  <si>
    <t>00578012002 DEP.DE CHEQ.AJENOS,RET.DE CAM.,CONCEPTO: REVERSION,DEP.: BOLIVIANA DE AVIACION , PROCEDENCIA: BANCO UNION S.A., CHEQUE: 16685, FECHA DE EMISION:28/06/2023</t>
  </si>
  <si>
    <t>00099021001 DEP.DE CHEQ.AJENOS,RET.DE CAM.,CONCEPTO: MARIA LUISA ZEBALLOS CASTRO,DEP.: BANCO UNION S.A. , PROCEDENCIA: BANCO UNION S.A., CHEQUE: 191533, FECHA DE EMISION:28/06/2023</t>
  </si>
  <si>
    <t>00041011104 DEP.DE CHEQ.AJENOS,RET.DE CAM.,CONCEPTO: TRANSFERENCIA DE RECURSOS POR LA EMISION DE SELLO HECHO EN BOLIVIA MES DE MAYO 2023,DEP.: MDPYEP , PROCEDENCIA: BANCO UNION S.A., CHEQUE: 1260, FECHA DE EMISION:26/06/2023</t>
  </si>
  <si>
    <t>00041011103 DEP.DE CHEQ.AJENOS,RET.DE CAM.,CONCEPTO: TRANSFERENCIA DE RECURSOS POR LA EMISION DE AUTORIZACIONES PREVIAS DE IMPORTACION MES DE MAYO 2023,DEP.: MDPYEP , PROCEDENCIA: BANCO UNION S.A., CHEQUE: 1259, FECHA DE EMISION:26/06/2023</t>
  </si>
  <si>
    <t>00070011102 DEP.DE CHEQ.AJENOS,RET.DE CAM.,CONCEPTO: DEDUCCION SIN GOCE DE HABER A SERVIDORES PUBLICOS MTEPS H.R. MTEPS/2023-04524,DEP.: MINISTERIO DE TRABAJO EMPLEO Y PREVISION SOCIAL</t>
  </si>
  <si>
    <t>00070011102 DEP.DE CHEQ.AJENOS,RET.DE CAM.,CONCEPTO: DEDUCCION SIN GOCE DE HABER A SERVIDORES PUBLICOS MTEPS H.R. MTEPS/2023-08128,DEP.: MINISTERIO DE TRABAJO EMPLEO Y PREVISION SOCIAL</t>
  </si>
  <si>
    <t>||TRANSFERENCIA DE FONDOS SEGÚN MENSAJES SWIFT N°10429 Y 10428 DE LA FECHA Y NOTA CITE: DGAC/3568/2023 (HRE-TGL-9395) DE FECHA 15/06/2023 DE LA DIRECCIÓN GENERAL DE AERONÁUTICA CIVIL. (SECTOR PÚBLICO). DÉBITO DE LA LIBRETA 0117012001 DGAC, REPOSICIÓN DE ÚTILES DE ESCRITORIO.</t>
  </si>
  <si>
    <t>'TRANSFERENCIA DE FONDOS||A SOLICITUD DEL MEFP, S/G. NOTA CITE: MEFP/VTCP/DGAFT/UOIET/TES/N°1614/23 DE LA FECHA, (HRE-TSO-941), PAGO COMISIONES A FAVOR DEL VICEMIN. DE TESORO POR DÉBITOS INSTRUIDOS AL BCB EN JUNIO/2023 POR APORTES A LA FAM CORRESPONDIENTES A MAYO/2023 DEBITO DE LA CTA. N°1-18256011, REPOSICIÓN DE ÚTILES DE ESCRITORIO</t>
  </si>
  <si>
    <t>||COMISION TRANSFERENCIA FDOS.AL EXTERIOR 0,10% S/USD268.690,91,REEMB.GSTS.COMUNICACION BS220.-Y EMISION COMP.CONTABLE BS50.-REF.:PAGO 13 LC I-2023-12 P/C ECEBOL A/F SACYR IND.,SLU,IMASA ING.Y PROY.SA,UTE POT.UNIÓN TEMP.EMPRESAS,EN COMPL.A COMP.1063317,28/06/23. LIB.00132039202 SEDEM-FOMENTO A LAS EMPRESAS PUBLICAS PRODUCTIVAS R.:COMISIONES PAGO 13 LC I-2023-12</t>
  </si>
  <si>
    <t>||COMISION TRANSFERENCIA FDOS.AL EXTERIOR 0,10% S/USD283.679,47,REEMB.GSTS.COMUNICACION BS220.-Y EMISION COMP.CONTABLE BS50.-REF.:PAGO 12 LC I-2023-12 P/C ECEBOL A/F SACYR IND.,SLU,IMASA ING.Y PROY.SA,UTE POT.UNIÓN TEMP.EMPRESAS,EN COMPL.A COMP.1063315,28/06/23. LIB.00132039202 SEDEM-FOMENTO A LAS EMPRESAS PUBLICAS PRODUCTIVAS R.:COMISIONES PAGO 12 LC I-2023-12</t>
  </si>
  <si>
    <t>||COMISION TRANSFERENCIA FDOS.AL EXTERIOR 0,10% S/USD187.245,32,REEMB.GSTS.COMUNICACION BS220.-Y EMISION COMP.CONTABLE BS50.-REF.:PAGO 11 LC I-2023-12 P/C ECEBOL A/F SACYR IND.,SLU,IMASA ING.Y PROY.SA,UTE POT.UNIÓN TEMP.EMPRESAS,EN COMPL.A COMP.1063313,28/06/23. LIB.00132039202 SEDEM-FOMENTO A LAS EMPRESAS PUBLICAS PRODUCTIVAS R.:COMISIONES PAGO 11 LC I-2023-12</t>
  </si>
  <si>
    <t>||COMISION TRANSFERENCIA FDOS.AL EXTERIOR 0,10% S/USD152.393,51,REEMB.GSTS.COMUNICACION BS220.-Y EMISION COMP.CONTABLE BS50.-REF.:PAGO 10 LC I-2023-12 P/C ECEBOL A/F SACYR IND.,SLU,IMASA ING.Y PROY.SA,UTE POT.UNIÓN TEMP.EMPRESAS,EN COMPL.A COMP.1063311,28/06/23. LIB.00132039202 SEDEM-FOMENTO A LAS EMPRESAS PUBLICAS PRODUCTIVAS R.:COMISIONES PAGO 10 LC I-2023-12</t>
  </si>
  <si>
    <t>||COMISION TRANSFERENCIA FDOS.AL EXTERIOR 0,10% S/USD159.491,59,REEMB.GSTS.COMUNICACION BS220.-Y EMISION COMP.CONTABLE BS50.-REF.:PAGO 14 LC I-2023-12 P/C ECEBOL A/F SACYR IND.,SLU,IMASA ING.Y PROY.SA,UTE POT.UNIÓN TEMP.EMPRESAS,EN COMPL.A COMP.1063319,28/06/23. LIB.00132039202 SEDEM-FOMENTO A LAS EMPRESAS PUBLICAS PRODUCTIVAS R.:COMISIONES PAGO 14 LC I-2023-12</t>
  </si>
  <si>
    <t>00283074101 DEPOSITO DE EFECTIVO, DEPOSITANTE: ADUANA NACIONAL - MARIA ESTELA NARVAEZ SORUCO, CONCEPTO: DEVOLUCION DE PAGO EN DEMASIA, CUENTA DE DEPOSITO: CUENTA UNICA DEL TESORO</t>
  </si>
  <si>
    <t>00389012001 DEPOSITO DE EFECTIVO, DEPOSITANTE: DANIEL ALEJANDRO VARGAS PIEROLA, CONCEPTO: DEVOLUCION DE RECURSOS NO EJECUTADOS POR TRAMITE CERTIFICACION CIAC DEL C31-848, CUENTA DE DEPOSITO: CUENTA UNICA DEL TESORO</t>
  </si>
  <si>
    <t>00099021001 DEPOSITO DE EFECTIVO, DEPOSITANTE: CARLOS SALINAS VARGAS, CONCEPTO: DEVOLUCION POR EXCEDENTE DE LLAMADAS CORRESPONDIENTE AL MES DE MAYO 2023, CUENTA DE DEPOSITO: CUENTA UNICA DEL TESORO</t>
  </si>
  <si>
    <t>00046171101 DEPOSITO DE EFECTIVO, DEPOSITANTE: BIOMERLAB SRL., CONCEPTO: SANCION POR INCUMPLIMIENTO A LA NORMA RESOLUCION ADMINISTRATIVA N° S/122 GESTION 2023, CUENTA DE DEPOSITO: CUENTA UNICA DEL TESORO</t>
  </si>
  <si>
    <t>00046051101 DEPOSITO DE EFECTIVO, DEPOSITANTE: MINISTERIO DE SALUD Y DEPORTES - PAOLA MEJIA LACOA, CONCEPTO: DEVOLUCION DE SALDOS NO EJECUTADOS DE LA ENT. 46, DA-5 C31 - 973 DESEMBOLSO FONDOS EN AVANCE, CUENTA DE DEPOSITO: CUENTA UNICA DEL TESORO</t>
  </si>
  <si>
    <t>00526012001 DEPOSITO DE EFECTIVO, DEPOSITANTE: BOLIVIA TV-RAMIRO FRANZ ADUVIRI INCA, CONCEPTO: DEVOLUCION SALDO FONDO EN AVANCE, CUENTA DE DEPOSITO: CUENTA UNICA DEL TESORO</t>
  </si>
  <si>
    <t>00099021001 DEPOSITO DE EFECTIVO, DEPOSITANTE: WILSON JUAN ARIÑEZ LUNA, CONCEPTO: DEVOLUCION DE FONDOS EN AVANCE, CUENTA DE DEPOSITO: CUENTA UNICA DEL TESORO</t>
  </si>
  <si>
    <t>||LIBRETA CUT N°00132049201 DESEMBOLSO DEL PRESTAMO DE DINERO DEL FIDEICOMISO DEL FINPRO N°024 CON LA EMPRESA SEDEM PROYECTO "IMPLEMENTACION DE LA PLANTA DE BIOINSUMOS EN SANTA CRUZ " S/NOTA BDP/GO/JNPC/3412/2023.</t>
  </si>
  <si>
    <t>00213012001 DEPOSITO DE EFECTIVO, DEPOSITANTE: RUIZ ATANACIO NIHEL, CONCEPTO: DEVOLUCION DE VIATICOS, CUENTA DE DEPOSITO: CUENTA UNICA DEL TESORO</t>
  </si>
  <si>
    <t>00213012001 DEPOSITO DE EFECTIVO, DEPOSITANTE: GUTIERREZ MOREIRA FREDDY, CONCEPTO: DEVOLUCION DE PASAJES, CUENTA DE DEPOSITO: CUENTA UNICA DEL TESORO</t>
  </si>
  <si>
    <t>00046104203 DEPOSITO DE EFECTIVO, DEPOSITANTE: FABIOLA PEREDO SANCHEZ, CONCEPTO: REVERSION, CUENTA DE DEPOSITO: CUENTA UNICA DEL TESORO</t>
  </si>
  <si>
    <t>00548012001 DEPOSITO DE EFECTIVO, DEPOSITANTE: GEOVANA MARCELA ESCALANTE ARAMAYO, CONCEPTO: DEVOLUCION DE VIATICOS, CUENTA DE DEPOSITO: CUENTA UNICA DEL TESORO</t>
  </si>
  <si>
    <t>00099021001 DEPOSITO DE EFECTIVO, DEPOSITANTE: ASFI - HERBERT JESUS ESPINOZA PELAEZ, CONCEPTO: FACTURA NAABOL EMITIDA EN FECHA 02 DE MAYO DE 2023 NO DECLARADA ASFI- HERBERT JESUS ESPINOZA PELAEZ, CUENTA DE DEPOSITO: CUENTA UNICA DEL TESORO</t>
  </si>
  <si>
    <t>00086011101 DEPOSITO DE EFECTIVO, DEPOSITANTE: JAMES OSCAR APAZA HUANCA, CONCEPTO: DEVOLUCION DE VIATICOS, CUENTA DE DEPOSITO: CUENTA UNICA DEL TESORO</t>
  </si>
  <si>
    <t>00086011101 DEPOSITO DE EFECTIVO, DEPOSITANTE: LUIS FERNANDO VEGA CHAVEZ, CONCEPTO: DEVOLUCION DE VIATICOS, CUENTA DE DEPOSITO: CUENTA UNICA DEL TESORO</t>
  </si>
  <si>
    <t>00099021001 DEPOSITO DE EFECTIVO, DEPOSITANTE: ASFI- HERBERT JESUS ESPINOZA PELAEZ, CONCEPTO: FACTURA NAABOL EMITIDA EN FECHA 27 DE ABRIL DE 2023 NO DECLARADA ASFI-HERBERT JESUS ESPINOZA PELAEZ, CUENTA DE DEPOSITO: CUENTA UNICA DEL TESORO</t>
  </si>
  <si>
    <t>00099021001 DEPOSITO DE EFECTIVO, DEPOSITANTE: ELIZABETH ANA FERREL ALVAREZ, CONCEPTO: DEVOLUCION PAGO SIN GOCE DE HABERES - RETROACTIVO, CUENTA DE DEPOSITO: CUENTA UNICA DEL TESORO</t>
  </si>
  <si>
    <t>TRANSFERENCIA RECIBIDA DEL EXTERIOR SEGÚN MENSAJES SWIFT Nos. 10481-10473 (REM.EXT.) DE FECHA 29-06-2023 POR DESEMBOLSO DE CAF PRÉSTAMO CFA010869 CONSTRUCCIÓN DOBLE VÍA SUCRE YAMPARÁEZ LIBRETA N° 00291012002 ABC-RECURSOS PROPIOS REF.: UTILES DE ESCRITORIO</t>
  </si>
  <si>
    <t>TRANSFERENCIA RECIBIDA DEL EXTERIOR SEGÚN MENSAJES SWIFT Nos. 10471-10470 (REM.EXT.) DE FECHA 29-06-2023 POR DESEMBOLSO DE BID PRÉSTAMO 4403/BL-BO REQ 00025 BO 2023159154 LIBRETA N° 00287102001 FPS-RECURSOS PROPIOS REF.: UTILES DE ESCRITORIO</t>
  </si>
  <si>
    <t>TRANSFERENCIA DEL EXTERIOR SEGUN SWIFT NO.10459 DE FECHA 29/06/2023 ORDENANTE: FASS INDUSTRIA E COMERCIO DE P (BRAZIL RIBERAO PRETO) REF.: CRED INV NRO. YLB-GCO-0109-OD LIB. 00597012001 RECURSOS PROPIOS VENTAS YLB</t>
  </si>
  <si>
    <t>00099021001 DEPOSITO DE EFECTIVO, DEPOSITANTE: LENIN POMARI RODRIGUEZ, CONCEPTO: DEVOLUCION DEL PAGO DE AGUINALDO DE DICIEMBRE 2022, CUENTA DE DEPOSITO: CUENTA UNICA DEL TESORO</t>
  </si>
  <si>
    <t>00099021001 DEPOSITO DE EFECTIVO, DEPOSITANTE: VIVIANA MARTHA OSSIO YAPUR, CONCEPTO: DEVOLUCION FACTURAS NAABOL, CUENTA DE DEPOSITO: CUENTA UNICA DEL TESORO</t>
  </si>
  <si>
    <t>TRANSFERENCIA DE FONDOS AL EXTERIOR A SOLICITUD DE YACIMIENTOS PETROLIFEROS FISCALES BOLIVIANOS SEGUN SOLICITUD YPFB-0042-2023 REF: PAGO A REPRESENTACION DE YPFB EN RIO DE JANEIRO BRASIL PARA CUBRIR GASTOS OPERATIVOS 2DO TRIMESTRE 2023 LIB. 00513012003 LBP-YPFB (2011349681373)</t>
  </si>
  <si>
    <t>COBRO COSTOS DE PAPELERIA POR REGULARIZACION DE TRANSFERENCIA DEL EXTERIOR POR ORDEN DE BOTRADING SA (ASUNCION PARAGUAY) REF.: YPFB OPERAC FIN EXT GARANTIA DE SERIEDAD DE PROPUESTA PAC4113 SUM CRUDO Y COND AL MER INT FECHA VALOR 26/06/2023 LIB. 00513012003 LBP-YPFB (2011349681373)</t>
  </si>
  <si>
    <t>COBRO COSTOS DE PAPELERIA SEGUN TRANSFERENCIA DEL EXTERIOR POR ORDEN DE FASS INDUSTRIA E COMERCIO DE P (BRAZIL RIBERAO PRETO) REF.: CRED INV NRO. YLB-GCO-0109-OD LIB. 00597012001 RECURSOS PROPIOS VENTAS YLB</t>
  </si>
  <si>
    <t>00099021001 DEPOSITO DE EFECTIVO, DEPOSITANTE: MARTIN FERRUFINO MAIDANA, CONCEPTO: DEVOLUCION VIATICOS ASFI, CUENTA DE DEPOSITO: CUENTA UNICA DEL TESORO</t>
  </si>
  <si>
    <t>00099021001 DEPOSITO DE EFECTIVO, DEPOSITANTE: MARTIN FERRUFINO MAIDANA, CONCEPTO: FACTURA NAABOL, CUENTA DE DEPOSITO: CUENTA UNICA DEL TESORO</t>
  </si>
  <si>
    <t>NUMERO DE LIBRETA CUT: 00086014407 OPERACIÓN E75 TRANSFERENCIA DE LA CUENTA FISCAL BUN A LA CUT EN MN TRANSFERENCIA DE FONDOS A SOLICITUD DE: SEARPI, CITE:OF.SEARPI NÂ° 430/2023 CUENTA CUT 3987 LIBRETA NÂ° 00086014407 MMAYA- BS-PLAN NACIONAL DE CUENCAS PROYECTOS (99 13 -17).</t>
  </si>
  <si>
    <t>NUMERO DE LIBRETA CUT: 00046021109 OPERACIÓN E75 TRANSFERENCIA DE LA CUENTA FISCAL BUN A LA CUT EN MN TRANSFERENCIA DE FONDOS A SOLICITUD DE: GOBIERNO AUTONOMO MUNICIPAL SAN LORENZO, CITE: OF. DESP. GAMSL NÂ° 647/2023 CUENTA CUT 3987 LIBRETA NÂ° 00046021109 MS-MIN. SALUD-RECAUDACIONES.</t>
  </si>
  <si>
    <t>NUMERO DE LIBRETA CUT: 00046024102 OPERACIÓN E75 TRANSFERENCIA DE LA CUENTA FISCAL BUN A LA CUT EN MN TRANSFERENCIA DE FONDOS A SOLICITUD DE: GOBIERNO AUTONOMO DEPARTAMENTAL DE SANTA CRUZ, CITE: OF.CONTA.NO 021/2023 CUENTA CUT 3987 LIBRETA NÂ° 00046024102 MS TRANSFERENCIAS - GOBERNACIONES - SED</t>
  </si>
  <si>
    <t>NUMERO DE LIBRETA CUT: 00046024102 OPERACIÓN E75 TRANSFERENCIA DE LA CUENTA FISCAL BUN A LA CUT EN MN TRANSFERENCIA DE FONDOS A SOLICITUD DE: GOBIERNO AUTONOMO DEPARTAMENTAL DE CHUQUISACA, CITE:SDGAYF/DAF/JTYCP NÂ°469/2023 CUENTA CUT 3987 LIBRETA NÂ° 00046024102 MS-TRANSFERENCIAS GOBERNACIONES-</t>
  </si>
  <si>
    <t>A:00046058003 Débito Automático por incumplimiento del GAM Puna, al Convenio Interinstitucional N°0049 de 03 de agosto de 2011 y sus cinco Enmiendas de 31 de diciembre de 2012, 2013, 2014, 2015 y 28 de diciembre de 2016, respectivamente, suscritos entre el GAM Puna y el MIN SD, para el proyecto “Implementación de Carpas Solares en Comunidades del Municipio de Puna - PMDC”.</t>
  </si>
  <si>
    <t>00015021103 DEP.DE CHEQ.AJENOS,RET.DE CAM.,CONCEPTO: DISPONIBILIDAD DE RECURSOS Y PAGOS,DEP.: POLICIA BOLIVIANA - RECAUDACIONES , PROCEDENCIA: BANCO UNION S.A., CHEQUE: 4733, FECHA DE EMISION:28/06/2023</t>
  </si>
  <si>
    <t>00016281101 DEP.DE CHEQ.AJENOS,RET.DE CAM.,CONCEPTO: DEPÓSITO RECURSOS,DEP.: MIN EDUCACION - ESFM MULTIETNICA INDIGENA , PROCEDENCIA: BANCO UNION S.A., CHEQUE: 1288, FECHA DE EMISION:22/06/2023</t>
  </si>
  <si>
    <t>00066014202 DEP.DE CHEQ.AJENOS,RET.DE CAM.,CONCEPTO: LICENCIA SIN GOCE DE HABERES SR. RAFAEL JORGE AGUILAR GUTIERREZ, PERSONAL EVENTUAL PIU ABRIL/ 2023,DEP.: MINISTERIO DE PLANIFICACION DEL DESARROLLO</t>
  </si>
  <si>
    <t>||TRANSFERENCIA DE FONDOS S/G MENSAJE SWIFT NRO. 10486 DE LA FECHA Y NOTA CITE DGAC/3568/2023 DE F.15.06.2023 (HRE-TGL-9395) DE LA DIRECCION GENERAL DE AERONAUTICA CIVIL (SECTOR PÚBLICO). DEBITO DE LA LIBRETA 0117012001 DGAC, REPOSICIÓN DE ÚTILES DE ESCRITORIO.</t>
  </si>
  <si>
    <t>||TRANSFERENCIA DE FONDOS S/G MENSAJES SWIFT NROS. 10436 Y 10434 NOTA ENVIADA POR NAABOL CITE CAR/DGE-DNAF N°0120/2023 DE F.20.06.2023. (HRE-TGL-9614) (SECTOR PÚBLICO). DEBITO DE LA LIB. 00389012001 NAABOL- ADMINISTRACIÓN , REPOSICIÓN DE ÚTILES DE ESCRITORIO</t>
  </si>
  <si>
    <t>||TRANSFERENCIA DE FONDOS S/G. MENSAJE SWIFT NRO. 10487 DE LA FECHA, Y NOTA REMITIDA POR NAVEGACIÓN AEREA Y AEROPUERTOS BOLIVIANOS CITE: CAR/DGE-DNAF N°0120/2023 DE FECHA 20/06/2022 (HRE-TGL-9614) (SECTOR PÚBLICO). DÉBITO DE LA LIBRETA 00389012001 NAABOL-ADMINISTRACION, REPOSICIÓN ÚTILES DE ESCRITORIO.</t>
  </si>
  <si>
    <t>'COBRO DE'||ÚTILES DE ESCRITORIO POR EL COMPROBANTE N°1063385 SEGÚN NOTA CITE: PRS/GAFC-1382 DFC-423/2023 DE FECHA 14/06/2023 (HRE-TGL-9344) DE YACIMIENTOS PETROLÍFEROS FISCALES BOLIVIANOS. (SECTOR PÚBLICO). DÉBITO DE LA LIBRETA 00513022001 YPFB - OPERACIONES, REPOSICIÓN DE ÚTILES DE ESCRITORIO.</t>
  </si>
  <si>
    <t>'COBRO DE'||ÚTILES DE ESCRITORIO POR EL COMPROBANTE N°1063388 SEGÚN NOTA CITE: PRS/GAFC-1382 DFC-423/2023 DE FECHA 14/06/2023 (HRE-TGL-9344) DE YACIMIENTOS PETROLÍFEROS FISCALES BOLIVIANOS. (SECTOR PÚBLICO). DÉBITO DE LA LIBRETA 00513022001 YPFB - OPERACIONES, REPOSICIÓN DE ÚTILES DE ESCRITORIO.</t>
  </si>
  <si>
    <t>||TRANSFERENCIAS DEL EXTERIOR SEGUN MENSAJES SWIFT NROS. 10435 Y 10433 DE LA FECHA Y NOTA CITE: DGAC/3568/2023 DE FECHA 15/06/2023. (HRE-TGL-9395) REMITIDA POR LA DIRECCIÓN GENERAL DE AERONAUTICA CIVIL. (SECTOR PÚBLICO). DEBITO DE LA LIBRETA 00117012001 DGAC, REPOSICIÓN DE ÚTILES DE ESCRITORIO.</t>
  </si>
  <si>
    <t>A:00373024108 Transferencia de recursos a requerimiento del Fondo de Desarrollo Indígena s/g notas CITE: FDI/DGE/ EXT/Nos. 0352 y 0354/2023 en el marco de convenios suscritos con diferentes Gobiernos Autónomos Municipales (GAM) recursos destinados a Programas y/o Proyectos de los GAM, de acuerdo al Informe CITE: MEFP/VTCP/ DGPOT/UPCFTGN INF/N° 56/2023, H.R.6-14132-R; 6-14077-R</t>
  </si>
  <si>
    <t>||TRANSFERENCIA DE FONDOS S/G. MENSAJES SWIFT NROS. 10484 Y 10483 DE LA FECHA. EN ATENCIÓN A NOTA CITE: ABE-DGE 437/2023 DE FECHA 16/06/2023 (HRE-TGL-9535) DE LA AGENCIA BOLIVIANA ESPACIAL. A LA LIBRETA 00585012002 ABE-VENTA DE SERVICIOS DE COMUNICACIÓN; P. CTA. DE SES S.A.</t>
  </si>
  <si>
    <t>||TRANSFERENCIA DE FONDOS SEGÚN MENSAJE SWIFT N°10499 DE LA FECHA Y NOTA CITE: DGAC/3568/2023 (HRE-TGL-9395) DE FECHA 15/06/2023 DE LA DIRECCIÓN GENERAL DE AERONÁUTICA CIVIL. (SECTOR PÚBLICO). DÉBITO DE LA LIBRETA 0117012001 DGAC, REPOSICIÓN DE ÚTILES DE ESCRITORIO.</t>
  </si>
  <si>
    <t>||TRANSFERENCIAS DEL EXTERIOR SEGUN MENSAJES SWIFT NROS. 10493 Y 10492 DE LA FECHA Y NOTA CITE: DGAC/3568/2023 DE FECHA 15/06/2023. (HRE-TGL-9395) REMITIDA POR LA DIRECCIÓN GENERAL DE AERONAUTICA CIVIL. (SECTOR PÚBLICO). DEBITO DE LA LIBRETA 00117012001 DGAC, REPOSICIÓN DE ÚTILES DE ESCRITORIO.</t>
  </si>
  <si>
    <t>||TRANSFERENCIAS DEL EXTERIOR S/G MENSAJES SWIFT NROS. 10485 Y 10432 DE LA FECHA Y NOTAS CITE: NAABOL-DNAF/N°0117/2022 DE F.4/4/2022 (HRE-TGL-5306) Y CITE: CAR/DGE-DNAF N° 0120/2023 DE F.20/6/2023 (HRE-TGL-9614). REMITIDAS POR NAVEGACIÓN AÉREA Y AEROPUERTOS BOLIVIANOS. (SECTOR PÚBLICO) DEBITO DE LA LIBRETA 00389012001 NAABOL-ADMINISTRACION, REPOSICIÓN ÚTILES DE ESCRITORIO.</t>
  </si>
  <si>
    <t>'COBRO DE'||ÚTILES DE ESCRITORIO POR EL COMPROBANTE NRO. 1063408 DE LA FECHA, S/G. NOTA CITE PRS/GAFC-1382 DFC-423/2023 DE FECHA 14/06/2023 (HRE-TGL-9344) ENVIADA POR YACIMIENTOS PETROLIFEROS FISCALES BOLIVIANOS. DEBITO DE LA LIBRETA 00513022001 YPFB  OPERACIONES.</t>
  </si>
  <si>
    <t>00046171101 DEPOSITO DE EFECTIVO, DEPOSITANTE: MEDIMUND. PARA BOLIVIA, CONCEPTO: SANCION ADMINISTRATIVA RES. ADM N° S/172 DE 22 DE DICIEMBRE, CUENTA DE DEPOSITO: CUENTA UNICA DEL TESORO</t>
  </si>
  <si>
    <t>PAGO A NATIXIS FRANCIA PRÉSTAMO 931-OB1 VCTO. 30-06-2023 POR CUENTA DE SEMAPA , VALOR 30-06-2023 CAPITAL EUR 16.142,00 INTERESES EUR 363,20 LIB. 00099031002 RECUP.DIFERENCIALES CAPITAL E INTERES-CRED.EXT.</t>
  </si>
  <si>
    <t>PAGO A NATIXIS FRANCIA PRÉSTAMO 931-OA1 VCTO. 30-06-2023 POR CUENTA DE GMSCZ , VALOR 30-06-2023 CAPITAL EUR 110.336,00 INTERESES EUR 8.043,14 LIB. 00099031002 RECUP.DIFERENCIALES CAPITAL E INTERES-CRED.EXT.</t>
  </si>
  <si>
    <t>00099021001 DEPOSITO DE EFECTIVO, DEPOSITANTE: ANGELA ALEJANDRA MEDRANO ROCHA 3384880 LP, CONCEPTO: FACTURA NAABOL, CUENTA DE DEPOSITO: CUENTA UNICA DEL TESORO</t>
  </si>
  <si>
    <t>00099021001 DEPOSITO DE EFECTIVO, DEPOSITANTE: HERBERT LOT ARRIAGUE ALTUZARRA, CONCEPTO: DEVOLUCION AL TESORO GENERAL DE LA NACION, CUENTA DE DEPOSITO: CUENTA UNICA DEL TESORO</t>
  </si>
  <si>
    <t>00099021001 DEPOSITO DE EFECTIVO, DEPOSITANTE: TEODORA VALERIA MAMANI MAMANI, CONCEPTO: DEVOLUCION FACTURA NAABOL, CUENTA DE DEPOSITO: CUENTA UNICA DEL TESORO</t>
  </si>
  <si>
    <t>00099021001 DEPOSITO DE EFECTIVO, DEPOSITANTE: PATRICIA CONDE ESCOBAR, CONCEPTO: DEPÓSITOS POR RECALCULO DE VIATICOS ASFI - PATRICIA CONDE ESCOBAR, CUENTA DE DEPOSITO: CUENTA UNICA DEL TESORO</t>
  </si>
  <si>
    <t>00099021001 DEPOSITO DE EFECTIVO, DEPOSITANTE: FREDDY JHAMIL ZUBIETA JADUE, CONCEPTO: DEVOLUCION FACTURA NAABOL, CUENTA DE DEPOSITO: CUENTA UNICA DEL TESORO</t>
  </si>
  <si>
    <t>00015011108 DEPOSITO DE EFECTIVO, DEPOSITANTE: DANIEL CALLISAYA PAUCARA, CONCEPTO: DEVOLUCION DE ASIGNACION DE RECURSOS A NOMBRE DE DANIEL REYNALDO CALLISAYA PAUCARA, CUENTA DE DEPOSITO: CUENTA UNICA DEL TESORO</t>
  </si>
  <si>
    <t>00099021001 DEPOSITO DE EFECTIVO, DEPOSITANTE: MMA Y A RAFAEL MURILLA GARCIA, CONCEPTO: DEVOLUCION DE FONDOS EN AVANCE, CUENTA DE DEPOSITO: CUENTA UNICA DEL TESORO</t>
  </si>
  <si>
    <t>00099021001 DEPOSITO DE EFECTIVO, DEPOSITANTE: EDGAR VLADIMIR AQUISE HUANCA, CONCEPTO: DEPÓSITOS POR RECALCULO DE VIATICOS ASFI - EDGAR VLADIMIR AQUISE HUANCA, CUENTA DE DEPOSITO: CUENTA UNICA DEL TESORO</t>
  </si>
  <si>
    <t>00099021001 DEPOSITO DE EFECTIVO, DEPOSITANTE: VLADIMIR ULURI MAMANI - AISEM, CONCEPTO: DEVOLUCION PASAJE AEREO, CUENTA DE DEPOSITO: CUENTA UNICA DEL TESORO</t>
  </si>
  <si>
    <t>00099021001 DEPOSITO DE EFECTIVO, DEPOSITANTE: EDGAR OVANDO BUHEZO, CONCEPTO: FACTURAS NAABOL - EDGAR OVANDO BUHEZO, CUENTA DE DEPOSITO: CUENTA UNICA DEL TESORO</t>
  </si>
  <si>
    <t>00099021001 DEPOSITO DE EFECTIVO, DEPOSITANTE: FELIZA ROXANA JUSTINIANO VACA C.I. 3927213 SCZ., CONCEPTO: DEVOLUCION DE FONDOS NO UTILIZADOS, CUENTA DE DEPOSITO: CUENTA UNICA DEL TESORO</t>
  </si>
  <si>
    <t>00099021001 DEPOSITO DE EFECTIVO, DEPOSITANTE: JOSE NICOLAS CUARITA MAYDANA, CONCEPTO: DEVOLUCION, SALARIO DE MARZO/23, POR REVERSION DE PAGO DE JOSE N. CUARITA MAYDANA (FORM 991/23), CUENTA DE DEPOSITO: CUENTA UNICA DEL TESORO</t>
  </si>
  <si>
    <t>00099021001 DEPOSITO DE EFECTIVO, DEPOSITANTE: ENZO VICTOR BENAVIDES CHAVEZ, CONCEPTO: DEVOLUCION DE VIATICOS ASFI- ENZO VICTOR BENAVIDES CHAVEZ, CUENTA DE DEPOSITO: CUENTA UNICA DEL TESORO</t>
  </si>
  <si>
    <t>00526012001 DEPOSITO DE EFECTIVO, DEPOSITANTE: EMPRESA ESTATAL DE TELEVISION "BOLIVIA TV", CONCEPTO: DEVOLUCION DE LA COMPRA DE 2 ARTEFACTOS ELECTRONICOS, CUENTA DE DEPOSITO: CUENTA UNICA DEL TESORO</t>
  </si>
  <si>
    <t>A:00099021001 DEVOLUCION DEUDA AL TGN POR PARTE DEL SR. GUILLERMO ARAMAYO HERRERA CORRESPONDIENTE AL MES DE MAYO/2023. S/G. INF. SENASIR UAF-ITES Nº 0210/2023, DE FECHA 26/06/2023</t>
  </si>
  <si>
    <t>De: 00086051101 DEVOLUCION DE RECURSOS AL TESORO GENERAL DE LA NACION, SEGUN COMUNICADO MEFP/VTCP/DGPOT N° 9/2023. EN CUMPLIMIENTO A H.R. 2540/2023. PAGO DE COMISIONES POR SALDOS NO DESEMBOLSADOS EN CONVENIOS DE CREDITO EXTERNO DS 1841.</t>
  </si>
  <si>
    <t>PAGO PRÉSTAMO KFW ALEMANIA I-H-047 VCTO. 30-06-2023 POR CUENTA DE TGN SEGÚN NOTA COD.LIQ. 017487 DE FECHA 20-06-2023, VALOR 30-06-2023 LIBRETA NRO.00099021001 TGN-RECURSOS ORDINARIOS - 3987 REF.: COMISIONES BANCARIAS</t>
  </si>
  <si>
    <t>PAGO PRÉSTAMO KFW ALEMANIA I-H-047 VCTO. 30-06-2023 POR CUENTA DE TGN SEGÚN NOTA COD.LIQ. 017487 DE FECHA 20-06-2023, VALOR 30-06-2023 CAPITAL UFV 947.536,15 INTERESES UFV 67.511,94 LIBRETA NRO.00099021001 TGN-RECURSOS ORDINARIOS - 3987</t>
  </si>
  <si>
    <t>PAGO PRÉSTAMO KFW ALEMANIA 1993 65 263 VCTO. 30-12-2022 POR CUENTA DE TGN SEGÚN NOTA COD.LIQ. 017488 DE FECHA 20-06-2023, VALOR 30-06-2023 LIBRETA NRO.00099021001 TGN-RECURSOS ORDINARIOS - 3987 REF.: COMISIONES BANCARIAS</t>
  </si>
  <si>
    <t>PAGO PRÉSTAMO KFW ALEMANIA 1993 65 263 VCTO. 30-12-2022 POR CUENTA DE TGN SEGÚN NOTA COD.LIQ. 017488 DE FECHA 20-06-2023, VALOR 30-06-2023 CAPITAL UFV 663.953,72 INTERESES UFV 54.776,19 LIBRETA NRO.00099021001 TGN-RECURSOS ORDINARIOS - 3987</t>
  </si>
  <si>
    <t>DIFERENCIAL POR PAGO PRÉSTAMO KFW ALEMANIA KfW 198766453 VCTO. 30-06-2023 POR CUENTA DE GOB.AUT.DEPT.CHUQUIS SEGÚN NOTA COD.LIQ. 017486 DE FECHA 27-06-2023, VALOR 30-06-2023 INTERESES UFV 63.585,17 LIBRETA NRO. 00099031002 RECUP. DIFERENCIALES CAPITAL E INTERESES CRED.EXT.</t>
  </si>
  <si>
    <t>00015011108 DEPOSITO DE EFECTIVO, DEPOSITANTE: JUBILADOS BANCA PRIVADA, CONCEPTO: PAGO SERVICIO DE AGUA POTABLE (20% FACTURA JUNIO 2023), CUENTA DE DEPOSITO: CUENTA UNICA DEL TESORO</t>
  </si>
  <si>
    <t>00099021001 DEPOSITO DE EFECTIVO, DEPOSITANTE: LILY GLADYS FERNANDEZ VARGAS, CONCEPTO: DEVOLUCION DIFERENCIA DE PASAJES CAMARA DE DIPUTADOS, CUENTA DE DEPOSITO: CUENTA UNICA DEL TESORO</t>
  </si>
  <si>
    <t>00099021001 DEPOSITO DE EFECTIVO, DEPOSITANTE: SIMON VENTURA CONDORI, CONCEPTO: DEVOLUCION DE SALARIOS, CUENTA DE DEPOSITO: CUENTA UNICA DEL TESORO</t>
  </si>
  <si>
    <t>00015011107 DEPOSITO DE EFECTIVO, DEPOSITANTE: PROMID, CONCEPTO: PAGO CONSUMO ENERGIA ELECTRICA (JUNIO/23), CUENTA DE DEPOSITO: CUENTA UNICA DEL TESORO</t>
  </si>
  <si>
    <t>NUMERO DE LIBRETA CUT: 00150012001 OPERACIÓN E75 TRANSFERENCIA DE LA CUENTA FISCAL BUN A LA CUT EN MN TRANSFERENCIA DE FONDOS A SOLICITUD DE: PROYECTO SUCRE CIUDAD UNIVERSITARIA, CITE:PSCU-DAF 069/2023 CUENTA CUT 3987 LIBRETA NÂ° 00150012001 PSCU-ADMINISTRACIÃN</t>
  </si>
  <si>
    <t>NUMERO DE LIBRETA CUT: 00150014201 OPERACIÓN E75 TRANSFERENCIA DE LA CUENTA FISCAL BUN A LA CUT EN MN TRANSFERENCIA DE FONDOS A SOLICITUD DE: PROYECTO SUCRE CIUDAD UNIVERSITARIA, CITE:PSCU-DAF 068/2023 CUENTA CUT 3987 LIBRETA NÂ° 00150014201 PSCU-GESTION INSTITUCIONAL</t>
  </si>
  <si>
    <t>||COBRO DE ÚTILES DE ESCRITORIO POR COBRO COMISIONES QUE EFECTÚA EL MUFG BANK LTD. POR EL DESEMBOLSO DE JPY2.753.381 DEL PTMO. JICA BV-P5, SEGÚN NOTA MEFP/VTCP/DGCP/UODP/N° 575/2023 DE 29/06/2023. LIB. 00099021001 TGN-RECURSOS ORDINARIOS (3987) REF. ÚTILES DE ESCRITORIO</t>
  </si>
  <si>
    <t>TRANSFERENCIA RECIBIDA DEL EXTERIOR SEGÚN MENSAJES SWIFT Nos. 10594-10593 (REM.EXT.) DE FECHA 30-06-2023 POR DESEMBOLSO DE CAF PRÉSTAMO CAF 11807 PROYECTO CONSTRUCCIÓN CARRETERA ESCOMA-CHARAZANI TRAMO I LIBRETA N° 00291012002 ABC-RECURSOS PROPIOS REF.: UTILES DE ESCRITORIO</t>
  </si>
  <si>
    <t>00041044201 DEP.DE CHEQ.AJENOS,RET.DE CAM.,CONCEPTO: DEVOLUCION POR EL CONSUMO DE ENERGIA ELECTRICA POR LA UNIDAD DE AUDITORIA INTERNA,DEP.: PRO BOLIVIA , PROCEDENCIA: BANCO UNION S.A., CHEQUE: 617, FECHA DE EMISION:29/06/2023</t>
  </si>
  <si>
    <t>00041044201 DEP.DE CHEQ.AJENOS,RET.DE CAM.,CONCEPTO: DEVOLUCION POR EL CONSUMO DE ENERGIA ELECTRICA POR LA UNIDAD DE AUDITORIA INTERNA,DEP.: PRO BOLIVIA , PROCEDENCIA: BANCO UNION S.A., CHEQUE: 615, FECHA DE EMISION:29/06/2023</t>
  </si>
  <si>
    <t>00041044201 DEP.DE CHEQ.AJENOS,RET.DE CAM.,CONCEPTO: DEVOLUCION POR EL CONSUMO DE ENERGIA ELECTRICA POR LA UNIDAD DE AUDITORIA INTERNA,DEP.: PRO BOLIVIA , PROCEDENCIA: BANCO UNION S.A., CHEQUE: 618, FECHA DE EMISION:29/06/2023</t>
  </si>
  <si>
    <t>00041044201 DEP.DE CHEQ.AJENOS,RET.DE CAM.,CONCEPTO: DEVOLUCION POR EL CONSUMO DE ENERGIA ELECTRICA POR LA UNIDAD DE AUDITORIA INTERNA,DEP.: PRO BOLIVIA , PROCEDENCIA: BANCO UNION S.A., CHEQUE: 616, FECHA DE EMISION:29/06/2023</t>
  </si>
  <si>
    <t>00015011108 DEP.DE CHEQ.AJENOS,RET.DE CAM.,CONCEPTO: DEPÓSITO A LA CUT,DEP.: MINISTERIO DE GOBIERNO , PROCEDENCIA: BANCO UNION S.A., CHEQUE: 52294, FECHA DE EMISION:27/06/2023</t>
  </si>
  <si>
    <t>00373024105 DEP.DE CHEQ.AJENOS,RET.DE CAM.,CONCEPTO: DEVOLUCION DE FONDOS PROY. CONST. SIST. MICRORIEGO SUBCENTRAL HUANCANE,DEP.: GOBIERNO AUTONOMO MUNICIPAL DE LURIBAY , PROCEDENCIA: BANCO UNION S.A., CHEQUE: 7022, FECHA DE EMISION:28/06/2023</t>
  </si>
  <si>
    <t>00865012001 DEP.DE CHEQ.AJENOS,RET.DE CAM.,CONCEPTO: OTROS INGRESOS FONDESIF,DEP.: FONDESIF , PROCEDENCIA: BANCO UNION S.A., CHEQUE: 49, FECHA DE EMISION:29/06/2023</t>
  </si>
  <si>
    <t>00086031101 DEP.DE CHEQ.AJENOS,RET.DE CAM.,CONCEPTO: INGRESO AUTORIZACION DE TARJETAS DE REGISTRO REA MES MAYO,DEP.: REA - SERNAP , PROCEDENCIA: BANCO UNION S.A., CHEQUE: 1098, FECHA DE EMISION:29/06/2023</t>
  </si>
  <si>
    <t>00224012007 DEP.DE CHEQ.AJENOS,RET.DE CAM.,CONCEPTO: TRASPASO DE FONDOS, PARA EFECTUAR PAGOS VIA SIGEP PROGRAMA PLANTA IVIRGARZAMA,DEP.: INSUMOS BOLIVIA , PROCEDENCIA: BANCO UNION S.A., CHEQUE: 2279, FECHA DE EMISION:29/06/2023</t>
  </si>
  <si>
    <t>00223012001 DEP.DE CHEQ.AJENOS,RET.DE CAM.,CONCEPTO: DEVOLUCION DE RECURSOS GAM DE CHALLAPATA POR RESOLUCION DE CONVENIO,DEP.: FONABOSQUE , PROCEDENCIA: BANCO UNION S.A., CHEQUE: 938, FECHA DE EMISION:29/06/2023</t>
  </si>
  <si>
    <t>00224012002 DEP.DE CHEQ.AJENOS,RET.DE CAM.,CONCEPTO: TRASPASO DE FONDOS, PARA EFECTUAR PAGOS VIA SIGEP, PROGRAMA PLANTA SHINAHOTA,DEP.: INSUMOS BOLIVIA , PROCEDENCIA: BANCO UNION S.A., CHEQUE: 3381, FECHA DE EMISION:29/06/2023</t>
  </si>
  <si>
    <t>00223012001 DEP.DE CHEQ.AJENOS,RET.DE CAM.,CONCEPTO: DEVOLUCION DE RECURSOS POR EL GAM PRESTO POR RESOLUCION DE CONVENIO,DEP.: FONABOSQUE , PROCEDENCIA: BANCO UNION S.A., CHEQUE: 937, FECHA DE EMISION:29/06/2023</t>
  </si>
  <si>
    <t>00223012001 DEP.DE CHEQ.AJENOS,RET.DE CAM.,CONCEPTO: DEVOLUCION DE RECURSOS POR GAM CORIPATA POR RESOLUCION CONVENIO,DEP.: FONABOSQUE , PROCEDENCIA: BANCO UNION S.A., CHEQUE: 939, FECHA DE EMISION:29/06/2023</t>
  </si>
  <si>
    <t>00099021001 DEP.DE CHEQ.AJENOS,RET.DE CAM.,CONCEPTO: DEVOLUCION DE BOLETOS BOA GESTION 2022,DEP.: TROPICAL TOURS , PROCEDENCIA: BANCO UNION S.A., CHEQUE: 16589, FECHA DE EMISION:01/06/2023</t>
  </si>
  <si>
    <t>00099021001 DEP.DE CHEQ.AJENOS,RET.DE CAM.,CONCEPTO: REEMBOLSO POR BAJAS MEDICAS DE: CAJA DE SALUD CORDES A:AUTORIDAD PLURINACIONAL DE LA MADRE TIERRA,DEP.: CAJA DE SALUD CORDES , PROCEDENCIA: BANCO UNION S.A., CHEQUE: 31586, FECHA DE EMISION:16/06/2023</t>
  </si>
  <si>
    <t>DIFERENCIAL POR PAGO PRÉSTAMO KFW ALEMANIA KfW 199565359 VCTO. 30-06-2023 POR CUENTA DE GOB.AUT.DEPT.STCRUZ SEGÚN NOTA COD.LIQ. 017494 DE FECHA 27-06-2023, VALOR 30-06-2023 INTERESES UFV 294.876,22 LIBRETA NRO. 00099031002 RECUP. DIFERENCIALES CAPITAL E INTERESES CRED.EXT.</t>
  </si>
  <si>
    <t>DIFERENCIAL POR PAGO PRÉSTAMO KFW ALEMANIA KfW 199665928 VCTO. 30-06-2023 POR CUENTA DE GOB.AUT.DEPT.CBBA SEGÚN NOTA COD.LIQ. 017489 DE FECHA 12-06-2023, VALOR 30-06-2023 INTERESES UFV 74.725,50 LIBRETA NRO. 00099031002 RECUP. DIFERENCIALES CAPITAL E INTERESES CRED.EXT.</t>
  </si>
  <si>
    <t>DIFERENCIAL POR PAGO PRÉSTAMO KFW ALEMANIA KfW 199865734 VCTO. 30-06-2023 POR CUENTA DE GOB.AUT.DEPT.CHUQUIS SEGÚN NOTA COD.LIQ. 017517 DE FECHA 27-06-2023, VALOR 30-06-2023 INTERESES UFV 170.249,29 LIBRETA NRO. 00099031002 RECUP. DIFERENCIALES CAPITAL E INTERESES CRED.EXT.</t>
  </si>
  <si>
    <t>DIFERENCIAL POR PAGO PRÉSTAMO KFW ALEMANIA KfW 199365263 VCTO. 30-06-2023 POR CUENTA DE EMPRESA CORANI SA SEGÚN NOTA EC-GAF-48/6-2023 DE FECHA 09-06-2023, VALOR 30-06-2023 CAPITAL EUR 21.514,46 INTERESES EUR 2.743,10 LIBRETA NRO. 00099031002 RECUP. DIFERENCIALES CAPITAL E INTERESES CRED.EXT.</t>
  </si>
  <si>
    <t>TRANSFERENCIA DEL EXTERIOR SEGUN SWIFT NO.10599 Y NO.10598 DE FECHA 30/06/2023 ORDENANTE: TCC DEL PERU SAC (CALLAO PERU) REF.: CRED SWF OF 23/06/30 TAB VLO 28 JUN 2023 LIB. 00525012001 LBP-TRANSPORTES AEREOS BOLIVIANOS (4030001162)</t>
  </si>
  <si>
    <t>00253012002 DEPOSITO DE EFECTIVO, DEPOSITANTE: CRISTHIAN UBER CASTRO PEREIRA CI. 10651259, CONCEPTO: DEVOLUCION DE VIATICOS DEL 13 DE MAYO DE 2023, CUENTA DE DEPOSITO: CUENTA UNICA DEL TESORO</t>
  </si>
  <si>
    <t>00212022001 DEPOSITO DE EFECTIVO, DEPOSITANTE: SALAS PAZ MILLER YONNY, CONCEPTO: DEVOLUCION DE VIATICOS, CUENTA DE DEPOSITO: CUENTA UNICA DEL TESORO</t>
  </si>
  <si>
    <t>00099021001 DEPOSITO DE EFECTIVO, DEPOSITANTE: ASFI, CONCEPTO: FACTURA NAABOL DE FECHA 25 Y 28 DE ABRIL DE 2023 NO PRESENTADA EN EL LIBRO IVA, CUENTA DE DEPOSITO: CUENTA UNICA DEL TESORO</t>
  </si>
  <si>
    <t>||COMISION TRANSFERENCIA FDOS.AL EXTERIOR 0,10% S/USD27.417.-,REEMB.GSTS.COMUNICACION BS220.-Y EMISION COMP.CONTABLE BS50.-.REF.:PAGO 1 LC I-2023-01 P/C ECEBOL A/F MCFIL TECNOLOGIA DE FILTRAJE S.A.,EN COMPL.A COMP.1063509,30/06/23. LIB.00132032001 ECEBOL - GESTION OPERATIVA REF.:COMISIONES PAGO 1 LC I-2023-01.</t>
  </si>
  <si>
    <t>COBRO COSTOS DE PAPELERIA SEGUN TRANSFERENCIA DEL EXTERIOR POR ORDEN DE FIDEICOMISO HERCO-CKM (LIMA PERU) REF.: EMB 15 YPFB - 2023 - 12 CIST HERCO FECHA VALOR 30/06/2023 LIB. 00513062002 YPFB - EXPORTACIÓN DE GLP Y OTROS-BOLIVIANOS</t>
  </si>
  <si>
    <t>COBRO COSTOS DE PAPELERIA SEGUN TRANSFERENCIA DEL EXTERIOR POR ORDEN DE SUPERGASBRAS ENERGIA LTDA (BRAZIL RIO DE JANEIRO) REF.: CRED INV 523/2023, 524/2023 FECHA VALOR 29/06/2023 LIB. 00513062002 YPFB - EXPORTACIÓN DE GLP Y OTROS-BOLIVIANOS</t>
  </si>
  <si>
    <t>COBRO COSTOS DE PAPELERIA SEGUN TRANSFERENCIA DEL EXTERIOR POR ORDEN DE LLAMA GAS S.A. (LIMA PERU) REF.: CRED PAGO FT 902 FECHA VALOR 30/06/2023 LIB. 00513062002 YPFB - EXPORTACIÓN DE GLP Y OTROS-BOLIVIANOS</t>
  </si>
  <si>
    <t>NUMERO DE LIBRETA CUT: 00099021001 OPERACIÓN E75 TRANSFERENCIA DE LA CUENTA FISCAL BUN A LA CUT EN MN TRANSFERENCIA DE FONDOS A SOLICITUD DE: GOBIERNO AUTONOMO MUNICIPAL DE PADILLA, CITE:OF. G.A.M.P. 11/2023 CUENTA CUT 3987 LIBRETA NÂ° 00099021001 TGN-RECURSOS ORDINARIOS</t>
  </si>
  <si>
    <t>NUMERO DE LIBRETA CUT: 00046024102 OPERACIÓN E75 TRANSFERENCIA DE LA CUENTA FISCAL BUN A LA CUT EN MN TRANSFERENCIA DE FONDOS A SOLICITUD DE: GOBIERNO AUTONOMO DEPARTAMENTAL DE ORURO, CITE: GAD-ORU/SDAFP/UF/ATCP/CE-0091/2023 CUENTA CUT 3987 LIBRETA NÂ° 00046024102 "MS-TRANSFERENCIAS GOBERNACION</t>
  </si>
  <si>
    <t>PAGO PRÉSTAMO KFW ALEMANIA KfW 198866352 VCTO. 30-06-2023 POR CUENTA DE TGN , NTI. 017518 VALOR 30-06-2023 CAPITAL BS 1.036.648,58 INTERESES BS 116.776,01 CTA. 3987 CUENTA UNICA DEL TESORO LIB. 00099021001</t>
  </si>
  <si>
    <t>PAGO PRÉSTAMO KFW ALEMANIA KfW 198866352 VCTO. 30-06-2023 POR CUENTA DE TGN , NTI. 017518 VALOR 30-06-2023 CAPITAL BS 1.036.648,58 INTERESES BS 116.776,01 CTA. 3987 CUENTA UNICA DEL TESORO LIB. 00099021001 REF.: COMISIONES BANCARIAS</t>
  </si>
  <si>
    <t>PAGO PRÉSTAMO KFW ALEMANIA KfW 199365263 VCTO. 30-06-2023 POR CUENTA DE TGN , NTI. 017473 VALOR 30-06-2023 CAPITAL EUR 60.857,12 INTERESES EUR 5.020,71 CTA. 3987 CUENTA UNICA DEL TESORO LIB. 00099021001</t>
  </si>
  <si>
    <t>PAGO PRÉSTAMO KFW ALEMANIA KfW 199365263 VCTO. 30-06-2023 POR CUENTA DE TGN , NTI. 017473 VALOR 30-06-2023 CAPITAL EUR 60.857,12 INTERESES EUR 5.020,71 CTA. 3987 CUENTA UNICA DEL TESORO LIB. 00099021001 REF.: COMISIONES BANCARIAS</t>
  </si>
  <si>
    <t>PAGO A KFW ALEMANIA PRÉSTAMO KfW 199565359 VCTO. 30-06-2023 POR CUENTA DE GOB.AUT.DEPT.STCRUZ , VALOR 30-06-2023 CAPITAL EUR 42.000,00 INTERESES EUR 23.106,32 LIB. 00099031002 RECUP.DIFERENCIALES CAPITAL E INTERES-CRED.EXT.</t>
  </si>
  <si>
    <t>||TRANSFERENCIAS DEL EXTERIOR SEGUN MENSAJE SWIFT N° 10501 DE LA FECHA Y NOTA CITE: DGAC/3568/2023 DE FECHA 15/06/2023. (HRE-TGL-9395) REMITIDA POR LA DIRECCIÓN GENERAL DE AERONAUTICA CIVIL. (SECTOR PÚBLICO). DEBITO DE LA LIBRETA 00117012001 DGAC, REPOSICIÓN DE ÚTILES DE ESCRITORIO.</t>
  </si>
  <si>
    <t>PAGO A KFW ALEMANIA PRÉSTAMO KfW 200965608 VCTO. 30-06-2023 POR CUENTA DE TGN , NTI. 017511 VALOR 30-06-2023 INTERESES EUR 3.398,30 COMISIONES EUR 11.367,24 CTA. 3987 CUENTA UNICA DEL TESORO LIB. 00099021001 REF.: COMISIONES BANCARIAS</t>
  </si>
  <si>
    <t>||TRANSFERENCIA DE FONDOS S/G. MENSAJE SWIFT NRO. 10502 DE LA FECHA, Y NOTA REMITIDA POR NAVEGACIÓN AEREA Y AEROPUERTOS BOLIVIANOS CITE: CAR/DGE-DNAF N°0120/2023 DE FECHA 20/06/2023 (HRE-TGL-9614) (SECTOR PÚBLICO). DÉBITO DE LA LIBRETA 00389012001 NAABOL-ADMINISTRACION, REPOSICIÓN ÚTILES DE ESCRITORIO.</t>
  </si>
  <si>
    <t>VENTA DE DIVISAS CON TRANSFERENCIA DE FONDOS A SOLICITUD DE SERVICIO DESARROLLO EMPRESAS PUBLICAS PRODUCTIVAS SEGUN SOLICITUD 18597 REF: TRANSFERENCIA INTERNACIONAL PARA LA EMPRESA ANTONINI S.R.L. SEGUN CONTRATO DE VENTA CON CODIGO SEDEM/ENVIBOL/CDE/2023-058 POR LA ADQUISICION DE ARCHAS DE RECOCIDO LIB. 00132072001 SEDEM-ADMINISTRACION RECAUDACION ENVIBOL EN BOLIVIANOS POR DIFERENCIAL CAMBIARIO</t>
  </si>
  <si>
    <t>||TRANSFERENCIA DE FONDOS S/G MENSAJE SWIFT NRO. 10508 DE LA FECHA Y NOTA CITE DGAC/3568/2023 DE F.15.06.2023 (HRE-TGL-9395) DE LA DIRECCION GENERAL DE AERONAUTICA CIVIL (SECTOR PÚBLICO). DEBITO DE LA LIBRETA 0117012001 DGAC, REPOSICIÓN DE ÚTILES DE ESCRITORIO.</t>
  </si>
  <si>
    <t>'COBRO DE'||ÚTILES DE ESCRITORIO POR EL COMPROBANTE NRO. 1063643 DE LA FECHA, S/G. NOTA CITE PRS/GAFC-1382 DFC-423/2023 DE FECHA 14/06/2023 (HRE-TGL-9344) ENVIADA POR YACIMIENTOS PETROLIFEROS FISCALES BOLIVIANOS. DEBITO DE LA LIBRETA 00513022001 YPFB  OPERACIONES.</t>
  </si>
  <si>
    <t>||TRANSFERENCIAS DEL EXTERIOR SEGUN MENSAJES SWIFT NROS. 10094 Y 10093 DE FECHA 22/6/23 Y NOTA CITE: DGAC/3568/2023 DE FECHA 15/06/2023. (HRE-TGL-9395) REMITIDA POR LA DIRECCIÓN GENERAL DE AERONAUTICA CIVIL. (SECTOR PÚBLICO). DEBITO DE LA LIBRETA 00117012001 DGAC, REPOSICIÓN DE ÚTILES DE ESCRITORIO.</t>
  </si>
  <si>
    <t>||PAGO PRÉSTAMO KFW ALEMANIA KFW 200666040 VCTO. 30-06-2023 POR CUENTA DEL TGN, SEGÚN NOTA MEFP/VTCP/DGCP/UODP/N° 577/2023 DE FECHA 29-06-2023, VALOR 30-06-2023 INTERESES EUR36.250,00 CTA. 3987 CUENTA ÚNICA DEL TESORO LIB. 00099021001 REF.: COMISIONES BANCARIAS</t>
  </si>
  <si>
    <t>AJUSTE COMPLEMENTARIO POR REVALORIZACION SALDOS DE ACTIVOS DE RESERVA Y OBLIGACIONES MONEDA EXTRANJERA (DOLARES) Saldo MO = -174040345.53 ;Bs/Mo: 6.86000000000 ;Saldo Bs: -1193916770.35</t>
  </si>
  <si>
    <t>'COBRO DE'||UTILES DE ESCRITORIO POR EL COMPROBANTE NRO.1061776 DE LA FECHA, S/G. NOTA CITE: RIBB-UAF/SCO N°041/22 DE FECHA 7/7/2022 (HRE-TGL-10413) ENVIADA POR EL REGISTRO INTERNACIONAL BOLIVIANO DE BUQUES. DEBITO DE LA LIBRETA 00020061101 MIN.DEF.-RIBB-INGRESOS VARIOS USD, COBRO DE UTILES DE ESCRITORIO.</t>
  </si>
  <si>
    <t>AJUSTE COMPLEMENTARIO POR REVALORIZACION SALDOS DE ACTIVOS DE RESERVA Y OBLIGACIONES MONEDA EXTRANJERA (DOLARES) Saldo MO = -173247386.76 ;Bs/Mo: 6.86000000000 ;Saldo Bs: -1188477073.18</t>
  </si>
  <si>
    <t>||PAGO A FONPLATA PRÉSTAMO BOL 23/2014 VCTO. 06-06-2023 POR CUENTA DE TGN, NTI. 017476 VALOR 06-06-2023 CAPITAL USD 1.085.322,54 INTERESES USD 556.062,46 CTA. 5970 CUENTA UNICA DEL TESORO DOLARES AMERICANOS LIB. 00099021001</t>
  </si>
  <si>
    <t>TRANSFERENCIA DE FONDOS AL EXTERIOR A SOLICITUD DE MINISTERIO DE EDUCACION SEGUN SOLICITUD 18435 REF: TRANSFER TO THE UNIVERSITY OF SHEFFIELD FOR PAYMENT OF THE TUITION FOR THE FOURTH YEAR OF THE MARIA FERNANDA ROJAS MICHAGA SCHOLARSHIP WHICH IS STUDYING A DOCTORATE IN ENERGY GENERATION EQUIVALENTES LIB. 00099021001 TGN-RECURSOS ORDINARIOS-DOLARES AMERICANOS (5970) POR DIFERENCIAL CAMBIARIO</t>
  </si>
  <si>
    <t>AJUSTE COMPLEMENTARIO POR REVALORIZACION SALDOS DE ACTIVOS DE RESERVA Y OBLIGACIONES MONEDA EXTRANJERA (DOLARES) Saldo MO = -160779768.79 ;Bs/Mo: 6.86000000000 ;Saldo Bs: -1102949213.92</t>
  </si>
  <si>
    <t>||TRANSFERENCIA DE FONDOS S/G MENSAJES SWIFT NROS. 9158 Y 9157 DE LA FECHA. Y NOTA CITE: ABE-DGE 431/2022 DE F.25.05.2022 REMITIDA POR LA AGENCIA BOLIVIANA ESAPACIAL (HRE-TGL-8147) (SECTOR PUBLICO) A LA LIBRETA 00585012001 - ABE VENTA DE SERVICIOS DE COMUNICACIÓN EN M/E; P/CTA DE SES SA</t>
  </si>
  <si>
    <t>AJUSTE COMPLEMENTARIO POR REVALORIZACION SALDOS DE ACTIVOS DE RESERVA Y OBLIGACIONES MONEDA EXTRANJERA (DOLARES) Saldo MO = -116678488.20 ;Bs/Mo: 6.86000000000 ;Saldo Bs: -800414429.04</t>
  </si>
  <si>
    <t>TRANSFERENCIA DE FONDOS AL EXTERIOR A SOLICITUD DE TESORO GENERAL DE LA NACION SEGUN SOLICITUD 18466 REF: REF. CONTRIBUCION PRORRATEADA DEL ESTADO PLURINACIONAL DE BOLIVIA. PAGO A LA ORGANIZACION INTERNACIONAL DEL TRABAJO (OIT), POR CONCEPTO DE MEMBRESIA POR CHF126.482,00, SEGUN SOLICITUD VRE-DGRM-U LIB. 00099021001 TGN-RECURSOS ORDINARIOS-DOLARES AMERICANOS (5970) POR DIFERENCIAL CAMBIARIO</t>
  </si>
  <si>
    <t>AJUSTE COMPLEMENTARIO POR REVALORIZACION SALDOS DE ACTIVOS DE RESERVA Y OBLIGACIONES MONEDA EXTRANJERA (DOLARES) Saldo MO = -103652143.11 ;Bs/Mo: 6.86000000000 ;Saldo Bs: -711053701.74</t>
  </si>
  <si>
    <t>TRANSFERENCIA DE FONDOS AL EXTERIOR A SOLICITUD DE TESORO GENERAL DE LA NACION SEGUN SOLICITUD 18477 REF: PAGO AL PROGRAMA DE APOYO A LA CONSTRUCCION DEL ESPACIO ESCENICO IBEROAMERICANO (IBERESCENA), POR CONCEPTO DE MEMBRESIA POR EUR29.100,00, SEGUN SOLICITUD VRE-DGRM-UPIDH-CS-83/2023. EQUIVALENTES LIB. 00099021001 TGN-RECURSOS ORDINARIOS-DOLARES AMERICANOS (5970) POR DIFERENCIAL CAMBIARIO</t>
  </si>
  <si>
    <t>REGULARIZACION DE TRANSFERENCIA DEL EXTERIOR SEGUN SWIFT NO.9449 DE FECHA 15/06/2023 ORDENANTE: CONSULADO DE BOLIVIA EN BILBAO REF.: DEVOLUCIÓN SALDOS OEP LIB. 00099021001 TGN-RECURSOS ORDINARIOS-DOLARES AMERICANOS (5970)</t>
  </si>
  <si>
    <t>COBRO COSTOS DE PAPELERIA POR REGULARIZACION DE TRANSFERENCIA DEL EXTERIOR POR ORDEN DE CONSULADO DE BOLIVIA EN BILBAO REF.: DEVOLUCIÓN SALDOS OEP LIB. 00099021001 TGN-RECURSOS ORDINARIOS-DOLARES AMERICANOS (5970)</t>
  </si>
  <si>
    <t>AJUSTE COMPLEMENTARIO POR REVALORIZACION SALDOS DE ACTIVOS DE RESERVA Y OBLIGACIONES MONEDA EXTRANJERA (DOLARES) Saldo MO = -82329337.28 ;Bs/Mo: 6.86000000000 ;Saldo Bs: -564779253.71</t>
  </si>
  <si>
    <t>REGULARIZACION DE TRANSFERENCIA DEL EXTERIOR SEGUN SWIFT NO.9366 DE FECHA 16/06/2023 ORDENANTE: CONSULADO DE BOLIVIA EN VALENCIA REF.: DEVOLUCIONES SALDOS TSE DE LA GESTIÓN 2019/2020 38.00 FEE DEDUCTED LIB. 00099021001 TGN-RECURSOS ORDINARIOS-DOLARES AMERICANOS (5970)</t>
  </si>
  <si>
    <t>COBRO COSTOS DE PAPELERIA POR REGULARIZACION DE TRANSFERENCIA DEL EXTERIOR POR ORDEN DE CONSULADO DE BOLIVIA EN VALENCIA REF.: DEVOLUCIONES SALDOS TSE DE LA GESTIÓN 2019/2020 38.00 FEE DEDUCTED LIB. 00099021001 TGN-RECURSOS ORDINARIOS-DOLARES AMERICANOS (5970)</t>
  </si>
  <si>
    <t>TRANSFERENCIA RECIBIDA DEL EXTERIOR SEGÚN MENSAJES SWIFT Nos. 9683-9675 (REM.EXT.) DE FECHA 16-06-2023 POR DESEMBOLSO DE CAF PRÉSTAMO CFA009787 PROGRAMA MIAGUA IV FASE 2 LIBRETA N° 00086077003 MMAYA-USD PROGRAMA MIAGUA IV FASE CFA 9787</t>
  </si>
  <si>
    <t>TRANSFERENCIA RECIBIDA DEL EXTERIOR SEGÚN MENSAJES SWIFT Nos. 9683-9675 (REM.EXT.) DE FECHA 16-06-2023 POR DESEMBOLSO DE CAF PRÉSTAMO CFA009787 PROGRAMA MIAGUA IV FASE 2 LIBRETA N° 00086077003 MMAYA-USD PROGRAMA MIAGUA IV FASE CFA 9787 REF.: UTILES DE ESCRITORIO</t>
  </si>
  <si>
    <t>AJUSTE COMPLEMENTARIO POR REVALORIZACION SALDOS DE ACTIVOS DE RESERVA Y OBLIGACIONES MONEDA EXTRANJERA (DOLARES) Saldo MO = -56416501.29 ;Bs/Mo: 6.86000000000 ;Saldo Bs: -387017198.84</t>
  </si>
  <si>
    <t>AJUSTE COMPLEMENTARIO POR REVALORIZACION SALDOS DE ACTIVOS DE RESERVA Y OBLIGACIONES MONEDA EXTRANJERA (DOLARES) Saldo MO = -55733316.85 ;Bs/Mo: 6.86000000000 ;Saldo Bs: -382330553.58</t>
  </si>
  <si>
    <t>TRANSFERENCIA DE FONDOS AL EXTERIOR A SOLICITUD DE TESORO GENERAL DE LA NACION SEGUN SOLICITUD 18491 REF: REF. BOLIVIA 11-10068. PAGO A LA ORGANIZACION MUNDIAL DEL TURISMO (OMT), POR CONCEPTO DE MEMBRESIA POR EUR80.134,00, SEGUN SOLICITUD VRE-DGRM-UPIDH-CS-57/2023. EQUIVALENTES 87.490,21 USD LIB. 00099021001 TGN-RECURSOS ORDINARIOS-DOLARES AMERICANOS (5970) POR DIFERENCIAL CAMBIARIO</t>
  </si>
  <si>
    <t>TRANSFERENCIA DE FONDOS AL EXTERIOR A SOLICITUD DE TESORO GENERAL DE LA NACION SEGUN SOLICITUD 18493 REF: REF. CONTRIBUCIONES-BOLIVIA. PAGO AL INSTITUTO IBEROAMERICANO DE LENGUAS INDIGENAS (IIALI-SEGIB), POR CONCEPTO DE MEMBRESIA POR EUR35.000,00, SEGUN SOLICITUD VRE-DGRM-UPIDH-CS-62/2023. EQUIVALEN LIB. 00099021001 TGN-RECURSOS ORDINARIOS-DOLARES AMERICANOS (5970) POR DIFERENCIAL CAMBIARIO</t>
  </si>
  <si>
    <t>'COBRO DE'||UTILES DE ESCRITORIO POR EL COMPROBANTE NRO.1062853 DE LA FECHA, S/G. NOTA CITE: RIBB/UAF/SCO N°034/23 DE FECHA 19/6/2023 (HRE-TGL-9558) ENVIADA POR EL REGISTRO INTERNACIONAL BOLIVIANO DE BUQUES. DEBITO DE LA LIBRETA 00020061101 MIN.DEF.-RIBB-INGRESOS VARIOS USD, COBRO DE UTILES DE ESCRITORIO.</t>
  </si>
  <si>
    <t>TRANSFERENCIA DE FONDOS AL EXTERIOR A SOLICITUD DE TESORO GENERAL DE LA NACION SEGUN SOLICITUD 18492 REF: REF. BOL. PAGO A LA ORGANIZACION INTERNACIONAL DE POLICIA CRIMINAL - INTERPOL (OIPC-INTERPOL), POR CONCEPTO DE MEMBRESIA POR EUR54.942,00, SEGUN SOLICITUD VRE-DGRM-UPIDH-CS-84/2023. EQUIVALENTES LIB. 00099021001 TGN-RECURSOS ORDINARIOS-DOLARES AMERICANOS (5970) POR DIFERENCIAL CAMBIARIO</t>
  </si>
  <si>
    <t>'COBRO DE'||ÚTILES DE ESCRITORIO POR EL COMPROBANTE NRO.1062863 DE LA FECHA S/G. NOTA CITE RIBB/UAF/SCO N°031/23 (HRE-TGL-9117) DEBITO DE LA LIBRETA 00020061101MIN.DEF.-RIBB-INGRESOS VARIOS USD, COBRO DE UTILES DE ESCRITORIO</t>
  </si>
  <si>
    <t>AJUSTE COMPLEMENTARIO POR REVALORIZACION SALDOS DE ACTIVOS DE RESERVA Y OBLIGACIONES MONEDA EXTRANJERA (DOLARES) Saldo MO = -39201907.78 ;Bs/Mo: 6.86000000000 ;Saldo Bs: -268925087.38</t>
  </si>
  <si>
    <t>PAGO A CAF PRÉSTAMO CAF011752 VCTO. 22-06-2023 POR CUENTA DE TGN , NTI. 017455 VALOR 22-06-2023 COMISIONES USD 61.930,56 CTA. 5970 CUENTA UNICA DEL TESORO DOLARES AMERICANOS LIB. 00099021001</t>
  </si>
  <si>
    <t>||REGULARIZACIÓN DE NUESTRO COMPROBANTE S-1062014 DE 9/06/2023 POR COBRO DE COMISIONES QUE EFECTÚA EL BANCO DE ESPAÑA POR PAGO DEL PRÉSTAMO FIDA E-7-BO SEGÚN NOTA MEFP/VTCP/DGCP/UODP/N° 546/2023 DE 22/06/2023 LIBRETA 00099021001 TGN RECURSOS ORDINARIOS DÓLARES AMERICANOS (5970)</t>
  </si>
  <si>
    <t>AJUSTE COMPLEMENTARIO POR REVALORIZACION SALDOS DE ACTIVOS DE RESERVA Y OBLIGACIONES MONEDA EXTRANJERA (DOLARES) Saldo MO = -34048815.38 ;Bs/Mo: 6.86000000000 ;Saldo Bs: -233574873.49</t>
  </si>
  <si>
    <t>AJUSTE COMPLEMENTARIO POR REVALORIZACION SALDOS DE ACTIVOS DE RESERVA Y OBLIGACIONES MONEDA EXTRANJERA (DOLARES) Saldo MO = -33604193.64 ;Bs/Mo: 6.86000000000 ;Saldo Bs: -230524768.39</t>
  </si>
  <si>
    <t>TRANSFERENCIA RECIBIDA DEL EXTERIOR SEGÚN MENSAJES SWIFT Nos. 10260-10259 (REM.EXT.) DE FECHA 26-06-2023 POR DESEMBOLSO DE IDA PRÉSTAMO 5903-BO 6 LIBRETA N° 00291084303 ABC-USD-BM 5903-BO PROY. SAN IGNACIO-SAN JOSE DE CHIQUITOS</t>
  </si>
  <si>
    <t>TRANSFERENCIA DE FONDOS AL EXTERIOR A SOLICITUD DE TESORO GENERAL DE LA NACION SEGUN SOLICITUD 18544 REF: PAGO A LA ORGANIZACION MUNDIAL DEL COMERCIO (OMC), POR CONCEPTO DE MEMBRESIA POR CHF188.841,00, SEGUN SOLICITUD VRE-DGRM-UPIDH-CS-86/2023. EQUIVALENTES 213.790,33 USD LIB. 00099021001 TGN-RECURSOS ORDINARIOS-DOLARES AMERICANOS (5970) POR DIFERENCIAL CAMBIARIO</t>
  </si>
  <si>
    <t>TRANSFERENCIA DE FONDOS AL EXTERIOR A SOLICITUD DE DIRECCION ESTRATEGICA DE REIVINDICACION MARITIMA DIREMAR SEGUN SOLICITUD 18595 REF: PAGO POR SERVICIOS DE CONSULTORIA INTERNACIONAL A FAVOR DEL SR EDGARDO SOBENES OBREGON SEGUN SOLICITUD EFECTUADA MEDIANTE INFORMES IF DIREMAR DSI NO 14 Y 15 2023 EQU LIB. 00099021001 TGN-RECURSOS ORDINARIOS-DOLARES AMERICANOS (5970) POR DIFERENCIAL CAMBIARIO</t>
  </si>
  <si>
    <t>TRANSFERENCIA DE FONDOS AL EXTERIOR A SOLICITUD DE AUT. DE FISC.DE ELECTRICIDAD Y TECNOLOGIA SEGUN SOLICITUD 18566 REF: ASOCIACION IBEROAMERICANA DE ENTIDADES REGULADORAS DE LA ENERGIA ARIAE, PAGO DE LA CUOTA TOTAL AUTORIZADO: ANUAL POR LA MENBRESIA DE LA GESTION 2023, ESTABLECIDA EN LA XI JUNTA ANU LIB. 00099021001 TGN-RECURSOS ORDINARIOS-DOLARES AMERICANOS (5970) POR DIFERENCIAL CAMBIARIO</t>
  </si>
  <si>
    <t>AJUSTE COMPLEMENTARIO POR REVALORIZACION SALDOS DE ACTIVOS DE RESERVA Y OBLIGACIONES MONEDA EXTRANJERA (DOLARES) Saldo MO = -34017604.18 ;Bs/Mo: 6.86000000000 ;Saldo Bs: -233360764.68</t>
  </si>
  <si>
    <t>||TRANSFERENCIA DE FONDOS SEGÚN NOTA CITE: MEFP/VTCP/DGPOT/UPCFTGN/N°1031/2023 DE LA FECHA ENVIADA POR EL MINISTERIO DE ECONOMÍA Y FINANZAS PÚBLICAS (HRE-TSO-938). ABONO A LA LIBRETA N°00513012005 YPFB - OPERACIONES EXTRAORDINARIAS USD</t>
  </si>
  <si>
    <t>TRANSFERENCIA RECIBIDA DEL EXTERIOR SEGÚN MENSAJES SWIFT Nos. 10417-10416 (REM.EXT.) DE FECHA 28-06-2023 POR DESEMBOLSO DE BIRF PRÉSTAMO 8552-BO 36 LIBRETA N° 00291014371 ABC-USD-8552-BO.PROY. DESARROLLO DE CAPACIDADES EN EL SECTOR VIAL</t>
  </si>
  <si>
    <t>AJUSTE COMPLEMENTARIO POR REVALORIZACION SALDOS DE ACTIVOS DE RESERVA Y OBLIGACIONES MONEDA EXTRANJERA (DOLARES) Saldo MO = -38939054.86 ;Bs/Mo: 6.86000000000 ;Saldo Bs: -267121916.33</t>
  </si>
  <si>
    <t>TRANSFERENCIA RECIBIDA DEL EXTERIOR SEGÚN MENSAJES SWIFT Nos. 10471-10470 (REM.EXT.) DE FECHA 29-06-2023 POR DESEMBOLSO DE BID PRÉSTAMO 4403/BL-BO REQ 00025 BO 2023159154 LIBRETA N° 00287104323 FPS-US-BOLIVIA RESILENTE BID 4403/BL-BO</t>
  </si>
  <si>
    <t>TRANSFERENCIA RECIBIDA DEL EXTERIOR SEGÚN MENSAJES SWIFT Nos. 10594-10593 (REM.EXT.) DE FECHA 30-06-2023 POR DESEMBOLSO DE CAF PRÉSTAMO CAF 11807 PROYECTO CONSTRUCCIÓN CARRETERA ESCOMA-CHARAZANI TRAMO I LIBRETA N° 00291034302 ABC-USD PROY. ESCOMA-PACOBAMBA TRAMO 1 (CAF-011807)</t>
  </si>
  <si>
    <t>||REGUALRIZACIÓN DE NUESTRO COMPROBANTE S-1062494 DE 16/06/2023 POR COBRO DE COMISIONES QUE EFECTÚA EL MUFG BANK LTD. POR EL DESEMBOLSO DE JPY2.753.381 DEL PTMO. JICA BV-P5, SEGÚN NOTA MEFP/VTCP/DGCP/UODP/N° 575/2023 DE 29/06/2023. LIB. 00099021001 TGN-RECURSOS ORDINARIOS-DÓLARES AMERICANOS (5970)</t>
  </si>
  <si>
    <t>TRANSFERENCIA DE FONDOS AL EXTERIOR A SOLICITUD DE DIRECCION ESTRATEGICA DE REIVINDICACION MARITIMA DIREMAR SEGUN SOLICITUD 18598 REF: REEMBOLSO DE GASTOS INCURRIDOS POR EL CONSULTOR INTERNACIONAL SR EDGARDO SOBENES OBREGON SOLICITADO MEDIANTE INFORME IF DIREMAR DSI NO 16 2023 EQUIVALENTES 3.022,01 LIB. 00099021001 TGN-RECURSOS ORDINARIOS-DOLARES AMERICANOS (5970) POR DIFERENCIAL CAMBIARIO</t>
  </si>
  <si>
    <t>TRANSFERENCIA DE FONDOS AL EXTERIOR A SOLICITUD DE AGENCIA NACIONAL DE HIDROCARBUROS SEGUN SOLICITUD 18596 REF: TRF. ARIAE PAGO A LA ASOCIACION IBEROAMERICANA DE ENTIDADES REGULADORAS DE ENERGIA ARIAE POR CUOTA ANUAL CORRESPONDIENTE A LA GESTION 2022 COMO MIEMBRO ACTIVO DE LA ASOCIACION DE ARIAE SEG LIB. 00099021001 TGN-RECURSOS ORDINARIOS-DOLARES AMERICANOS (5970) POR DIFERENCIAL CAMBIARIO</t>
  </si>
  <si>
    <t>PAGO A KFW ALEMANIA PRÉSTAMO KfW 200965608 VCTO. 30-06-2023 POR CUENTA DE TGN , NTI. 017511 VALOR 30-06-2023 INTERESES EUR 3.398,30 COMISIONES EUR 11.367,24 CTA. 5970 CUENTA UNICA DEL TESORO DOLARES AMERICANOS LIB. 00099021001</t>
  </si>
  <si>
    <t>||PAGO PRÉSTAMO KFW ALEMANIA KFW 200666040 VCTO. 30-06-2023 POR CUENTA DEL TGN, SEGÚN NOTA MEFP/VTCP/DGCP/UODP/N° 577/2023 DE FECHA 29-06-2023, VALOR 30-06-2023 INTERESES EUR36.250,00 CTA. 5970 CUENTA ÚNICA DEL TESORO DOLARES AMERICANOS LIB. 00099021001</t>
  </si>
  <si>
    <t>00047081101</t>
  </si>
  <si>
    <t>De: 00047081101 A:00099021001 De: 00047081101 A: 00099021001 Transferencia que realizamos a solicitud de la Dirección General de Crédito Público mediante nota CITE: MEFP/VTCP/DGCP/UODP/N°494/2023 en cumplimiento a la Disposición Adicional P</t>
  </si>
  <si>
    <t>De: 00099021001 A:00117012001 De: 00099021001 A: 00117012001 Transferencia de recursos a solicitud de la Dirección General de Aeronáutica Civil mediante nota CITE: DAF-1152/2023 DGAC-021057/2023 (operación bimonetaria), recursos depositados</t>
  </si>
  <si>
    <t>De: 00099021001 A:00291014372 Transferencia de recursos a solicitud de la Administradora Boliviana de Carreteras mediante nota CITE: ABC/GNA/SAF/ATE/2023-1227 (operación bimonetaria), para el pago a beneficiarios (TC 6,86) H.R 6-12327-R.</t>
  </si>
  <si>
    <t>De: 00099021001 A:00291014369 Transferencia de recursos a solicitud de la Administradora Boliviana de Carreteras mediante nota CITE: ABC/GNA/SAF/ATE/2023-1227 (operación bimonetaria), para el pago a beneficiarios (TC 6,86) H.R 6-12327-R.</t>
  </si>
  <si>
    <t>De: 00099021001 A:00046057009 De: 00099021001 A: 00046057009 Transferencia de recursos a solicitud del Ministerio de Salud y Deportes mediante nota CITE: MSyD/VGSS/DGGH/UGESPRO/FRISDP/CE/230/2023 (operación bimonetaria), correspondiente al</t>
  </si>
  <si>
    <t>De: 00099021001 A:00086047004 De: 00099021001 A: 00086047004 Transferencia de recursos a solicitud de UCEP MI RIEGO dependiente del Ministerio de Medio Ambiente y Agua mediante nota CITE: MMAyA/VRHR/UCOORD/UCEP – MI RIEGO FINAN N°00448/2023</t>
  </si>
  <si>
    <t>00046057009</t>
  </si>
  <si>
    <t>00086047004</t>
  </si>
  <si>
    <t>De: 00099021001 A:00389014301 De: 00099021001 A: 00389014301 Transferencia de recursos a solicitud de NNABOL dependiente del Ministerio de Obras Públicas, Servicio y Vivienda mediante nota CITE: CAR/DGE/-DNAF N°0116/2023 (operación bimoneta</t>
  </si>
  <si>
    <t>De: 00099021001 A:00597012001 Transferencia de recursos a solicitud de Yacimientos de Litio Bolivianos dependiente del Ministerio de Hidrocarburos y Energías mediante nota CITE: YLB-GAF-0141-CAR/23 (operación bimonetaria), para el pago de</t>
  </si>
  <si>
    <t>00597012001</t>
  </si>
  <si>
    <t>De: 00099021001 A:00291014378 Transferencia de recursos a solicitud de la Administradora Boliviana de Carreteras mediante nota CITE: ABC/GNA/SAF/ATE/2023-1286 (operación bimonetaria) para el pago a beneficiarios (TC 6,86) H.R 6-13001-R.</t>
  </si>
  <si>
    <t>De: 00099021001 A:00291014343 Transferencia de recursos a solicitud de la Administradora Boliviana de Carreteras mediante nota CITE: ABC/GNA/SAF/ATE/2023-1286 (operación bimonetaria) para el pago a beneficiarios (TC 6,86) H.R 6-13001-R.</t>
  </si>
  <si>
    <t>De: 00099021001 A:00086057007 De: 00099021001 A: 00086057007 Transferencia de recursos a solicitud del Ministerio de Medio Ambiente y Agua mediante nota CITE: CAR/UCPPAP/CG/ADM N°0295/2023 (operación bimonetaria) con el objeto de destinar l</t>
  </si>
  <si>
    <t>00078018003</t>
  </si>
  <si>
    <t>De: 00099021001 A:00078018003 Transferencia de recursos a solicitud del Ministerio de Hidrocarburos y Energías mediante nota CITE: MHE-DGAA-UFIN/2023-0012 (operación bimonetaria) para dar continuidad al Proyecto Implantación del Programa d</t>
  </si>
  <si>
    <t>00086108004</t>
  </si>
  <si>
    <t>De: 00099021001 A:00086108004 Transferencia de recursos a solicitud del Ministerio de Medio Ambiente y Agua mediante nota CITE: CAR/UCP-PPCR Nº 0157/2023 UCP PPCR/2023-01411 (operación bimonetaria), para el Proyecto de Construcción del Si</t>
  </si>
  <si>
    <t>00086057007</t>
  </si>
  <si>
    <t>00340012005</t>
  </si>
  <si>
    <t>De: 00340012005 A:00099021001 De: 00340012005 A: 00099021001Transferencia de recursos a solicitud del Servicio General de Identificaciones Personal mediante nota CITE: SEGIP/DNAF/NE/106/2023 por concepto de devolución de Gastos de Funcionam</t>
  </si>
  <si>
    <t>De: 00340012005 A:00010011102 De: 00340012005 A: 00010011102 Transferencia de recursos a solicitud del Servicio General de Identificaciones Personal mediante nota CITE: SEGIP/DNAF/NE/106/2023 por concepto de recaudación Gestoría Consular po</t>
  </si>
  <si>
    <t>De: 00099021001 A:00117012001 Transferencia de recursos a solicitud de la Dirección General de Aeronáutica Civil mediante nota CITE: DAF-1223/2023 DGAC-22968/2023 (operación bimonetaria) recursos depositados por la IATA correspondiente a Ta</t>
  </si>
  <si>
    <t>00010011102</t>
  </si>
  <si>
    <t>00047297001</t>
  </si>
  <si>
    <t>De: 00099021001 A:00047297001 Transferencia de recursos a solicitud del Programa de Fortalecimiento Integral del Complejo de Camélidos en el Altiplano dependiente del Ministerio de Desarrollo Rural y Tierras mediante nota CITE: MDRYT/PRO-CA</t>
  </si>
  <si>
    <t>De: 00389012001 A:00099021001 Transferencia de recursos a solicitud de la Navegación Aérea y Aeropuertos Bolivianos mediante nota CITE: CAR/DGE-DNAF Nº 0123/2023 en el marco de de la Adenda Nº 2 al Convenio de Desempeño Institucional Fina</t>
  </si>
  <si>
    <t>De: 00117012001 A:00099021001 Transferencia que realizamos a solicitud de la Dirección General de Aeronáutica Civil mediante nota CITE: DGAC/3546/2023 DAF-1253/2023 con vencimiento al 15 de junio de 2023 en virtud a los Decretos supremos No</t>
  </si>
  <si>
    <t>De: 00099021001 A:00291014380 De: 00099021001 A: 00291014380 Transferencia de recursos a solicitud de la Administradora Boliviana de Carreteras mediante nota CITE: ABC/GNA/SAF/ATE/2023-1337 (operación bimonetaria) debido que los desembolsos</t>
  </si>
  <si>
    <t>De: 00291012009 A:00099021001 Transferencia que realizamos a solicitud de la Dirección General de Crédito Público mediante nota CITE: MEFP/VTCP/DGCP/UODP/Nº536/2023 en cumplimiento a lo establecido en el parágrafo III de la Disposición Adi</t>
  </si>
  <si>
    <t>De: 00099021001 A:00041097001 Transferencia de recursos a solicitud del Ministerio de Desarrollo Productivo y Economía Plural mediante nota CITE: CAR/PDUL/CN Nº 0004/2023 (operación bimonetaria) para el Programa de Dinamización Turística</t>
  </si>
  <si>
    <t>00047011110</t>
  </si>
  <si>
    <t>De: 00047011110 A:00099021001 Transferencia que realizamos a solicitud de la Dirección General de Crédito Público mediante nota CITE: MEFP/VTCP/DGCP/UODP/Nº536/2023 en cumplimiento a lo establecido en el parágrafo III de la Disposición Adi</t>
  </si>
  <si>
    <t>00041097001</t>
  </si>
  <si>
    <t>De: 00099021001 A:00212014306 De: 00099021001 A: 00212014306 Transferencia de recursos a solicitud del Ministerio de Desarrollo Rural y Tierras mediante nota rectificatoria DGAF- C - EXT N°225/2023 realizada a la nota DGAF-C-EXT N°219/2023</t>
  </si>
  <si>
    <t>De: 00099021001 A:00597012001 Transferencia de recursos a solicitud de Yacimientos de Litio Bolivianos mediante nota CITE: YLB-GAF-0144-CAR/23 (operación bimonetaria), para el cumplimiento de obligaciones, pago de Servicio de la Deuda Públ</t>
  </si>
  <si>
    <t>De: 00389012001 A:00099021001 Transferencia a solicitud de la Dirección General de Administración y Finanzas Territoriales mediante nota interna CITE: MEFP/VTCP/DGAFT/USCFT/N°94/2023, por concepto de recuperaciones de la deuda emergente del</t>
  </si>
  <si>
    <t>De: 00099021001 A:00287104332 Transferencia de recursos a solicitud del Fondo Nacional de Inversión Productiva y Social mediante nota CITE: FPS/GFA/UFI/TES/TRL/00183/2023 (operación bimonetaria), para el pago de Comprobantes C-31 en el mar</t>
  </si>
  <si>
    <t>De: 00099021001 A:00046057006 De: 00099021001 A: 00046057006 Transferencia de recursos a solicitud del Ministerio de Salud y Deportes mediante nota CITE: MSyD/VGSS/DGGH/UGESPRO/PGBID3151/CE/259/2023 (operación bimonetaria) para los gastos</t>
  </si>
  <si>
    <t>De: 00099021001 A:00291014343 Transferencia de recursos a solicitud de la Administradora Boliviana de Carreteras mediante nota CITE: ABC/GNA/SAF/ATE/2023-1438 (operación bimonetaria), para el pago a beneficiarios (TC 6,86) H.R 6-14451-R .</t>
  </si>
  <si>
    <t>De: 00099021001 A:00573012001 Transferencia de recursos a solicitud de la Empresa Siderúrgica del Mutúm dependiente del Ministerio de Minería y Metalurgia mediante notas CITE: ESM/GAF/UCPT/Nos. 144 y 150/2023 (operación bimonetaria) para e</t>
  </si>
  <si>
    <t>De: 00099021001 A:00078027009 Transferencia de recursos a solicitud del Ministerio de Hidrocarburos y Energías mediante nota CITE: MHE/VMEER/PEVD/PEIE/2023-0032 (operación bimonetaria) emergentes del Programa de Expansión de Infraestructura</t>
  </si>
  <si>
    <t>00078027009</t>
  </si>
  <si>
    <t>00201012001</t>
  </si>
  <si>
    <t>De: 00201012001 A:00066011102 Transferencia a solicitud de la Agencia para el Desarrollo de las Macroregiones y Zonas Fronterizas mediante nota CITE: ADEMAF-TRANS-DGE-0086-NOT-EXT/23 en el marco del Decreto Supremo No 4944 de 17 de mayo de</t>
  </si>
  <si>
    <t>00201012002</t>
  </si>
  <si>
    <t>De: 00201012002 A:00066011102 Transferencia a solicitud de la Agencia para el Desarrollo de las Macroregiones y Zonas Fronterizas mediante nota CITE: ADEMAF-TRANS-DGE-0086-NOT-EXT/23 en el marco del Decreto Supremo No 4944 de 17 de mayo de</t>
  </si>
  <si>
    <t>00066011102</t>
  </si>
  <si>
    <t>De: 00099021001 A:00086057006 Transferencia de recursos a solicitud del Ministerio de Medio Ambiente y Agua mediante notas CITE: CAR/UCPPAAP/CG/ADM Nos. 0515 y 0523/2023 (operación bimonetaria), para la ejecución de los Proyectos de Desarr</t>
  </si>
  <si>
    <t>00086057006</t>
  </si>
  <si>
    <t>De: 00099021001 A:00253014306 Transferencia de recursos a solicitud de la Entidad Ejecutora de Medio Ambiente y Agua dependiente del Ministerio de Medio Ambiente y Agua mediante nota CITE: GM-0756-EMAGUA/2023 (operación bimonetaria) para e</t>
  </si>
  <si>
    <t>De: 00099021001 A:00253018011 Transferencia de recursos a solicitud de la Entidad Ejecutora de Medio Ambiente y Agua dependiente del Ministerio de Medio Ambiente y Agua mediante nota CITE: GM-0756-EMAGUA/2023 (operación bimonetaria) para e</t>
  </si>
  <si>
    <t>De: 00099021001 A:00291014369 Transferencia de recursos a solicitud de la Administradora Boliviana de Carreteras mediante nota CITE: ABC/GNA/SAF/ATE/2023-1443 (operación bimonetaria), para el pago a beneficiarios (TC 6,86) H.R 6-14691-R .</t>
  </si>
  <si>
    <t>De: 00099021001 A:00287104334 ransferencia de recursos a solicitud del Fondo Nacional de Inversión Productiva y Social mediante nota CITE: FPS/GFA/UFI/TES/TRL/00191/2023 (operación bimonetaria), para el pago de Comprobantes C-31, en el mar</t>
  </si>
  <si>
    <t>00253014306</t>
  </si>
  <si>
    <t>00253018011</t>
  </si>
  <si>
    <t>De: 00066047003 A:00086107010 Transferencia de recursos a solicitud del Ministerio de Planificación del Desarrollo mediante nota CITE: MPD/VIPFE/DGPP/UP-NE 0916/2023 en el marco del Convenio Interinstitucional de Financiamiento CIF VIPFE/DG</t>
  </si>
  <si>
    <t>De: 00066047003 A:00086107009 Transferencia de recursos a solicitud del Ministerio de Planificación del Desarrollo mediante nota CITE: MPD/VIPFE/DGPP/UP-NE 0914/2023 en el marco del Convenio Interinstitucional de Financiamiento CIF VIPFE/DG</t>
  </si>
  <si>
    <t>De: 00066047003 A:00086107003 Transferencia de recursos a solicitud del Ministerio de Planificación del Desarrollo mediante nota CITE: MPD/VIPFE/DGPP/UP-NE 0905/2023 en el marco del Convenio Interinstitucional de Financiamiento CIF VIPFE/DG</t>
  </si>
  <si>
    <t>00086107010</t>
  </si>
  <si>
    <t>00086107009</t>
  </si>
  <si>
    <t>00086107003</t>
  </si>
  <si>
    <t>00312012001</t>
  </si>
  <si>
    <t>De: 00312012001 A:00203012007 Transferencia de recursos a solicitud de la Autoridad de Fiscalización y Control Social de Bosques y Tierra mediante nota CITE: ABT-DGAF-061/2023 Informe INF.ABT-DGAF-015/2023 H.R. 6-14399-R</t>
  </si>
  <si>
    <t>De: 00099021001 A:00291014376 Transferencia de recursos a solicitud de la Administradora Boliviana de Carreteras mediante nota CITE: ABC/GNA/SAF/ATE/2023-1544 (operación bimonetaria), para el pago a beneficiarios (TC 6,86) H.R 6-14850-R.</t>
  </si>
  <si>
    <t>De: 00099021001 A:00291024301 Transferencia de recursos a solicitud de la Administradora Boliviana de Carreteras mediante nota CITE: ABC/GNA/SAF/ATE/2023-1544 (operación bimonetaria), para el pago a beneficiarios (TC 6,86) H.R 6-14850-R.</t>
  </si>
  <si>
    <t>De: 00099021001 A:00291084303 Transferencia de recursos a solicitud de la Administradora Boliviana de Carreteras mediante nota CITE: ABC/GNA/SAF/ATE/2023-1547 (operación bimonetaria), para el pago a beneficiarios (TC 6,86) H.R 6-14772-R.</t>
  </si>
  <si>
    <t>De: 00099021001 A:00291014380 Transferencia de recursos a solicitud de la Administradora Boliviana de Carreteras mediante nota CITE: ABC/GNA/SAF/ATE/2023-1547 (operación bimonetaria), para el pago a beneficiarios (TC 6,86) H.R 6-14772-R.</t>
  </si>
  <si>
    <t>De: 00099021001 A:00291084302 Transferencia de recursos a solicitud de la Administradora Boliviana de Carreteras mediante nota CITE: ABC/GNA/SAF/ATE/2023-1547 (operación bimonetaria), para el pago a beneficiarios (TC 6,86) H.R 6-14772-R.</t>
  </si>
  <si>
    <t>De: 00099021001 A:00291014372 Transferencia de recursos a solicitud de la Administradora Boliviana de Carreteras mediante nota CITE: ABC/GNA/SAF/ATE/2023-1547 (operación bimonetaria), para el pago a beneficiarios (TC 6,86) H.R 6-14772-R.</t>
  </si>
  <si>
    <t>00203012007</t>
  </si>
  <si>
    <t>00291014376</t>
  </si>
  <si>
    <t>00291024301</t>
  </si>
  <si>
    <t>00291084303</t>
  </si>
  <si>
    <t>De: 00117012001 A:00099021001 De: 00117012001 A: 00099021001 Transferencia de recursos a solicitud de la Dirección General de Aeronáutica Civil mediante nota CITE: DAF-1152/2023 DGAC-021057/2023 (operación bimonetaria), recursos depositados</t>
  </si>
  <si>
    <t>De: 00291014371 A:00099021001 Transferencia de recursos a solicitud de la Administradora Boliviana de Carreteras mediante nota CITE: ABC/GNA/SAF/ATE/2023-1227 (operación bimonetaria), para el pago a beneficiarios (TC 6,86) H.R 6-12327-R.</t>
  </si>
  <si>
    <t>De: 00291014362 A:00099021001 Transferencia de recursos a solicitud de la Administradora Boliviana de Carreteras mediante nota CITE: ABC/GNA/SAF/ATE/2023-1227 (operación bimonetaria), para el pago a beneficiarios (TC 6,86) H.R 6-12327-R.</t>
  </si>
  <si>
    <t>De: 00046057009 A:00099021001 De: 00046057009 A: 00099021001 Transferencia de recursos a solicitud del Ministerio de Salud y Deportes mediante nota CITE: MSyD/VGSS/DGGH/UGESPRO/FRISDP/CE/230/2023 (operación bimonetaria), correspondiente al</t>
  </si>
  <si>
    <t>De: 00086047004 A:00099021001 De: 00086047004 A: 00099021001 Transferencia de recursos a solicitud de UCEP MI RIEGO dependiente del Ministerio de Medio Ambiente y Agua mediante nota CITE: MMAyA/VRHR/UCOORD/UCEP – MI RIEGO FINAN N°00448/2023</t>
  </si>
  <si>
    <t>De: 00389014301 A:00099021001 De: 00389014301 A: 00099021001 Transferencia de recursos a solicitud de NNABOL dependiente del Ministerio de Obras Públicas, Servicio y Vivienda mediante nota CITE: CAR/DGE/-DNAF N°0116/2023 (operación bimoneta</t>
  </si>
  <si>
    <t>De: 00597012001 A:00099021001 Transferencia de recursos a solicitud de Yacimientos de Litio Bolivianos dependiente del Ministerio de Hidrocarburos y Energías mediante nota CITE: YLB-GAF-0141-CAR/23 (operación bimonetaria), para el pago de</t>
  </si>
  <si>
    <t>De: 00291014336 A:00099021001 Transferencia de recursos a solicitud de la Administradora Boliviana de Carreteras mediante nota CITE: ABC/GNA/SAF/ATE/2023-1286 (operación bimonetaria) para el pago a beneficiarios (TC 6,86) H.R 6-13001-R.</t>
  </si>
  <si>
    <t>De: 00291014370 A:00099021001 Transferencia de recursos a solicitud de la Administradora Boliviana de Carreteras mediante nota CITE: ABC/GNA/SAF/ATE/2023-1286 (operación bimonetaria) para el pago a beneficiarios (TC 6,86) H.R 6-13001-R.</t>
  </si>
  <si>
    <t>00078018002</t>
  </si>
  <si>
    <t>De: 00078018002 A:00099021001 Transferencia de recursos a solicitud del Ministerio de Hidrocarburos y Energías mediante nota CITE: MHE-DGAA-UFIN/2023-0012 (operación bimonetaria) para dar continuidad al Proyecto Implantación del Programa d</t>
  </si>
  <si>
    <t>De: 00086108004 A:00099021001 Transferencia de recursos a solicitud del Ministerio de Medio Ambiente y Agua mediante nota CITE: CAR/UCP-PPCR Nº 0157/2023 UCP PPCR/2023-01411 (operación bimonetaria), para el Proyecto de Construcción del Si</t>
  </si>
  <si>
    <t>De: 00086057007 A:00099021001 De: 00086057007 A: 00099021001 Transferencia de recursos a solicitud del Ministerio de Medio Ambiente y Agua mediante nota CITE: CAR/UCPPAP/CG/ADM N°0295/2023 (operación bimonetaria) con el objeto de destinar l</t>
  </si>
  <si>
    <t>De: 00117012001 A:00099021001 Transferencia de recursos a solicitud de la Dirección General de Aeronáutica Civil mediante nota CITE: DAF-1223/2023 DGAC-22968/2023 (operación bimonetaria) recursos depositados por la IATA correspondiente a Ta</t>
  </si>
  <si>
    <t>De: 00047297001 A:00099021001 Transferencia de recursos a solicitud del Programa de Fortalecimiento Integral del Complejo de Camélidos en el Altiplano dependiente del Ministerio de Desarrollo Rural y Tierras mediante nota CITE: MDRYT/PRO-CA</t>
  </si>
  <si>
    <t>De: 00291014379 A:00099021001 De: 00291014379 A: 00099021001 Transferencia de recursos a solicitud de la Administradora Boliviana de Carreteras mediante nota CITE: ABC/GNA/SAF/ATE/2023-1337 (operación bimonetaria) debido que los desembolsos</t>
  </si>
  <si>
    <t>De: 00041097001 A:00099021001 Transferencia de recursos a solicitud del Ministerio de Desarrollo Productivo y Economía Plural mediante nota CITE: CAR/PDUL/CN Nº 0004/2023 (operación bimonetaria) para el Programa de Dinamización Turística</t>
  </si>
  <si>
    <t>De: 00212014302 A:00099021001 De: 00212014302 A: 00099021001 Transferencia de recursos a solicitud del Ministerio de Desarrollo Rural y Tierras mediante nota rectificatoria DGAF- C - EXT N°225/2023 realizada a la nota DGAF-C-EXT N°219/2023</t>
  </si>
  <si>
    <t>De: 00597012001 A:00099021001 Transferencia de recursos a solicitud de Yacimientos de Litio Bolivianos mediante nota CITE: YLB-GAF-0144-CAR/23 (operación bimonetaria), para el cumplimiento de obligaciones, pago de Servicio de la Deuda Públ</t>
  </si>
  <si>
    <t>De: 00287104327 A:00099021001 Transferencia de recursos a solicitud del Fondo Nacional de Inversión Productiva y Social mediante nota CITE: FPS/GFA/UFI/TES/TRL/00183/2023 (operación bimonetaria), para el pago de Comprobantes C-31 en el mar</t>
  </si>
  <si>
    <t>De: 00046057006 A:00099021001 De: 00046057006 A: 00099021001 Transferencia de recursos a solicitud del Ministerio de Salud y Deportes mediante nota CITE: MSyD/VGSS/DGGH/UGESPRO/PGBID3151/CE/259/2023 (operación bimonetaria) para los gastos</t>
  </si>
  <si>
    <t>De: 00291014336 A:00099021001 Transferencia de recursos a solicitud de la Administradora Boliviana de Carreteras mediante nota CITE: ABC/GNA/SAF/ATE/2023-1438 (operación bimonetaria), para el pago a beneficiarios (TC 6,86) H.R 6-14451-R .</t>
  </si>
  <si>
    <t>De: 00573012001 A:00099021001 Transferencia de recursos a solicitud de la Empresa Siderúrgica del Mutúm dependiente del Ministerio de Minería y Metalurgia mediante notas CITE: ESM/GAF/UCPT/Nos. 144 y 150/2023 (operación bimonetaria) para e</t>
  </si>
  <si>
    <t>00078027005</t>
  </si>
  <si>
    <t>De: 00078027005 A:00099021001 Transferencia de recursos a solicitud del Ministerio de Hidrocarburos y Energías mediante nota CITE: MHE/VMEER/PEVD/PEIE/2023-0032 (operación bimonetaria) emergentes del Programa de Expansión de Infraestructura</t>
  </si>
  <si>
    <t>De: 00086057006 A:00099021001 Transferencia de recursos a solicitud del Ministerio de Medio Ambiente y Agua mediante notas CITE: CAR/UCPPAAP/CG/ADM Nos. 0515 y 0523/2023 (operación bimonetaria), para la ejecución de los Proyectos de Desarr</t>
  </si>
  <si>
    <t>De: 00253014301 A:00099021001 Transferencia de recursos a solicitud de la Entidad Ejecutora de Medio Ambiente y Agua dependiente del Ministerio de Medio Ambiente y Agua mediante nota CITE: GM-0756-EMAGUA/2023 (operación bimonetaria) para e</t>
  </si>
  <si>
    <t>00253018001</t>
  </si>
  <si>
    <t>De: 00253018001 A:00099021001 Transferencia de recursos a solicitud de la Entidad Ejecutora de Medio Ambiente y Agua dependiente del Ministerio de Medio Ambiente y Agua mediante nota CITE: GM-0756-EMAGUA/2023 (operación bimonetaria) para e</t>
  </si>
  <si>
    <t>De: 00291014362 A:00099021001 Transferencia de recursos a solicitud de la Administradora Boliviana de Carreteras mediante nota CITE: ABC/GNA/SAF/ATE/2023-1443 (operación bimonetaria), para el pago a beneficiarios (TC 6,86) H.R 6-14691-R.</t>
  </si>
  <si>
    <t>De: 00287104329 A:00099021001 Transferencia de recursos a solicitud del Fondo Nacional de Inversión Productiva y Social mediante nota CITE: FPS/GFA/UFI/TES/TRL/00191/2023 (operación bimonetaria), para el pago de Comprobantes C-31, en el ma</t>
  </si>
  <si>
    <t>00291014368</t>
  </si>
  <si>
    <t>De: 00291014368 A:00099021001 Transferencia de recursos a solicitud de la Administradora Boliviana de Carreteras mediante nota CITE: ABC/GNA/SAF/ATE/2023-1544 (operación bimonetaria), para el pago a beneficiarios (TC 6,86) H.R 6-14850-R.</t>
  </si>
  <si>
    <t>De: 00291024301 A:00099021001 Transferencia de recursos a solicitud de la Administradora Boliviana de Carreteras mediante nota CITE: ABC/GNA/SAF/ATE/2023-1544 (operación bimonetaria), para el pago a beneficiarios (TC 6,86) H.R 6-14850-R.</t>
  </si>
  <si>
    <t>De: 00291084303 A:00099021001 Transferencia de recursos a solicitud de la Administradora Boliviana de Carreteras mediante nota CITE: ABC/GNA/SAF/ATE/2023-1547 (operación bimonetaria), para el pago a beneficiarios (TC 6,86) H.R 6-14772-R.</t>
  </si>
  <si>
    <t>De: 00291014379 A:00099021001 Transferencia de recursos a solicitud de la Administradora Boliviana de Carreteras mediante nota CITE: ABC/GNA/SAF/ATE/2023-1547 (operación bimonetaria), para el pago a beneficiarios (TC 6,86) H.R 6-14772-R.</t>
  </si>
  <si>
    <t>De: 00291084302 A:00099021001 Transferencia de recursos a solicitud de la Administradora Boliviana de Carreteras mediante nota CITE: ABC/GNA/SAF/ATE/2023-1547 (operación bimonetaria), para el pago a beneficiarios (TC 6,86) H.R 6-14772-R.</t>
  </si>
  <si>
    <t>De: 00291014371 A:00099021001 Transferencia de recursos a solicitud de la Administradora Boliviana de Carreteras mediante nota CITE: ABC/GNA/SAF/ATE/2023-1547 (operación bimonetaria), para el pago a beneficiarios (TC 6,86) H.R 6-14772-R.</t>
  </si>
  <si>
    <t xml:space="preserve">MINISTERIO DE EDUCACIÓN - UNIVERSIDAD PEDAGOGICA - VALORES HABILITACION </t>
  </si>
  <si>
    <t xml:space="preserve">MINISTERIO DE EDUCACION - UNIVERSIDAD PEDAGOGICA </t>
  </si>
  <si>
    <t>10000029113482</t>
  </si>
  <si>
    <t>MIN. EDU. - ESFM ENRIQUE FINOT - RECAUDADORA</t>
  </si>
  <si>
    <t>10000028697312</t>
  </si>
  <si>
    <t xml:space="preserve">MIN. EDU. ESFM MARISCAL SUCRE - CTA. RECAUDADORA. </t>
  </si>
  <si>
    <t>10000051920342</t>
  </si>
  <si>
    <t xml:space="preserve">MIN. EDUCACIÓN - ESFM PLURIÉTNICA DEL ORIENTE Y CHACO - RECAUDADORA </t>
  </si>
  <si>
    <t>10000051920558</t>
  </si>
  <si>
    <t xml:space="preserve">MIN. EDUCACIÓN - ESFM RAFAEL CHAVEZ ORTIZ </t>
  </si>
  <si>
    <t>10000051945506</t>
  </si>
  <si>
    <t xml:space="preserve">MIN. EDUCACIÓN - ESFM SIMON BOLIVAR CORORO </t>
  </si>
  <si>
    <t>10000051964415</t>
  </si>
  <si>
    <t xml:space="preserve">MIN. EDUCACIÓN - ESFM - CARACOLLO </t>
  </si>
  <si>
    <t xml:space="preserve">MIN. PRESIDENCIA – OTROS INGRESOS </t>
  </si>
  <si>
    <t xml:space="preserve">MIN. SALUD Y DEPORTES - VICEMINISTERIO DE DEPORTES </t>
  </si>
  <si>
    <t xml:space="preserve">MINISTERIO DE SALUD Y DEPORTES - CENETROP - RECURSOS PROPIOS </t>
  </si>
  <si>
    <t xml:space="preserve">MTEPS - INGRESOS </t>
  </si>
  <si>
    <t>10000047764126</t>
  </si>
  <si>
    <t xml:space="preserve">MMAYA-LEGALIZACIONES LICENCIAS AMBIENTALES Y OTROS </t>
  </si>
  <si>
    <t>TGN - REC. POR GARANTÍAS SUBASTA ELECTRÓNICA Y MERCADO VIRTUAL</t>
  </si>
  <si>
    <t>10000006049890</t>
  </si>
  <si>
    <t xml:space="preserve">FPS HAM ORURO </t>
  </si>
  <si>
    <t>10000006035930</t>
  </si>
  <si>
    <t xml:space="preserve">FPS.HAM COCHABAMBA </t>
  </si>
  <si>
    <t>10000029014763</t>
  </si>
  <si>
    <t xml:space="preserve">FPS SUPERVISIÓN TÉCNICA DE OBRAS </t>
  </si>
  <si>
    <t>10000002150493</t>
  </si>
  <si>
    <t xml:space="preserve">FPS HAM SUCRE </t>
  </si>
  <si>
    <t>10000004668379</t>
  </si>
  <si>
    <t xml:space="preserve">FPS HAM BENI </t>
  </si>
  <si>
    <t>10000006036178</t>
  </si>
  <si>
    <t xml:space="preserve">FPS.HAM POTOSI </t>
  </si>
  <si>
    <t xml:space="preserve">UNIBOL - APIAGUAIKI TUPA - FUNCIONAMIENTO </t>
  </si>
  <si>
    <t xml:space="preserve">SERVICIO DEPARTAMENTAL DE RIEGO - LA PAZ - INGRESOS </t>
  </si>
  <si>
    <t xml:space="preserve">AUTORIDAD DE FISC. Y CTROL. SOC. DE AGUA POTABLE Y SANEAM. BASICO </t>
  </si>
  <si>
    <t xml:space="preserve">ASUSS - CUENTA CORRIENTE FISCAL - RECAUDADORA </t>
  </si>
  <si>
    <t>8852069001</t>
  </si>
  <si>
    <t xml:space="preserve">YPFB - CUENTA EXPORTACIÓN DE GLP Y OTROS - EN BOLIVIANOS </t>
  </si>
  <si>
    <t>0764034001</t>
  </si>
  <si>
    <t>TGN ART. 1308 CÓDIGO DE COMERCIO</t>
  </si>
  <si>
    <r>
      <rPr>
        <sz val="12"/>
        <rFont val="Arial"/>
        <family val="2"/>
      </rPr>
      <t>Fecha:</t>
    </r>
    <r>
      <rPr>
        <b/>
        <sz val="12"/>
        <rFont val="Arial"/>
        <family val="2"/>
      </rPr>
      <t xml:space="preserve"> 6 - JULIO - 2023</t>
    </r>
  </si>
  <si>
    <t>Nº Correlativo: 7</t>
  </si>
  <si>
    <t>CORRESPONDIENTE AL PERIODO DE ENERO A JUNIO DE 2023</t>
  </si>
  <si>
    <t>00099021001 DEP.DE CHEQ.AJENOS,RET.DE NO_CONCILIADO CAM.,CONCEPTO: PAGO INCAPACIDADES TEMPORALES (REEMBOLSO MINISTERIO DE ECONOMIA Y FINANZAS PUBLICAS),DEP.: CAJA NACIONAL DE SALUD , PROCEDENCIA: BANCO UNION S.A., CHEQUE: 32300, FECHA DE EMISION:05/06/2023
DT - 404  P - 1761</t>
  </si>
  <si>
    <t>00099021001 DEP.DE CHEQ.AJENOS,RET.DE CAM.,CONCEPTO: PAGO POR INCAPACIDADES TEMPORALES (REEMBOLSO MINISTERIO DE ECONOMIA Y FINANZAS PUBLICAS),DEP.: CAJA NACIONAL DE SALUD , PROCEDENCIA: BANCO UNION
S.A., CHEQUE: 32290, FECHA DE EMISION:02/06/2023
DT - 404  P - 1747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</si>
</sst>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0"/>
      <name val="Tahoma"/>
      <family val="2"/>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3">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 fontId="40" fillId="0" borderId="13" xfId="435" applyNumberFormat="1" applyFont="1" applyFill="1" applyBorder="1" applyAlignment="1">
      <alignment horizontal="center" vertical="center"/>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 fontId="4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1" fillId="0" borderId="42" xfId="0" applyFont="1" applyBorder="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0" fontId="91" fillId="0" borderId="45" xfId="0" applyFont="1" applyBorder="1" applyAlignment="1">
      <alignment vertical="center" wrapText="1"/>
    </xf>
    <xf numFmtId="0" fontId="91" fillId="0" borderId="32"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1" fillId="0" borderId="48" xfId="81" applyFont="1" applyBorder="1" applyProtection="1">
      <protection locked="0"/>
    </xf>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91" fillId="0" borderId="19" xfId="81" applyFont="1" applyBorder="1" applyAlignment="1">
      <alignment vertical="center"/>
    </xf>
    <xf numFmtId="0" fontId="91" fillId="0" borderId="16" xfId="81" applyFont="1" applyBorder="1" applyAlignment="1">
      <alignment vertical="center"/>
    </xf>
    <xf numFmtId="0" fontId="91" fillId="0" borderId="44" xfId="81" applyFont="1" applyBorder="1" applyAlignment="1">
      <alignment vertical="center"/>
    </xf>
    <xf numFmtId="0" fontId="91" fillId="0" borderId="43" xfId="81" applyFont="1" applyBorder="1" applyAlignment="1">
      <alignment vertical="center"/>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53" xfId="0" applyFont="1" applyBorder="1" applyAlignment="1">
      <alignment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1" fontId="98" fillId="0" borderId="13" xfId="435" applyNumberFormat="1" applyFont="1" applyFill="1" applyBorder="1" applyAlignment="1">
      <alignment horizontal="center" vertical="center"/>
    </xf>
    <xf numFmtId="0" fontId="91" fillId="0" borderId="0" xfId="0" applyFont="1" applyAlignment="1">
      <alignment horizontal="left" vertical="center" wrapText="1"/>
    </xf>
    <xf numFmtId="1" fontId="98" fillId="0" borderId="0" xfId="435" applyNumberFormat="1" applyFont="1" applyFill="1" applyBorder="1" applyAlignment="1">
      <alignment horizontal="center" vertical="center"/>
    </xf>
    <xf numFmtId="49" fontId="99" fillId="0" borderId="13" xfId="0" applyNumberFormat="1" applyFont="1" applyBorder="1" applyAlignment="1">
      <alignment horizontal="center" vertical="center"/>
    </xf>
    <xf numFmtId="0" fontId="100" fillId="0" borderId="13" xfId="0" applyFont="1" applyBorder="1" applyAlignment="1">
      <alignment horizontal="justify" vertical="center" wrapText="1"/>
    </xf>
    <xf numFmtId="0" fontId="100" fillId="0" borderId="13" xfId="0" applyFont="1" applyBorder="1" applyAlignment="1">
      <alignment horizontal="center" vertical="center" wrapText="1"/>
    </xf>
    <xf numFmtId="0" fontId="100" fillId="41" borderId="13" xfId="0" applyFont="1" applyFill="1" applyBorder="1" applyAlignment="1">
      <alignment vertical="center" wrapText="1"/>
    </xf>
    <xf numFmtId="0" fontId="100" fillId="0" borderId="13" xfId="0" applyFont="1" applyBorder="1" applyAlignment="1">
      <alignment horizontal="center" vertical="center"/>
    </xf>
    <xf numFmtId="164" fontId="100"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11" fillId="0" borderId="54" xfId="8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100"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1"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91" fillId="0" borderId="0" xfId="435" applyFont="1" applyBorder="1" applyAlignment="1"/>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64" fontId="67" fillId="39" borderId="10" xfId="435" applyFont="1" applyFill="1" applyBorder="1"/>
    <xf numFmtId="1" fontId="70" fillId="44" borderId="0" xfId="435" applyNumberFormat="1" applyFont="1" applyFill="1" applyBorder="1" applyAlignment="1">
      <alignment horizontal="left" vertical="center" wrapText="1"/>
    </xf>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0" fontId="70" fillId="0" borderId="0" xfId="0" applyFont="1" applyAlignment="1">
      <alignment vertical="center"/>
    </xf>
    <xf numFmtId="0" fontId="68" fillId="44" borderId="0" xfId="0" applyFont="1" applyFill="1" applyAlignment="1">
      <alignment horizontal="center" vertical="center"/>
    </xf>
    <xf numFmtId="0" fontId="68" fillId="44" borderId="0" xfId="0" applyFont="1" applyFill="1" applyAlignment="1">
      <alignment vertical="center"/>
    </xf>
    <xf numFmtId="0" fontId="95" fillId="0" borderId="0" xfId="443" applyFont="1" applyAlignment="1">
      <alignment horizontal="center"/>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91" fillId="0" borderId="19" xfId="81" applyFont="1" applyBorder="1" applyAlignment="1">
      <alignment horizontal="center" vertical="center"/>
    </xf>
    <xf numFmtId="0" fontId="91" fillId="0" borderId="16" xfId="81" applyFont="1" applyBorder="1" applyAlignment="1">
      <alignment horizontal="center" vertical="center"/>
    </xf>
    <xf numFmtId="0" fontId="91" fillId="0" borderId="18" xfId="0" applyFont="1" applyBorder="1" applyAlignment="1">
      <alignment horizontal="left" vertical="center" wrapText="1"/>
    </xf>
    <xf numFmtId="0" fontId="91" fillId="0" borderId="15" xfId="0" applyFont="1" applyBorder="1" applyAlignment="1">
      <alignment horizontal="left" vertical="center" wrapText="1"/>
    </xf>
    <xf numFmtId="0" fontId="89" fillId="0" borderId="0" xfId="0" applyFont="1" applyAlignment="1">
      <alignment horizontal="center"/>
    </xf>
    <xf numFmtId="0" fontId="0" fillId="0" borderId="0" xfId="0" applyAlignment="1">
      <alignment horizontal="center"/>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248</xdr:row>
      <xdr:rowOff>0</xdr:rowOff>
    </xdr:from>
    <xdr:to>
      <xdr:col>17</xdr:col>
      <xdr:colOff>485775</xdr:colOff>
      <xdr:row>248</xdr:row>
      <xdr:rowOff>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146170650"/>
          <a:ext cx="12773025" cy="0"/>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2</xdr:col>
      <xdr:colOff>257175</xdr:colOff>
      <xdr:row>2597</xdr:row>
      <xdr:rowOff>152400</xdr:rowOff>
    </xdr:from>
    <xdr:to>
      <xdr:col>17</xdr:col>
      <xdr:colOff>485775</xdr:colOff>
      <xdr:row>2598</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1856974950"/>
          <a:ext cx="1277302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154</xdr:row>
      <xdr:rowOff>0</xdr:rowOff>
    </xdr:from>
    <xdr:to>
      <xdr:col>16</xdr:col>
      <xdr:colOff>752475</xdr:colOff>
      <xdr:row>155</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07632500"/>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202</xdr:row>
      <xdr:rowOff>152400</xdr:rowOff>
    </xdr:from>
    <xdr:to>
      <xdr:col>15</xdr:col>
      <xdr:colOff>390525</xdr:colOff>
      <xdr:row>203</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124510800"/>
          <a:ext cx="13601700"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155</xdr:row>
      <xdr:rowOff>0</xdr:rowOff>
    </xdr:from>
    <xdr:to>
      <xdr:col>13</xdr:col>
      <xdr:colOff>790575</xdr:colOff>
      <xdr:row>156</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98136075"/>
          <a:ext cx="1322070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ommel.cuba\AppData\Roaming\Microsoft\Excel\DISTRIBUCION%20UCCF%20JULIO%20202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UCCF"/>
    </sheetNames>
    <sheetDataSet>
      <sheetData sheetId="0" refreshError="1">
        <row r="7">
          <cell r="A7">
            <v>35</v>
          </cell>
          <cell r="B7">
            <v>2</v>
          </cell>
          <cell r="C7" t="str">
            <v>Ministerio de Economía y Finanzas Públicas</v>
          </cell>
          <cell r="D7" t="str">
            <v>Lic. Jose Rivas</v>
          </cell>
          <cell r="E7" t="str">
            <v>JRC</v>
          </cell>
        </row>
        <row r="8">
          <cell r="A8">
            <v>200</v>
          </cell>
          <cell r="B8">
            <v>3</v>
          </cell>
          <cell r="C8" t="str">
            <v>Registro Único para la Administración Tributaria Municipal</v>
          </cell>
          <cell r="D8" t="str">
            <v>Lic. Jose Rivas</v>
          </cell>
          <cell r="E8" t="str">
            <v>JRC</v>
          </cell>
        </row>
        <row r="9">
          <cell r="A9">
            <v>244</v>
          </cell>
          <cell r="B9">
            <v>3</v>
          </cell>
          <cell r="C9" t="str">
            <v>Servicio Nacional de Aerofotogrametría</v>
          </cell>
          <cell r="D9" t="str">
            <v>Lic. Jose Rivas</v>
          </cell>
          <cell r="E9" t="str">
            <v>JRC</v>
          </cell>
        </row>
        <row r="10">
          <cell r="A10">
            <v>245</v>
          </cell>
          <cell r="B10">
            <v>3</v>
          </cell>
          <cell r="C10" t="str">
            <v>Servicio Geodésico de Mapas</v>
          </cell>
          <cell r="D10" t="str">
            <v>Lic. Jose Rivas</v>
          </cell>
          <cell r="E10" t="str">
            <v>JRC</v>
          </cell>
        </row>
        <row r="11">
          <cell r="A11">
            <v>287</v>
          </cell>
          <cell r="B11">
            <v>1</v>
          </cell>
          <cell r="C11" t="str">
            <v>Fondo Nacional de Producción e Inversión Social</v>
          </cell>
          <cell r="D11" t="str">
            <v>Lic. Jose Rivas</v>
          </cell>
          <cell r="E11" t="str">
            <v>JRC</v>
          </cell>
        </row>
        <row r="12">
          <cell r="A12">
            <v>590</v>
          </cell>
          <cell r="B12">
            <v>3</v>
          </cell>
          <cell r="C12" t="str">
            <v>Empresa Pública "QUIPUS"</v>
          </cell>
          <cell r="D12" t="str">
            <v>Lic. Jose Rivas</v>
          </cell>
          <cell r="E12" t="str">
            <v>JRC</v>
          </cell>
        </row>
        <row r="13">
          <cell r="A13">
            <v>16</v>
          </cell>
          <cell r="B13">
            <v>1</v>
          </cell>
          <cell r="C13" t="str">
            <v>Ministerio de Educación</v>
          </cell>
          <cell r="D13" t="str">
            <v>Lic. Emma Ticonipa</v>
          </cell>
          <cell r="E13" t="str">
            <v>ETC</v>
          </cell>
        </row>
        <row r="14">
          <cell r="A14">
            <v>137</v>
          </cell>
          <cell r="B14">
            <v>3</v>
          </cell>
          <cell r="C14" t="str">
            <v>Comité Ejecutivo de la Universidad Boliviana</v>
          </cell>
          <cell r="D14" t="str">
            <v>Lic. Emma Ticonipa</v>
          </cell>
          <cell r="E14" t="str">
            <v>ETC</v>
          </cell>
        </row>
        <row r="15">
          <cell r="A15">
            <v>152</v>
          </cell>
          <cell r="B15">
            <v>3</v>
          </cell>
          <cell r="C15" t="str">
            <v>Servicio Nacional de Defensa Pública</v>
          </cell>
          <cell r="D15" t="str">
            <v>Lic. Emma Ticonipa</v>
          </cell>
          <cell r="E15" t="str">
            <v>ETC</v>
          </cell>
        </row>
        <row r="16">
          <cell r="A16">
            <v>650</v>
          </cell>
          <cell r="B16">
            <v>3</v>
          </cell>
          <cell r="C16" t="str">
            <v>Asamblea Legislativa Plurinacional</v>
          </cell>
          <cell r="D16" t="str">
            <v>Lic. Emma Ticonipa</v>
          </cell>
          <cell r="E16" t="str">
            <v>ETC</v>
          </cell>
        </row>
        <row r="17">
          <cell r="A17">
            <v>660</v>
          </cell>
          <cell r="B17">
            <v>2</v>
          </cell>
          <cell r="C17" t="str">
            <v xml:space="preserve">Órgano Judicial </v>
          </cell>
          <cell r="D17" t="str">
            <v>Lic. Emma Ticonipa</v>
          </cell>
          <cell r="E17" t="str">
            <v>ETC</v>
          </cell>
        </row>
        <row r="18">
          <cell r="A18">
            <v>862</v>
          </cell>
          <cell r="B18">
            <v>1</v>
          </cell>
          <cell r="C18" t="str">
            <v>Fondo Nacional de Desarrollo Regional</v>
          </cell>
          <cell r="D18" t="str">
            <v>Lic. Emma Ticonipa</v>
          </cell>
          <cell r="E18" t="str">
            <v>ETC</v>
          </cell>
        </row>
        <row r="19">
          <cell r="A19">
            <v>47</v>
          </cell>
          <cell r="B19">
            <v>2</v>
          </cell>
          <cell r="C19" t="str">
            <v>Ministerio de Desarrollo Rural y Tierras</v>
          </cell>
          <cell r="D19" t="str">
            <v>Lic. Rommel Cuba</v>
          </cell>
          <cell r="E19" t="str">
            <v>RCC</v>
          </cell>
        </row>
        <row r="20">
          <cell r="A20">
            <v>132</v>
          </cell>
          <cell r="B20">
            <v>1</v>
          </cell>
          <cell r="C20" t="str">
            <v>Servicio de Desarrollo de las Empresas Púb. Productivas</v>
          </cell>
          <cell r="D20" t="str">
            <v>Lic. Rommel Cuba</v>
          </cell>
          <cell r="E20" t="str">
            <v>RCC</v>
          </cell>
        </row>
        <row r="21">
          <cell r="A21">
            <v>163</v>
          </cell>
          <cell r="B21">
            <v>3</v>
          </cell>
          <cell r="C21" t="str">
            <v>Agencia Nacional de Hidrocarburos</v>
          </cell>
          <cell r="D21" t="str">
            <v>Lic. Rommel Cuba</v>
          </cell>
          <cell r="E21" t="str">
            <v>RCC</v>
          </cell>
        </row>
        <row r="22">
          <cell r="A22">
            <v>371</v>
          </cell>
          <cell r="B22">
            <v>3</v>
          </cell>
          <cell r="C22" t="str">
            <v>Centro Internacional de la Quinua</v>
          </cell>
          <cell r="D22" t="str">
            <v>Lic. Rommel Cuba</v>
          </cell>
          <cell r="E22" t="str">
            <v>RCC</v>
          </cell>
        </row>
        <row r="23">
          <cell r="A23">
            <v>374</v>
          </cell>
          <cell r="B23">
            <v>3</v>
          </cell>
          <cell r="C23" t="str">
            <v>Agencia de Gobierno Electrónico y Tecnologías de Información y Comunicación</v>
          </cell>
          <cell r="D23" t="str">
            <v>Lic. Rommel Cuba</v>
          </cell>
          <cell r="E23" t="str">
            <v>RCC</v>
          </cell>
        </row>
        <row r="24">
          <cell r="A24">
            <v>525</v>
          </cell>
          <cell r="B24">
            <v>2</v>
          </cell>
          <cell r="C24" t="str">
            <v>Transportes Aéreo Boliviano</v>
          </cell>
          <cell r="D24" t="str">
            <v>Lic. Rommel Cuba</v>
          </cell>
          <cell r="E24" t="str">
            <v>RCC</v>
          </cell>
        </row>
        <row r="25">
          <cell r="A25">
            <v>551</v>
          </cell>
          <cell r="B25">
            <v>3</v>
          </cell>
          <cell r="C25" t="str">
            <v>Empresa Naviera Boliviana</v>
          </cell>
          <cell r="D25" t="str">
            <v>Lic. Rommel Cuba</v>
          </cell>
          <cell r="E25" t="str">
            <v>RCC</v>
          </cell>
        </row>
        <row r="26">
          <cell r="A26">
            <v>41</v>
          </cell>
          <cell r="B26">
            <v>1</v>
          </cell>
          <cell r="C26" t="str">
            <v>Ministerio de Desarrollo Productivo y Economía Plural</v>
          </cell>
          <cell r="D26" t="str">
            <v>Lic. Virginia Callisaya</v>
          </cell>
          <cell r="E26" t="str">
            <v>VCK</v>
          </cell>
        </row>
        <row r="27">
          <cell r="A27">
            <v>111</v>
          </cell>
          <cell r="B27">
            <v>3</v>
          </cell>
          <cell r="C27" t="str">
            <v>Instituto Boliviano de la Ceguera</v>
          </cell>
          <cell r="D27" t="str">
            <v>Lic. Virginia Callisaya</v>
          </cell>
          <cell r="E27" t="str">
            <v>VCK</v>
          </cell>
        </row>
        <row r="28">
          <cell r="A28">
            <v>190</v>
          </cell>
          <cell r="B28">
            <v>3</v>
          </cell>
          <cell r="C28" t="str">
            <v>Autoridad General Jurisdiccional Administrativa Minera</v>
          </cell>
          <cell r="D28" t="str">
            <v>Lic. Virginia Callisaya</v>
          </cell>
          <cell r="E28" t="str">
            <v>VCK</v>
          </cell>
        </row>
        <row r="29">
          <cell r="A29">
            <v>203</v>
          </cell>
          <cell r="B29">
            <v>2</v>
          </cell>
          <cell r="C29" t="str">
            <v>Autoridad de Supervisión del Sistema Financiero</v>
          </cell>
          <cell r="D29" t="str">
            <v>Lic. Virginia Callisaya</v>
          </cell>
          <cell r="E29" t="str">
            <v>VCK</v>
          </cell>
        </row>
        <row r="30">
          <cell r="A30">
            <v>243</v>
          </cell>
          <cell r="B30">
            <v>3</v>
          </cell>
          <cell r="C30" t="str">
            <v>Servicio Nacional de Hidrografía Naval</v>
          </cell>
          <cell r="D30" t="str">
            <v>Lic. Virginia Callisaya</v>
          </cell>
          <cell r="E30" t="str">
            <v>VCK</v>
          </cell>
        </row>
        <row r="31">
          <cell r="A31">
            <v>288</v>
          </cell>
          <cell r="B31">
            <v>3</v>
          </cell>
          <cell r="C31" t="str">
            <v>Servicio Nacional de Riego</v>
          </cell>
          <cell r="D31" t="str">
            <v>Lic. Virginia Callisaya</v>
          </cell>
          <cell r="E31" t="str">
            <v>VCK</v>
          </cell>
        </row>
        <row r="32">
          <cell r="A32">
            <v>314</v>
          </cell>
          <cell r="B32">
            <v>2</v>
          </cell>
          <cell r="C32" t="str">
            <v>Autoridad de Fiscalización y Control Social de Electricidad</v>
          </cell>
          <cell r="D32" t="str">
            <v>Lic. Virginia Callisaya</v>
          </cell>
          <cell r="E32" t="str">
            <v>VCK</v>
          </cell>
        </row>
        <row r="33">
          <cell r="A33">
            <v>592</v>
          </cell>
          <cell r="B33">
            <v>3</v>
          </cell>
          <cell r="C33" t="str">
            <v>Empresa Estatal Boliviana de Turismo</v>
          </cell>
          <cell r="D33" t="str">
            <v>Lic. Virginia Callisaya</v>
          </cell>
          <cell r="E33" t="str">
            <v>VCK</v>
          </cell>
        </row>
        <row r="34">
          <cell r="A34">
            <v>386</v>
          </cell>
          <cell r="B34">
            <v>3</v>
          </cell>
          <cell r="C34" t="str">
            <v>Servicio Plurinacional de la Mujer y de la Despatria.</v>
          </cell>
          <cell r="D34" t="str">
            <v>Lic. Virginia Callisaya</v>
          </cell>
          <cell r="E34" t="str">
            <v>VCK</v>
          </cell>
        </row>
        <row r="35">
          <cell r="A35">
            <v>387</v>
          </cell>
          <cell r="B35">
            <v>3</v>
          </cell>
          <cell r="C35" t="str">
            <v>Agencia del Desarrollo del Cine y Audiovisual Bolivianos</v>
          </cell>
          <cell r="D35" t="str">
            <v>Lic. Virginia Callisaya</v>
          </cell>
          <cell r="E35" t="str">
            <v>VCK</v>
          </cell>
        </row>
        <row r="36">
          <cell r="A36">
            <v>585</v>
          </cell>
          <cell r="B36">
            <v>3</v>
          </cell>
          <cell r="C36" t="str">
            <v>Agencia Bolivia Espacial</v>
          </cell>
          <cell r="D36" t="str">
            <v>Lic. Virginia Callisaya</v>
          </cell>
          <cell r="E36" t="str">
            <v>VCK</v>
          </cell>
        </row>
        <row r="37">
          <cell r="A37">
            <v>901</v>
          </cell>
          <cell r="B37">
            <v>3</v>
          </cell>
          <cell r="C37" t="str">
            <v>Gobierno Autónomo Departamental de Chuquisaca</v>
          </cell>
          <cell r="D37" t="str">
            <v>Lic. Virginia Callisaya</v>
          </cell>
          <cell r="E37" t="str">
            <v>VCK</v>
          </cell>
        </row>
        <row r="38">
          <cell r="A38">
            <v>902</v>
          </cell>
          <cell r="B38">
            <v>3</v>
          </cell>
          <cell r="C38" t="str">
            <v>Gobierno Autónomo Departamental de La Paz</v>
          </cell>
          <cell r="D38" t="str">
            <v>Lic. Virginia Callisaya</v>
          </cell>
          <cell r="E38" t="str">
            <v>VCK</v>
          </cell>
        </row>
        <row r="39">
          <cell r="A39">
            <v>903</v>
          </cell>
          <cell r="B39">
            <v>3</v>
          </cell>
          <cell r="C39" t="str">
            <v>Gobierno Autónomo Departamental de Cochabamba</v>
          </cell>
          <cell r="D39" t="str">
            <v>Lic. Virginia Callisaya</v>
          </cell>
          <cell r="E39" t="str">
            <v>VCK</v>
          </cell>
        </row>
        <row r="40">
          <cell r="A40">
            <v>904</v>
          </cell>
          <cell r="B40">
            <v>3</v>
          </cell>
          <cell r="C40" t="str">
            <v>Gobierno Autónomo Departamental de Oruro</v>
          </cell>
          <cell r="D40" t="str">
            <v>Lic. Virginia Callisaya</v>
          </cell>
          <cell r="E40" t="str">
            <v>VCK</v>
          </cell>
        </row>
        <row r="41">
          <cell r="A41">
            <v>905</v>
          </cell>
          <cell r="B41">
            <v>3</v>
          </cell>
          <cell r="C41" t="str">
            <v>Gobierno Autónomo Departamental de Potosí</v>
          </cell>
          <cell r="D41" t="str">
            <v>Lic. Virginia Callisaya</v>
          </cell>
          <cell r="E41" t="str">
            <v>VCK</v>
          </cell>
        </row>
        <row r="42">
          <cell r="A42">
            <v>906</v>
          </cell>
          <cell r="B42">
            <v>3</v>
          </cell>
          <cell r="C42" t="str">
            <v>Gobierno Autónomo Departamental de Tarija</v>
          </cell>
          <cell r="D42" t="str">
            <v>Lic. Virginia Callisaya</v>
          </cell>
          <cell r="E42" t="str">
            <v>VCK</v>
          </cell>
        </row>
        <row r="43">
          <cell r="A43">
            <v>907</v>
          </cell>
          <cell r="B43">
            <v>3</v>
          </cell>
          <cell r="C43" t="str">
            <v>Gobierno Autónomo Departamental de Santa Cruz</v>
          </cell>
          <cell r="D43" t="str">
            <v>Lic. Virginia Callisaya</v>
          </cell>
          <cell r="E43" t="str">
            <v>VCK</v>
          </cell>
        </row>
        <row r="44">
          <cell r="A44">
            <v>908</v>
          </cell>
          <cell r="B44">
            <v>3</v>
          </cell>
          <cell r="C44" t="str">
            <v>Gobierno Autónomo Departamental de Beni</v>
          </cell>
          <cell r="D44" t="str">
            <v>Lic. Virginia Callisaya</v>
          </cell>
          <cell r="E44" t="str">
            <v>VCK</v>
          </cell>
        </row>
        <row r="45">
          <cell r="A45">
            <v>909</v>
          </cell>
          <cell r="B45">
            <v>3</v>
          </cell>
          <cell r="C45" t="str">
            <v>Gobierno Autónomo Departamental de Pando</v>
          </cell>
          <cell r="D45" t="str">
            <v>Lic. Virginia Callisaya</v>
          </cell>
          <cell r="E45" t="str">
            <v>VCK</v>
          </cell>
        </row>
        <row r="46">
          <cell r="A46">
            <v>634</v>
          </cell>
          <cell r="B46">
            <v>3</v>
          </cell>
          <cell r="C46" t="str">
            <v>Empresa Púb. Deptal. Hotel Terminal-Terminal de Buses Oruro</v>
          </cell>
          <cell r="D46" t="str">
            <v>Lic. Virginia Callisaya</v>
          </cell>
          <cell r="E46" t="str">
            <v>VCK</v>
          </cell>
        </row>
        <row r="47">
          <cell r="A47">
            <v>2302</v>
          </cell>
          <cell r="B47">
            <v>3</v>
          </cell>
          <cell r="C47" t="str">
            <v>Empresa Municipal de Agua Potable y Alcantarillado Sacaba (EMAPAS)</v>
          </cell>
          <cell r="D47" t="str">
            <v>Lic. Virginia Callisaya</v>
          </cell>
          <cell r="E47" t="str">
            <v>VCK</v>
          </cell>
        </row>
        <row r="48">
          <cell r="A48">
            <v>25</v>
          </cell>
          <cell r="B48">
            <v>2</v>
          </cell>
          <cell r="C48" t="str">
            <v>Ministerio de la Presidencia</v>
          </cell>
          <cell r="D48" t="str">
            <v>Lic. Emma Ticonipa</v>
          </cell>
          <cell r="E48" t="str">
            <v>ETC</v>
          </cell>
        </row>
        <row r="49">
          <cell r="A49">
            <v>30</v>
          </cell>
          <cell r="B49">
            <v>2</v>
          </cell>
          <cell r="C49" t="str">
            <v>Ministerio de Justicia</v>
          </cell>
          <cell r="D49" t="str">
            <v>Cdor. Sonia Garcia</v>
          </cell>
          <cell r="E49" t="str">
            <v>SGP</v>
          </cell>
        </row>
        <row r="50">
          <cell r="A50" t="str">
            <v>99 - 03</v>
          </cell>
          <cell r="B50">
            <v>2</v>
          </cell>
          <cell r="C50" t="str">
            <v>Tesoro General de la Nación</v>
          </cell>
          <cell r="D50" t="str">
            <v>Lic. Rommel Cuba</v>
          </cell>
          <cell r="E50" t="str">
            <v>RCC</v>
          </cell>
        </row>
        <row r="51">
          <cell r="A51">
            <v>112</v>
          </cell>
          <cell r="B51">
            <v>3</v>
          </cell>
          <cell r="C51" t="str">
            <v>Comité Nacional de la Persona con Discapacidad</v>
          </cell>
          <cell r="D51" t="str">
            <v>Lic. German Choque</v>
          </cell>
          <cell r="E51" t="str">
            <v>GCM</v>
          </cell>
        </row>
        <row r="52">
          <cell r="A52">
            <v>124</v>
          </cell>
          <cell r="B52">
            <v>3</v>
          </cell>
          <cell r="C52" t="str">
            <v>Academia Nacional de Ciencias</v>
          </cell>
          <cell r="D52" t="str">
            <v>Lic. Graciela Romero</v>
          </cell>
          <cell r="E52" t="str">
            <v>GRH</v>
          </cell>
        </row>
        <row r="53">
          <cell r="A53">
            <v>150</v>
          </cell>
          <cell r="B53">
            <v>3</v>
          </cell>
          <cell r="C53" t="str">
            <v>Proyecto Sucre Ciudad Universitaria</v>
          </cell>
          <cell r="D53" t="str">
            <v>Lic. Jorge Vargas</v>
          </cell>
          <cell r="E53" t="str">
            <v>JVS</v>
          </cell>
        </row>
        <row r="54">
          <cell r="A54">
            <v>212</v>
          </cell>
          <cell r="B54">
            <v>1</v>
          </cell>
          <cell r="C54" t="str">
            <v>Instituto Nacional de Reforma Agraria</v>
          </cell>
          <cell r="D54" t="str">
            <v>Lic. Jose Rivas</v>
          </cell>
          <cell r="E54" t="str">
            <v>JRC</v>
          </cell>
        </row>
        <row r="55">
          <cell r="A55">
            <v>223</v>
          </cell>
          <cell r="B55">
            <v>3</v>
          </cell>
          <cell r="C55" t="str">
            <v>Fondo Nacional de Desarrollo Forestal</v>
          </cell>
          <cell r="D55" t="str">
            <v>Lic. Malcom Zeballos</v>
          </cell>
          <cell r="E55" t="str">
            <v>MZC</v>
          </cell>
        </row>
        <row r="56">
          <cell r="A56">
            <v>281</v>
          </cell>
          <cell r="B56">
            <v>3</v>
          </cell>
          <cell r="C56" t="str">
            <v>Oficina Técnica de los Ríos Pilcomayo y Bermejo</v>
          </cell>
          <cell r="D56" t="str">
            <v>Lic. Virginia Callisaya</v>
          </cell>
          <cell r="E56" t="str">
            <v>VCK</v>
          </cell>
        </row>
        <row r="57">
          <cell r="A57">
            <v>586</v>
          </cell>
          <cell r="B57">
            <v>2</v>
          </cell>
          <cell r="C57" t="str">
            <v>Empresa Azucarera San Buenaventura</v>
          </cell>
          <cell r="D57" t="str">
            <v>Lic. Virginia Huanca</v>
          </cell>
          <cell r="E57" t="str">
            <v>VHM</v>
          </cell>
        </row>
        <row r="58">
          <cell r="A58">
            <v>587</v>
          </cell>
          <cell r="B58">
            <v>3</v>
          </cell>
          <cell r="C58" t="str">
            <v>Empresa Estratégica Boliviana de Construcción y Conservación I.C.</v>
          </cell>
          <cell r="D58" t="str">
            <v>Lic. Yesenia Apaza</v>
          </cell>
          <cell r="E58" t="str">
            <v>YAP</v>
          </cell>
        </row>
        <row r="59">
          <cell r="A59">
            <v>597</v>
          </cell>
          <cell r="B59">
            <v>2</v>
          </cell>
          <cell r="C59" t="str">
            <v>Empresa Pública Nacional Estratégica de Yacimientos de Litio Bolivianos</v>
          </cell>
          <cell r="D59" t="str">
            <v>Lic. Emma Ticonipa</v>
          </cell>
          <cell r="E59" t="str">
            <v>ETC</v>
          </cell>
        </row>
        <row r="60">
          <cell r="A60">
            <v>633</v>
          </cell>
          <cell r="B60">
            <v>3</v>
          </cell>
          <cell r="C60" t="str">
            <v>Empresa Misicuni</v>
          </cell>
          <cell r="D60" t="str">
            <v>Lic. Jose Rivas</v>
          </cell>
          <cell r="E60" t="str">
            <v>JRC</v>
          </cell>
        </row>
        <row r="61">
          <cell r="A61">
            <v>682</v>
          </cell>
          <cell r="B61">
            <v>3</v>
          </cell>
          <cell r="C61" t="str">
            <v>Defensoría del Pueblo</v>
          </cell>
          <cell r="D61" t="str">
            <v>Lic. Rommel Cuba</v>
          </cell>
          <cell r="E61" t="str">
            <v>RCC</v>
          </cell>
        </row>
        <row r="62">
          <cell r="A62">
            <v>865</v>
          </cell>
          <cell r="B62">
            <v>3</v>
          </cell>
          <cell r="C62" t="str">
            <v>Fondo Desarrollo del Sistema Financiero y Apoyo al Sector Productivo</v>
          </cell>
          <cell r="D62" t="str">
            <v>Lic. Rommel Cuba</v>
          </cell>
          <cell r="E62" t="str">
            <v>RCC</v>
          </cell>
        </row>
        <row r="63">
          <cell r="A63">
            <v>867</v>
          </cell>
          <cell r="B63">
            <v>3</v>
          </cell>
          <cell r="C63" t="str">
            <v>Fondo Rotatorio de Fomento Productivo Regional</v>
          </cell>
          <cell r="D63" t="str">
            <v>Lic. Rommel Cuba</v>
          </cell>
          <cell r="E63" t="str">
            <v>RCC</v>
          </cell>
        </row>
        <row r="64">
          <cell r="A64">
            <v>6</v>
          </cell>
          <cell r="B64">
            <v>3</v>
          </cell>
          <cell r="C64" t="str">
            <v>Vicepresidencia del Estado Plurinacional</v>
          </cell>
          <cell r="D64" t="str">
            <v>Lic. Virginia Huanca</v>
          </cell>
          <cell r="E64" t="str">
            <v>VHM</v>
          </cell>
        </row>
        <row r="65">
          <cell r="A65">
            <v>53</v>
          </cell>
          <cell r="B65">
            <v>2</v>
          </cell>
          <cell r="C65" t="str">
            <v>Ministerio de Culturas, Descolonización y Despatriarcalización</v>
          </cell>
          <cell r="D65" t="str">
            <v>Lic. Virginia Huanca</v>
          </cell>
          <cell r="E65" t="str">
            <v>VHM</v>
          </cell>
        </row>
        <row r="66">
          <cell r="A66">
            <v>192</v>
          </cell>
          <cell r="B66">
            <v>3</v>
          </cell>
          <cell r="C66" t="str">
            <v>Servicio al Mejoramiento de Navegación Amazónica</v>
          </cell>
          <cell r="D66" t="str">
            <v>Lic. Virginia Huanca</v>
          </cell>
          <cell r="E66" t="str">
            <v>VHM</v>
          </cell>
        </row>
        <row r="67">
          <cell r="A67">
            <v>213</v>
          </cell>
          <cell r="B67">
            <v>3</v>
          </cell>
          <cell r="C67" t="str">
            <v>Servicio Nacional de Meteorología e Hidrología</v>
          </cell>
          <cell r="D67" t="str">
            <v>Lic. Virginia Huanca</v>
          </cell>
          <cell r="E67" t="str">
            <v>VHM</v>
          </cell>
        </row>
        <row r="68">
          <cell r="A68">
            <v>221</v>
          </cell>
          <cell r="B68">
            <v>3</v>
          </cell>
          <cell r="C68" t="str">
            <v>SENARECOM</v>
          </cell>
          <cell r="D68" t="str">
            <v>Lic. Virginia Huanca</v>
          </cell>
          <cell r="E68" t="str">
            <v>VHM</v>
          </cell>
        </row>
        <row r="69">
          <cell r="A69">
            <v>226</v>
          </cell>
          <cell r="B69">
            <v>3</v>
          </cell>
          <cell r="C69" t="str">
            <v>Servicio Estatal de Autonomías</v>
          </cell>
          <cell r="D69" t="str">
            <v>Lic. Virginia Huanca</v>
          </cell>
          <cell r="E69" t="str">
            <v>VHM</v>
          </cell>
        </row>
        <row r="70">
          <cell r="A70">
            <v>227</v>
          </cell>
          <cell r="B70">
            <v>3</v>
          </cell>
          <cell r="C70" t="str">
            <v>Zona Franca Comercial e Industrial de Cobija</v>
          </cell>
          <cell r="D70" t="str">
            <v>Lic. Virginia Huanca</v>
          </cell>
          <cell r="E70" t="str">
            <v>VHM</v>
          </cell>
        </row>
        <row r="71">
          <cell r="A71">
            <v>253</v>
          </cell>
          <cell r="B71">
            <v>1</v>
          </cell>
          <cell r="C71" t="str">
            <v>Entidad Ejecutora de Medio Ambiente y Agua</v>
          </cell>
          <cell r="D71" t="str">
            <v>Lic. Virginia Huanca</v>
          </cell>
          <cell r="E71" t="str">
            <v>VHM</v>
          </cell>
        </row>
        <row r="72">
          <cell r="A72">
            <v>312</v>
          </cell>
          <cell r="B72">
            <v>3</v>
          </cell>
          <cell r="C72" t="str">
            <v>Autoridad de Fiscalización y Control Soc de Bosques y Tierras</v>
          </cell>
          <cell r="D72" t="str">
            <v>Lic. Virginia Huanca</v>
          </cell>
          <cell r="E72" t="str">
            <v>VHM</v>
          </cell>
        </row>
        <row r="73">
          <cell r="A73">
            <v>315</v>
          </cell>
          <cell r="B73">
            <v>3</v>
          </cell>
          <cell r="C73" t="str">
            <v>Autoridad de Fiscalización y Control Social de Empresas</v>
          </cell>
          <cell r="D73" t="str">
            <v>Lic. Virginia Huanca</v>
          </cell>
          <cell r="E73" t="str">
            <v>VHM</v>
          </cell>
        </row>
        <row r="74">
          <cell r="A74">
            <v>324</v>
          </cell>
          <cell r="B74">
            <v>3</v>
          </cell>
          <cell r="C74" t="str">
            <v>Escuela Boliviana Intercultural de Música</v>
          </cell>
          <cell r="D74" t="str">
            <v>Lic. Virginia Huanca</v>
          </cell>
          <cell r="E74" t="str">
            <v>VHM</v>
          </cell>
        </row>
        <row r="75">
          <cell r="A75">
            <v>520</v>
          </cell>
          <cell r="B75">
            <v>3</v>
          </cell>
          <cell r="C75" t="str">
            <v>Empresa Metalúrgica VINTO - Nacionalizada</v>
          </cell>
          <cell r="D75" t="str">
            <v>Lic. Virginia Huanca</v>
          </cell>
          <cell r="E75" t="str">
            <v>VHM</v>
          </cell>
        </row>
        <row r="76">
          <cell r="A76">
            <v>522</v>
          </cell>
          <cell r="B76">
            <v>3</v>
          </cell>
          <cell r="C76" t="str">
            <v>Empresa Nacional de Ferrocarriles - Residual</v>
          </cell>
          <cell r="D76" t="str">
            <v>Lic. Virginia Huanca</v>
          </cell>
          <cell r="E76" t="str">
            <v>VHM</v>
          </cell>
        </row>
        <row r="77">
          <cell r="A77">
            <v>594</v>
          </cell>
          <cell r="B77">
            <v>2</v>
          </cell>
          <cell r="C77" t="str">
            <v>Administración de Servicios Portuarios - Bolivia</v>
          </cell>
          <cell r="D77" t="str">
            <v>Lic. Virginia Huanca</v>
          </cell>
          <cell r="E77" t="str">
            <v>VHM</v>
          </cell>
        </row>
        <row r="78">
          <cell r="A78">
            <v>670</v>
          </cell>
          <cell r="B78">
            <v>2</v>
          </cell>
          <cell r="C78" t="str">
            <v>Órgano Electoral Plurinacional</v>
          </cell>
          <cell r="D78" t="str">
            <v>Lic. Virginia Huanca</v>
          </cell>
          <cell r="E78" t="str">
            <v>VHM</v>
          </cell>
        </row>
        <row r="79">
          <cell r="A79">
            <v>2303</v>
          </cell>
          <cell r="B79">
            <v>3</v>
          </cell>
          <cell r="C79" t="str">
            <v>Empresa Municipal de Áreas Verdes y Recreación Alternativa</v>
          </cell>
          <cell r="D79" t="str">
            <v>Lic. Virginia Huanca</v>
          </cell>
          <cell r="E79" t="str">
            <v>VHM</v>
          </cell>
        </row>
        <row r="80">
          <cell r="A80">
            <v>66</v>
          </cell>
          <cell r="B80">
            <v>3</v>
          </cell>
          <cell r="C80" t="str">
            <v>Ministerio de Planificación del Desarrollo</v>
          </cell>
          <cell r="D80" t="str">
            <v>Lic. Jorge Vargas</v>
          </cell>
          <cell r="E80" t="str">
            <v>JVS</v>
          </cell>
        </row>
        <row r="81">
          <cell r="A81">
            <v>108</v>
          </cell>
          <cell r="B81">
            <v>3</v>
          </cell>
          <cell r="C81" t="str">
            <v>Orquesta Sinfónica Nacional</v>
          </cell>
          <cell r="D81" t="str">
            <v>Lic. Jorge Vargas</v>
          </cell>
          <cell r="E81" t="str">
            <v>JVS</v>
          </cell>
        </row>
        <row r="82">
          <cell r="A82">
            <v>109</v>
          </cell>
          <cell r="B82">
            <v>3</v>
          </cell>
          <cell r="C82" t="str">
            <v>Conservatorio Nacional de Música</v>
          </cell>
          <cell r="D82" t="str">
            <v>Lic. Jorge Vargas</v>
          </cell>
          <cell r="E82" t="str">
            <v>JVS</v>
          </cell>
        </row>
        <row r="83">
          <cell r="A83">
            <v>130</v>
          </cell>
          <cell r="B83">
            <v>3</v>
          </cell>
          <cell r="C83" t="str">
            <v>Fondo de Financiamiento para la Minería</v>
          </cell>
          <cell r="D83" t="str">
            <v>Lic. Jorge Vargas</v>
          </cell>
          <cell r="E83" t="str">
            <v>JVS</v>
          </cell>
        </row>
        <row r="84">
          <cell r="A84">
            <v>201</v>
          </cell>
          <cell r="B84">
            <v>3</v>
          </cell>
          <cell r="C84" t="str">
            <v>Agencia para el Desarrollo de las Macroregiones y Zonas Fronterizas</v>
          </cell>
          <cell r="D84" t="str">
            <v>Lic. Jorge Vargas</v>
          </cell>
          <cell r="E84" t="str">
            <v>JVS</v>
          </cell>
        </row>
        <row r="85">
          <cell r="A85">
            <v>224</v>
          </cell>
          <cell r="B85">
            <v>3</v>
          </cell>
          <cell r="C85" t="str">
            <v>Insumos Bolivia</v>
          </cell>
          <cell r="D85" t="str">
            <v>Lic. Jorge Vargas</v>
          </cell>
          <cell r="E85" t="str">
            <v>JVS</v>
          </cell>
        </row>
        <row r="86">
          <cell r="A86">
            <v>225</v>
          </cell>
          <cell r="B86">
            <v>2</v>
          </cell>
          <cell r="C86" t="str">
            <v>Serv. Nal. para la Sostenibilidad del Saneamiento Básico</v>
          </cell>
          <cell r="D86" t="str">
            <v>Lic. Jorge Vargas</v>
          </cell>
          <cell r="E86" t="str">
            <v>JVS</v>
          </cell>
        </row>
        <row r="87">
          <cell r="A87">
            <v>347</v>
          </cell>
          <cell r="B87">
            <v>3</v>
          </cell>
          <cell r="C87" t="str">
            <v>Autoridad de Fiscalización y Control de Cooperativas</v>
          </cell>
          <cell r="D87" t="str">
            <v>Lic. Jorge Vargas</v>
          </cell>
          <cell r="E87" t="str">
            <v>JVS</v>
          </cell>
        </row>
        <row r="88">
          <cell r="A88">
            <v>376</v>
          </cell>
          <cell r="B88">
            <v>3</v>
          </cell>
          <cell r="C88" t="str">
            <v>Agencia Boliviana de Energía Nuclear</v>
          </cell>
          <cell r="D88" t="str">
            <v>Lic. Jorge Vargas</v>
          </cell>
          <cell r="E88" t="str">
            <v>JVS</v>
          </cell>
        </row>
        <row r="89">
          <cell r="A89">
            <v>385</v>
          </cell>
          <cell r="B89">
            <v>2</v>
          </cell>
          <cell r="C89" t="str">
            <v>Autoridad de Supervisión de la Seguridad Social de Corto Plazo</v>
          </cell>
          <cell r="D89" t="str">
            <v>Lic. Jorge Vargas</v>
          </cell>
          <cell r="E89" t="str">
            <v>JVS</v>
          </cell>
        </row>
        <row r="90">
          <cell r="A90">
            <v>513</v>
          </cell>
          <cell r="B90">
            <v>1</v>
          </cell>
          <cell r="C90" t="str">
            <v>Yacimientos Petrolíferos Fiscales Bolivianos</v>
          </cell>
          <cell r="D90" t="str">
            <v>Lic. Jorge Vargas</v>
          </cell>
          <cell r="E90" t="str">
            <v>JVS</v>
          </cell>
        </row>
        <row r="91">
          <cell r="A91">
            <v>514</v>
          </cell>
          <cell r="B91">
            <v>2</v>
          </cell>
          <cell r="C91" t="str">
            <v>Empresa Nacional de Electricidad</v>
          </cell>
          <cell r="D91" t="str">
            <v>Lic. Jorge Vargas</v>
          </cell>
          <cell r="E91" t="str">
            <v>JVS</v>
          </cell>
        </row>
        <row r="92">
          <cell r="A92">
            <v>526</v>
          </cell>
          <cell r="B92">
            <v>3</v>
          </cell>
          <cell r="C92" t="str">
            <v xml:space="preserve"> Bolivia TV</v>
          </cell>
          <cell r="D92" t="str">
            <v>Lic. Jorge Vargas</v>
          </cell>
          <cell r="E92" t="str">
            <v>JVS</v>
          </cell>
        </row>
        <row r="93">
          <cell r="A93">
            <v>573</v>
          </cell>
          <cell r="B93">
            <v>3</v>
          </cell>
          <cell r="C93" t="str">
            <v>Empresa siderúrgica del Mutún</v>
          </cell>
          <cell r="D93" t="str">
            <v>Lic. Jorge Vargas</v>
          </cell>
          <cell r="E93" t="str">
            <v>JVS</v>
          </cell>
        </row>
        <row r="94">
          <cell r="A94">
            <v>108</v>
          </cell>
          <cell r="B94">
            <v>3</v>
          </cell>
          <cell r="C94" t="str">
            <v>Orquesta Sinfónica Nacional</v>
          </cell>
          <cell r="D94" t="str">
            <v>Acéfalo</v>
          </cell>
        </row>
        <row r="95">
          <cell r="A95">
            <v>124</v>
          </cell>
          <cell r="B95">
            <v>3</v>
          </cell>
          <cell r="C95" t="str">
            <v>Academia Nacional de Ciencias</v>
          </cell>
          <cell r="D95" t="str">
            <v>Acéfalo</v>
          </cell>
        </row>
        <row r="96">
          <cell r="A96">
            <v>309</v>
          </cell>
          <cell r="B96">
            <v>3</v>
          </cell>
          <cell r="C96" t="str">
            <v>Autoridad de Fiscalización y Control Social del Juego</v>
          </cell>
          <cell r="D96" t="str">
            <v>Acéfalo</v>
          </cell>
        </row>
        <row r="97">
          <cell r="A97">
            <v>315</v>
          </cell>
          <cell r="B97">
            <v>3</v>
          </cell>
          <cell r="C97" t="str">
            <v>Autoridad de Fiscalización y Control Social de Empresas</v>
          </cell>
          <cell r="D97" t="str">
            <v>Acéfalo</v>
          </cell>
        </row>
        <row r="98">
          <cell r="A98">
            <v>349</v>
          </cell>
          <cell r="B98">
            <v>3</v>
          </cell>
          <cell r="C98" t="str">
            <v>Centro de Investig.  Arqueológicas, Antropológicas y Adm. Tiwanaku</v>
          </cell>
          <cell r="D98" t="str">
            <v>Acéfalo</v>
          </cell>
        </row>
        <row r="99">
          <cell r="A99">
            <v>580</v>
          </cell>
          <cell r="B99">
            <v>3</v>
          </cell>
          <cell r="C99" t="str">
            <v>Depósitos Aduaneros Bolivianos</v>
          </cell>
          <cell r="D99" t="str">
            <v>Acéfalo</v>
          </cell>
        </row>
        <row r="100">
          <cell r="A100">
            <v>586</v>
          </cell>
          <cell r="B100">
            <v>2</v>
          </cell>
          <cell r="C100" t="str">
            <v>Empresa Azucarera San Buenaventura</v>
          </cell>
          <cell r="D100" t="str">
            <v>Acéfalo</v>
          </cell>
        </row>
        <row r="101">
          <cell r="A101">
            <v>634</v>
          </cell>
          <cell r="B101">
            <v>3</v>
          </cell>
          <cell r="C101" t="str">
            <v>Empresa Púb. Deptal. Hotel Terminal-Terminal de Buses Oruro</v>
          </cell>
          <cell r="D101" t="str">
            <v>Acéfalo</v>
          </cell>
        </row>
        <row r="102">
          <cell r="A102">
            <v>2302</v>
          </cell>
          <cell r="B102">
            <v>3</v>
          </cell>
          <cell r="C102" t="str">
            <v>Empresa Municipal de Agua Potable y Alcantarillado Sacaba (EMAPAS)</v>
          </cell>
          <cell r="D102" t="str">
            <v>Acéfalo</v>
          </cell>
        </row>
        <row r="103">
          <cell r="A103">
            <v>2303</v>
          </cell>
          <cell r="B103">
            <v>3</v>
          </cell>
          <cell r="C103" t="str">
            <v>Empresa Municipal de Áreas Verdes y Recreación Alternativa</v>
          </cell>
          <cell r="D103" t="str">
            <v>Acéfalo</v>
          </cell>
        </row>
        <row r="104">
          <cell r="A104">
            <v>2312</v>
          </cell>
          <cell r="C104" t="str">
            <v>Empresa Municipal de Agua Potable y Alcantarillado Viacha</v>
          </cell>
          <cell r="D104" t="str">
            <v>Acéfalo</v>
          </cell>
        </row>
        <row r="105">
          <cell r="A105">
            <v>20</v>
          </cell>
          <cell r="B105">
            <v>1</v>
          </cell>
          <cell r="C105" t="str">
            <v>Ministerio de Defensa</v>
          </cell>
          <cell r="D105" t="str">
            <v>Lic. German Choque</v>
          </cell>
          <cell r="E105" t="str">
            <v>GCM</v>
          </cell>
        </row>
        <row r="106">
          <cell r="A106">
            <v>95</v>
          </cell>
          <cell r="B106">
            <v>3</v>
          </cell>
          <cell r="C106" t="str">
            <v>Consejo Supremo de Defensa Plurinacional</v>
          </cell>
          <cell r="D106" t="str">
            <v>Lic. German Choque</v>
          </cell>
          <cell r="E106" t="str">
            <v>GCM</v>
          </cell>
        </row>
        <row r="107">
          <cell r="A107" t="str">
            <v>99 - 01</v>
          </cell>
          <cell r="B107">
            <v>3</v>
          </cell>
          <cell r="C107" t="str">
            <v>Tesoro General de la Nación</v>
          </cell>
          <cell r="D107" t="str">
            <v>Lic. German Choque</v>
          </cell>
          <cell r="E107" t="str">
            <v>GCM</v>
          </cell>
        </row>
        <row r="108">
          <cell r="A108">
            <v>119</v>
          </cell>
          <cell r="B108">
            <v>2</v>
          </cell>
          <cell r="C108" t="str">
            <v>Agencia para el Des. de la Soc. de la Información Boliviana</v>
          </cell>
          <cell r="D108" t="str">
            <v>Lic. German Choque</v>
          </cell>
          <cell r="E108" t="str">
            <v>GCM</v>
          </cell>
        </row>
        <row r="109">
          <cell r="A109">
            <v>311</v>
          </cell>
          <cell r="B109">
            <v>3</v>
          </cell>
          <cell r="C109" t="str">
            <v>Autoridad de Fisc y Ctrol Soc de Agua Potable Saneam.Básico</v>
          </cell>
          <cell r="D109" t="str">
            <v>Lic. German Choque</v>
          </cell>
          <cell r="E109" t="str">
            <v>GCM</v>
          </cell>
        </row>
        <row r="110">
          <cell r="A110">
            <v>342</v>
          </cell>
          <cell r="B110">
            <v>3</v>
          </cell>
          <cell r="C110" t="str">
            <v>Agencia Estatal de Vivienda</v>
          </cell>
          <cell r="D110" t="str">
            <v>Lic. German Choque</v>
          </cell>
          <cell r="E110" t="str">
            <v>GCM</v>
          </cell>
        </row>
        <row r="111">
          <cell r="A111">
            <v>343</v>
          </cell>
          <cell r="B111">
            <v>3</v>
          </cell>
          <cell r="C111" t="str">
            <v>Escuela de Jueces del Estado</v>
          </cell>
          <cell r="D111" t="str">
            <v>Lic. German Choque</v>
          </cell>
          <cell r="E111" t="str">
            <v>GCM</v>
          </cell>
        </row>
        <row r="112">
          <cell r="A112">
            <v>593</v>
          </cell>
          <cell r="B112">
            <v>3</v>
          </cell>
          <cell r="C112" t="str">
            <v>Empresa Pública YACANA</v>
          </cell>
          <cell r="D112" t="str">
            <v>Lic. German Choque</v>
          </cell>
          <cell r="E112" t="str">
            <v>GCM</v>
          </cell>
        </row>
        <row r="113">
          <cell r="A113">
            <v>10</v>
          </cell>
          <cell r="B113">
            <v>2</v>
          </cell>
          <cell r="C113" t="str">
            <v>Ministerio de Relaciones Exteriores</v>
          </cell>
          <cell r="D113" t="str">
            <v>Acéfalo</v>
          </cell>
        </row>
        <row r="114">
          <cell r="A114">
            <v>169</v>
          </cell>
          <cell r="B114">
            <v>2</v>
          </cell>
          <cell r="C114" t="str">
            <v>Autoridad General de Impugnación Tributaria</v>
          </cell>
          <cell r="D114" t="str">
            <v>Acéfalo</v>
          </cell>
        </row>
        <row r="115">
          <cell r="A115">
            <v>310</v>
          </cell>
          <cell r="B115">
            <v>2</v>
          </cell>
          <cell r="C115" t="str">
            <v>Autoridad de Fisc y Ctrol Soc de Telecomunicaciones y Transp</v>
          </cell>
          <cell r="D115" t="str">
            <v>Acéfalo</v>
          </cell>
        </row>
        <row r="116">
          <cell r="A116">
            <v>340</v>
          </cell>
          <cell r="B116">
            <v>2</v>
          </cell>
          <cell r="C116" t="str">
            <v>Servicio General de Identificación Personal</v>
          </cell>
          <cell r="D116" t="str">
            <v>Acéfalo</v>
          </cell>
        </row>
        <row r="117">
          <cell r="A117">
            <v>382</v>
          </cell>
          <cell r="B117">
            <v>2</v>
          </cell>
          <cell r="C117" t="str">
            <v>Agencia de Infraestructura en Salud y Equipamiento Médico</v>
          </cell>
          <cell r="D117" t="str">
            <v>Acéfalo</v>
          </cell>
        </row>
        <row r="118">
          <cell r="A118">
            <v>578</v>
          </cell>
          <cell r="B118">
            <v>1</v>
          </cell>
          <cell r="C118" t="str">
            <v>Boliviana de Aviación</v>
          </cell>
          <cell r="D118" t="str">
            <v>Acéfalo</v>
          </cell>
        </row>
        <row r="119">
          <cell r="A119">
            <v>601</v>
          </cell>
          <cell r="C119" t="str">
            <v>Empresa Boliviana de Producción Agropecuaria</v>
          </cell>
          <cell r="D119" t="str">
            <v>Acéfalo</v>
          </cell>
        </row>
        <row r="120">
          <cell r="A120">
            <v>15</v>
          </cell>
          <cell r="B120">
            <v>1</v>
          </cell>
          <cell r="C120" t="str">
            <v>Ministerio de Gobierno</v>
          </cell>
          <cell r="D120" t="str">
            <v>Lic. Malcom Zeballos</v>
          </cell>
          <cell r="E120" t="str">
            <v>MZC</v>
          </cell>
        </row>
        <row r="121">
          <cell r="A121">
            <v>86</v>
          </cell>
          <cell r="B121">
            <v>1</v>
          </cell>
          <cell r="C121" t="str">
            <v>Ministerio de Medio Ambiente y Agua</v>
          </cell>
          <cell r="D121" t="str">
            <v>Lic. Malcom Zeballos</v>
          </cell>
          <cell r="E121" t="str">
            <v>MZC</v>
          </cell>
        </row>
        <row r="122">
          <cell r="A122">
            <v>117</v>
          </cell>
          <cell r="B122">
            <v>2</v>
          </cell>
          <cell r="C122" t="str">
            <v>Dirección General de Aeronáutica Civil</v>
          </cell>
          <cell r="D122" t="str">
            <v>Lic. Malcom Zeballos</v>
          </cell>
          <cell r="E122" t="str">
            <v>MZC</v>
          </cell>
        </row>
        <row r="123">
          <cell r="A123">
            <v>134</v>
          </cell>
          <cell r="B123">
            <v>3</v>
          </cell>
          <cell r="C123" t="str">
            <v>Consejo Nacional de Vivienda Policial</v>
          </cell>
          <cell r="D123" t="str">
            <v>Lic. Malcom Zeballos</v>
          </cell>
          <cell r="E123" t="str">
            <v>MZC</v>
          </cell>
        </row>
        <row r="124">
          <cell r="A124">
            <v>153</v>
          </cell>
          <cell r="B124">
            <v>3</v>
          </cell>
          <cell r="C124" t="str">
            <v>Observatorio Nacional de la Calidad  Educativa</v>
          </cell>
          <cell r="D124" t="str">
            <v>Lic. Malcom Zeballos</v>
          </cell>
          <cell r="E124" t="str">
            <v>MZC</v>
          </cell>
        </row>
        <row r="125">
          <cell r="A125">
            <v>154</v>
          </cell>
          <cell r="B125">
            <v>3</v>
          </cell>
          <cell r="C125" t="str">
            <v>Museo Nacional de Historia Natural</v>
          </cell>
          <cell r="D125" t="str">
            <v>Lic. Malcom Zeballos</v>
          </cell>
          <cell r="E125" t="str">
            <v>MZC</v>
          </cell>
        </row>
        <row r="126">
          <cell r="A126">
            <v>170</v>
          </cell>
          <cell r="B126">
            <v>3</v>
          </cell>
          <cell r="C126" t="str">
            <v>Escuela Militar de Ingeniería</v>
          </cell>
          <cell r="D126" t="str">
            <v>Lic. Malcom Zeballos</v>
          </cell>
          <cell r="E126" t="str">
            <v>MZC</v>
          </cell>
        </row>
        <row r="127">
          <cell r="A127">
            <v>251</v>
          </cell>
          <cell r="B127">
            <v>3</v>
          </cell>
          <cell r="C127" t="str">
            <v>Instituto Nacional de Salud Ocupacional</v>
          </cell>
          <cell r="D127" t="str">
            <v>Lic. Malcom Zeballos</v>
          </cell>
          <cell r="E127" t="str">
            <v>MZC</v>
          </cell>
        </row>
        <row r="128">
          <cell r="A128">
            <v>293</v>
          </cell>
          <cell r="B128">
            <v>3</v>
          </cell>
          <cell r="C128" t="str">
            <v>Fundación Cultural BCB</v>
          </cell>
          <cell r="D128" t="str">
            <v>Lic. Malcom Zeballos</v>
          </cell>
          <cell r="E128" t="str">
            <v>MZC</v>
          </cell>
        </row>
        <row r="129">
          <cell r="A129">
            <v>345</v>
          </cell>
          <cell r="B129">
            <v>3</v>
          </cell>
          <cell r="C129" t="str">
            <v>Mutual de Servicios al Policía</v>
          </cell>
          <cell r="D129" t="str">
            <v>Lic. Malcom Zeballos</v>
          </cell>
          <cell r="E129" t="str">
            <v>MZC</v>
          </cell>
        </row>
        <row r="130">
          <cell r="A130">
            <v>348</v>
          </cell>
          <cell r="B130">
            <v>3</v>
          </cell>
          <cell r="C130" t="str">
            <v>Autoridad Plurinacional de la Madre Tierra</v>
          </cell>
          <cell r="D130" t="str">
            <v>Lic. Malcom Zeballos</v>
          </cell>
          <cell r="E130" t="str">
            <v>MZC</v>
          </cell>
        </row>
        <row r="131">
          <cell r="A131">
            <v>388</v>
          </cell>
          <cell r="B131">
            <v>3</v>
          </cell>
          <cell r="C131" t="str">
            <v>Servicio Plurinacional de Registro de Comercio</v>
          </cell>
          <cell r="D131" t="str">
            <v>Lic. Malcom Zeballos</v>
          </cell>
          <cell r="E131" t="str">
            <v>MZC</v>
          </cell>
        </row>
        <row r="132">
          <cell r="A132">
            <v>389</v>
          </cell>
          <cell r="B132">
            <v>2</v>
          </cell>
          <cell r="C132" t="str">
            <v>NAABOL</v>
          </cell>
          <cell r="D132" t="str">
            <v>Lic. Malcom Zeballos</v>
          </cell>
          <cell r="E132" t="str">
            <v>MZC</v>
          </cell>
        </row>
        <row r="133">
          <cell r="A133">
            <v>512</v>
          </cell>
          <cell r="B133">
            <v>3</v>
          </cell>
          <cell r="C133" t="str">
            <v>Adm.de Aeropuertos y Servicios Auxiliares de Naveg. Aérea</v>
          </cell>
          <cell r="D133" t="str">
            <v>Lic. Malcom Zeballos</v>
          </cell>
          <cell r="E133" t="str">
            <v>MZC</v>
          </cell>
        </row>
        <row r="134">
          <cell r="A134">
            <v>576</v>
          </cell>
          <cell r="B134">
            <v>3</v>
          </cell>
          <cell r="C134" t="str">
            <v>Cartones de Bolivia</v>
          </cell>
          <cell r="D134" t="str">
            <v>Lic. Malcom Zeballos</v>
          </cell>
          <cell r="E134" t="str">
            <v>MZC</v>
          </cell>
        </row>
        <row r="135">
          <cell r="A135">
            <v>591</v>
          </cell>
          <cell r="B135">
            <v>2</v>
          </cell>
          <cell r="C135" t="str">
            <v>Empresa Estatal de Transporte por Cable "Mi Teleférico"</v>
          </cell>
          <cell r="D135" t="str">
            <v>Lic. Malcom Zeballos</v>
          </cell>
          <cell r="E135" t="str">
            <v>MZC</v>
          </cell>
        </row>
        <row r="136">
          <cell r="A136">
            <v>596</v>
          </cell>
          <cell r="B136">
            <v>2</v>
          </cell>
          <cell r="C136" t="str">
            <v>Empresa Pública Transporte Aéreo Militar</v>
          </cell>
          <cell r="D136" t="str">
            <v>Lic. Malcom Zeballos</v>
          </cell>
          <cell r="E136" t="str">
            <v>MZC</v>
          </cell>
        </row>
        <row r="137">
          <cell r="A137">
            <v>138</v>
          </cell>
          <cell r="C137" t="str">
            <v>Universidad Mayor Real y Pontificia de San Francisco Xavier</v>
          </cell>
          <cell r="D137" t="str">
            <v>Lic. Malcom Zeballos</v>
          </cell>
          <cell r="E137" t="str">
            <v>MZC</v>
          </cell>
        </row>
        <row r="138">
          <cell r="A138">
            <v>139</v>
          </cell>
          <cell r="C138" t="str">
            <v>Universidad Mayor de San Andrés</v>
          </cell>
          <cell r="D138" t="str">
            <v>Lic. Malcom Zeballos</v>
          </cell>
          <cell r="E138" t="str">
            <v>MZC</v>
          </cell>
        </row>
        <row r="139">
          <cell r="A139">
            <v>140</v>
          </cell>
          <cell r="C139" t="str">
            <v>Universidad Pública de El Alto</v>
          </cell>
          <cell r="D139" t="str">
            <v>Lic. Malcom Zeballos</v>
          </cell>
          <cell r="E139" t="str">
            <v>MZC</v>
          </cell>
        </row>
        <row r="140">
          <cell r="A140">
            <v>141</v>
          </cell>
          <cell r="C140" t="str">
            <v>Universidad Mayor de San Simón</v>
          </cell>
          <cell r="D140" t="str">
            <v>Lic. Malcom Zeballos</v>
          </cell>
          <cell r="E140" t="str">
            <v>MZC</v>
          </cell>
        </row>
        <row r="141">
          <cell r="A141">
            <v>142</v>
          </cell>
          <cell r="C141" t="str">
            <v>Universidad Técnica de Oruro</v>
          </cell>
          <cell r="D141" t="str">
            <v>Lic. Malcom Zeballos</v>
          </cell>
          <cell r="E141" t="str">
            <v>MZC</v>
          </cell>
        </row>
        <row r="142">
          <cell r="A142">
            <v>143</v>
          </cell>
          <cell r="C142" t="str">
            <v>Universidad Autónoma Tomás Frías</v>
          </cell>
          <cell r="D142" t="str">
            <v>Lic. Malcom Zeballos</v>
          </cell>
          <cell r="E142" t="str">
            <v>MZC</v>
          </cell>
        </row>
        <row r="143">
          <cell r="A143">
            <v>144</v>
          </cell>
          <cell r="C143" t="str">
            <v>Universidad Nacional Siglo XX</v>
          </cell>
          <cell r="D143" t="str">
            <v>Lic. Malcom Zeballos</v>
          </cell>
          <cell r="E143" t="str">
            <v>MZC</v>
          </cell>
        </row>
        <row r="144">
          <cell r="A144">
            <v>145</v>
          </cell>
          <cell r="C144" t="str">
            <v>Universidad Autónoma Juan Misael Saracho</v>
          </cell>
          <cell r="D144" t="str">
            <v>Lic. Malcom Zeballos</v>
          </cell>
          <cell r="E144" t="str">
            <v>MZC</v>
          </cell>
        </row>
        <row r="145">
          <cell r="A145">
            <v>146</v>
          </cell>
          <cell r="C145" t="str">
            <v>Universidad Autónoma Gabriel René Moreno</v>
          </cell>
          <cell r="D145" t="str">
            <v>Lic. Malcom Zeballos</v>
          </cell>
          <cell r="E145" t="str">
            <v>MZC</v>
          </cell>
        </row>
        <row r="146">
          <cell r="A146">
            <v>147</v>
          </cell>
          <cell r="C146" t="str">
            <v>Universidad Autónoma del Beni José Ballivián</v>
          </cell>
          <cell r="D146" t="str">
            <v>Lic. Malcom Zeballos</v>
          </cell>
          <cell r="E146" t="str">
            <v>MZC</v>
          </cell>
        </row>
        <row r="147">
          <cell r="A147">
            <v>148</v>
          </cell>
          <cell r="C147" t="str">
            <v>Universidad Amazónica de Pando</v>
          </cell>
          <cell r="D147" t="str">
            <v>Lic. Malcom Zeballos</v>
          </cell>
          <cell r="E147" t="str">
            <v>MZC</v>
          </cell>
        </row>
        <row r="148">
          <cell r="A148">
            <v>296</v>
          </cell>
          <cell r="C148" t="str">
            <v>Universidad Indígena Boliviana Comunitaria Intercultural Productiva Apiaguaiki Tupa</v>
          </cell>
          <cell r="D148" t="str">
            <v>Lic. Malcom Zeballos</v>
          </cell>
          <cell r="E148" t="str">
            <v>MZC</v>
          </cell>
        </row>
        <row r="149">
          <cell r="A149">
            <v>821</v>
          </cell>
          <cell r="C149" t="str">
            <v>Administración Autónoma para Obras Sanitarias - Potosi</v>
          </cell>
          <cell r="D149" t="str">
            <v>Lic. Malcom Zeballos</v>
          </cell>
          <cell r="E149" t="str">
            <v>MZC</v>
          </cell>
        </row>
        <row r="150">
          <cell r="A150">
            <v>2312</v>
          </cell>
          <cell r="C150" t="str">
            <v>Empresa Municipal de Agua Potable y Alcantarrillado Viacha</v>
          </cell>
          <cell r="D150" t="str">
            <v>Lic. Malcom Zeballos</v>
          </cell>
          <cell r="E150" t="str">
            <v>MZC</v>
          </cell>
        </row>
        <row r="151">
          <cell r="A151">
            <v>76</v>
          </cell>
          <cell r="B151">
            <v>3</v>
          </cell>
          <cell r="C151" t="str">
            <v>Ministerio de Minería y Metalurgia</v>
          </cell>
          <cell r="D151" t="str">
            <v>Cdor. Sonia Garcia</v>
          </cell>
          <cell r="E151" t="str">
            <v>SGP</v>
          </cell>
        </row>
        <row r="152">
          <cell r="A152">
            <v>70</v>
          </cell>
          <cell r="B152">
            <v>2</v>
          </cell>
          <cell r="C152" t="str">
            <v>Ministerio de Trabajo, Empleo y Previsión Social</v>
          </cell>
          <cell r="D152" t="str">
            <v>Cdor. Sonia Garcia</v>
          </cell>
          <cell r="E152" t="str">
            <v>SGP</v>
          </cell>
        </row>
        <row r="153">
          <cell r="A153">
            <v>129</v>
          </cell>
          <cell r="B153">
            <v>3</v>
          </cell>
          <cell r="C153" t="str">
            <v>Escuela de Gestión Pública Plurinacional</v>
          </cell>
          <cell r="D153" t="str">
            <v>Cdor. Sonia Garcia</v>
          </cell>
          <cell r="E153" t="str">
            <v>SGP</v>
          </cell>
        </row>
        <row r="154">
          <cell r="A154">
            <v>155</v>
          </cell>
          <cell r="B154">
            <v>3</v>
          </cell>
          <cell r="C154" t="str">
            <v>Dirección del Notariado Plurinacional</v>
          </cell>
          <cell r="D154" t="str">
            <v>Cdor. Sonia Garcia</v>
          </cell>
          <cell r="E154" t="str">
            <v>SGP</v>
          </cell>
        </row>
        <row r="155">
          <cell r="A155">
            <v>156</v>
          </cell>
          <cell r="B155">
            <v>3</v>
          </cell>
          <cell r="C155" t="str">
            <v>Servicio Plurinacional de Asistencia a la Víctima</v>
          </cell>
          <cell r="D155" t="str">
            <v>Cdor. Sonia Garcia</v>
          </cell>
          <cell r="E155" t="str">
            <v>SGP</v>
          </cell>
        </row>
        <row r="156">
          <cell r="A156">
            <v>159</v>
          </cell>
          <cell r="B156">
            <v>3</v>
          </cell>
          <cell r="C156" t="str">
            <v>Oficina Técnica para el Fortalecimiento de la Empresa Pública</v>
          </cell>
          <cell r="D156" t="str">
            <v>Cdor. Sonia Garcia</v>
          </cell>
          <cell r="E156" t="str">
            <v>SGP</v>
          </cell>
        </row>
        <row r="157">
          <cell r="A157">
            <v>206</v>
          </cell>
          <cell r="B157">
            <v>2</v>
          </cell>
          <cell r="C157" t="str">
            <v>Instituto Nacional de Estadística</v>
          </cell>
          <cell r="D157" t="str">
            <v>Cdor. Sonia Garcia</v>
          </cell>
          <cell r="E157" t="str">
            <v>SGP</v>
          </cell>
        </row>
        <row r="158">
          <cell r="A158">
            <v>234</v>
          </cell>
          <cell r="B158">
            <v>3</v>
          </cell>
          <cell r="C158" t="str">
            <v>Servicio Geológico Minero</v>
          </cell>
          <cell r="D158" t="str">
            <v>Cdor. Sonia Garcia</v>
          </cell>
          <cell r="E158" t="str">
            <v>SGP</v>
          </cell>
        </row>
        <row r="159">
          <cell r="A159">
            <v>283</v>
          </cell>
          <cell r="B159">
            <v>2</v>
          </cell>
          <cell r="C159" t="str">
            <v>Aduana Nacional</v>
          </cell>
          <cell r="D159" t="str">
            <v>Cdor. Sonia Garcia</v>
          </cell>
          <cell r="E159" t="str">
            <v>SGP</v>
          </cell>
        </row>
        <row r="160">
          <cell r="A160">
            <v>290</v>
          </cell>
          <cell r="B160">
            <v>1</v>
          </cell>
          <cell r="C160" t="str">
            <v>Servicio de Impuestos Nacionales</v>
          </cell>
          <cell r="D160" t="str">
            <v>Cdor. Sonia Garcia</v>
          </cell>
          <cell r="E160" t="str">
            <v>SGP</v>
          </cell>
        </row>
        <row r="161">
          <cell r="A161">
            <v>292</v>
          </cell>
          <cell r="B161">
            <v>3</v>
          </cell>
          <cell r="C161" t="str">
            <v>Vías Bolivia</v>
          </cell>
          <cell r="D161" t="str">
            <v>Cdor. Sonia Garcia</v>
          </cell>
          <cell r="E161" t="str">
            <v>SGP</v>
          </cell>
        </row>
        <row r="162">
          <cell r="A162">
            <v>309</v>
          </cell>
          <cell r="B162">
            <v>3</v>
          </cell>
          <cell r="C162" t="str">
            <v>Autoridad de Fiscalización y Control Social del Juego</v>
          </cell>
          <cell r="D162" t="str">
            <v>Cdor. Sonia Garcia</v>
          </cell>
          <cell r="E162" t="str">
            <v>SGP</v>
          </cell>
        </row>
        <row r="163">
          <cell r="A163">
            <v>375</v>
          </cell>
          <cell r="B163">
            <v>3</v>
          </cell>
          <cell r="C163" t="str">
            <v>Comité Organizador de los XI Juegos Suramericanos Cochabamba 2018</v>
          </cell>
          <cell r="D163" t="str">
            <v>Cdor. Sonia Garcia</v>
          </cell>
          <cell r="E163" t="str">
            <v>SGP</v>
          </cell>
        </row>
        <row r="164">
          <cell r="A164">
            <v>378</v>
          </cell>
          <cell r="B164">
            <v>3</v>
          </cell>
          <cell r="C164" t="str">
            <v>Servicio Nacional Textil</v>
          </cell>
          <cell r="D164" t="str">
            <v>Cdor. Sonia Garcia</v>
          </cell>
          <cell r="E164" t="str">
            <v>SGP</v>
          </cell>
        </row>
        <row r="165">
          <cell r="A165">
            <v>548</v>
          </cell>
          <cell r="B165">
            <v>3</v>
          </cell>
          <cell r="C165" t="str">
            <v>Corporación de las Fuerzas Armadas para el Desarrollo Nacional</v>
          </cell>
          <cell r="D165" t="str">
            <v>Cdor. Sonia Garcia</v>
          </cell>
          <cell r="E165" t="str">
            <v>SGP</v>
          </cell>
        </row>
        <row r="166">
          <cell r="A166">
            <v>588</v>
          </cell>
          <cell r="B166">
            <v>3</v>
          </cell>
          <cell r="C166" t="str">
            <v>Empresa Pública Nacional Textil</v>
          </cell>
          <cell r="D166" t="str">
            <v>Cdor. Sonia Garcia</v>
          </cell>
          <cell r="E166" t="str">
            <v>SGP</v>
          </cell>
        </row>
        <row r="167">
          <cell r="A167">
            <v>595</v>
          </cell>
          <cell r="B167">
            <v>2</v>
          </cell>
          <cell r="C167" t="str">
            <v>Gestora Pública de la Seguridad Social de Largo Plazo</v>
          </cell>
          <cell r="D167" t="str">
            <v>Cdor. Sonia Garcia</v>
          </cell>
          <cell r="E167" t="str">
            <v>SGP</v>
          </cell>
        </row>
        <row r="168">
          <cell r="A168">
            <v>598</v>
          </cell>
          <cell r="B168">
            <v>3</v>
          </cell>
          <cell r="C168" t="str">
            <v>Empresa Pública "Editorial del Estado Plurinacional de Bolivia"</v>
          </cell>
          <cell r="D168" t="str">
            <v>Cdor. Sonia Garcia</v>
          </cell>
          <cell r="E168" t="str">
            <v>SGP</v>
          </cell>
        </row>
        <row r="169">
          <cell r="A169">
            <v>681</v>
          </cell>
          <cell r="B169">
            <v>3</v>
          </cell>
          <cell r="C169" t="str">
            <v>MINISTERIO PUBLICO</v>
          </cell>
          <cell r="D169" t="str">
            <v>Cdor. Sonia Garcia</v>
          </cell>
          <cell r="E169" t="str">
            <v>SGP</v>
          </cell>
        </row>
        <row r="170">
          <cell r="A170">
            <v>1101</v>
          </cell>
          <cell r="C170" t="str">
            <v>Gobierno Autónomo Municipal de Sucre</v>
          </cell>
          <cell r="D170" t="str">
            <v>Cdor. Sonia Garcia</v>
          </cell>
          <cell r="E170" t="str">
            <v>SGP</v>
          </cell>
        </row>
        <row r="171">
          <cell r="A171">
            <v>1102</v>
          </cell>
          <cell r="C171" t="str">
            <v>Gobierno Autónomo Municipal de Yotala</v>
          </cell>
          <cell r="D171" t="str">
            <v>Cdor. Sonia Garcia</v>
          </cell>
          <cell r="E171" t="str">
            <v>SGP</v>
          </cell>
        </row>
        <row r="172">
          <cell r="A172">
            <v>1103</v>
          </cell>
          <cell r="C172" t="str">
            <v>Gobierno Autónomo Municipal de Poroma</v>
          </cell>
          <cell r="D172" t="str">
            <v>Cdor. Sonia Garcia</v>
          </cell>
          <cell r="E172" t="str">
            <v>SGP</v>
          </cell>
        </row>
        <row r="173">
          <cell r="A173">
            <v>1104</v>
          </cell>
          <cell r="C173" t="str">
            <v>Gobierno Autónomo Municipal de Villa Azurduy</v>
          </cell>
          <cell r="D173" t="str">
            <v>Cdor. Sonia Garcia</v>
          </cell>
          <cell r="E173" t="str">
            <v>SGP</v>
          </cell>
        </row>
        <row r="174">
          <cell r="A174">
            <v>1105</v>
          </cell>
          <cell r="C174" t="str">
            <v>Gobierno Autónomo Municipal de Tarvita (Villa Orías)</v>
          </cell>
          <cell r="D174" t="str">
            <v>Cdor. Sonia Garcia</v>
          </cell>
          <cell r="E174" t="str">
            <v>SGP</v>
          </cell>
        </row>
        <row r="175">
          <cell r="A175">
            <v>1106</v>
          </cell>
          <cell r="C175" t="str">
            <v>Gobierno Autónomo Municipal de Villa Zudañez (Tacopaya)</v>
          </cell>
          <cell r="D175" t="str">
            <v>Cdor. Sonia Garcia</v>
          </cell>
          <cell r="E175" t="str">
            <v>SGP</v>
          </cell>
        </row>
        <row r="176">
          <cell r="A176">
            <v>1107</v>
          </cell>
          <cell r="C176" t="str">
            <v>Gobierno Autónomo Municipal de Presto</v>
          </cell>
          <cell r="D176" t="str">
            <v>Cdor. Sonia Garcia</v>
          </cell>
          <cell r="E176" t="str">
            <v>SGP</v>
          </cell>
        </row>
        <row r="177">
          <cell r="A177">
            <v>1108</v>
          </cell>
          <cell r="C177" t="str">
            <v>Gobierno Autónomo Municipal de Villa Mojocoya</v>
          </cell>
          <cell r="D177" t="str">
            <v>Cdor. Sonia Garcia</v>
          </cell>
          <cell r="E177" t="str">
            <v>SGP</v>
          </cell>
        </row>
        <row r="178">
          <cell r="A178">
            <v>1109</v>
          </cell>
          <cell r="C178" t="str">
            <v>Gobierno Autónomo Municipal de Icla</v>
          </cell>
          <cell r="D178" t="str">
            <v>Cdor. Sonia Garcia</v>
          </cell>
          <cell r="E178" t="str">
            <v>SGP</v>
          </cell>
        </row>
        <row r="179">
          <cell r="A179">
            <v>1110</v>
          </cell>
          <cell r="C179" t="str">
            <v>Gobierno Autónomo Municipal de Padilla</v>
          </cell>
          <cell r="D179" t="str">
            <v>Cdor. Sonia Garcia</v>
          </cell>
          <cell r="E179" t="str">
            <v>SGP</v>
          </cell>
        </row>
        <row r="180">
          <cell r="A180">
            <v>1111</v>
          </cell>
          <cell r="C180" t="str">
            <v>Gobierno Autónomo Municipal de Tomina</v>
          </cell>
          <cell r="D180" t="str">
            <v>Cdor. Sonia Garcia</v>
          </cell>
          <cell r="E180" t="str">
            <v>SGP</v>
          </cell>
        </row>
        <row r="181">
          <cell r="A181">
            <v>1112</v>
          </cell>
          <cell r="C181" t="str">
            <v>Gobierno Autónomo Municipal de Sopachuy</v>
          </cell>
          <cell r="D181" t="str">
            <v>Cdor. Sonia Garcia</v>
          </cell>
          <cell r="E181" t="str">
            <v>SGP</v>
          </cell>
        </row>
        <row r="182">
          <cell r="A182">
            <v>1113</v>
          </cell>
          <cell r="C182" t="str">
            <v>Gobierno Autónomo Municipal de Villa Alcalá</v>
          </cell>
          <cell r="D182" t="str">
            <v>Cdor. Sonia Garcia</v>
          </cell>
          <cell r="E182" t="str">
            <v>SGP</v>
          </cell>
        </row>
        <row r="183">
          <cell r="A183">
            <v>1114</v>
          </cell>
          <cell r="C183" t="str">
            <v>Gobierno Autónomo Municipal de El Villar</v>
          </cell>
          <cell r="D183" t="str">
            <v>Cdor. Sonia Garcia</v>
          </cell>
          <cell r="E183" t="str">
            <v>SGP</v>
          </cell>
        </row>
        <row r="184">
          <cell r="A184">
            <v>1115</v>
          </cell>
          <cell r="C184" t="str">
            <v>Gobierno Autónomo Municipal de Monteagudo</v>
          </cell>
          <cell r="D184" t="str">
            <v>Cdor. Sonia Garcia</v>
          </cell>
          <cell r="E184" t="str">
            <v>SGP</v>
          </cell>
        </row>
        <row r="185">
          <cell r="A185">
            <v>1116</v>
          </cell>
          <cell r="C185" t="str">
            <v>Gobierno Autónomo Municipal de San Pablo de Huacareta</v>
          </cell>
          <cell r="D185" t="str">
            <v>Cdor. Sonia Garcia</v>
          </cell>
          <cell r="E185" t="str">
            <v>SGP</v>
          </cell>
        </row>
        <row r="186">
          <cell r="A186">
            <v>1117</v>
          </cell>
          <cell r="C186" t="str">
            <v>Gobierno Autónomo Municipal de Tarabuco</v>
          </cell>
          <cell r="D186" t="str">
            <v>Cdor. Sonia Garcia</v>
          </cell>
          <cell r="E186" t="str">
            <v>SGP</v>
          </cell>
        </row>
        <row r="187">
          <cell r="A187">
            <v>1118</v>
          </cell>
          <cell r="C187" t="str">
            <v>Gobierno Autónomo Municipal de Yamparáez</v>
          </cell>
          <cell r="D187" t="str">
            <v>Cdor. Sonia Garcia</v>
          </cell>
          <cell r="E187" t="str">
            <v>SGP</v>
          </cell>
        </row>
        <row r="188">
          <cell r="A188">
            <v>1119</v>
          </cell>
          <cell r="C188" t="str">
            <v>Gobierno Autónomo Municipal de Camargo</v>
          </cell>
          <cell r="D188" t="str">
            <v>Cdor. Sonia Garcia</v>
          </cell>
          <cell r="E188" t="str">
            <v>SGP</v>
          </cell>
        </row>
        <row r="189">
          <cell r="A189">
            <v>1120</v>
          </cell>
          <cell r="C189" t="str">
            <v>Gobierno Autónomo Municipal de San Lucas</v>
          </cell>
          <cell r="D189" t="str">
            <v>Cdor. Sonia Garcia</v>
          </cell>
          <cell r="E189" t="str">
            <v>SGP</v>
          </cell>
        </row>
        <row r="190">
          <cell r="A190">
            <v>1121</v>
          </cell>
          <cell r="C190" t="str">
            <v>Gobierno Autónomo Municipal de Incahuasi</v>
          </cell>
          <cell r="D190" t="str">
            <v>Cdor. Sonia Garcia</v>
          </cell>
          <cell r="E190" t="str">
            <v>SGP</v>
          </cell>
        </row>
        <row r="191">
          <cell r="A191">
            <v>1122</v>
          </cell>
          <cell r="C191" t="str">
            <v>Gobierno Autónomo Municipal de Villa Serrano</v>
          </cell>
          <cell r="D191" t="str">
            <v>Cdor. Sonia Garcia</v>
          </cell>
          <cell r="E191" t="str">
            <v>SGP</v>
          </cell>
        </row>
        <row r="192">
          <cell r="A192">
            <v>1123</v>
          </cell>
          <cell r="C192" t="str">
            <v>Gobierno Autónomo Municipal de Camataqui (Villa Abecia)</v>
          </cell>
          <cell r="D192" t="str">
            <v>Cdor. Sonia Garcia</v>
          </cell>
          <cell r="E192" t="str">
            <v>SGP</v>
          </cell>
        </row>
        <row r="193">
          <cell r="A193">
            <v>1124</v>
          </cell>
          <cell r="C193" t="str">
            <v>Gobierno Autónomo Municipal de Culpina</v>
          </cell>
          <cell r="D193" t="str">
            <v>Cdor. Sonia Garcia</v>
          </cell>
          <cell r="E193" t="str">
            <v>SGP</v>
          </cell>
        </row>
        <row r="194">
          <cell r="A194">
            <v>1125</v>
          </cell>
          <cell r="C194" t="str">
            <v>Gobierno Autónomo Municipal de Las Carreras</v>
          </cell>
          <cell r="D194" t="str">
            <v>Cdor. Sonia Garcia</v>
          </cell>
          <cell r="E194" t="str">
            <v>SGP</v>
          </cell>
        </row>
        <row r="195">
          <cell r="A195">
            <v>1126</v>
          </cell>
          <cell r="C195" t="str">
            <v>Gobierno Autónomo Municipal de Villa Vaca Guzmán</v>
          </cell>
          <cell r="D195" t="str">
            <v>Cdor. Sonia Garcia</v>
          </cell>
          <cell r="E195" t="str">
            <v>SGP</v>
          </cell>
        </row>
        <row r="196">
          <cell r="A196">
            <v>1127</v>
          </cell>
          <cell r="C196" t="str">
            <v>Gobierno Autónomo Municipal de Villa de Huacaya</v>
          </cell>
          <cell r="D196" t="str">
            <v>Cdor. Sonia Garcia</v>
          </cell>
          <cell r="E196" t="str">
            <v>SGP</v>
          </cell>
        </row>
        <row r="197">
          <cell r="A197">
            <v>1128</v>
          </cell>
          <cell r="C197" t="str">
            <v>Gobierno Autónomo Municipal de Machareti</v>
          </cell>
          <cell r="D197" t="str">
            <v>Cdor. Sonia Garcia</v>
          </cell>
          <cell r="E197" t="str">
            <v>SGP</v>
          </cell>
        </row>
        <row r="198">
          <cell r="A198">
            <v>1129</v>
          </cell>
          <cell r="C198" t="str">
            <v>Gobierno Autónomo Municipal de Villa Charcas</v>
          </cell>
          <cell r="D198" t="str">
            <v>Cdor. Sonia Garcia</v>
          </cell>
          <cell r="E198" t="str">
            <v>SGP</v>
          </cell>
        </row>
        <row r="199">
          <cell r="A199">
            <v>1201</v>
          </cell>
          <cell r="C199" t="str">
            <v>Gobierno Autónomo Municipal de La Paz</v>
          </cell>
          <cell r="D199" t="str">
            <v>Cdor. Sonia Garcia</v>
          </cell>
          <cell r="E199" t="str">
            <v>SGP</v>
          </cell>
        </row>
        <row r="200">
          <cell r="A200">
            <v>1202</v>
          </cell>
          <cell r="C200" t="str">
            <v>Gobierno Autónomo Municipal de Palca</v>
          </cell>
          <cell r="D200" t="str">
            <v>Cdor. Sonia Garcia</v>
          </cell>
          <cell r="E200" t="str">
            <v>SGP</v>
          </cell>
        </row>
        <row r="201">
          <cell r="A201">
            <v>1203</v>
          </cell>
          <cell r="C201" t="str">
            <v>Gobierno Autónomo Municipal de Mecapaca</v>
          </cell>
          <cell r="D201" t="str">
            <v>Cdor. Sonia Garcia</v>
          </cell>
          <cell r="E201" t="str">
            <v>SGP</v>
          </cell>
        </row>
        <row r="202">
          <cell r="A202">
            <v>1204</v>
          </cell>
          <cell r="C202" t="str">
            <v>Gobierno Autónomo Municipal de Achocalla</v>
          </cell>
          <cell r="D202" t="str">
            <v>Cdor. Sonia Garcia</v>
          </cell>
          <cell r="E202" t="str">
            <v>SGP</v>
          </cell>
        </row>
        <row r="203">
          <cell r="A203">
            <v>1205</v>
          </cell>
          <cell r="C203" t="str">
            <v>Gobierno Autónomo Municipal de El Alto de La Paz</v>
          </cell>
          <cell r="D203" t="str">
            <v>Cdor. Sonia Garcia</v>
          </cell>
          <cell r="E203" t="str">
            <v>SGP</v>
          </cell>
        </row>
        <row r="204">
          <cell r="A204">
            <v>1206</v>
          </cell>
          <cell r="C204" t="str">
            <v>Gobierno Autónomo Municipal de Viacha</v>
          </cell>
          <cell r="D204" t="str">
            <v>Cdor. Sonia Garcia</v>
          </cell>
          <cell r="E204" t="str">
            <v>SGP</v>
          </cell>
        </row>
        <row r="205">
          <cell r="A205">
            <v>1207</v>
          </cell>
          <cell r="C205" t="str">
            <v>Gobierno Autónomo Municipal de Guaqui</v>
          </cell>
          <cell r="D205" t="str">
            <v>Cdor. Sonia Garcia</v>
          </cell>
          <cell r="E205" t="str">
            <v>SGP</v>
          </cell>
        </row>
        <row r="206">
          <cell r="A206">
            <v>1208</v>
          </cell>
          <cell r="C206" t="str">
            <v>Gobierno Autónomo Municipal de Tiahuanacu</v>
          </cell>
          <cell r="D206" t="str">
            <v>Cdor. Sonia Garcia</v>
          </cell>
          <cell r="E206" t="str">
            <v>SGP</v>
          </cell>
        </row>
        <row r="207">
          <cell r="A207">
            <v>1209</v>
          </cell>
          <cell r="C207" t="str">
            <v>Gobierno Autónomo Municipal de Desaguadero</v>
          </cell>
          <cell r="D207" t="str">
            <v>Cdor. Sonia Garcia</v>
          </cell>
          <cell r="E207" t="str">
            <v>SGP</v>
          </cell>
        </row>
        <row r="208">
          <cell r="A208">
            <v>1210</v>
          </cell>
          <cell r="C208" t="str">
            <v>Gobierno Autónomo Municipal de Caranavi</v>
          </cell>
          <cell r="D208" t="str">
            <v>Cdor. Sonia Garcia</v>
          </cell>
          <cell r="E208" t="str">
            <v>SGP</v>
          </cell>
        </row>
        <row r="209">
          <cell r="A209">
            <v>1211</v>
          </cell>
          <cell r="C209" t="str">
            <v>Gobierno Autónomo Municipal de Sica Sica (Villa Aroma)</v>
          </cell>
          <cell r="D209" t="str">
            <v>Cdor. Sonia Garcia</v>
          </cell>
          <cell r="E209" t="str">
            <v>SGP</v>
          </cell>
        </row>
        <row r="210">
          <cell r="A210">
            <v>1212</v>
          </cell>
          <cell r="C210" t="str">
            <v>Gobierno Autónomo Municipal de Umala</v>
          </cell>
          <cell r="D210" t="str">
            <v>Cdor. Sonia Garcia</v>
          </cell>
          <cell r="E210" t="str">
            <v>SGP</v>
          </cell>
        </row>
        <row r="211">
          <cell r="A211">
            <v>1213</v>
          </cell>
          <cell r="C211" t="str">
            <v>Gobierno Autónomo Municipal de Ayo Ayo</v>
          </cell>
          <cell r="D211" t="str">
            <v>Cdor. Sonia Garcia</v>
          </cell>
          <cell r="E211" t="str">
            <v>SGP</v>
          </cell>
        </row>
        <row r="212">
          <cell r="A212">
            <v>1214</v>
          </cell>
          <cell r="C212" t="str">
            <v>Gobierno Autónomo Municipal de Calamarca</v>
          </cell>
          <cell r="D212" t="str">
            <v>Cdor. Sonia Garcia</v>
          </cell>
          <cell r="E212" t="str">
            <v>SGP</v>
          </cell>
        </row>
        <row r="213">
          <cell r="A213">
            <v>1215</v>
          </cell>
          <cell r="C213" t="str">
            <v>Gobierno Autónomo Municipal de Patacamaya</v>
          </cell>
          <cell r="D213" t="str">
            <v>Cdor. Sonia Garcia</v>
          </cell>
          <cell r="E213" t="str">
            <v>SGP</v>
          </cell>
        </row>
        <row r="214">
          <cell r="A214">
            <v>1216</v>
          </cell>
          <cell r="C214" t="str">
            <v>Gobierno Autónomo Municipal de Colquencha</v>
          </cell>
          <cell r="D214" t="str">
            <v>Cdor. Sonia Garcia</v>
          </cell>
          <cell r="E214" t="str">
            <v>SGP</v>
          </cell>
        </row>
        <row r="215">
          <cell r="A215">
            <v>1217</v>
          </cell>
          <cell r="C215" t="str">
            <v>Gobierno Autónomo Municipal de Collana</v>
          </cell>
          <cell r="D215" t="str">
            <v>Cdor. Sonia Garcia</v>
          </cell>
          <cell r="E215" t="str">
            <v>SGP</v>
          </cell>
        </row>
        <row r="216">
          <cell r="A216">
            <v>1218</v>
          </cell>
          <cell r="C216" t="str">
            <v>Gobierno Autónomo Municipal de Inquisivi</v>
          </cell>
          <cell r="D216" t="str">
            <v>Cdor. Sonia Garcia</v>
          </cell>
          <cell r="E216" t="str">
            <v>SGP</v>
          </cell>
        </row>
        <row r="217">
          <cell r="A217">
            <v>1219</v>
          </cell>
          <cell r="C217" t="str">
            <v>Gobierno Autónomo Municipal de Quime</v>
          </cell>
          <cell r="D217" t="str">
            <v>Cdor. Sonia Garcia</v>
          </cell>
          <cell r="E217" t="str">
            <v>SGP</v>
          </cell>
        </row>
        <row r="218">
          <cell r="A218">
            <v>1220</v>
          </cell>
          <cell r="C218" t="str">
            <v>Gobierno Autónomo Municipal de Cajuata</v>
          </cell>
          <cell r="D218" t="str">
            <v>Cdor. Sonia Garcia</v>
          </cell>
          <cell r="E218" t="str">
            <v>SGP</v>
          </cell>
        </row>
        <row r="219">
          <cell r="A219">
            <v>1221</v>
          </cell>
          <cell r="C219" t="str">
            <v>Gobierno Autónomo Municipal de Colquiri</v>
          </cell>
          <cell r="D219" t="str">
            <v>Cdor. Sonia Garcia</v>
          </cell>
          <cell r="E219" t="str">
            <v>SGP</v>
          </cell>
        </row>
        <row r="220">
          <cell r="A220">
            <v>1222</v>
          </cell>
          <cell r="C220" t="str">
            <v>Gobierno Autónomo Municipal de Ichoca</v>
          </cell>
          <cell r="D220" t="str">
            <v>Cdor. Sonia Garcia</v>
          </cell>
          <cell r="E220" t="str">
            <v>SGP</v>
          </cell>
        </row>
        <row r="221">
          <cell r="A221">
            <v>1223</v>
          </cell>
          <cell r="C221" t="str">
            <v>Gobierno Autónomo Municipal de Villa Libertad Licoma</v>
          </cell>
          <cell r="D221" t="str">
            <v>Cdor. Sonia Garcia</v>
          </cell>
          <cell r="E221" t="str">
            <v>SGP</v>
          </cell>
        </row>
        <row r="222">
          <cell r="A222">
            <v>1224</v>
          </cell>
          <cell r="C222" t="str">
            <v>Gobierno Autónomo Municipal de Achacachi</v>
          </cell>
          <cell r="D222" t="str">
            <v>Cdor. Sonia Garcia</v>
          </cell>
          <cell r="E222" t="str">
            <v>SGP</v>
          </cell>
        </row>
        <row r="223">
          <cell r="A223">
            <v>1225</v>
          </cell>
          <cell r="C223" t="str">
            <v>Gobierno Autónomo Municipal de Ancoraimes</v>
          </cell>
          <cell r="D223" t="str">
            <v>Cdor. Sonia Garcia</v>
          </cell>
          <cell r="E223" t="str">
            <v>SGP</v>
          </cell>
        </row>
        <row r="224">
          <cell r="A224">
            <v>1226</v>
          </cell>
          <cell r="C224" t="str">
            <v>Gobierno Autónomo Municipal de Sorata</v>
          </cell>
          <cell r="D224" t="str">
            <v>Cdor. Sonia Garcia</v>
          </cell>
          <cell r="E224" t="str">
            <v>SGP</v>
          </cell>
        </row>
        <row r="225">
          <cell r="A225">
            <v>1227</v>
          </cell>
          <cell r="C225" t="str">
            <v>Gobierno Autónomo Municipal de Guanay</v>
          </cell>
          <cell r="D225" t="str">
            <v>Cdor. Sonia Garcia</v>
          </cell>
          <cell r="E225" t="str">
            <v>SGP</v>
          </cell>
        </row>
        <row r="226">
          <cell r="A226">
            <v>1228</v>
          </cell>
          <cell r="C226" t="str">
            <v>Gobierno Autónomo Municipal de Tacacoma</v>
          </cell>
          <cell r="D226" t="str">
            <v>Cdor. Sonia Garcia</v>
          </cell>
          <cell r="E226" t="str">
            <v>SGP</v>
          </cell>
        </row>
        <row r="227">
          <cell r="A227">
            <v>1229</v>
          </cell>
          <cell r="C227" t="str">
            <v>Gobierno Autónomo Municipal de Tipuani</v>
          </cell>
          <cell r="D227" t="str">
            <v>Cdor. Sonia Garcia</v>
          </cell>
          <cell r="E227" t="str">
            <v>SGP</v>
          </cell>
        </row>
        <row r="228">
          <cell r="A228">
            <v>1230</v>
          </cell>
          <cell r="C228" t="str">
            <v>Gobierno Autónomo Municipal de Quiabaya</v>
          </cell>
          <cell r="D228" t="str">
            <v>Cdor. Sonia Garcia</v>
          </cell>
          <cell r="E228" t="str">
            <v>SGP</v>
          </cell>
        </row>
        <row r="229">
          <cell r="A229">
            <v>1231</v>
          </cell>
          <cell r="C229" t="str">
            <v>Gobierno Autónomo Municipal de Combaya</v>
          </cell>
          <cell r="D229" t="str">
            <v>Cdor. Sonia Garcia</v>
          </cell>
          <cell r="E229" t="str">
            <v>SGP</v>
          </cell>
        </row>
        <row r="230">
          <cell r="A230">
            <v>1232</v>
          </cell>
          <cell r="C230" t="str">
            <v>Gobierno Autónomo Municipal de Copacabana</v>
          </cell>
          <cell r="D230" t="str">
            <v>Cdor. Sonia Garcia</v>
          </cell>
          <cell r="E230" t="str">
            <v>SGP</v>
          </cell>
        </row>
        <row r="231">
          <cell r="A231">
            <v>1233</v>
          </cell>
          <cell r="C231" t="str">
            <v>Gobierno Autónomo Municipal de San Pedro de Tiquina</v>
          </cell>
          <cell r="D231" t="str">
            <v>Cdor. Sonia Garcia</v>
          </cell>
          <cell r="E231" t="str">
            <v>SGP</v>
          </cell>
        </row>
        <row r="232">
          <cell r="A232">
            <v>1234</v>
          </cell>
          <cell r="C232" t="str">
            <v>Gobierno Autónomo Municipal de Tito Yupanqui</v>
          </cell>
          <cell r="D232" t="str">
            <v>Cdor. Sonia Garcia</v>
          </cell>
          <cell r="E232" t="str">
            <v>SGP</v>
          </cell>
        </row>
        <row r="233">
          <cell r="A233">
            <v>1235</v>
          </cell>
          <cell r="C233" t="str">
            <v>Gobierno Autónomo Municipal de Chuma</v>
          </cell>
          <cell r="D233" t="str">
            <v>Cdor. Sonia Garcia</v>
          </cell>
          <cell r="E233" t="str">
            <v>SGP</v>
          </cell>
        </row>
        <row r="234">
          <cell r="A234">
            <v>1236</v>
          </cell>
          <cell r="C234" t="str">
            <v>Gobierno Autónomo Municipal de Ayata</v>
          </cell>
          <cell r="D234" t="str">
            <v>Cdor. Sonia Garcia</v>
          </cell>
          <cell r="E234" t="str">
            <v>SGP</v>
          </cell>
        </row>
        <row r="235">
          <cell r="A235">
            <v>1237</v>
          </cell>
          <cell r="C235" t="str">
            <v>Gobierno Autónomo Municipal de Aucapata</v>
          </cell>
          <cell r="D235" t="str">
            <v>Cdor. Sonia Garcia</v>
          </cell>
          <cell r="E235" t="str">
            <v>SGP</v>
          </cell>
        </row>
        <row r="236">
          <cell r="A236">
            <v>1238</v>
          </cell>
          <cell r="C236" t="str">
            <v>Gobierno Autónomo Municipal de Corocoro</v>
          </cell>
          <cell r="D236" t="str">
            <v>Cdor. Sonia Garcia</v>
          </cell>
          <cell r="E236" t="str">
            <v>SGP</v>
          </cell>
        </row>
        <row r="237">
          <cell r="A237">
            <v>1239</v>
          </cell>
          <cell r="C237" t="str">
            <v>Gobierno Autónomo Municipal de Caquiaviri</v>
          </cell>
          <cell r="D237" t="str">
            <v>Cdor. Sonia Garcia</v>
          </cell>
          <cell r="E237" t="str">
            <v>SGP</v>
          </cell>
        </row>
        <row r="238">
          <cell r="A238">
            <v>1240</v>
          </cell>
          <cell r="C238" t="str">
            <v>Gobierno Autónomo Municipal de Calacoto</v>
          </cell>
          <cell r="D238" t="str">
            <v>Cdor. Sonia Garcia</v>
          </cell>
          <cell r="E238" t="str">
            <v>SGP</v>
          </cell>
        </row>
        <row r="239">
          <cell r="A239">
            <v>1241</v>
          </cell>
          <cell r="C239" t="str">
            <v>Gobierno Autónomo Municipal de Comanche</v>
          </cell>
          <cell r="D239" t="str">
            <v>Cdor. Sonia Garcia</v>
          </cell>
          <cell r="E239" t="str">
            <v>SGP</v>
          </cell>
        </row>
        <row r="240">
          <cell r="A240">
            <v>1242</v>
          </cell>
          <cell r="C240" t="str">
            <v>Gobierno Autónomo Municipal de Charaña</v>
          </cell>
          <cell r="D240" t="str">
            <v>Cdor. Sonia Garcia</v>
          </cell>
          <cell r="E240" t="str">
            <v>SGP</v>
          </cell>
        </row>
        <row r="241">
          <cell r="A241">
            <v>1243</v>
          </cell>
          <cell r="C241" t="str">
            <v>Gobierno Autónomo Municipal de Waldo Ballivián</v>
          </cell>
          <cell r="D241" t="str">
            <v>Cdor. Sonia Garcia</v>
          </cell>
          <cell r="E241" t="str">
            <v>SGP</v>
          </cell>
        </row>
        <row r="242">
          <cell r="A242">
            <v>1244</v>
          </cell>
          <cell r="C242" t="str">
            <v>Gobierno Autónomo Municipal de Nazacara de Pacajes</v>
          </cell>
          <cell r="D242" t="str">
            <v>Cdor. Sonia Garcia</v>
          </cell>
          <cell r="E242" t="str">
            <v>SGP</v>
          </cell>
        </row>
        <row r="243">
          <cell r="A243">
            <v>1245</v>
          </cell>
          <cell r="C243" t="str">
            <v>Gobierno Autónomo Municipal de Santiago de Callapa</v>
          </cell>
          <cell r="D243" t="str">
            <v>Cdor. Sonia Garcia</v>
          </cell>
          <cell r="E243" t="str">
            <v>SGP</v>
          </cell>
        </row>
        <row r="244">
          <cell r="A244">
            <v>1246</v>
          </cell>
          <cell r="C244" t="str">
            <v>Gobierno Autónomo Municipal de Puerto Acosta</v>
          </cell>
          <cell r="D244" t="str">
            <v>Cdor. Sonia Garcia</v>
          </cell>
          <cell r="E244" t="str">
            <v>SGP</v>
          </cell>
        </row>
        <row r="245">
          <cell r="A245">
            <v>1247</v>
          </cell>
          <cell r="C245" t="str">
            <v>Gobierno Autónomo Municipal de Mocomoco</v>
          </cell>
          <cell r="D245" t="str">
            <v>Cdor. Sonia Garcia</v>
          </cell>
          <cell r="E245" t="str">
            <v>SGP</v>
          </cell>
        </row>
        <row r="246">
          <cell r="A246">
            <v>1248</v>
          </cell>
          <cell r="C246" t="str">
            <v>Gobierno Autónomo Municipal de Carabuco</v>
          </cell>
          <cell r="D246" t="str">
            <v>Cdor. Sonia Garcia</v>
          </cell>
          <cell r="E246" t="str">
            <v>SGP</v>
          </cell>
        </row>
        <row r="247">
          <cell r="A247">
            <v>1249</v>
          </cell>
          <cell r="C247" t="str">
            <v>Gobierno Autónomo Municipal de Apolo</v>
          </cell>
          <cell r="D247" t="str">
            <v>Cdor. Sonia Garcia</v>
          </cell>
          <cell r="E247" t="str">
            <v>SGP</v>
          </cell>
        </row>
        <row r="248">
          <cell r="A248">
            <v>1250</v>
          </cell>
          <cell r="C248" t="str">
            <v>Gobierno Autónomo Municipal de Pelechuco</v>
          </cell>
          <cell r="D248" t="str">
            <v>Cdor. Sonia Garcia</v>
          </cell>
          <cell r="E248" t="str">
            <v>SGP</v>
          </cell>
        </row>
        <row r="249">
          <cell r="A249">
            <v>1251</v>
          </cell>
          <cell r="C249" t="str">
            <v>Gobierno Autónomo Municipal de Luribay</v>
          </cell>
          <cell r="D249" t="str">
            <v>Cdor. Sonia Garcia</v>
          </cell>
          <cell r="E249" t="str">
            <v>SGP</v>
          </cell>
        </row>
        <row r="250">
          <cell r="A250">
            <v>1252</v>
          </cell>
          <cell r="C250" t="str">
            <v>Gobierno Autónomo Municipal de Sapahaqui</v>
          </cell>
          <cell r="D250" t="str">
            <v>Cdor. Sonia Garcia</v>
          </cell>
          <cell r="E250" t="str">
            <v>SGP</v>
          </cell>
        </row>
        <row r="251">
          <cell r="A251">
            <v>1253</v>
          </cell>
          <cell r="C251" t="str">
            <v>Gobierno Autónomo Municipal de Yaco</v>
          </cell>
          <cell r="D251" t="str">
            <v>Cdor. Sonia Garcia</v>
          </cell>
          <cell r="E251" t="str">
            <v>SGP</v>
          </cell>
        </row>
        <row r="252">
          <cell r="A252">
            <v>1254</v>
          </cell>
          <cell r="C252" t="str">
            <v>Gobierno Autónomo Municipal de Malla</v>
          </cell>
          <cell r="D252" t="str">
            <v>Cdor. Sonia Garcia</v>
          </cell>
          <cell r="E252" t="str">
            <v>SGP</v>
          </cell>
        </row>
        <row r="253">
          <cell r="A253">
            <v>1255</v>
          </cell>
          <cell r="C253" t="str">
            <v>Gobierno Autónomo Municipal de Cairoma</v>
          </cell>
          <cell r="D253" t="str">
            <v>Cdor. Sonia Garcia</v>
          </cell>
          <cell r="E253" t="str">
            <v>SGP</v>
          </cell>
        </row>
        <row r="254">
          <cell r="A254">
            <v>1256</v>
          </cell>
          <cell r="C254" t="str">
            <v>Gobierno Autónomo Municipal de Chulumani (Villa de la Libertad)</v>
          </cell>
          <cell r="D254" t="str">
            <v>Cdor. Sonia Garcia</v>
          </cell>
          <cell r="E254" t="str">
            <v>SGP</v>
          </cell>
        </row>
        <row r="255">
          <cell r="A255">
            <v>1257</v>
          </cell>
          <cell r="C255" t="str">
            <v>Gobierno Autónomo Municipal de Irupana (Villa de Lanza)</v>
          </cell>
          <cell r="D255" t="str">
            <v>Cdor. Sonia Garcia</v>
          </cell>
          <cell r="E255" t="str">
            <v>SGP</v>
          </cell>
        </row>
        <row r="256">
          <cell r="A256">
            <v>1258</v>
          </cell>
          <cell r="C256" t="str">
            <v>Gobierno Autónomo Municipal de Yanacachi</v>
          </cell>
          <cell r="D256" t="str">
            <v>Cdor. Sonia Garcia</v>
          </cell>
          <cell r="E256" t="str">
            <v>SGP</v>
          </cell>
        </row>
        <row r="257">
          <cell r="A257">
            <v>1259</v>
          </cell>
          <cell r="C257" t="str">
            <v>Gobierno Autónomo Municipal de Palos Blancos</v>
          </cell>
          <cell r="D257" t="str">
            <v>Cdor. Sonia Garcia</v>
          </cell>
          <cell r="E257" t="str">
            <v>SGP</v>
          </cell>
        </row>
        <row r="258">
          <cell r="A258">
            <v>1260</v>
          </cell>
          <cell r="C258" t="str">
            <v>Gobierno Autónomo Municipal de La Asunta</v>
          </cell>
          <cell r="D258" t="str">
            <v>Cdor. Sonia Garcia</v>
          </cell>
          <cell r="E258" t="str">
            <v>SGP</v>
          </cell>
        </row>
        <row r="259">
          <cell r="A259">
            <v>1261</v>
          </cell>
          <cell r="C259" t="str">
            <v>Gobierno Autónomo Municipal de Pucarani</v>
          </cell>
          <cell r="D259" t="str">
            <v>Cdor. Sonia Garcia</v>
          </cell>
          <cell r="E259" t="str">
            <v>SGP</v>
          </cell>
        </row>
        <row r="260">
          <cell r="A260">
            <v>1262</v>
          </cell>
          <cell r="C260" t="str">
            <v>Gobierno Autónomo Municipal de Laja</v>
          </cell>
          <cell r="D260" t="str">
            <v>Cdor. Sonia Garcia</v>
          </cell>
          <cell r="E260" t="str">
            <v>SGP</v>
          </cell>
        </row>
        <row r="261">
          <cell r="A261">
            <v>1263</v>
          </cell>
          <cell r="C261" t="str">
            <v>Gobierno Autónomo Municipal de Batallas</v>
          </cell>
          <cell r="D261" t="str">
            <v>Cdor. Sonia Garcia</v>
          </cell>
          <cell r="E261" t="str">
            <v>SGP</v>
          </cell>
        </row>
        <row r="262">
          <cell r="A262">
            <v>1264</v>
          </cell>
          <cell r="C262" t="str">
            <v>Gobierno Autónomo Municipal de Puerto Pérez</v>
          </cell>
          <cell r="D262" t="str">
            <v>Cdor. Sonia Garcia</v>
          </cell>
          <cell r="E262" t="str">
            <v>SGP</v>
          </cell>
        </row>
        <row r="263">
          <cell r="A263">
            <v>1265</v>
          </cell>
          <cell r="C263" t="str">
            <v>Gobierno Autónomo Municipal de Coroico</v>
          </cell>
          <cell r="D263" t="str">
            <v>Cdor. Sonia Garcia</v>
          </cell>
          <cell r="E263" t="str">
            <v>SGP</v>
          </cell>
        </row>
        <row r="264">
          <cell r="A264">
            <v>1266</v>
          </cell>
          <cell r="C264" t="str">
            <v>Gobierno Autónomo Municipal de Coripata</v>
          </cell>
          <cell r="D264" t="str">
            <v>Cdor. Sonia Garcia</v>
          </cell>
          <cell r="E264" t="str">
            <v>SGP</v>
          </cell>
        </row>
        <row r="265">
          <cell r="A265">
            <v>1267</v>
          </cell>
          <cell r="C265" t="str">
            <v>Gobierno Autónomo Municipal de Ixiamas</v>
          </cell>
          <cell r="D265" t="str">
            <v>Cdor. Sonia Garcia</v>
          </cell>
          <cell r="E265" t="str">
            <v>SGP</v>
          </cell>
        </row>
        <row r="266">
          <cell r="A266">
            <v>1268</v>
          </cell>
          <cell r="C266" t="str">
            <v>Gobierno Autónomo Municipal de San Buenaventura</v>
          </cell>
          <cell r="D266" t="str">
            <v>Cdor. Sonia Garcia</v>
          </cell>
          <cell r="E266" t="str">
            <v>SGP</v>
          </cell>
        </row>
        <row r="267">
          <cell r="A267">
            <v>1269</v>
          </cell>
          <cell r="C267" t="str">
            <v>Gobierno Autónomo Municipal de General Juan José Pérez (Charazani)</v>
          </cell>
          <cell r="D267" t="str">
            <v>Cdor. Sonia Garcia</v>
          </cell>
          <cell r="E267" t="str">
            <v>SGP</v>
          </cell>
        </row>
        <row r="268">
          <cell r="A268">
            <v>1270</v>
          </cell>
          <cell r="C268" t="str">
            <v>Gobierno Autónomo Municipal de Curva</v>
          </cell>
          <cell r="D268" t="str">
            <v>Cdor. Sonia Garcia</v>
          </cell>
          <cell r="E268" t="str">
            <v>SGP</v>
          </cell>
        </row>
        <row r="269">
          <cell r="A269">
            <v>1271</v>
          </cell>
          <cell r="C269" t="str">
            <v>Gobierno Autónomo Municipal de San Pedro de Curahuara</v>
          </cell>
          <cell r="D269" t="str">
            <v>Cdor. Sonia Garcia</v>
          </cell>
          <cell r="E269" t="str">
            <v>SGP</v>
          </cell>
        </row>
        <row r="270">
          <cell r="A270">
            <v>1272</v>
          </cell>
          <cell r="C270" t="str">
            <v>Gobierno Autónomo Municipal de Papel Pampa</v>
          </cell>
          <cell r="D270" t="str">
            <v>Cdor. Sonia Garcia</v>
          </cell>
          <cell r="E270" t="str">
            <v>SGP</v>
          </cell>
        </row>
        <row r="271">
          <cell r="A271">
            <v>1273</v>
          </cell>
          <cell r="C271" t="str">
            <v>Gobierno Autónomo Municipal de Chacarilla</v>
          </cell>
          <cell r="D271" t="str">
            <v>Cdor. Sonia Garcia</v>
          </cell>
          <cell r="E271" t="str">
            <v>SGP</v>
          </cell>
        </row>
        <row r="272">
          <cell r="A272">
            <v>1274</v>
          </cell>
          <cell r="C272" t="str">
            <v>Gobierno Autónomo Municipal de Santiago de Machaca</v>
          </cell>
          <cell r="D272" t="str">
            <v>Cdor. Sonia Garcia</v>
          </cell>
          <cell r="E272" t="str">
            <v>SGP</v>
          </cell>
        </row>
        <row r="273">
          <cell r="A273">
            <v>1275</v>
          </cell>
          <cell r="C273" t="str">
            <v>Gobierno Autónomo Municipal de Catacora</v>
          </cell>
          <cell r="D273" t="str">
            <v>Cdor. Sonia Garcia</v>
          </cell>
          <cell r="E273" t="str">
            <v>SGP</v>
          </cell>
        </row>
        <row r="274">
          <cell r="A274">
            <v>1276</v>
          </cell>
          <cell r="C274" t="str">
            <v>Gobierno Autónomo Municipal de Mapiri</v>
          </cell>
          <cell r="D274" t="str">
            <v>Cdor. Sonia Garcia</v>
          </cell>
          <cell r="E274" t="str">
            <v>SGP</v>
          </cell>
        </row>
        <row r="275">
          <cell r="A275">
            <v>1277</v>
          </cell>
          <cell r="C275" t="str">
            <v>Gobierno Autónomo Municipal de Teoponte</v>
          </cell>
          <cell r="D275" t="str">
            <v>Cdor. Sonia Garcia</v>
          </cell>
          <cell r="E275" t="str">
            <v>SGP</v>
          </cell>
        </row>
        <row r="276">
          <cell r="A276">
            <v>1278</v>
          </cell>
          <cell r="C276" t="str">
            <v>Gobierno Autónomo Municipal de San Andrés de Machaca</v>
          </cell>
          <cell r="D276" t="str">
            <v>Cdor. Sonia Garcia</v>
          </cell>
          <cell r="E276" t="str">
            <v>SGP</v>
          </cell>
        </row>
        <row r="277">
          <cell r="A277">
            <v>1279</v>
          </cell>
          <cell r="C277" t="str">
            <v>Gobierno Autónomo Municipal de Jesús de Machaca</v>
          </cell>
          <cell r="D277" t="str">
            <v>Cdor. Sonia Garcia</v>
          </cell>
          <cell r="E277" t="str">
            <v>SGP</v>
          </cell>
        </row>
        <row r="278">
          <cell r="A278">
            <v>1280</v>
          </cell>
          <cell r="C278" t="str">
            <v>Gobierno Autónomo Municipal de Taraco</v>
          </cell>
          <cell r="D278" t="str">
            <v>Cdor. Sonia Garcia</v>
          </cell>
          <cell r="E278" t="str">
            <v>SGP</v>
          </cell>
        </row>
        <row r="279">
          <cell r="A279">
            <v>1281</v>
          </cell>
          <cell r="C279" t="str">
            <v>Gobierno Autónomo Municipal de Huarina</v>
          </cell>
          <cell r="D279" t="str">
            <v>Cdor. Sonia Garcia</v>
          </cell>
          <cell r="E279" t="str">
            <v>SGP</v>
          </cell>
        </row>
        <row r="280">
          <cell r="A280">
            <v>1282</v>
          </cell>
          <cell r="C280" t="str">
            <v>Gobierno Autónomo Municipal de Santiago de Huata</v>
          </cell>
          <cell r="D280" t="str">
            <v>Cdor. Sonia Garcia</v>
          </cell>
          <cell r="E280" t="str">
            <v>SGP</v>
          </cell>
        </row>
        <row r="281">
          <cell r="A281">
            <v>1283</v>
          </cell>
          <cell r="C281" t="str">
            <v>Gobierno Autónomo Municipal de Escoma</v>
          </cell>
          <cell r="D281" t="str">
            <v>Cdor. Sonia Garcia</v>
          </cell>
          <cell r="E281" t="str">
            <v>SGP</v>
          </cell>
        </row>
        <row r="282">
          <cell r="A282">
            <v>1284</v>
          </cell>
          <cell r="C282" t="str">
            <v>Gobierno Autónomo Municipal de Humanata</v>
          </cell>
          <cell r="D282" t="str">
            <v>Cdor. Sonia Garcia</v>
          </cell>
          <cell r="E282" t="str">
            <v>SGP</v>
          </cell>
        </row>
        <row r="283">
          <cell r="A283">
            <v>1285</v>
          </cell>
          <cell r="C283" t="str">
            <v>Gobierno Autónomo Municipal de Alto Beni</v>
          </cell>
          <cell r="D283" t="str">
            <v>Cdor. Sonia Garcia</v>
          </cell>
          <cell r="E283" t="str">
            <v>SGP</v>
          </cell>
        </row>
        <row r="284">
          <cell r="A284">
            <v>1286</v>
          </cell>
          <cell r="C284" t="str">
            <v>Gobierno Autónomo Municipal de Huatajata</v>
          </cell>
          <cell r="D284" t="str">
            <v>Cdor. Sonia Garcia</v>
          </cell>
          <cell r="E284" t="str">
            <v>SGP</v>
          </cell>
        </row>
        <row r="285">
          <cell r="A285">
            <v>1287</v>
          </cell>
          <cell r="C285" t="str">
            <v>Gobierno Autónomo Municipal de Chua Cocani</v>
          </cell>
          <cell r="D285" t="str">
            <v>Cdor. Sonia Garcia</v>
          </cell>
          <cell r="E285" t="str">
            <v>SGP</v>
          </cell>
        </row>
        <row r="286">
          <cell r="A286">
            <v>1301</v>
          </cell>
          <cell r="C286" t="str">
            <v>Gobierno Autónomo Municipal de Cochabamba</v>
          </cell>
          <cell r="D286" t="str">
            <v>Cdor. Sonia Garcia</v>
          </cell>
          <cell r="E286" t="str">
            <v>SGP</v>
          </cell>
        </row>
        <row r="287">
          <cell r="A287">
            <v>1302</v>
          </cell>
          <cell r="C287" t="str">
            <v>Gobierno Autónomo Municipal de Quillacollo</v>
          </cell>
          <cell r="D287" t="str">
            <v>Cdor. Sonia Garcia</v>
          </cell>
          <cell r="E287" t="str">
            <v>SGP</v>
          </cell>
        </row>
        <row r="288">
          <cell r="A288">
            <v>1303</v>
          </cell>
          <cell r="C288" t="str">
            <v>Gobierno Autónomo Municipal de Sipe Sipe</v>
          </cell>
          <cell r="D288" t="str">
            <v>Cdor. Sonia Garcia</v>
          </cell>
          <cell r="E288" t="str">
            <v>SGP</v>
          </cell>
        </row>
        <row r="289">
          <cell r="A289">
            <v>1304</v>
          </cell>
          <cell r="C289" t="str">
            <v>Gobierno Autónomo Municipal de Tiquipaya</v>
          </cell>
          <cell r="D289" t="str">
            <v>Cdor. Sonia Garcia</v>
          </cell>
          <cell r="E289" t="str">
            <v>SGP</v>
          </cell>
        </row>
        <row r="290">
          <cell r="A290">
            <v>1305</v>
          </cell>
          <cell r="C290" t="str">
            <v>Gobierno Autónomo Municipal de Vinto</v>
          </cell>
          <cell r="D290" t="str">
            <v>Cdor. Sonia Garcia</v>
          </cell>
          <cell r="E290" t="str">
            <v>SGP</v>
          </cell>
        </row>
        <row r="291">
          <cell r="A291">
            <v>1306</v>
          </cell>
          <cell r="C291" t="str">
            <v>Gobierno Autónomo Municipal de Colcapirhua</v>
          </cell>
          <cell r="D291" t="str">
            <v>Cdor. Sonia Garcia</v>
          </cell>
          <cell r="E291" t="str">
            <v>SGP</v>
          </cell>
        </row>
        <row r="292">
          <cell r="A292">
            <v>1307</v>
          </cell>
          <cell r="C292" t="str">
            <v>Gobierno Autónomo Municipal de Aiquile</v>
          </cell>
          <cell r="D292" t="str">
            <v>Cdor. Sonia Garcia</v>
          </cell>
          <cell r="E292" t="str">
            <v>SGP</v>
          </cell>
        </row>
        <row r="293">
          <cell r="A293">
            <v>1308</v>
          </cell>
          <cell r="C293" t="str">
            <v>Gobierno Autónomo Municipal de Pasorapa</v>
          </cell>
          <cell r="D293" t="str">
            <v>Cdor. Sonia Garcia</v>
          </cell>
          <cell r="E293" t="str">
            <v>SGP</v>
          </cell>
        </row>
        <row r="294">
          <cell r="A294">
            <v>1309</v>
          </cell>
          <cell r="C294" t="str">
            <v>Gobierno Autónomo Municipal de Omereque</v>
          </cell>
          <cell r="D294" t="str">
            <v>Cdor. Sonia Garcia</v>
          </cell>
          <cell r="E294" t="str">
            <v>SGP</v>
          </cell>
        </row>
        <row r="295">
          <cell r="A295">
            <v>1310</v>
          </cell>
          <cell r="C295" t="str">
            <v>Gobierno Autónomo Municipal de Independencia</v>
          </cell>
          <cell r="D295" t="str">
            <v>Cdor. Sonia Garcia</v>
          </cell>
          <cell r="E295" t="str">
            <v>SGP</v>
          </cell>
        </row>
        <row r="296">
          <cell r="A296">
            <v>1311</v>
          </cell>
          <cell r="C296" t="str">
            <v>Gobierno Autónomo Municipal de Morochata</v>
          </cell>
          <cell r="D296" t="str">
            <v>Cdor. Sonia Garcia</v>
          </cell>
          <cell r="E296" t="str">
            <v>SGP</v>
          </cell>
        </row>
        <row r="297">
          <cell r="A297">
            <v>1312</v>
          </cell>
          <cell r="C297" t="str">
            <v>Gobierno Autónomo Municipal de Sacaba</v>
          </cell>
          <cell r="D297" t="str">
            <v>Cdor. Sonia Garcia</v>
          </cell>
          <cell r="E297" t="str">
            <v>SGP</v>
          </cell>
        </row>
        <row r="298">
          <cell r="A298">
            <v>1313</v>
          </cell>
          <cell r="C298" t="str">
            <v>Gobierno Autónomo Municipal de Colomi</v>
          </cell>
          <cell r="D298" t="str">
            <v>Cdor. Sonia Garcia</v>
          </cell>
          <cell r="E298" t="str">
            <v>SGP</v>
          </cell>
        </row>
        <row r="299">
          <cell r="A299">
            <v>1314</v>
          </cell>
          <cell r="C299" t="str">
            <v>Gobierno Autónomo Municipal de Villa Tunari</v>
          </cell>
          <cell r="D299" t="str">
            <v>Cdor. Sonia Garcia</v>
          </cell>
          <cell r="E299" t="str">
            <v>SGP</v>
          </cell>
        </row>
        <row r="300">
          <cell r="A300">
            <v>1315</v>
          </cell>
          <cell r="C300" t="str">
            <v>Gobierno Autónomo Municipal de Punata</v>
          </cell>
          <cell r="D300" t="str">
            <v>Cdor. Sonia Garcia</v>
          </cell>
          <cell r="E300" t="str">
            <v>SGP</v>
          </cell>
        </row>
        <row r="301">
          <cell r="A301">
            <v>1316</v>
          </cell>
          <cell r="C301" t="str">
            <v>Gobierno Autónomo Municipal de Villa Rivero</v>
          </cell>
          <cell r="D301" t="str">
            <v>Cdor. Sonia Garcia</v>
          </cell>
          <cell r="E301" t="str">
            <v>SGP</v>
          </cell>
        </row>
        <row r="302">
          <cell r="A302">
            <v>1317</v>
          </cell>
          <cell r="C302" t="str">
            <v>Gobierno Autónomo Municipal de San Benito (Villa José Quintín Mendoza)</v>
          </cell>
          <cell r="D302" t="str">
            <v>Cdor. Sonia Garcia</v>
          </cell>
          <cell r="E302" t="str">
            <v>SGP</v>
          </cell>
        </row>
        <row r="303">
          <cell r="A303">
            <v>1318</v>
          </cell>
          <cell r="C303" t="str">
            <v>Gobierno Autónomo Municipal de Tacachi</v>
          </cell>
          <cell r="D303" t="str">
            <v>Cdor. Sonia Garcia</v>
          </cell>
          <cell r="E303" t="str">
            <v>SGP</v>
          </cell>
        </row>
        <row r="304">
          <cell r="A304">
            <v>1319</v>
          </cell>
          <cell r="C304" t="str">
            <v>Gobierno Autónomo Municipal Villa Gualberto Villarroel</v>
          </cell>
          <cell r="D304" t="str">
            <v>Cdor. Sonia Garcia</v>
          </cell>
          <cell r="E304" t="str">
            <v>SGP</v>
          </cell>
        </row>
        <row r="305">
          <cell r="A305">
            <v>1320</v>
          </cell>
          <cell r="C305" t="str">
            <v>Gobierno Autónomo Municipal de Tarata</v>
          </cell>
          <cell r="D305" t="str">
            <v>Cdor. Sonia Garcia</v>
          </cell>
          <cell r="E305" t="str">
            <v>SGP</v>
          </cell>
        </row>
        <row r="306">
          <cell r="A306">
            <v>1321</v>
          </cell>
          <cell r="C306" t="str">
            <v>Gobierno Autónomo Municipal de Anzaldo</v>
          </cell>
          <cell r="D306" t="str">
            <v>Cdor. Sonia Garcia</v>
          </cell>
          <cell r="E306" t="str">
            <v>SGP</v>
          </cell>
        </row>
        <row r="307">
          <cell r="A307">
            <v>1322</v>
          </cell>
          <cell r="C307" t="str">
            <v>Gobierno Autónomo Municipal de Arbieto</v>
          </cell>
          <cell r="D307" t="str">
            <v>Cdor. Sonia Garcia</v>
          </cell>
          <cell r="E307" t="str">
            <v>SGP</v>
          </cell>
        </row>
        <row r="308">
          <cell r="A308">
            <v>1323</v>
          </cell>
          <cell r="C308" t="str">
            <v>Gobierno Autónomo Municipal de Sacabamba</v>
          </cell>
          <cell r="D308" t="str">
            <v>Cdor. Sonia Garcia</v>
          </cell>
          <cell r="E308" t="str">
            <v>SGP</v>
          </cell>
        </row>
        <row r="309">
          <cell r="A309">
            <v>1324</v>
          </cell>
          <cell r="C309" t="str">
            <v>Gobierno Autónomo Municipal de Cliza</v>
          </cell>
          <cell r="D309" t="str">
            <v>Cdor. Sonia Garcia</v>
          </cell>
          <cell r="E309" t="str">
            <v>SGP</v>
          </cell>
        </row>
        <row r="310">
          <cell r="A310">
            <v>1325</v>
          </cell>
          <cell r="C310" t="str">
            <v>Gobierno Autónomo Municipal de Toco</v>
          </cell>
          <cell r="D310" t="str">
            <v>Cdor. Sonia Garcia</v>
          </cell>
          <cell r="E310" t="str">
            <v>SGP</v>
          </cell>
        </row>
        <row r="311">
          <cell r="A311">
            <v>1326</v>
          </cell>
          <cell r="C311" t="str">
            <v>Gobierno Autónomo Municipal de Tolata</v>
          </cell>
          <cell r="D311" t="str">
            <v>Cdor. Sonia Garcia</v>
          </cell>
          <cell r="E311" t="str">
            <v>SGP</v>
          </cell>
        </row>
        <row r="312">
          <cell r="A312">
            <v>1327</v>
          </cell>
          <cell r="C312" t="str">
            <v>Gobierno Autónomo Municipal de Capinota</v>
          </cell>
          <cell r="D312" t="str">
            <v>Cdor. Sonia Garcia</v>
          </cell>
          <cell r="E312" t="str">
            <v>SGP</v>
          </cell>
        </row>
        <row r="313">
          <cell r="A313">
            <v>1328</v>
          </cell>
          <cell r="C313" t="str">
            <v>Gobierno Autónomo Municipal de Santivañez</v>
          </cell>
          <cell r="D313" t="str">
            <v>Cdor. Sonia Garcia</v>
          </cell>
          <cell r="E313" t="str">
            <v>SGP</v>
          </cell>
        </row>
        <row r="314">
          <cell r="A314">
            <v>1329</v>
          </cell>
          <cell r="C314" t="str">
            <v>Gobierno Autónomo Municipal de Sicaya</v>
          </cell>
          <cell r="D314" t="str">
            <v>Cdor. Sonia Garcia</v>
          </cell>
          <cell r="E314" t="str">
            <v>SGP</v>
          </cell>
        </row>
        <row r="315">
          <cell r="A315">
            <v>1330</v>
          </cell>
          <cell r="C315" t="str">
            <v>Gobierno Autónomo Municipal de Tapacari</v>
          </cell>
          <cell r="D315" t="str">
            <v>Cdor. Sonia Garcia</v>
          </cell>
          <cell r="E315" t="str">
            <v>SGP</v>
          </cell>
        </row>
        <row r="316">
          <cell r="A316">
            <v>1331</v>
          </cell>
          <cell r="C316" t="str">
            <v>Gobierno Autónomo Municipal de Totora</v>
          </cell>
          <cell r="D316" t="str">
            <v>Cdor. Sonia Garcia</v>
          </cell>
          <cell r="E316" t="str">
            <v>SGP</v>
          </cell>
        </row>
        <row r="317">
          <cell r="A317">
            <v>1332</v>
          </cell>
          <cell r="C317" t="str">
            <v>Gobierno Autónomo Municipal de Pojo</v>
          </cell>
          <cell r="D317" t="str">
            <v>Cdor. Sonia Garcia</v>
          </cell>
          <cell r="E317" t="str">
            <v>SGP</v>
          </cell>
        </row>
        <row r="318">
          <cell r="A318">
            <v>1333</v>
          </cell>
          <cell r="C318" t="str">
            <v>Gobierno Autónomo Municipal de Pocona</v>
          </cell>
          <cell r="D318" t="str">
            <v>Cdor. Sonia Garcia</v>
          </cell>
          <cell r="E318" t="str">
            <v>SGP</v>
          </cell>
        </row>
        <row r="319">
          <cell r="A319">
            <v>1334</v>
          </cell>
          <cell r="C319" t="str">
            <v>Gobierno Autónomo Municipal de Chimoré</v>
          </cell>
          <cell r="D319" t="str">
            <v>Cdor. Sonia Garcia</v>
          </cell>
          <cell r="E319" t="str">
            <v>SGP</v>
          </cell>
        </row>
        <row r="320">
          <cell r="A320">
            <v>1335</v>
          </cell>
          <cell r="C320" t="str">
            <v>Gobierno Autónomo Municipal de Puerto Villarroel</v>
          </cell>
          <cell r="D320" t="str">
            <v>Cdor. Sonia Garcia</v>
          </cell>
          <cell r="E320" t="str">
            <v>SGP</v>
          </cell>
        </row>
        <row r="321">
          <cell r="A321">
            <v>1336</v>
          </cell>
          <cell r="C321" t="str">
            <v>Gobierno Autónomo Municipal de Arani</v>
          </cell>
          <cell r="D321" t="str">
            <v>Cdor. Sonia Garcia</v>
          </cell>
          <cell r="E321" t="str">
            <v>SGP</v>
          </cell>
        </row>
        <row r="322">
          <cell r="A322">
            <v>1337</v>
          </cell>
          <cell r="C322" t="str">
            <v>Gobierno Autónomo Municipal de Vacas</v>
          </cell>
          <cell r="D322" t="str">
            <v>Cdor. Sonia Garcia</v>
          </cell>
          <cell r="E322" t="str">
            <v>SGP</v>
          </cell>
        </row>
        <row r="323">
          <cell r="A323">
            <v>1338</v>
          </cell>
          <cell r="C323" t="str">
            <v>Gobierno Autónomo Municipal de Arque</v>
          </cell>
          <cell r="D323" t="str">
            <v>Cdor. Sonia Garcia</v>
          </cell>
          <cell r="E323" t="str">
            <v>SGP</v>
          </cell>
        </row>
        <row r="324">
          <cell r="A324">
            <v>1339</v>
          </cell>
          <cell r="C324" t="str">
            <v>Gobierno Autónomo Municipal de Tacopaya</v>
          </cell>
          <cell r="D324" t="str">
            <v>Cdor. Sonia Garcia</v>
          </cell>
          <cell r="E324" t="str">
            <v>SGP</v>
          </cell>
        </row>
        <row r="325">
          <cell r="A325">
            <v>1340</v>
          </cell>
          <cell r="C325" t="str">
            <v>Gobierno Autónomo Municipal de Bolivar</v>
          </cell>
          <cell r="D325" t="str">
            <v>Cdor. Sonia Garcia</v>
          </cell>
          <cell r="E325" t="str">
            <v>SGP</v>
          </cell>
        </row>
        <row r="326">
          <cell r="A326">
            <v>1341</v>
          </cell>
          <cell r="C326" t="str">
            <v>Gobierno Autónomo Municipal de Tiraque</v>
          </cell>
          <cell r="D326" t="str">
            <v>Cdor. Sonia Garcia</v>
          </cell>
          <cell r="E326" t="str">
            <v>SGP</v>
          </cell>
        </row>
        <row r="327">
          <cell r="A327">
            <v>1342</v>
          </cell>
          <cell r="C327" t="str">
            <v>Gobierno Autónomo Municipal de Mizque</v>
          </cell>
          <cell r="D327" t="str">
            <v>Cdor. Sonia Garcia</v>
          </cell>
          <cell r="E327" t="str">
            <v>SGP</v>
          </cell>
        </row>
        <row r="328">
          <cell r="A328">
            <v>1343</v>
          </cell>
          <cell r="C328" t="str">
            <v>Gobierno Autónomo Municipal de Vila Vila</v>
          </cell>
          <cell r="D328" t="str">
            <v>Cdor. Sonia Garcia</v>
          </cell>
          <cell r="E328" t="str">
            <v>SGP</v>
          </cell>
        </row>
        <row r="329">
          <cell r="A329">
            <v>1344</v>
          </cell>
          <cell r="C329" t="str">
            <v>Gobierno Autónomo Municipal de Alalay</v>
          </cell>
          <cell r="D329" t="str">
            <v>Cdor. Sonia Garcia</v>
          </cell>
          <cell r="E329" t="str">
            <v>SGP</v>
          </cell>
        </row>
        <row r="330">
          <cell r="A330">
            <v>1345</v>
          </cell>
          <cell r="C330" t="str">
            <v>Gobierno Autónomo Municipal de Entre Rios</v>
          </cell>
          <cell r="D330" t="str">
            <v>Cdor. Sonia Garcia</v>
          </cell>
          <cell r="E330" t="str">
            <v>SGP</v>
          </cell>
        </row>
        <row r="331">
          <cell r="A331">
            <v>1346</v>
          </cell>
          <cell r="C331" t="str">
            <v>Gobierno Autónomo Municipal de Cocapata</v>
          </cell>
          <cell r="D331" t="str">
            <v>Cdor. Sonia Garcia</v>
          </cell>
          <cell r="E331" t="str">
            <v>SGP</v>
          </cell>
        </row>
        <row r="332">
          <cell r="A332">
            <v>1347</v>
          </cell>
          <cell r="C332" t="str">
            <v>Gobierno Autónomo Municipal de Shinahota</v>
          </cell>
          <cell r="D332" t="str">
            <v>Cdor. Sonia Garcia</v>
          </cell>
          <cell r="E332" t="str">
            <v>SGP</v>
          </cell>
        </row>
        <row r="333">
          <cell r="A333">
            <v>1401</v>
          </cell>
          <cell r="C333" t="str">
            <v>Gobierno Autónomo Municipal de Oruro</v>
          </cell>
          <cell r="D333" t="str">
            <v>Cdor. Sonia Garcia</v>
          </cell>
          <cell r="E333" t="str">
            <v>SGP</v>
          </cell>
        </row>
        <row r="334">
          <cell r="A334">
            <v>1402</v>
          </cell>
          <cell r="C334" t="str">
            <v>Gobierno Autónomo Municipal de Caracollo</v>
          </cell>
          <cell r="D334" t="str">
            <v>Cdor. Sonia Garcia</v>
          </cell>
          <cell r="E334" t="str">
            <v>SGP</v>
          </cell>
        </row>
        <row r="335">
          <cell r="A335">
            <v>1403</v>
          </cell>
          <cell r="C335" t="str">
            <v>Gobierno Autónomo Municipal de El Choro</v>
          </cell>
          <cell r="D335" t="str">
            <v>Cdor. Sonia Garcia</v>
          </cell>
          <cell r="E335" t="str">
            <v>SGP</v>
          </cell>
        </row>
        <row r="336">
          <cell r="A336">
            <v>1404</v>
          </cell>
          <cell r="C336" t="str">
            <v>Gobierno Autónomo Municipal de Challapata</v>
          </cell>
          <cell r="D336" t="str">
            <v>Cdor. Sonia Garcia</v>
          </cell>
          <cell r="E336" t="str">
            <v>SGP</v>
          </cell>
        </row>
        <row r="337">
          <cell r="A337">
            <v>1405</v>
          </cell>
          <cell r="C337" t="str">
            <v>Gobierno Autónomo Municipal de Santuario de Quillacas</v>
          </cell>
          <cell r="D337" t="str">
            <v>Cdor. Sonia Garcia</v>
          </cell>
          <cell r="E337" t="str">
            <v>SGP</v>
          </cell>
        </row>
        <row r="338">
          <cell r="A338">
            <v>1406</v>
          </cell>
          <cell r="C338" t="str">
            <v>Gobierno Autónomo Municipal de Huanuni</v>
          </cell>
          <cell r="D338" t="str">
            <v>Cdor. Sonia Garcia</v>
          </cell>
          <cell r="E338" t="str">
            <v>SGP</v>
          </cell>
        </row>
        <row r="339">
          <cell r="A339">
            <v>1407</v>
          </cell>
          <cell r="C339" t="str">
            <v>Gobierno Autónomo Municipal de Machacamarca</v>
          </cell>
          <cell r="D339" t="str">
            <v>Cdor. Sonia Garcia</v>
          </cell>
          <cell r="E339" t="str">
            <v>SGP</v>
          </cell>
        </row>
        <row r="340">
          <cell r="A340">
            <v>1408</v>
          </cell>
          <cell r="C340" t="str">
            <v>Gobierno Autónomo Municipal de Poopó (Villa Poopó)</v>
          </cell>
          <cell r="D340" t="str">
            <v>Cdor. Sonia Garcia</v>
          </cell>
          <cell r="E340" t="str">
            <v>SGP</v>
          </cell>
        </row>
        <row r="341">
          <cell r="A341">
            <v>1409</v>
          </cell>
          <cell r="C341" t="str">
            <v>Gobierno Autónomo Municipal de Pazña</v>
          </cell>
          <cell r="D341" t="str">
            <v>Cdor. Sonia Garcia</v>
          </cell>
          <cell r="E341" t="str">
            <v>SGP</v>
          </cell>
        </row>
        <row r="342">
          <cell r="A342">
            <v>1410</v>
          </cell>
          <cell r="C342" t="str">
            <v>Gobierno Autónomo Municipal de Antequera</v>
          </cell>
          <cell r="D342" t="str">
            <v>Cdor. Sonia Garcia</v>
          </cell>
          <cell r="E342" t="str">
            <v>SGP</v>
          </cell>
        </row>
        <row r="343">
          <cell r="A343">
            <v>1411</v>
          </cell>
          <cell r="C343" t="str">
            <v>Gobierno Autónomo Municipal de Eucaliptus</v>
          </cell>
          <cell r="D343" t="str">
            <v>Cdor. Sonia Garcia</v>
          </cell>
          <cell r="E343" t="str">
            <v>SGP</v>
          </cell>
        </row>
        <row r="344">
          <cell r="A344">
            <v>1412</v>
          </cell>
          <cell r="C344" t="str">
            <v>Gobierno Autónomo Municipal de Santiago de Huari</v>
          </cell>
          <cell r="D344" t="str">
            <v>Cdor. Sonia Garcia</v>
          </cell>
          <cell r="E344" t="str">
            <v>SGP</v>
          </cell>
        </row>
        <row r="345">
          <cell r="A345">
            <v>1413</v>
          </cell>
          <cell r="C345" t="str">
            <v>Gobierno Autónomo Municipal de Totora</v>
          </cell>
          <cell r="D345" t="str">
            <v>Cdor. Sonia Garcia</v>
          </cell>
          <cell r="E345" t="str">
            <v>SGP</v>
          </cell>
        </row>
        <row r="346">
          <cell r="A346">
            <v>1414</v>
          </cell>
          <cell r="C346" t="str">
            <v>Gobierno Autónomo Municipal de Corque</v>
          </cell>
          <cell r="D346" t="str">
            <v>Cdor. Sonia Garcia</v>
          </cell>
          <cell r="E346" t="str">
            <v>SGP</v>
          </cell>
        </row>
        <row r="347">
          <cell r="A347">
            <v>1415</v>
          </cell>
          <cell r="C347" t="str">
            <v>Gobierno Autónomo Municipal de Choquecota</v>
          </cell>
          <cell r="D347" t="str">
            <v>Cdor. Sonia Garcia</v>
          </cell>
          <cell r="E347" t="str">
            <v>SGP</v>
          </cell>
        </row>
        <row r="348">
          <cell r="A348">
            <v>1416</v>
          </cell>
          <cell r="C348" t="str">
            <v>Gobierno Autónomo Municipal de Curahuara de Carangas</v>
          </cell>
          <cell r="D348" t="str">
            <v>Cdor. Sonia Garcia</v>
          </cell>
          <cell r="E348" t="str">
            <v>SGP</v>
          </cell>
        </row>
        <row r="349">
          <cell r="A349">
            <v>1417</v>
          </cell>
          <cell r="C349" t="str">
            <v>Gobierno Autónomo Municipal de Turco</v>
          </cell>
          <cell r="D349" t="str">
            <v>Cdor. Sonia Garcia</v>
          </cell>
          <cell r="E349" t="str">
            <v>SGP</v>
          </cell>
        </row>
        <row r="350">
          <cell r="A350">
            <v>1418</v>
          </cell>
          <cell r="C350" t="str">
            <v>Gobierno Autónomo Municipal de Huachacalla</v>
          </cell>
          <cell r="D350" t="str">
            <v>Cdor. Sonia Garcia</v>
          </cell>
          <cell r="E350" t="str">
            <v>SGP</v>
          </cell>
        </row>
        <row r="351">
          <cell r="A351">
            <v>1419</v>
          </cell>
          <cell r="C351" t="str">
            <v>Gobierno Autónomo Municipal de Escara</v>
          </cell>
          <cell r="D351" t="str">
            <v>Cdor. Sonia Garcia</v>
          </cell>
          <cell r="E351" t="str">
            <v>SGP</v>
          </cell>
        </row>
        <row r="352">
          <cell r="A352">
            <v>1420</v>
          </cell>
          <cell r="C352" t="str">
            <v>Gobierno Autónomo Municipal de Cruz de Machacamarca</v>
          </cell>
          <cell r="D352" t="str">
            <v>Cdor. Sonia Garcia</v>
          </cell>
          <cell r="E352" t="str">
            <v>SGP</v>
          </cell>
        </row>
        <row r="353">
          <cell r="A353">
            <v>1421</v>
          </cell>
          <cell r="C353" t="str">
            <v>Gobierno Autónomo Municipal de Yunguyo de Litoral</v>
          </cell>
          <cell r="D353" t="str">
            <v>Cdor. Sonia Garcia</v>
          </cell>
          <cell r="E353" t="str">
            <v>SGP</v>
          </cell>
        </row>
        <row r="354">
          <cell r="A354">
            <v>1422</v>
          </cell>
          <cell r="C354" t="str">
            <v>Gobierno Autónomo Municipal de Esmeralda</v>
          </cell>
          <cell r="D354" t="str">
            <v>Cdor. Sonia Garcia</v>
          </cell>
          <cell r="E354" t="str">
            <v>SGP</v>
          </cell>
        </row>
        <row r="355">
          <cell r="A355">
            <v>1423</v>
          </cell>
          <cell r="C355" t="str">
            <v>Gobierno Autónomo Municipal de Toledo</v>
          </cell>
          <cell r="D355" t="str">
            <v>Cdor. Sonia Garcia</v>
          </cell>
          <cell r="E355" t="str">
            <v>SGP</v>
          </cell>
        </row>
        <row r="356">
          <cell r="A356">
            <v>1424</v>
          </cell>
          <cell r="C356" t="str">
            <v>Gobierno Autónomo Municipal de Andamarca (Santiago de Andamarca)</v>
          </cell>
          <cell r="D356" t="str">
            <v>Cdor. Sonia Garcia</v>
          </cell>
          <cell r="E356" t="str">
            <v>SGP</v>
          </cell>
        </row>
        <row r="357">
          <cell r="A357">
            <v>1425</v>
          </cell>
          <cell r="C357" t="str">
            <v>Gobierno Autónomo Municipal de Belén de Andamarca</v>
          </cell>
          <cell r="D357" t="str">
            <v>Cdor. Sonia Garcia</v>
          </cell>
          <cell r="E357" t="str">
            <v>SGP</v>
          </cell>
        </row>
        <row r="358">
          <cell r="A358">
            <v>1426</v>
          </cell>
          <cell r="C358" t="str">
            <v>Gobierno Autónomo Municipal de Salinas de G. Mendoza</v>
          </cell>
          <cell r="D358" t="str">
            <v>Cdor. Sonia Garcia</v>
          </cell>
          <cell r="E358" t="str">
            <v>SGP</v>
          </cell>
        </row>
        <row r="359">
          <cell r="A359">
            <v>1427</v>
          </cell>
          <cell r="C359" t="str">
            <v>Gobierno Autónomo Municipal de Pampa Aullagas</v>
          </cell>
          <cell r="D359" t="str">
            <v>Cdor. Sonia Garcia</v>
          </cell>
          <cell r="E359" t="str">
            <v>SGP</v>
          </cell>
        </row>
        <row r="360">
          <cell r="A360">
            <v>1428</v>
          </cell>
          <cell r="C360" t="str">
            <v>Gobierno Autónomo Municipal de La Rivera</v>
          </cell>
          <cell r="D360" t="str">
            <v>Cdor. Sonia Garcia</v>
          </cell>
          <cell r="E360" t="str">
            <v>SGP</v>
          </cell>
        </row>
        <row r="361">
          <cell r="A361">
            <v>1429</v>
          </cell>
          <cell r="C361" t="str">
            <v>Gobierno Autónomo Municipal de Todos Santos</v>
          </cell>
          <cell r="D361" t="str">
            <v>Cdor. Sonia Garcia</v>
          </cell>
          <cell r="E361" t="str">
            <v>SGP</v>
          </cell>
        </row>
        <row r="362">
          <cell r="A362">
            <v>1430</v>
          </cell>
          <cell r="C362" t="str">
            <v>Gobierno Autónomo Municipal de Carangas</v>
          </cell>
          <cell r="D362" t="str">
            <v>Cdor. Sonia Garcia</v>
          </cell>
          <cell r="E362" t="str">
            <v>SGP</v>
          </cell>
        </row>
        <row r="363">
          <cell r="A363">
            <v>1431</v>
          </cell>
          <cell r="C363" t="str">
            <v>Gobierno Autónomo Municipal de Sabaya</v>
          </cell>
          <cell r="D363" t="str">
            <v>Cdor. Sonia Garcia</v>
          </cell>
          <cell r="E363" t="str">
            <v>SGP</v>
          </cell>
        </row>
        <row r="364">
          <cell r="A364">
            <v>1432</v>
          </cell>
          <cell r="C364" t="str">
            <v>Gobierno Autónomo Municipal de Coipasa</v>
          </cell>
          <cell r="D364" t="str">
            <v>Cdor. Sonia Garcia</v>
          </cell>
          <cell r="E364" t="str">
            <v>SGP</v>
          </cell>
        </row>
        <row r="365">
          <cell r="A365">
            <v>1434</v>
          </cell>
          <cell r="C365" t="str">
            <v>Gobierno Autónomo Municipal de Huayllamarca (Santiago de Huayllamarca)</v>
          </cell>
          <cell r="D365" t="str">
            <v>Cdor. Sonia Garcia</v>
          </cell>
          <cell r="E365" t="str">
            <v>SGP</v>
          </cell>
        </row>
        <row r="366">
          <cell r="A366">
            <v>1435</v>
          </cell>
          <cell r="C366" t="str">
            <v>Gobierno Autónomo Municipal de Soracachi</v>
          </cell>
          <cell r="D366" t="str">
            <v>Cdor. Sonia Garcia</v>
          </cell>
          <cell r="E366" t="str">
            <v>SGP</v>
          </cell>
        </row>
        <row r="367">
          <cell r="A367">
            <v>1501</v>
          </cell>
          <cell r="C367" t="str">
            <v>Gobierno Autónomo Municipal de Potosí</v>
          </cell>
          <cell r="D367" t="str">
            <v>Cdor. Sonia Garcia</v>
          </cell>
          <cell r="E367" t="str">
            <v>SGP</v>
          </cell>
        </row>
        <row r="368">
          <cell r="A368">
            <v>1502</v>
          </cell>
          <cell r="C368" t="str">
            <v>Gobierno Autónomo Municipal de Tinguipaya</v>
          </cell>
          <cell r="D368" t="str">
            <v>Cdor. Sonia Garcia</v>
          </cell>
          <cell r="E368" t="str">
            <v>SGP</v>
          </cell>
        </row>
        <row r="369">
          <cell r="A369">
            <v>1503</v>
          </cell>
          <cell r="C369" t="str">
            <v>Gobierno Autónomo Municipal de Yocalla</v>
          </cell>
          <cell r="D369" t="str">
            <v>Cdor. Sonia Garcia</v>
          </cell>
          <cell r="E369" t="str">
            <v>SGP</v>
          </cell>
        </row>
        <row r="370">
          <cell r="A370">
            <v>1504</v>
          </cell>
          <cell r="C370" t="str">
            <v>Gobierno Autónomo Municipal de Urmiri</v>
          </cell>
          <cell r="D370" t="str">
            <v>Cdor. Sonia Garcia</v>
          </cell>
          <cell r="E370" t="str">
            <v>SGP</v>
          </cell>
        </row>
        <row r="371">
          <cell r="A371">
            <v>1505</v>
          </cell>
          <cell r="C371" t="str">
            <v>Gobierno Autónomo Municipal de Uncía</v>
          </cell>
          <cell r="D371" t="str">
            <v>Cdor. Sonia Garcia</v>
          </cell>
          <cell r="E371" t="str">
            <v>SGP</v>
          </cell>
        </row>
        <row r="372">
          <cell r="A372">
            <v>1506</v>
          </cell>
          <cell r="C372" t="str">
            <v>Gobierno Autónomo Municipal de Chayanta</v>
          </cell>
          <cell r="D372" t="str">
            <v>Cdor. Sonia Garcia</v>
          </cell>
          <cell r="E372" t="str">
            <v>SGP</v>
          </cell>
        </row>
        <row r="373">
          <cell r="A373">
            <v>1507</v>
          </cell>
          <cell r="C373" t="str">
            <v>Gobierno Autónomo Municipal de Llallagua</v>
          </cell>
          <cell r="D373" t="str">
            <v>Cdor. Sonia Garcia</v>
          </cell>
          <cell r="E373" t="str">
            <v>SGP</v>
          </cell>
        </row>
        <row r="374">
          <cell r="A374">
            <v>1508</v>
          </cell>
          <cell r="C374" t="str">
            <v>Gobierno Autónomo Municipal de Betanzos</v>
          </cell>
          <cell r="D374" t="str">
            <v>Cdor. Sonia Garcia</v>
          </cell>
          <cell r="E374" t="str">
            <v>SGP</v>
          </cell>
        </row>
        <row r="375">
          <cell r="A375">
            <v>1509</v>
          </cell>
          <cell r="C375" t="str">
            <v>Gobierno Autónomo Municipal de Chaqui</v>
          </cell>
          <cell r="D375" t="str">
            <v>Cdor. Sonia Garcia</v>
          </cell>
          <cell r="E375" t="str">
            <v>SGP</v>
          </cell>
        </row>
        <row r="376">
          <cell r="A376">
            <v>1510</v>
          </cell>
          <cell r="C376" t="str">
            <v>Gobierno Autónomo Municipal de Tacobamba</v>
          </cell>
          <cell r="D376" t="str">
            <v>Cdor. Sonia Garcia</v>
          </cell>
          <cell r="E376" t="str">
            <v>SGP</v>
          </cell>
        </row>
        <row r="377">
          <cell r="A377">
            <v>1511</v>
          </cell>
          <cell r="C377" t="str">
            <v>Gobierno Autónomo Municipal de Colquechaca</v>
          </cell>
          <cell r="D377" t="str">
            <v>Cdor. Sonia Garcia</v>
          </cell>
          <cell r="E377" t="str">
            <v>SGP</v>
          </cell>
        </row>
        <row r="378">
          <cell r="A378">
            <v>1512</v>
          </cell>
          <cell r="C378" t="str">
            <v>Gobierno Autónomo Municipal de Ravelo</v>
          </cell>
          <cell r="D378" t="str">
            <v>Cdor. Sonia Garcia</v>
          </cell>
          <cell r="E378" t="str">
            <v>SGP</v>
          </cell>
        </row>
        <row r="379">
          <cell r="A379">
            <v>1513</v>
          </cell>
          <cell r="C379" t="str">
            <v>Gobierno Autónomo Municipal de Pocoata</v>
          </cell>
          <cell r="D379" t="str">
            <v>Cdor. Sonia Garcia</v>
          </cell>
          <cell r="E379" t="str">
            <v>SGP</v>
          </cell>
        </row>
        <row r="380">
          <cell r="A380">
            <v>1514</v>
          </cell>
          <cell r="C380" t="str">
            <v>Gobierno Autónomo Municipal de Ocurí</v>
          </cell>
          <cell r="D380" t="str">
            <v>Cdor. Sonia Garcia</v>
          </cell>
          <cell r="E380" t="str">
            <v>SGP</v>
          </cell>
        </row>
        <row r="381">
          <cell r="A381">
            <v>1515</v>
          </cell>
          <cell r="C381" t="str">
            <v>Gobierno Autónomo Municipal de San Pedro de Buena Vista</v>
          </cell>
          <cell r="D381" t="str">
            <v>Cdor. Sonia Garcia</v>
          </cell>
          <cell r="E381" t="str">
            <v>SGP</v>
          </cell>
        </row>
        <row r="382">
          <cell r="A382">
            <v>1516</v>
          </cell>
          <cell r="C382" t="str">
            <v>Gobierno Autónomo Municipal de Toro Toro</v>
          </cell>
          <cell r="D382" t="str">
            <v>Cdor. Sonia Garcia</v>
          </cell>
          <cell r="E382" t="str">
            <v>SGP</v>
          </cell>
        </row>
        <row r="383">
          <cell r="A383">
            <v>1517</v>
          </cell>
          <cell r="C383" t="str">
            <v>Gobierno Autónomo Municipal de Cotagaita</v>
          </cell>
          <cell r="D383" t="str">
            <v>Cdor. Sonia Garcia</v>
          </cell>
          <cell r="E383" t="str">
            <v>SGP</v>
          </cell>
        </row>
        <row r="384">
          <cell r="A384">
            <v>1518</v>
          </cell>
          <cell r="C384" t="str">
            <v>Gobierno Autónomo Municipal de Vitichi</v>
          </cell>
          <cell r="D384" t="str">
            <v>Cdor. Sonia Garcia</v>
          </cell>
          <cell r="E384" t="str">
            <v>SGP</v>
          </cell>
        </row>
        <row r="385">
          <cell r="A385">
            <v>1519</v>
          </cell>
          <cell r="C385" t="str">
            <v>Gobierno Autónomo Municipal de Tupiza</v>
          </cell>
          <cell r="D385" t="str">
            <v>Cdor. Sonia Garcia</v>
          </cell>
          <cell r="E385" t="str">
            <v>SGP</v>
          </cell>
        </row>
        <row r="386">
          <cell r="A386">
            <v>1520</v>
          </cell>
          <cell r="C386" t="str">
            <v>Gobierno Autónomo Municipal de Atocha</v>
          </cell>
          <cell r="D386" t="str">
            <v>Cdor. Sonia Garcia</v>
          </cell>
          <cell r="E386" t="str">
            <v>SGP</v>
          </cell>
        </row>
        <row r="387">
          <cell r="A387">
            <v>1521</v>
          </cell>
          <cell r="C387" t="str">
            <v>Gobierno Autónomo Municipal de Colcha"K" (Villa Martín)</v>
          </cell>
          <cell r="D387" t="str">
            <v>Cdor. Sonia Garcia</v>
          </cell>
          <cell r="E387" t="str">
            <v>SGP</v>
          </cell>
        </row>
        <row r="388">
          <cell r="A388">
            <v>1522</v>
          </cell>
          <cell r="C388" t="str">
            <v>Gobierno Autónomo Municipal de San Pedro de Quemes</v>
          </cell>
          <cell r="D388" t="str">
            <v>Cdor. Sonia Garcia</v>
          </cell>
          <cell r="E388" t="str">
            <v>SGP</v>
          </cell>
        </row>
        <row r="389">
          <cell r="A389">
            <v>1523</v>
          </cell>
          <cell r="C389" t="str">
            <v>Gobierno Autónomo Municipal de San Pablo de Lípez</v>
          </cell>
          <cell r="D389" t="str">
            <v>Cdor. Sonia Garcia</v>
          </cell>
          <cell r="E389" t="str">
            <v>SGP</v>
          </cell>
        </row>
        <row r="390">
          <cell r="A390">
            <v>1524</v>
          </cell>
          <cell r="C390" t="str">
            <v>Gobierno Autónomo Municipal de Mojinete</v>
          </cell>
          <cell r="D390" t="str">
            <v>Cdor. Sonia Garcia</v>
          </cell>
          <cell r="E390" t="str">
            <v>SGP</v>
          </cell>
        </row>
        <row r="391">
          <cell r="A391">
            <v>1525</v>
          </cell>
          <cell r="C391" t="str">
            <v>Gobierno Autónomo Municipal de San Antonio de Esmoruco</v>
          </cell>
          <cell r="D391" t="str">
            <v>Cdor. Sonia Garcia</v>
          </cell>
          <cell r="E391" t="str">
            <v>SGP</v>
          </cell>
        </row>
        <row r="392">
          <cell r="A392">
            <v>1526</v>
          </cell>
          <cell r="C392" t="str">
            <v>Gobierno Autónomo Municipal de Sacaca (Villa de Sacaca)</v>
          </cell>
          <cell r="D392" t="str">
            <v>Cdor. Sonia Garcia</v>
          </cell>
          <cell r="E392" t="str">
            <v>SGP</v>
          </cell>
        </row>
        <row r="393">
          <cell r="A393">
            <v>1527</v>
          </cell>
          <cell r="C393" t="str">
            <v>Gobierno Autónomo Municipal de Caripuyo</v>
          </cell>
          <cell r="D393" t="str">
            <v>Cdor. Sonia Garcia</v>
          </cell>
          <cell r="E393" t="str">
            <v>SGP</v>
          </cell>
        </row>
        <row r="394">
          <cell r="A394">
            <v>1528</v>
          </cell>
          <cell r="C394" t="str">
            <v>Gobierno Autónomo Municipal de Puna (Villa Talavera)</v>
          </cell>
          <cell r="D394" t="str">
            <v>Cdor. Sonia Garcia</v>
          </cell>
          <cell r="E394" t="str">
            <v>SGP</v>
          </cell>
        </row>
        <row r="395">
          <cell r="A395">
            <v>1529</v>
          </cell>
          <cell r="C395" t="str">
            <v>Gobierno Autónomo Municipal de Caiza "D"</v>
          </cell>
          <cell r="D395" t="str">
            <v>Cdor. Sonia Garcia</v>
          </cell>
          <cell r="E395" t="str">
            <v>SGP</v>
          </cell>
        </row>
        <row r="396">
          <cell r="A396">
            <v>1530</v>
          </cell>
          <cell r="C396" t="str">
            <v>Gobierno Autónomo Municipal de Uyuni</v>
          </cell>
          <cell r="D396" t="str">
            <v>Cdor. Sonia Garcia</v>
          </cell>
          <cell r="E396" t="str">
            <v>SGP</v>
          </cell>
        </row>
        <row r="397">
          <cell r="A397">
            <v>1531</v>
          </cell>
          <cell r="C397" t="str">
            <v>Gobierno Autónomo Municipal de Tomave</v>
          </cell>
          <cell r="D397" t="str">
            <v>Cdor. Sonia Garcia</v>
          </cell>
          <cell r="E397" t="str">
            <v>SGP</v>
          </cell>
        </row>
        <row r="398">
          <cell r="A398">
            <v>1532</v>
          </cell>
          <cell r="C398" t="str">
            <v>Gobierno Autónomo Municipal de Porco</v>
          </cell>
          <cell r="D398" t="str">
            <v>Cdor. Sonia Garcia</v>
          </cell>
          <cell r="E398" t="str">
            <v>SGP</v>
          </cell>
        </row>
        <row r="399">
          <cell r="A399">
            <v>1533</v>
          </cell>
          <cell r="C399" t="str">
            <v>Gobierno Autónomo Municipal de Arampampa</v>
          </cell>
          <cell r="D399" t="str">
            <v>Cdor. Sonia Garcia</v>
          </cell>
          <cell r="E399" t="str">
            <v>SGP</v>
          </cell>
        </row>
        <row r="400">
          <cell r="A400">
            <v>1534</v>
          </cell>
          <cell r="C400" t="str">
            <v>Gobierno Autónomo Municipal de Acasio</v>
          </cell>
          <cell r="D400" t="str">
            <v>Cdor. Sonia Garcia</v>
          </cell>
          <cell r="E400" t="str">
            <v>SGP</v>
          </cell>
        </row>
        <row r="401">
          <cell r="A401">
            <v>1535</v>
          </cell>
          <cell r="C401" t="str">
            <v>Gobierno Autónomo Municipal de Llica</v>
          </cell>
          <cell r="D401" t="str">
            <v>Cdor. Sonia Garcia</v>
          </cell>
          <cell r="E401" t="str">
            <v>SGP</v>
          </cell>
        </row>
        <row r="402">
          <cell r="A402">
            <v>1536</v>
          </cell>
          <cell r="C402" t="str">
            <v>Gobierno Autónomo Municipal de Tahua</v>
          </cell>
          <cell r="D402" t="str">
            <v>Cdor. Sonia Garcia</v>
          </cell>
          <cell r="E402" t="str">
            <v>SGP</v>
          </cell>
        </row>
        <row r="403">
          <cell r="A403">
            <v>1537</v>
          </cell>
          <cell r="C403" t="str">
            <v>Gobierno Autónomo Municipal de Villazón</v>
          </cell>
          <cell r="D403" t="str">
            <v>Cdor. Sonia Garcia</v>
          </cell>
          <cell r="E403" t="str">
            <v>SGP</v>
          </cell>
        </row>
        <row r="404">
          <cell r="A404">
            <v>1538</v>
          </cell>
          <cell r="C404" t="str">
            <v>Gobierno Autónomo Municipal de San Agustín</v>
          </cell>
          <cell r="D404" t="str">
            <v>Cdor. Sonia Garcia</v>
          </cell>
          <cell r="E404" t="str">
            <v>SGP</v>
          </cell>
        </row>
        <row r="405">
          <cell r="A405">
            <v>1539</v>
          </cell>
          <cell r="C405" t="str">
            <v>Gobierno Autónomo Municipal de Ckochas</v>
          </cell>
          <cell r="D405" t="str">
            <v>Cdor. Sonia Garcia</v>
          </cell>
          <cell r="E405" t="str">
            <v>SGP</v>
          </cell>
        </row>
        <row r="406">
          <cell r="A406">
            <v>1540</v>
          </cell>
          <cell r="C406" t="str">
            <v>Gobierno Autónomo Municipal de Chuquihuta Ayllu Jucumani</v>
          </cell>
          <cell r="D406" t="str">
            <v>Cdor. Sonia Garcia</v>
          </cell>
          <cell r="E406" t="str">
            <v>SGP</v>
          </cell>
        </row>
        <row r="407">
          <cell r="A407">
            <v>1601</v>
          </cell>
          <cell r="C407" t="str">
            <v>Gobierno Autónomo Municipal de Tarija</v>
          </cell>
          <cell r="D407" t="str">
            <v>Cdor. Sonia Garcia</v>
          </cell>
          <cell r="E407" t="str">
            <v>SGP</v>
          </cell>
        </row>
        <row r="408">
          <cell r="A408">
            <v>1602</v>
          </cell>
          <cell r="C408" t="str">
            <v>Gobierno Autónomo Municipal de Padcaya</v>
          </cell>
          <cell r="D408" t="str">
            <v>Cdor. Sonia Garcia</v>
          </cell>
          <cell r="E408" t="str">
            <v>SGP</v>
          </cell>
        </row>
        <row r="409">
          <cell r="A409">
            <v>1603</v>
          </cell>
          <cell r="C409" t="str">
            <v>Gobierno Autónomo Municipal de Bermejo</v>
          </cell>
          <cell r="D409" t="str">
            <v>Cdor. Sonia Garcia</v>
          </cell>
          <cell r="E409" t="str">
            <v>SGP</v>
          </cell>
        </row>
        <row r="410">
          <cell r="A410">
            <v>1604</v>
          </cell>
          <cell r="C410" t="str">
            <v>Gobierno Autónomo Municipal de Yacuiba</v>
          </cell>
          <cell r="D410" t="str">
            <v>Cdor. Sonia Garcia</v>
          </cell>
          <cell r="E410" t="str">
            <v>SGP</v>
          </cell>
        </row>
        <row r="411">
          <cell r="A411">
            <v>1605</v>
          </cell>
          <cell r="C411" t="str">
            <v>Gobierno Autónomo Municipal de Caraparí</v>
          </cell>
          <cell r="D411" t="str">
            <v>Cdor. Sonia Garcia</v>
          </cell>
          <cell r="E411" t="str">
            <v>SGP</v>
          </cell>
        </row>
        <row r="412">
          <cell r="A412">
            <v>1606</v>
          </cell>
          <cell r="C412" t="str">
            <v>Gobierno Autónomo Municipal de Villamontes</v>
          </cell>
          <cell r="D412" t="str">
            <v>Cdor. Sonia Garcia</v>
          </cell>
          <cell r="E412" t="str">
            <v>SGP</v>
          </cell>
        </row>
        <row r="413">
          <cell r="A413">
            <v>1607</v>
          </cell>
          <cell r="C413" t="str">
            <v>Gobierno Autónomo Municipal de Uriondo (Concepción)</v>
          </cell>
          <cell r="D413" t="str">
            <v>Cdor. Sonia Garcia</v>
          </cell>
          <cell r="E413" t="str">
            <v>SGP</v>
          </cell>
        </row>
        <row r="414">
          <cell r="A414">
            <v>1608</v>
          </cell>
          <cell r="C414" t="str">
            <v>Gobierno Autónomo Municipal de Yunchara</v>
          </cell>
          <cell r="D414" t="str">
            <v>Cdor. Sonia Garcia</v>
          </cell>
          <cell r="E414" t="str">
            <v>SGP</v>
          </cell>
        </row>
        <row r="415">
          <cell r="A415">
            <v>1609</v>
          </cell>
          <cell r="C415" t="str">
            <v>Gobierno Autónomo Municipal de San Lorenzo</v>
          </cell>
          <cell r="D415" t="str">
            <v>Cdor. Sonia Garcia</v>
          </cell>
          <cell r="E415" t="str">
            <v>SGP</v>
          </cell>
        </row>
        <row r="416">
          <cell r="A416">
            <v>1610</v>
          </cell>
          <cell r="C416" t="str">
            <v>Gobierno Autónomo Municipal de El Puente</v>
          </cell>
          <cell r="D416" t="str">
            <v>Cdor. Sonia Garcia</v>
          </cell>
          <cell r="E416" t="str">
            <v>SGP</v>
          </cell>
        </row>
        <row r="417">
          <cell r="A417">
            <v>1611</v>
          </cell>
          <cell r="C417" t="str">
            <v>Gobierno Autónomo Municipal de Entre Ríos</v>
          </cell>
          <cell r="D417" t="str">
            <v>Cdor. Sonia Garcia</v>
          </cell>
          <cell r="E417" t="str">
            <v>SGP</v>
          </cell>
        </row>
        <row r="418">
          <cell r="A418">
            <v>1701</v>
          </cell>
          <cell r="C418" t="str">
            <v>Gobierno Autónomo Municipal de Santa Cruz de La Sierra</v>
          </cell>
          <cell r="D418" t="str">
            <v>Cdor. Sonia Garcia</v>
          </cell>
          <cell r="E418" t="str">
            <v>SGP</v>
          </cell>
        </row>
        <row r="419">
          <cell r="A419">
            <v>1702</v>
          </cell>
          <cell r="C419" t="str">
            <v>Gobierno Autónomo Municipal de Cotoca</v>
          </cell>
          <cell r="D419" t="str">
            <v>Cdor. Sonia Garcia</v>
          </cell>
          <cell r="E419" t="str">
            <v>SGP</v>
          </cell>
        </row>
        <row r="420">
          <cell r="A420">
            <v>1703</v>
          </cell>
          <cell r="C420" t="str">
            <v>Gobierno Autónomo Municipal de Porongo (Ayacucho)</v>
          </cell>
          <cell r="D420" t="str">
            <v>Cdor. Sonia Garcia</v>
          </cell>
          <cell r="E420" t="str">
            <v>SGP</v>
          </cell>
        </row>
        <row r="421">
          <cell r="A421">
            <v>1704</v>
          </cell>
          <cell r="C421" t="str">
            <v>Gobierno Autónomo Municipal de La Guardia</v>
          </cell>
          <cell r="D421" t="str">
            <v>Cdor. Sonia Garcia</v>
          </cell>
          <cell r="E421" t="str">
            <v>SGP</v>
          </cell>
        </row>
        <row r="422">
          <cell r="A422">
            <v>1705</v>
          </cell>
          <cell r="C422" t="str">
            <v>Gobierno Autónomo Municipal de El Torno</v>
          </cell>
          <cell r="D422" t="str">
            <v>Cdor. Sonia Garcia</v>
          </cell>
          <cell r="E422" t="str">
            <v>SGP</v>
          </cell>
        </row>
        <row r="423">
          <cell r="A423">
            <v>1706</v>
          </cell>
          <cell r="C423" t="str">
            <v>Gobierno Autónomo Municipal de Warnes</v>
          </cell>
          <cell r="D423" t="str">
            <v>Cdor. Sonia Garcia</v>
          </cell>
          <cell r="E423" t="str">
            <v>SGP</v>
          </cell>
        </row>
        <row r="424">
          <cell r="A424">
            <v>1707</v>
          </cell>
          <cell r="C424" t="str">
            <v>Gobierno Autónomo Municipal de San Ignacio (San Ignacio de Velasco)</v>
          </cell>
          <cell r="D424" t="str">
            <v>Cdor. Sonia Garcia</v>
          </cell>
          <cell r="E424" t="str">
            <v>SGP</v>
          </cell>
        </row>
        <row r="425">
          <cell r="A425">
            <v>1708</v>
          </cell>
          <cell r="C425" t="str">
            <v>Gobierno Autónomo Municipal de San Miguel (San Miguel de Velasco)</v>
          </cell>
          <cell r="D425" t="str">
            <v>Cdor. Sonia Garcia</v>
          </cell>
          <cell r="E425" t="str">
            <v>SGP</v>
          </cell>
        </row>
        <row r="426">
          <cell r="A426">
            <v>1709</v>
          </cell>
          <cell r="C426" t="str">
            <v>Gobierno Autónomo Municipal de San Rafael</v>
          </cell>
          <cell r="D426" t="str">
            <v>Cdor. Sonia Garcia</v>
          </cell>
          <cell r="E426" t="str">
            <v>SGP</v>
          </cell>
        </row>
        <row r="427">
          <cell r="A427">
            <v>1710</v>
          </cell>
          <cell r="C427" t="str">
            <v>Gobierno Autónomo Municipal de Buena Vista</v>
          </cell>
          <cell r="D427" t="str">
            <v>Cdor. Sonia Garcia</v>
          </cell>
          <cell r="E427" t="str">
            <v>SGP</v>
          </cell>
        </row>
        <row r="428">
          <cell r="A428">
            <v>1711</v>
          </cell>
          <cell r="C428" t="str">
            <v>Gobierno Autónomo Municipal de San Carlos</v>
          </cell>
          <cell r="D428" t="str">
            <v>Cdor. Sonia Garcia</v>
          </cell>
          <cell r="E428" t="str">
            <v>SGP</v>
          </cell>
        </row>
        <row r="429">
          <cell r="A429">
            <v>1712</v>
          </cell>
          <cell r="C429" t="str">
            <v>Gobierno Autónomo Municipal de Yapacaní</v>
          </cell>
          <cell r="D429" t="str">
            <v>Cdor. Sonia Garcia</v>
          </cell>
          <cell r="E429" t="str">
            <v>SGP</v>
          </cell>
        </row>
        <row r="430">
          <cell r="A430">
            <v>1713</v>
          </cell>
          <cell r="C430" t="str">
            <v>Gobierno Autónomo Municipal de San José</v>
          </cell>
          <cell r="D430" t="str">
            <v>Cdor. Sonia Garcia</v>
          </cell>
          <cell r="E430" t="str">
            <v>SGP</v>
          </cell>
        </row>
        <row r="431">
          <cell r="A431">
            <v>1714</v>
          </cell>
          <cell r="C431" t="str">
            <v>Gobierno Autónomo Municipal de Pailón</v>
          </cell>
          <cell r="D431" t="str">
            <v>Cdor. Sonia Garcia</v>
          </cell>
          <cell r="E431" t="str">
            <v>SGP</v>
          </cell>
        </row>
        <row r="432">
          <cell r="A432">
            <v>1715</v>
          </cell>
          <cell r="C432" t="str">
            <v>Gobierno Autónomo Municipal de Roboré</v>
          </cell>
          <cell r="D432" t="str">
            <v>Cdor. Sonia Garcia</v>
          </cell>
          <cell r="E432" t="str">
            <v>SGP</v>
          </cell>
        </row>
        <row r="433">
          <cell r="A433">
            <v>1716</v>
          </cell>
          <cell r="C433" t="str">
            <v>Gobierno Autónomo Municipal de Portachuelo</v>
          </cell>
          <cell r="D433" t="str">
            <v>Cdor. Sonia Garcia</v>
          </cell>
          <cell r="E433" t="str">
            <v>SGP</v>
          </cell>
        </row>
        <row r="434">
          <cell r="A434">
            <v>1717</v>
          </cell>
          <cell r="C434" t="str">
            <v>Gobierno Autónomo Municipal de Santa Rosa del Sara</v>
          </cell>
          <cell r="D434" t="str">
            <v>Cdor. Sonia Garcia</v>
          </cell>
          <cell r="E434" t="str">
            <v>SGP</v>
          </cell>
        </row>
        <row r="435">
          <cell r="A435">
            <v>1718</v>
          </cell>
          <cell r="C435" t="str">
            <v>Gobierno Autónomo Municipal de Lagunillas</v>
          </cell>
          <cell r="D435" t="str">
            <v>Cdor. Sonia Garcia</v>
          </cell>
          <cell r="E435" t="str">
            <v>SGP</v>
          </cell>
        </row>
        <row r="436">
          <cell r="A436">
            <v>1720</v>
          </cell>
          <cell r="C436" t="str">
            <v>Gobierno Autónomo Municipal de Cabezas</v>
          </cell>
          <cell r="D436" t="str">
            <v>Cdor. Sonia Garcia</v>
          </cell>
          <cell r="E436" t="str">
            <v>SGP</v>
          </cell>
        </row>
        <row r="437">
          <cell r="A437">
            <v>1721</v>
          </cell>
          <cell r="C437" t="str">
            <v>Gobierno Autónomo Municipal de Cuevo</v>
          </cell>
          <cell r="D437" t="str">
            <v>Cdor. Sonia Garcia</v>
          </cell>
          <cell r="E437" t="str">
            <v>SGP</v>
          </cell>
        </row>
        <row r="438">
          <cell r="A438">
            <v>1722</v>
          </cell>
          <cell r="C438" t="str">
            <v>Gobierno Autónomo Municipal de Gutiérrez</v>
          </cell>
          <cell r="D438" t="str">
            <v>Cdor. Sonia Garcia</v>
          </cell>
          <cell r="E438" t="str">
            <v>SGP</v>
          </cell>
        </row>
        <row r="439">
          <cell r="A439">
            <v>1723</v>
          </cell>
          <cell r="C439" t="str">
            <v>Gobierno Autónomo Municipal de Camiri</v>
          </cell>
          <cell r="D439" t="str">
            <v>Cdor. Sonia Garcia</v>
          </cell>
          <cell r="E439" t="str">
            <v>SGP</v>
          </cell>
        </row>
        <row r="440">
          <cell r="A440">
            <v>1724</v>
          </cell>
          <cell r="C440" t="str">
            <v>Gobierno Autónomo Municipal de Boyuibe</v>
          </cell>
          <cell r="D440" t="str">
            <v>Cdor. Sonia Garcia</v>
          </cell>
          <cell r="E440" t="str">
            <v>SGP</v>
          </cell>
        </row>
        <row r="441">
          <cell r="A441">
            <v>1725</v>
          </cell>
          <cell r="C441" t="str">
            <v>Gobierno Autónomo Municipal de Vallegrande</v>
          </cell>
          <cell r="D441" t="str">
            <v>Cdor. Sonia Garcia</v>
          </cell>
          <cell r="E441" t="str">
            <v>SGP</v>
          </cell>
        </row>
        <row r="442">
          <cell r="A442">
            <v>1726</v>
          </cell>
          <cell r="C442" t="str">
            <v>Gobierno Autónomo Municipal de Trigal</v>
          </cell>
          <cell r="D442" t="str">
            <v>Cdor. Sonia Garcia</v>
          </cell>
          <cell r="E442" t="str">
            <v>SGP</v>
          </cell>
        </row>
        <row r="443">
          <cell r="A443">
            <v>1727</v>
          </cell>
          <cell r="C443" t="str">
            <v>Gobierno Autónomo Municipal de Moro Moro</v>
          </cell>
          <cell r="D443" t="str">
            <v>Cdor. Sonia Garcia</v>
          </cell>
          <cell r="E443" t="str">
            <v>SGP</v>
          </cell>
        </row>
        <row r="444">
          <cell r="A444">
            <v>1728</v>
          </cell>
          <cell r="C444" t="str">
            <v>Gobierno Autónomo Municipal de Postrer Valle</v>
          </cell>
          <cell r="D444" t="str">
            <v>Cdor. Sonia Garcia</v>
          </cell>
          <cell r="E444" t="str">
            <v>SGP</v>
          </cell>
        </row>
        <row r="445">
          <cell r="A445">
            <v>1729</v>
          </cell>
          <cell r="C445" t="str">
            <v>Gobierno Autónomo Municipal de Pucara</v>
          </cell>
          <cell r="D445" t="str">
            <v>Cdor. Sonia Garcia</v>
          </cell>
          <cell r="E445" t="str">
            <v>SGP</v>
          </cell>
        </row>
        <row r="446">
          <cell r="A446">
            <v>1730</v>
          </cell>
          <cell r="C446" t="str">
            <v>Gobierno Autónomo Municipal de Samaipata</v>
          </cell>
          <cell r="D446" t="str">
            <v>Cdor. Sonia Garcia</v>
          </cell>
          <cell r="E446" t="str">
            <v>SGP</v>
          </cell>
        </row>
        <row r="447">
          <cell r="A447">
            <v>1731</v>
          </cell>
          <cell r="C447" t="str">
            <v>Gobierno Autónomo Municipal de Pampa Grande</v>
          </cell>
          <cell r="D447" t="str">
            <v>Cdor. Sonia Garcia</v>
          </cell>
          <cell r="E447" t="str">
            <v>SGP</v>
          </cell>
        </row>
        <row r="448">
          <cell r="A448">
            <v>1732</v>
          </cell>
          <cell r="C448" t="str">
            <v>Gobierno Autónomo Municipal de Mairana</v>
          </cell>
          <cell r="D448" t="str">
            <v>Cdor. Sonia Garcia</v>
          </cell>
          <cell r="E448" t="str">
            <v>SGP</v>
          </cell>
        </row>
        <row r="449">
          <cell r="A449">
            <v>1733</v>
          </cell>
          <cell r="C449" t="str">
            <v>Gobierno Autónomo Municipal de Quirusillas</v>
          </cell>
          <cell r="D449" t="str">
            <v>Cdor. Sonia Garcia</v>
          </cell>
          <cell r="E449" t="str">
            <v>SGP</v>
          </cell>
        </row>
        <row r="450">
          <cell r="A450">
            <v>1734</v>
          </cell>
          <cell r="C450" t="str">
            <v>Gobierno Autónomo Municipal de Montero</v>
          </cell>
          <cell r="D450" t="str">
            <v>Cdor. Sonia Garcia</v>
          </cell>
          <cell r="E450" t="str">
            <v>SGP</v>
          </cell>
        </row>
        <row r="451">
          <cell r="A451">
            <v>1735</v>
          </cell>
          <cell r="C451" t="str">
            <v>Gobierno Autónomo Municipal de General Agustín Saavedra</v>
          </cell>
          <cell r="D451" t="str">
            <v>Cdor. Sonia Garcia</v>
          </cell>
          <cell r="E451" t="str">
            <v>SGP</v>
          </cell>
        </row>
        <row r="452">
          <cell r="A452">
            <v>1736</v>
          </cell>
          <cell r="C452" t="str">
            <v>Gobierno Autónomo Municipal de Mineros</v>
          </cell>
          <cell r="D452" t="str">
            <v>Cdor. Sonia Garcia</v>
          </cell>
          <cell r="E452" t="str">
            <v>SGP</v>
          </cell>
        </row>
        <row r="453">
          <cell r="A453">
            <v>1737</v>
          </cell>
          <cell r="C453" t="str">
            <v>Gobierno Autónomo Municipal de Concepción</v>
          </cell>
          <cell r="D453" t="str">
            <v>Cdor. Sonia Garcia</v>
          </cell>
          <cell r="E453" t="str">
            <v>SGP</v>
          </cell>
        </row>
        <row r="454">
          <cell r="A454">
            <v>1738</v>
          </cell>
          <cell r="C454" t="str">
            <v>Gobierno Autónomo Municipal de San Javier</v>
          </cell>
          <cell r="D454" t="str">
            <v>Cdor. Sonia Garcia</v>
          </cell>
          <cell r="E454" t="str">
            <v>SGP</v>
          </cell>
        </row>
        <row r="455">
          <cell r="A455">
            <v>1739</v>
          </cell>
          <cell r="C455" t="str">
            <v>Gobierno Autónomo Municipal de San Julián</v>
          </cell>
          <cell r="D455" t="str">
            <v>Cdor. Sonia Garcia</v>
          </cell>
          <cell r="E455" t="str">
            <v>SGP</v>
          </cell>
        </row>
        <row r="456">
          <cell r="A456">
            <v>1740</v>
          </cell>
          <cell r="C456" t="str">
            <v>Gobierno Autónomo Municipal de San Matías</v>
          </cell>
          <cell r="D456" t="str">
            <v>Cdor. Sonia Garcia</v>
          </cell>
          <cell r="E456" t="str">
            <v>SGP</v>
          </cell>
        </row>
        <row r="457">
          <cell r="A457">
            <v>1741</v>
          </cell>
          <cell r="C457" t="str">
            <v>Gobierno Autónomo Municipal de Comarapa</v>
          </cell>
          <cell r="D457" t="str">
            <v>Cdor. Sonia Garcia</v>
          </cell>
          <cell r="E457" t="str">
            <v>SGP</v>
          </cell>
        </row>
        <row r="458">
          <cell r="A458">
            <v>1742</v>
          </cell>
          <cell r="C458" t="str">
            <v>Gobierno Autónomo Municipal de Saipina</v>
          </cell>
          <cell r="D458" t="str">
            <v>Cdor. Sonia Garcia</v>
          </cell>
          <cell r="E458" t="str">
            <v>SGP</v>
          </cell>
        </row>
        <row r="459">
          <cell r="A459">
            <v>1743</v>
          </cell>
          <cell r="C459" t="str">
            <v>Gobierno Autónomo Municipal de Puerto Suárez</v>
          </cell>
          <cell r="D459" t="str">
            <v>Cdor. Sonia Garcia</v>
          </cell>
          <cell r="E459" t="str">
            <v>SGP</v>
          </cell>
        </row>
        <row r="460">
          <cell r="A460">
            <v>1744</v>
          </cell>
          <cell r="C460" t="str">
            <v>Gobierno Autónomo Municipal de Puerto Quijarro</v>
          </cell>
          <cell r="D460" t="str">
            <v>Cdor. Sonia Garcia</v>
          </cell>
          <cell r="E460" t="str">
            <v>SGP</v>
          </cell>
        </row>
        <row r="461">
          <cell r="A461">
            <v>1745</v>
          </cell>
          <cell r="C461" t="str">
            <v>Gobierno Autónomo Municipal de Ascención de Guarayos</v>
          </cell>
          <cell r="D461" t="str">
            <v>Cdor. Sonia Garcia</v>
          </cell>
          <cell r="E461" t="str">
            <v>SGP</v>
          </cell>
        </row>
        <row r="462">
          <cell r="A462">
            <v>1746</v>
          </cell>
          <cell r="C462" t="str">
            <v>Gobierno Autónomo Municipal de Urubicha</v>
          </cell>
          <cell r="D462" t="str">
            <v>Cdor. Sonia Garcia</v>
          </cell>
          <cell r="E462" t="str">
            <v>SGP</v>
          </cell>
        </row>
        <row r="463">
          <cell r="A463">
            <v>1747</v>
          </cell>
          <cell r="C463" t="str">
            <v>Gobierno Autónomo Municipal de El Puente</v>
          </cell>
          <cell r="D463" t="str">
            <v>Cdor. Sonia Garcia</v>
          </cell>
          <cell r="E463" t="str">
            <v>SGP</v>
          </cell>
        </row>
        <row r="464">
          <cell r="A464">
            <v>1748</v>
          </cell>
          <cell r="C464" t="str">
            <v>Gobierno Autónomo Municipal de Okinawa Uno</v>
          </cell>
          <cell r="D464" t="str">
            <v>Cdor. Sonia Garcia</v>
          </cell>
          <cell r="E464" t="str">
            <v>SGP</v>
          </cell>
        </row>
        <row r="465">
          <cell r="A465">
            <v>1749</v>
          </cell>
          <cell r="C465" t="str">
            <v>Gobierno Autónomo Municipal de San Antonio de Lomerio</v>
          </cell>
          <cell r="D465" t="str">
            <v>Cdor. Sonia Garcia</v>
          </cell>
          <cell r="E465" t="str">
            <v>SGP</v>
          </cell>
        </row>
        <row r="466">
          <cell r="A466">
            <v>1750</v>
          </cell>
          <cell r="C466" t="str">
            <v>Gobierno Autónomo Municipal de San Ramón</v>
          </cell>
          <cell r="D466" t="str">
            <v>Cdor. Sonia Garcia</v>
          </cell>
          <cell r="E466" t="str">
            <v>SGP</v>
          </cell>
        </row>
        <row r="467">
          <cell r="A467">
            <v>1751</v>
          </cell>
          <cell r="C467" t="str">
            <v>Gobierno Autónomo Municipal de El Carmen Rivero Tórrez</v>
          </cell>
          <cell r="D467" t="str">
            <v>Cdor. Sonia Garcia</v>
          </cell>
          <cell r="E467" t="str">
            <v>SGP</v>
          </cell>
        </row>
        <row r="468">
          <cell r="A468">
            <v>1752</v>
          </cell>
          <cell r="C468" t="str">
            <v>Gobierno Autónomo Municipal de San Juan</v>
          </cell>
          <cell r="D468" t="str">
            <v>Cdor. Sonia Garcia</v>
          </cell>
          <cell r="E468" t="str">
            <v>SGP</v>
          </cell>
        </row>
        <row r="469">
          <cell r="A469">
            <v>1753</v>
          </cell>
          <cell r="C469" t="str">
            <v>Gobierno Autónomo Municipal de Fernández Alonso</v>
          </cell>
          <cell r="D469" t="str">
            <v>Cdor. Sonia Garcia</v>
          </cell>
          <cell r="E469" t="str">
            <v>SGP</v>
          </cell>
        </row>
        <row r="470">
          <cell r="A470">
            <v>1754</v>
          </cell>
          <cell r="C470" t="str">
            <v>Gobierno Autónomo Municipal de San Pedro</v>
          </cell>
          <cell r="D470" t="str">
            <v>Cdor. Sonia Garcia</v>
          </cell>
          <cell r="E470" t="str">
            <v>SGP</v>
          </cell>
        </row>
        <row r="471">
          <cell r="A471">
            <v>1755</v>
          </cell>
          <cell r="C471" t="str">
            <v>Gobierno Autónomo Municipal de Cuatro Cañadas</v>
          </cell>
          <cell r="D471" t="str">
            <v>Cdor. Sonia Garcia</v>
          </cell>
          <cell r="E471" t="str">
            <v>SGP</v>
          </cell>
        </row>
        <row r="472">
          <cell r="A472">
            <v>1756</v>
          </cell>
          <cell r="C472" t="str">
            <v>Gobierno Autónomo Municipal de Colpa Bélgica</v>
          </cell>
          <cell r="D472" t="str">
            <v>Cdor. Sonia Garcia</v>
          </cell>
          <cell r="E472" t="str">
            <v>SGP</v>
          </cell>
        </row>
        <row r="473">
          <cell r="A473">
            <v>1801</v>
          </cell>
          <cell r="C473" t="str">
            <v>Gobierno Autónomo Municipal de Trinidad</v>
          </cell>
          <cell r="D473" t="str">
            <v>Cdor. Sonia Garcia</v>
          </cell>
          <cell r="E473" t="str">
            <v>SGP</v>
          </cell>
        </row>
        <row r="474">
          <cell r="A474">
            <v>1802</v>
          </cell>
          <cell r="C474" t="str">
            <v>Gobierno Autónomo Municipal de San Javier</v>
          </cell>
          <cell r="D474" t="str">
            <v>Cdor. Sonia Garcia</v>
          </cell>
          <cell r="E474" t="str">
            <v>SGP</v>
          </cell>
        </row>
        <row r="475">
          <cell r="A475">
            <v>1803</v>
          </cell>
          <cell r="C475" t="str">
            <v>Gobierno Autónomo Municipal de Riberalta</v>
          </cell>
          <cell r="D475" t="str">
            <v>Cdor. Sonia Garcia</v>
          </cell>
          <cell r="E475" t="str">
            <v>SGP</v>
          </cell>
        </row>
        <row r="476">
          <cell r="A476">
            <v>1805</v>
          </cell>
          <cell r="C476" t="str">
            <v>Gobierno Autónomo Municipal de Puerto Guayaramerín</v>
          </cell>
          <cell r="D476" t="str">
            <v>Cdor. Sonia Garcia</v>
          </cell>
          <cell r="E476" t="str">
            <v>SGP</v>
          </cell>
        </row>
        <row r="477">
          <cell r="A477">
            <v>1806</v>
          </cell>
          <cell r="C477" t="str">
            <v>Gobierno Autónomo Municipal de Reyes</v>
          </cell>
          <cell r="D477" t="str">
            <v>Cdor. Sonia Garcia</v>
          </cell>
          <cell r="E477" t="str">
            <v>SGP</v>
          </cell>
        </row>
        <row r="478">
          <cell r="A478">
            <v>1807</v>
          </cell>
          <cell r="C478" t="str">
            <v>Gobierno Autónomo Municipal de Puerto Rurrenabaque</v>
          </cell>
          <cell r="D478" t="str">
            <v>Cdor. Sonia Garcia</v>
          </cell>
          <cell r="E478" t="str">
            <v>SGP</v>
          </cell>
        </row>
        <row r="479">
          <cell r="A479">
            <v>1808</v>
          </cell>
          <cell r="C479" t="str">
            <v>Gobierno Autónomo Municipal de San Borja</v>
          </cell>
          <cell r="D479" t="str">
            <v>Cdor. Sonia Garcia</v>
          </cell>
          <cell r="E479" t="str">
            <v>SGP</v>
          </cell>
        </row>
        <row r="480">
          <cell r="A480">
            <v>1809</v>
          </cell>
          <cell r="C480" t="str">
            <v>Gobierno Autónomo Municipal de Santa Rosa</v>
          </cell>
          <cell r="D480" t="str">
            <v>Cdor. Sonia Garcia</v>
          </cell>
          <cell r="E480" t="str">
            <v>SGP</v>
          </cell>
        </row>
        <row r="481">
          <cell r="A481">
            <v>1810</v>
          </cell>
          <cell r="C481" t="str">
            <v>Gobierno Autónomo Municipal de Santa Ana</v>
          </cell>
          <cell r="D481" t="str">
            <v>Cdor. Sonia Garcia</v>
          </cell>
          <cell r="E481" t="str">
            <v>SGP</v>
          </cell>
        </row>
        <row r="482">
          <cell r="A482">
            <v>1811</v>
          </cell>
          <cell r="C482" t="str">
            <v>Gobierno Autónomo Municipal de San Ignacio</v>
          </cell>
          <cell r="D482" t="str">
            <v>Cdor. Sonia Garcia</v>
          </cell>
          <cell r="E482" t="str">
            <v>SGP</v>
          </cell>
        </row>
        <row r="483">
          <cell r="A483">
            <v>1812</v>
          </cell>
          <cell r="C483" t="str">
            <v>Gobierno Autónomo Municipal de Loreto</v>
          </cell>
          <cell r="D483" t="str">
            <v>Cdor. Sonia Garcia</v>
          </cell>
          <cell r="E483" t="str">
            <v>SGP</v>
          </cell>
        </row>
        <row r="484">
          <cell r="A484">
            <v>1813</v>
          </cell>
          <cell r="C484" t="str">
            <v>Gobierno Autónomo Municipal de San Andrés</v>
          </cell>
          <cell r="D484" t="str">
            <v>Cdor. Sonia Garcia</v>
          </cell>
          <cell r="E484" t="str">
            <v>SGP</v>
          </cell>
        </row>
        <row r="485">
          <cell r="A485">
            <v>1814</v>
          </cell>
          <cell r="C485" t="str">
            <v>Gobierno Autónomo Municipal de San Joaquín</v>
          </cell>
          <cell r="D485" t="str">
            <v>Cdor. Sonia Garcia</v>
          </cell>
          <cell r="E485" t="str">
            <v>SGP</v>
          </cell>
        </row>
        <row r="486">
          <cell r="A486">
            <v>1815</v>
          </cell>
          <cell r="C486" t="str">
            <v>Gobierno Autónomo Municipal de San Ramón</v>
          </cell>
          <cell r="D486" t="str">
            <v>Cdor. Sonia Garcia</v>
          </cell>
          <cell r="E486" t="str">
            <v>SGP</v>
          </cell>
        </row>
        <row r="487">
          <cell r="A487">
            <v>1816</v>
          </cell>
          <cell r="C487" t="str">
            <v>Gobierno Autónomo Municipal de Puerto Síles</v>
          </cell>
          <cell r="D487" t="str">
            <v>Cdor. Sonia Garcia</v>
          </cell>
          <cell r="E487" t="str">
            <v>SGP</v>
          </cell>
        </row>
        <row r="488">
          <cell r="A488">
            <v>1817</v>
          </cell>
          <cell r="C488" t="str">
            <v>Gobierno Autónomo Municipal de Magdalena</v>
          </cell>
          <cell r="D488" t="str">
            <v>Cdor. Sonia Garcia</v>
          </cell>
          <cell r="E488" t="str">
            <v>SGP</v>
          </cell>
        </row>
        <row r="489">
          <cell r="A489">
            <v>1818</v>
          </cell>
          <cell r="C489" t="str">
            <v>Gobierno Autónomo Municipal de Baures</v>
          </cell>
          <cell r="D489" t="str">
            <v>Cdor. Sonia Garcia</v>
          </cell>
          <cell r="E489" t="str">
            <v>SGP</v>
          </cell>
        </row>
        <row r="490">
          <cell r="A490">
            <v>1819</v>
          </cell>
          <cell r="C490" t="str">
            <v>Gobierno Autónomo Municipal de Huacaraje</v>
          </cell>
          <cell r="D490" t="str">
            <v>Cdor. Sonia Garcia</v>
          </cell>
          <cell r="E490" t="str">
            <v>SGP</v>
          </cell>
        </row>
        <row r="491">
          <cell r="A491">
            <v>1820</v>
          </cell>
          <cell r="C491" t="str">
            <v>Gobierno Autónomo Municipal de Exaltación</v>
          </cell>
          <cell r="D491" t="str">
            <v>Cdor. Sonia Garcia</v>
          </cell>
          <cell r="E491" t="str">
            <v>SGP</v>
          </cell>
        </row>
        <row r="492">
          <cell r="A492">
            <v>1901</v>
          </cell>
          <cell r="C492" t="str">
            <v>Gobierno Autónomo Municipal de Cobija</v>
          </cell>
          <cell r="D492" t="str">
            <v>Cdor. Sonia Garcia</v>
          </cell>
          <cell r="E492" t="str">
            <v>SGP</v>
          </cell>
        </row>
        <row r="493">
          <cell r="A493">
            <v>1902</v>
          </cell>
          <cell r="C493" t="str">
            <v>Gobierno Autónomo Municipal de Porvenir</v>
          </cell>
          <cell r="D493" t="str">
            <v>Cdor. Sonia Garcia</v>
          </cell>
          <cell r="E493" t="str">
            <v>SGP</v>
          </cell>
        </row>
        <row r="494">
          <cell r="A494">
            <v>1903</v>
          </cell>
          <cell r="C494" t="str">
            <v>Gobierno Autónomo Municipal de Bolpebra</v>
          </cell>
          <cell r="D494" t="str">
            <v>Cdor. Sonia Garcia</v>
          </cell>
          <cell r="E494" t="str">
            <v>SGP</v>
          </cell>
        </row>
        <row r="495">
          <cell r="A495">
            <v>1904</v>
          </cell>
          <cell r="C495" t="str">
            <v>Gobierno Autónomo Municipal de Bella Flor</v>
          </cell>
          <cell r="D495" t="str">
            <v>Cdor. Sonia Garcia</v>
          </cell>
          <cell r="E495" t="str">
            <v>SGP</v>
          </cell>
        </row>
        <row r="496">
          <cell r="A496">
            <v>1905</v>
          </cell>
          <cell r="C496" t="str">
            <v>Gobierno Autónomo Municipal de Puerto Rico</v>
          </cell>
          <cell r="D496" t="str">
            <v>Cdor. Sonia Garcia</v>
          </cell>
          <cell r="E496" t="str">
            <v>SGP</v>
          </cell>
        </row>
        <row r="497">
          <cell r="A497">
            <v>1906</v>
          </cell>
          <cell r="C497" t="str">
            <v>Gobierno Autónomo Municipal de San Pedro</v>
          </cell>
          <cell r="D497" t="str">
            <v>Cdor. Sonia Garcia</v>
          </cell>
          <cell r="E497" t="str">
            <v>SGP</v>
          </cell>
        </row>
        <row r="498">
          <cell r="A498">
            <v>1907</v>
          </cell>
          <cell r="C498" t="str">
            <v>Gobierno Autónomo Municipal de Filadelfia</v>
          </cell>
          <cell r="D498" t="str">
            <v>Cdor. Sonia Garcia</v>
          </cell>
          <cell r="E498" t="str">
            <v>SGP</v>
          </cell>
        </row>
        <row r="499">
          <cell r="A499">
            <v>1908</v>
          </cell>
          <cell r="C499" t="str">
            <v>Gobierno Autónomo Municipal de Puerto Gonzalo Moreno</v>
          </cell>
          <cell r="D499" t="str">
            <v>Cdor. Sonia Garcia</v>
          </cell>
          <cell r="E499" t="str">
            <v>SGP</v>
          </cell>
        </row>
        <row r="500">
          <cell r="A500">
            <v>1909</v>
          </cell>
          <cell r="C500" t="str">
            <v>Gobierno Autónomo Municipal de San Lorenzo</v>
          </cell>
          <cell r="D500" t="str">
            <v>Cdor. Sonia Garcia</v>
          </cell>
          <cell r="E500" t="str">
            <v>SGP</v>
          </cell>
        </row>
        <row r="501">
          <cell r="A501">
            <v>1910</v>
          </cell>
          <cell r="C501" t="str">
            <v>Gobierno Autónomo Municipal de Sena</v>
          </cell>
          <cell r="D501" t="str">
            <v>Cdor. Sonia Garcia</v>
          </cell>
          <cell r="E501" t="str">
            <v>SGP</v>
          </cell>
        </row>
        <row r="502">
          <cell r="A502">
            <v>1911</v>
          </cell>
          <cell r="C502" t="str">
            <v>Gobierno Autónomo Municipal de Santa Rosa del Abuná</v>
          </cell>
          <cell r="D502" t="str">
            <v>Cdor. Sonia Garcia</v>
          </cell>
          <cell r="E502" t="str">
            <v>SGP</v>
          </cell>
        </row>
        <row r="503">
          <cell r="A503">
            <v>1912</v>
          </cell>
          <cell r="C503" t="str">
            <v>Gobierno Autónomo Municipal de Ingavi (Humaita)</v>
          </cell>
          <cell r="D503" t="str">
            <v>Cdor. Sonia Garcia</v>
          </cell>
          <cell r="E503" t="str">
            <v>SGP</v>
          </cell>
        </row>
        <row r="504">
          <cell r="A504">
            <v>1913</v>
          </cell>
          <cell r="C504" t="str">
            <v>Gobierno Autónomo Municipal de Nueva Esperanza</v>
          </cell>
          <cell r="D504" t="str">
            <v>Cdor. Sonia Garcia</v>
          </cell>
          <cell r="E504" t="str">
            <v>SGP</v>
          </cell>
        </row>
        <row r="505">
          <cell r="A505">
            <v>1914</v>
          </cell>
          <cell r="C505" t="str">
            <v>Gobierno Autónomo Municipal de Villa Nueva (Loma Alta)</v>
          </cell>
          <cell r="D505" t="str">
            <v>Cdor. Sonia Garcia</v>
          </cell>
          <cell r="E505" t="str">
            <v>SGP</v>
          </cell>
        </row>
        <row r="506">
          <cell r="A506">
            <v>1915</v>
          </cell>
          <cell r="C506" t="str">
            <v>Gobierno Autónomo Municipal de Santos Mercado</v>
          </cell>
          <cell r="D506" t="str">
            <v>Cdor. Sonia Garcia</v>
          </cell>
          <cell r="E506" t="str">
            <v>SGP</v>
          </cell>
        </row>
        <row r="507">
          <cell r="A507">
            <v>423</v>
          </cell>
          <cell r="C507" t="str">
            <v>Caja de Salud del Servicio Nacional de Caminos y Ramas Anexas</v>
          </cell>
          <cell r="D507" t="str">
            <v>Cdor. Sonia Garcia</v>
          </cell>
          <cell r="E507" t="str">
            <v>SGP</v>
          </cell>
        </row>
        <row r="508">
          <cell r="A508">
            <v>716</v>
          </cell>
          <cell r="C508" t="str">
            <v>Empresa Tarijeña de Gas</v>
          </cell>
          <cell r="D508" t="str">
            <v>Cdor. Sonia Garcia</v>
          </cell>
          <cell r="E508" t="str">
            <v>SGP</v>
          </cell>
        </row>
        <row r="509">
          <cell r="A509">
            <v>46</v>
          </cell>
          <cell r="B509">
            <v>1</v>
          </cell>
          <cell r="C509" t="str">
            <v>Ministerio de Salud y Deportes</v>
          </cell>
          <cell r="D509" t="str">
            <v>Lic. Yesenia Apaza</v>
          </cell>
          <cell r="E509" t="str">
            <v>YAP</v>
          </cell>
        </row>
        <row r="510">
          <cell r="A510">
            <v>78</v>
          </cell>
          <cell r="B510">
            <v>3</v>
          </cell>
          <cell r="C510" t="str">
            <v>Ministerio de Hidrocarburos y Energías</v>
          </cell>
          <cell r="D510" t="str">
            <v>Lic. Yesenia Apaza</v>
          </cell>
          <cell r="E510" t="str">
            <v>YAP</v>
          </cell>
        </row>
        <row r="511">
          <cell r="A511" t="str">
            <v>99 - 02</v>
          </cell>
          <cell r="B511">
            <v>2</v>
          </cell>
          <cell r="C511" t="str">
            <v>Tesoro General de la Nación</v>
          </cell>
          <cell r="D511" t="str">
            <v>Lic. Yesenia Apaza</v>
          </cell>
          <cell r="E511" t="str">
            <v>YAP</v>
          </cell>
        </row>
        <row r="512">
          <cell r="A512" t="str">
            <v>99 - 07</v>
          </cell>
          <cell r="B512">
            <v>3</v>
          </cell>
          <cell r="C512" t="str">
            <v>Tesoro General de la Nación</v>
          </cell>
          <cell r="D512" t="str">
            <v>Lic. Yesenia Apaza</v>
          </cell>
          <cell r="E512" t="str">
            <v>YAP</v>
          </cell>
        </row>
        <row r="513">
          <cell r="A513">
            <v>133</v>
          </cell>
          <cell r="B513">
            <v>3</v>
          </cell>
          <cell r="C513" t="str">
            <v>Lotería Nacional de Beneficencia y Salubridad</v>
          </cell>
          <cell r="D513" t="str">
            <v>Lic. Yesenia Apaza</v>
          </cell>
          <cell r="E513" t="str">
            <v>YAP</v>
          </cell>
        </row>
        <row r="514">
          <cell r="A514">
            <v>222</v>
          </cell>
          <cell r="B514">
            <v>2</v>
          </cell>
          <cell r="C514" t="str">
            <v>Instituto Nacional de Innovación Agropecuaria y Forestal</v>
          </cell>
          <cell r="D514" t="str">
            <v>Lic. Yesenia Apaza</v>
          </cell>
          <cell r="E514" t="str">
            <v>YAP</v>
          </cell>
        </row>
        <row r="515">
          <cell r="A515">
            <v>249</v>
          </cell>
          <cell r="B515">
            <v>2</v>
          </cell>
          <cell r="C515" t="str">
            <v>Centro de Abastecimiento y Suministros de Salud</v>
          </cell>
          <cell r="D515" t="str">
            <v>Lic. Yesenia Apaza</v>
          </cell>
          <cell r="E515" t="str">
            <v>YAP</v>
          </cell>
        </row>
        <row r="516">
          <cell r="A516">
            <v>383</v>
          </cell>
          <cell r="B516">
            <v>3</v>
          </cell>
          <cell r="C516" t="str">
            <v>Agencia Boliviana de Correos "Correos de Bolivia"</v>
          </cell>
          <cell r="D516" t="str">
            <v>Lic. Yesenia Apaza</v>
          </cell>
          <cell r="E516" t="str">
            <v>YAP</v>
          </cell>
        </row>
        <row r="517">
          <cell r="A517">
            <v>572</v>
          </cell>
          <cell r="B517">
            <v>1</v>
          </cell>
          <cell r="C517" t="str">
            <v>Empresa de Apoyo a la Producción de Alimentos</v>
          </cell>
          <cell r="D517" t="str">
            <v>Lic. Yesenia Apaza</v>
          </cell>
          <cell r="E517" t="str">
            <v>YAP</v>
          </cell>
        </row>
        <row r="518">
          <cell r="A518">
            <v>579</v>
          </cell>
          <cell r="B518">
            <v>3</v>
          </cell>
          <cell r="C518" t="str">
            <v>Empresa Púb. Nal. Estratégica Cementos de Bolivia</v>
          </cell>
          <cell r="D518" t="str">
            <v>Lic. Yesenia Apaza</v>
          </cell>
          <cell r="E518" t="str">
            <v>YAP</v>
          </cell>
        </row>
        <row r="519">
          <cell r="A519">
            <v>584</v>
          </cell>
          <cell r="B519">
            <v>3</v>
          </cell>
          <cell r="C519" t="str">
            <v>Empresa boliviana de Industrialización de Hidrocarburos</v>
          </cell>
          <cell r="D519" t="str">
            <v>Lic. Yesenia Apaza</v>
          </cell>
          <cell r="E519" t="str">
            <v>YAP</v>
          </cell>
        </row>
        <row r="520">
          <cell r="A520">
            <v>346</v>
          </cell>
          <cell r="B520">
            <v>3</v>
          </cell>
          <cell r="C520" t="str">
            <v>Unidad de Investigaciones Financieras</v>
          </cell>
          <cell r="D520" t="str">
            <v>Lic. Yesenia Apaza</v>
          </cell>
          <cell r="E520" t="str">
            <v>YAP</v>
          </cell>
        </row>
        <row r="521">
          <cell r="A521">
            <v>661</v>
          </cell>
          <cell r="B521">
            <v>3</v>
          </cell>
          <cell r="C521" t="str">
            <v>Tribunal Constitucional Plurinacional</v>
          </cell>
          <cell r="D521" t="str">
            <v>Lic. Yesenia Apaza</v>
          </cell>
          <cell r="E521" t="str">
            <v>YAP</v>
          </cell>
        </row>
        <row r="522">
          <cell r="A522">
            <v>680</v>
          </cell>
          <cell r="B522">
            <v>3</v>
          </cell>
          <cell r="C522" t="str">
            <v>Contraloría General del Estado</v>
          </cell>
          <cell r="D522" t="str">
            <v>Lic. Yesenia Apaza</v>
          </cell>
          <cell r="E522" t="str">
            <v>YAP</v>
          </cell>
        </row>
        <row r="523">
          <cell r="A523">
            <v>683</v>
          </cell>
          <cell r="B523">
            <v>3</v>
          </cell>
          <cell r="C523" t="str">
            <v>Procuraduría General del Estado</v>
          </cell>
          <cell r="D523" t="str">
            <v>Lic. Yesenia Apaza</v>
          </cell>
          <cell r="E523" t="str">
            <v>YAP</v>
          </cell>
        </row>
        <row r="524">
          <cell r="A524">
            <v>298</v>
          </cell>
          <cell r="B524">
            <v>3</v>
          </cell>
          <cell r="C524" t="str">
            <v>Servicio Departamental de Riego - Chuquisaca</v>
          </cell>
          <cell r="D524" t="str">
            <v>Lic. Yesenia Apaza</v>
          </cell>
          <cell r="E524" t="str">
            <v>YAP</v>
          </cell>
        </row>
        <row r="525">
          <cell r="A525">
            <v>299</v>
          </cell>
          <cell r="B525">
            <v>3</v>
          </cell>
          <cell r="C525" t="str">
            <v>Servicio Departamental de Riego - La Paz</v>
          </cell>
          <cell r="D525" t="str">
            <v>Lic. Yesenia Apaza</v>
          </cell>
          <cell r="E525" t="str">
            <v>YAP</v>
          </cell>
        </row>
        <row r="526">
          <cell r="A526">
            <v>300</v>
          </cell>
          <cell r="B526">
            <v>3</v>
          </cell>
          <cell r="C526" t="str">
            <v>Servicio Departamental de Riego - Cochabamba</v>
          </cell>
          <cell r="D526" t="str">
            <v>Lic. Yesenia Apaza</v>
          </cell>
          <cell r="E526" t="str">
            <v>YAP</v>
          </cell>
        </row>
        <row r="527">
          <cell r="A527">
            <v>301</v>
          </cell>
          <cell r="B527">
            <v>3</v>
          </cell>
          <cell r="C527" t="str">
            <v>Servicio Departamental de Riego - Oruro</v>
          </cell>
          <cell r="D527" t="str">
            <v>Lic. Yesenia Apaza</v>
          </cell>
          <cell r="E527" t="str">
            <v>YAP</v>
          </cell>
        </row>
        <row r="528">
          <cell r="A528">
            <v>302</v>
          </cell>
          <cell r="B528">
            <v>3</v>
          </cell>
          <cell r="C528" t="str">
            <v>Servicio Departamental de Riego - Potosí</v>
          </cell>
          <cell r="D528" t="str">
            <v>Lic. Yesenia Apaza</v>
          </cell>
          <cell r="E528" t="str">
            <v>YAP</v>
          </cell>
        </row>
        <row r="529">
          <cell r="A529">
            <v>303</v>
          </cell>
          <cell r="B529">
            <v>3</v>
          </cell>
          <cell r="C529" t="str">
            <v>Servicio Departamental de Riego - Tarija</v>
          </cell>
          <cell r="D529" t="str">
            <v>Lic. Yesenia Apaza</v>
          </cell>
          <cell r="E529" t="str">
            <v>YAP</v>
          </cell>
        </row>
        <row r="530">
          <cell r="A530">
            <v>2319</v>
          </cell>
          <cell r="B530">
            <v>3</v>
          </cell>
          <cell r="C530" t="str">
            <v>Empresa Pública Departamental Estratégica de Aguas - La Paz</v>
          </cell>
          <cell r="D530" t="str">
            <v>Lic. Yesenia Apaza</v>
          </cell>
          <cell r="E530" t="str">
            <v>YAP</v>
          </cell>
        </row>
        <row r="531">
          <cell r="A531">
            <v>422</v>
          </cell>
          <cell r="C531" t="str">
            <v>Caja Bancaria Estatal de Salud</v>
          </cell>
          <cell r="D531" t="str">
            <v>Lic. Yesenia Apaza</v>
          </cell>
          <cell r="E531" t="str">
            <v>YAP</v>
          </cell>
        </row>
        <row r="532">
          <cell r="A532">
            <v>81</v>
          </cell>
          <cell r="B532">
            <v>2</v>
          </cell>
          <cell r="C532" t="str">
            <v>Ministerio de Obras Públicas, Servicios y Vivienda</v>
          </cell>
          <cell r="D532" t="str">
            <v>Lic. Graciela Romero</v>
          </cell>
          <cell r="E532" t="str">
            <v>GRH</v>
          </cell>
        </row>
        <row r="533">
          <cell r="A533" t="str">
            <v>99 - 04</v>
          </cell>
          <cell r="B533">
            <v>2</v>
          </cell>
          <cell r="C533" t="str">
            <v>Tesoro General de la Nación</v>
          </cell>
          <cell r="D533" t="str">
            <v>Lic. Graciela Romero</v>
          </cell>
          <cell r="E533" t="str">
            <v>GRH</v>
          </cell>
        </row>
        <row r="534">
          <cell r="A534">
            <v>197</v>
          </cell>
          <cell r="B534">
            <v>2</v>
          </cell>
          <cell r="C534" t="str">
            <v>Dirección Estratégica de Reivindicación Marítima</v>
          </cell>
          <cell r="D534" t="str">
            <v>Lic. Graciela Romero</v>
          </cell>
          <cell r="E534" t="str">
            <v>GRH</v>
          </cell>
        </row>
        <row r="535">
          <cell r="A535">
            <v>210</v>
          </cell>
          <cell r="B535">
            <v>3</v>
          </cell>
          <cell r="C535" t="str">
            <v>Unidad de Análisis de Políticas Sociales y Económicas</v>
          </cell>
          <cell r="D535" t="str">
            <v>Lic. Graciela Romero</v>
          </cell>
          <cell r="E535" t="str">
            <v>GRH</v>
          </cell>
        </row>
        <row r="536">
          <cell r="A536">
            <v>254</v>
          </cell>
          <cell r="B536">
            <v>2</v>
          </cell>
          <cell r="C536" t="str">
            <v>Instituto del Seguro Agrario</v>
          </cell>
          <cell r="D536" t="str">
            <v>Lic. Graciela Romero</v>
          </cell>
          <cell r="E536" t="str">
            <v>GRH</v>
          </cell>
        </row>
        <row r="537">
          <cell r="A537">
            <v>265</v>
          </cell>
          <cell r="B537">
            <v>2</v>
          </cell>
          <cell r="C537" t="str">
            <v>Direc. Dptal. de Educación  Chuquisaca</v>
          </cell>
          <cell r="D537" t="str">
            <v>Lic. Graciela Romero</v>
          </cell>
          <cell r="E537" t="str">
            <v>GRH</v>
          </cell>
        </row>
        <row r="538">
          <cell r="A538">
            <v>266</v>
          </cell>
          <cell r="B538">
            <v>2</v>
          </cell>
          <cell r="C538" t="str">
            <v>Direc. Dptal. de Educación La Paz</v>
          </cell>
          <cell r="D538" t="str">
            <v>Lic. Graciela Romero</v>
          </cell>
          <cell r="E538" t="str">
            <v>GRH</v>
          </cell>
        </row>
        <row r="539">
          <cell r="A539">
            <v>267</v>
          </cell>
          <cell r="B539">
            <v>2</v>
          </cell>
          <cell r="C539" t="str">
            <v>Direc. Dptal. de Educación Cochabamba</v>
          </cell>
          <cell r="D539" t="str">
            <v>Lic. Graciela Romero</v>
          </cell>
          <cell r="E539" t="str">
            <v>GRH</v>
          </cell>
        </row>
        <row r="540">
          <cell r="A540">
            <v>268</v>
          </cell>
          <cell r="B540">
            <v>2</v>
          </cell>
          <cell r="C540" t="str">
            <v>Direc. Dptal. de Educación Oruro</v>
          </cell>
          <cell r="D540" t="str">
            <v>Lic. Graciela Romero</v>
          </cell>
          <cell r="E540" t="str">
            <v>GRH</v>
          </cell>
        </row>
        <row r="541">
          <cell r="A541">
            <v>269</v>
          </cell>
          <cell r="B541">
            <v>2</v>
          </cell>
          <cell r="C541" t="str">
            <v>Direc. Dptal. de Educación Potosí</v>
          </cell>
          <cell r="D541" t="str">
            <v>Lic. Graciela Romero</v>
          </cell>
          <cell r="E541" t="str">
            <v>GRH</v>
          </cell>
        </row>
        <row r="542">
          <cell r="A542">
            <v>270</v>
          </cell>
          <cell r="B542">
            <v>2</v>
          </cell>
          <cell r="C542" t="str">
            <v>Direc. Dptal. de Educación Tarija</v>
          </cell>
          <cell r="D542" t="str">
            <v>Lic. Graciela Romero</v>
          </cell>
          <cell r="E542" t="str">
            <v>GRH</v>
          </cell>
        </row>
        <row r="543">
          <cell r="A543">
            <v>271</v>
          </cell>
          <cell r="B543">
            <v>2</v>
          </cell>
          <cell r="C543" t="str">
            <v>Direc. Dptal. de Educación Santa Cruz</v>
          </cell>
          <cell r="D543" t="str">
            <v>Lic. Graciela Romero</v>
          </cell>
          <cell r="E543" t="str">
            <v>GRH</v>
          </cell>
        </row>
        <row r="544">
          <cell r="A544">
            <v>272</v>
          </cell>
          <cell r="B544">
            <v>2</v>
          </cell>
          <cell r="C544" t="str">
            <v>Direc. Dptal. de Educación Beni</v>
          </cell>
          <cell r="D544" t="str">
            <v>Lic. Graciela Romero</v>
          </cell>
          <cell r="E544" t="str">
            <v>GRH</v>
          </cell>
        </row>
        <row r="545">
          <cell r="A545">
            <v>273</v>
          </cell>
          <cell r="B545">
            <v>2</v>
          </cell>
          <cell r="C545" t="str">
            <v>Direc. Dptal. de Educación Pando</v>
          </cell>
          <cell r="D545" t="str">
            <v>Lic. Graciela Romero</v>
          </cell>
          <cell r="E545" t="str">
            <v>GRH</v>
          </cell>
        </row>
        <row r="546">
          <cell r="A546">
            <v>291</v>
          </cell>
          <cell r="B546">
            <v>2</v>
          </cell>
          <cell r="C546" t="str">
            <v>Administradora Boliviana de Carreteras</v>
          </cell>
          <cell r="D546" t="str">
            <v>Lic. Graciela Romero</v>
          </cell>
          <cell r="E546" t="str">
            <v>GRH</v>
          </cell>
        </row>
        <row r="547">
          <cell r="A547">
            <v>294</v>
          </cell>
          <cell r="B547">
            <v>3</v>
          </cell>
          <cell r="C547" t="str">
            <v xml:space="preserve">Univ. Indígena Bol. Comunitaria Intercultural Produc. Tupak Katari </v>
          </cell>
          <cell r="D547" t="str">
            <v>Lic. Graciela Romero</v>
          </cell>
          <cell r="E547" t="str">
            <v>GRH</v>
          </cell>
        </row>
        <row r="548">
          <cell r="A548">
            <v>295</v>
          </cell>
          <cell r="B548">
            <v>3</v>
          </cell>
          <cell r="C548" t="str">
            <v>Universidad Casimiro Huanca</v>
          </cell>
          <cell r="D548" t="str">
            <v>Lic. Graciela Romero</v>
          </cell>
          <cell r="E548" t="str">
            <v>GRH</v>
          </cell>
        </row>
        <row r="549">
          <cell r="A549">
            <v>313</v>
          </cell>
          <cell r="B549">
            <v>3</v>
          </cell>
          <cell r="C549" t="str">
            <v>Autoridad de Fiscalización y Control Social de Pensiones</v>
          </cell>
          <cell r="D549" t="str">
            <v>Lic. Graciela Romero</v>
          </cell>
          <cell r="E549" t="str">
            <v>GRH</v>
          </cell>
        </row>
        <row r="550">
          <cell r="A550">
            <v>344</v>
          </cell>
          <cell r="B550">
            <v>3</v>
          </cell>
          <cell r="C550" t="str">
            <v>Instituto Plurinacional del Estudio de Lenguas y Culturas</v>
          </cell>
          <cell r="D550" t="str">
            <v>Lic. Graciela Romero</v>
          </cell>
          <cell r="E550" t="str">
            <v>GRH</v>
          </cell>
        </row>
        <row r="551">
          <cell r="A551">
            <v>349</v>
          </cell>
          <cell r="B551">
            <v>3</v>
          </cell>
          <cell r="C551" t="str">
            <v>Centro de Investig.  Arqueológicas, Antropológicas y Adm. Tiwanaku</v>
          </cell>
          <cell r="D551" t="str">
            <v>Lic. Graciela Romero</v>
          </cell>
          <cell r="E551" t="str">
            <v>GRH</v>
          </cell>
        </row>
        <row r="552">
          <cell r="A552">
            <v>373</v>
          </cell>
          <cell r="B552">
            <v>3</v>
          </cell>
          <cell r="C552" t="str">
            <v>Fondo de Desarrollo Indígena</v>
          </cell>
          <cell r="D552" t="str">
            <v>Lic. Graciela Romero</v>
          </cell>
          <cell r="E552" t="str">
            <v>GRH</v>
          </cell>
        </row>
        <row r="553">
          <cell r="A553">
            <v>517</v>
          </cell>
          <cell r="B553">
            <v>3</v>
          </cell>
          <cell r="C553" t="str">
            <v>Corporación Minera de Bolivia</v>
          </cell>
          <cell r="D553" t="str">
            <v>Lic. Graciela Romero</v>
          </cell>
          <cell r="E553" t="str">
            <v>GRH</v>
          </cell>
        </row>
        <row r="554">
          <cell r="A554">
            <v>574</v>
          </cell>
          <cell r="B554">
            <v>3</v>
          </cell>
          <cell r="C554" t="str">
            <v>Lácteos de Bolivia</v>
          </cell>
          <cell r="D554" t="str">
            <v>Lic. Graciela Romero</v>
          </cell>
          <cell r="E554" t="str">
            <v>GRH</v>
          </cell>
        </row>
        <row r="555">
          <cell r="A555">
            <v>580</v>
          </cell>
          <cell r="B555">
            <v>3</v>
          </cell>
          <cell r="C555" t="str">
            <v>Depósitos Aduaneros Bolivianos</v>
          </cell>
          <cell r="D555" t="str">
            <v>Lic. Graciela Romero</v>
          </cell>
          <cell r="E555" t="str">
            <v>GRH</v>
          </cell>
        </row>
        <row r="556">
          <cell r="A556">
            <v>599</v>
          </cell>
          <cell r="B556">
            <v>2</v>
          </cell>
          <cell r="C556" t="str">
            <v>Empresa Boliviana de Alimentos y Derivados</v>
          </cell>
          <cell r="D556" t="str">
            <v>Lic. Graciela Romero</v>
          </cell>
          <cell r="E556" t="str">
            <v>GRH</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83.71855046296" createdVersion="8" refreshedVersion="8" minRefreshableVersion="3" recordCount="2310" xr:uid="{3CF05CB2-DCB7-4936-95EA-14759C78BF04}">
  <cacheSource type="worksheet">
    <worksheetSource ref="A7:R2237" sheet="CUT MN"/>
  </cacheSource>
  <cacheFields count="18">
    <cacheField name="Entidad" numFmtId="0">
      <sharedItems containsMixedTypes="1" containsNumber="1" containsInteger="1" minValue="6" maxValue="2339" count="138">
        <s v="N/I"/>
        <s v="99 - 02"/>
        <n v="46"/>
        <n v="344"/>
        <s v="99 - 04"/>
        <n v="601"/>
        <n v="903"/>
        <n v="905"/>
        <n v="417"/>
        <s v="99 - 03"/>
        <n v="249"/>
        <s v="IDH"/>
        <n v="1201"/>
        <n v="951"/>
        <n v="35"/>
        <n v="520"/>
        <n v="212"/>
        <n v="153"/>
        <n v="512"/>
        <n v="595"/>
        <n v="423"/>
        <n v="192"/>
        <n v="650"/>
        <n v="16"/>
        <n v="86"/>
        <n v="340"/>
        <n v="526"/>
        <n v="374"/>
        <n v="598"/>
        <n v="139"/>
        <n v="140"/>
        <n v="597"/>
        <n v="145"/>
        <n v="288"/>
        <n v="418"/>
        <n v="1339"/>
        <n v="342"/>
        <n v="548"/>
        <n v="283"/>
        <n v="203"/>
        <n v="291"/>
        <n v="382"/>
        <n v="389"/>
        <n v="593"/>
        <n v="266"/>
        <n v="244"/>
        <n v="513"/>
        <n v="303"/>
        <n v="862"/>
        <n v="525"/>
        <n v="802"/>
        <n v="130"/>
        <n v="299"/>
        <n v="41"/>
        <n v="517"/>
        <n v="15"/>
        <n v="301"/>
        <n v="587"/>
        <n v="132"/>
        <n v="156"/>
        <n v="190"/>
        <n v="201"/>
        <n v="206"/>
        <n v="6"/>
        <n v="311"/>
        <n v="387"/>
        <n v="670"/>
        <n v="385"/>
        <n v="253"/>
        <n v="213"/>
        <n v="594"/>
        <n v="78"/>
        <n v="81"/>
        <n v="20"/>
        <n v="117"/>
        <n v="660"/>
        <n v="267"/>
        <n v="293"/>
        <n v="902"/>
        <n v="10"/>
        <n v="580"/>
        <n v="599"/>
        <n v="47"/>
        <n v="53"/>
        <n v="591"/>
        <n v="223"/>
        <n v="70"/>
        <n v="154"/>
        <n v="373"/>
        <n v="590"/>
        <n v="302"/>
        <n v="514"/>
        <n v="292"/>
        <n v="578"/>
        <n v="551"/>
        <n v="572"/>
        <n v="234"/>
        <n v="155"/>
        <n v="576"/>
        <n v="378"/>
        <n v="680"/>
        <n v="573"/>
        <n v="134"/>
        <n v="310"/>
        <n v="25"/>
        <n v="290"/>
        <n v="681"/>
        <n v="163"/>
        <n v="30"/>
        <n v="596"/>
        <n v="287"/>
        <n v="66"/>
        <n v="222"/>
        <n v="586"/>
        <n v="1513"/>
        <n v="1312"/>
        <n v="119"/>
        <n v="129"/>
        <n v="865"/>
        <n v="313"/>
        <n v="169" u="1"/>
        <n v="295" u="1"/>
        <n v="294" u="1"/>
        <n v="1205" u="1"/>
        <n v="682" u="1"/>
        <n v="383" u="1"/>
        <n v="76" u="1"/>
        <n v="271" u="1"/>
        <n v="376" u="1"/>
        <n v="269" u="1"/>
        <n v="265" u="1"/>
        <n v="422" u="1"/>
        <n v="1430" u="1"/>
        <n v="585" u="1"/>
        <n v="2339" u="1"/>
        <n v="251" u="1"/>
        <n v="224" u="1"/>
        <n v="197" u="1"/>
      </sharedItems>
    </cacheField>
    <cacheField name="D.A." numFmtId="0">
      <sharedItems containsNonDate="0" containsString="0" containsBlank="1"/>
    </cacheField>
    <cacheField name="Descripción" numFmtId="0">
      <sharedItems count="138">
        <s v="No Identificado"/>
        <s v="Dirección General de Programación y Operaciones del Tesoro"/>
        <s v="Ministerio de Salud y Deportes"/>
        <s v="Instituto Plurinacional de Estudio de Lenguas y Culturas"/>
        <s v="Dirección General de Administración y Finanzas Territoriales"/>
        <s v="Empresa Boliviana de Producción Agropecuaria"/>
        <s v="Gobierno Autónomo Departamental de Cochabamba"/>
        <s v="Gobierno Autónomo Departamental de Potosí"/>
        <s v="Caja Nacional de Salud"/>
        <s v="Dirección General de Crédito Público"/>
        <s v="Central de Abastecimiento y Suministros de Salud"/>
        <s v="Impuesto Directo A Los Hidrocarburos"/>
        <s v="Gobierno Autónomo Municipal de La Paz"/>
        <s v="Banco Central de Bolivia"/>
        <s v="Ministerio de Economía y Finanzas Públicas"/>
        <s v="Empresa Metalúrgica VINTO - Nacionalizada"/>
        <s v="Instituto Nacional de Reforma Agraria"/>
        <s v="Observatorio Plurinacional de la Calidad  Educativa"/>
        <s v="Adm.de Aeropuertos y Servicios Auxiliares a la Naveg. Aérea"/>
        <s v="Gestora Pública de la Seguridad Social de Largo Plazo"/>
        <s v="Caja de Salud del Servicio Nal. de Caminos y Ramas Anexas"/>
        <s v="Servicio al Mejoramiento de la Navegación Amazónica"/>
        <s v="Asamblea Legislativa Plurinacional"/>
        <s v="Ministerio de Educación"/>
        <s v="Ministerio de Medio Ambiente y Agua"/>
        <s v="Servicio General de Identificación Personal"/>
        <s v="Bolivia TV"/>
        <s v="Agencia de Gobierno Electrónico y Tecnologías de Información y Comunicación"/>
        <s v="Empresa Pública &quot;Editorial del Estado Plurinacional de Bolivia&quot;"/>
        <s v="Universidad Mayor de San Andrés"/>
        <s v="Universidad Pública de El Alto"/>
        <s v="Empresa Pública Nacional Estratégica de Yacimientos de Litio Bolivianos"/>
        <s v="Universidad Autónoma Juan Misael Saracho"/>
        <s v="Servicio Nacional de Riego"/>
        <s v="Caja Petrolera de Salud"/>
        <s v="Gobierno Autónomo Municipal de Tacopaya"/>
        <s v="Agencia Estatal de Vivienda"/>
        <s v="Corporación de las Fuerzas Armadas p/ el Des. Nacional"/>
        <s v="Aduana Nacional"/>
        <s v="Autoridad de Supervisión del Sistema Financiero"/>
        <s v="Administradora Boliviana de Carreteras"/>
        <s v="Agencia de Infraestructura en Salud y Equipamiento Médico"/>
        <s v="Navegación Aérea y Aeropuertos Bolivianos"/>
        <s v="Empresa Pública YACANA"/>
        <s v="Direc. Dptal. de Educación La Paz"/>
        <s v="Servicio Nacional de Aerofotogrametría"/>
        <s v="Yacimientos Petrolíferos Fiscales Bolivianos"/>
        <s v="Servicio Departamental de Riego - Tarija"/>
        <s v="Fondo Nacional de Desarrollo Regional"/>
        <s v="Transportes Aéreos Bolivianos"/>
        <s v="Empresa Local de Agua Potable y Alcantarillado Sucre"/>
        <s v="Fondo de Financiamiento para la Minería"/>
        <s v="Servicio Departamental de Riego - La Paz"/>
        <s v="Ministerio de Desarrollo Productivo y Economía Plural"/>
        <s v="Corporación Minera de Bolivia"/>
        <s v="Ministerio de Gobierno"/>
        <s v="Servicio Departamental de Riego - Oruro"/>
        <s v="Empresa Estratégica Boliviana de Construcción y Conservación de Infraestructura Civil"/>
        <s v="Servicio de Desarrollo de las Empresas Púb. Productivas"/>
        <s v="Servicio Plurinacional de Asistencia a la Víctima"/>
        <s v="Autoridad Jurisdiccional Administrativa Minera"/>
        <s v="Agencia para el Des. de las Macroreg. y Zonas Fronterizas"/>
        <s v="Instituto Nacional de Estadística"/>
        <s v="Vicepresidencia del Estado Plurinacional"/>
        <s v="Autoridad de Fisc y Ctrol Soc de Agua Potable Saneam.Básico"/>
        <s v="Agencia del Desarrollo del Cine y Audiovisual Bolivianos"/>
        <s v="Órgano Electoral Plurinacional"/>
        <s v="Autoridad de Supervisión de la Seguridad Social de Corto Plazo"/>
        <s v="Entidad Ejecutora de Medio Ambiente y Agua"/>
        <s v="Servicio Nacional de Meteorología e Hidrología"/>
        <s v="Administración de Servicios Portuarios - Bolivia"/>
        <s v="Ministerio de Hidrocarburos y Energías"/>
        <s v="Ministerio de Obras Públicas, Servicios y Vivienda"/>
        <s v="Ministerio de Defensa"/>
        <s v="Dirección General de Aeronáutica Civil"/>
        <s v="Órgano Judicial"/>
        <s v="Direc. Dptal. de Educación Cochabamba"/>
        <s v="Fundación Cultural del Banco Central de Bolivia"/>
        <s v="Gobierno Autónomo Departamental de La Paz"/>
        <s v="Ministerio de Relaciones Exteriores"/>
        <s v="Depósitos Aduaneros Bolivianos"/>
        <s v="Empresa Boliviana de Alimentos y Derivados"/>
        <s v="Ministerio de Desarrollo Rural y Tierras"/>
        <s v="Ministerio de Culturas, Descolonización y Despatriarcalización"/>
        <s v="Empresa Estatal de Transporte por Cable &quot;Mi teleférico&quot;"/>
        <s v="Fondo Nacional de Desarrollo Forestal"/>
        <s v="Ministerio de Trabajo, Empleo y Previsión Social"/>
        <s v="Museo Nacional de Historia Natural"/>
        <s v="Fondo de Desarrollo Indigena"/>
        <s v="Empresa Pública &quot;QUIPUS&quot;"/>
        <s v="Servicio Departamental de Riego - Potosí"/>
        <s v="Empresa Nacional de Electricidad"/>
        <s v="Vías Bolivia"/>
        <s v="Boliviana de Aviación"/>
        <s v="Empresa Naviera Boliviana"/>
        <s v="Empresa de Apoyo a la Producción de Alimentos"/>
        <s v="Servicio Geológico Minero "/>
        <s v="Dirección del Notariado Plurinacional"/>
        <s v="Empresa Pública Nacional Estratégica Cartones de Bolivia"/>
        <s v="Servicio Nacional Textil"/>
        <s v="Contraloria General del Estado"/>
        <s v="Empresa Siderúrgica del Mutún"/>
        <s v="Consejo Nacional de Vivienda Policial"/>
        <s v="Autoridad de Regulación y Fiscalización de Telecomunicaciones y Transportes"/>
        <s v="Ministerio de la Presidencia"/>
        <s v="Servicio de Impuestos Nacionales"/>
        <s v="Ministerio Público"/>
        <s v="Agencia Nacional de Hidrocarburos"/>
        <s v="Ministerio de Justicia y Transparencia Institucional"/>
        <s v="Empresa Pública Transporte Aéreo Militar "/>
        <s v="Fondo Nacional de Inversión Productiva y Social"/>
        <s v="Ministerio de Planificación del Desarrollo"/>
        <s v="Instituto Nacional de Innovación Agropecuaria y Forestal"/>
        <s v="Empresa Azucarera San Buenaventura"/>
        <s v="Gobierno Autónomo Municipal de Pocoata"/>
        <s v="Gobierno Autónomo Municipal de Sacaba"/>
        <s v="Agencia para el Des. de la Soc. de la Información en Bolivia"/>
        <s v="Escuela de Gestión Pública Plurinacional"/>
        <s v="Fondo de Desarrollo del Sist.Fin. y Apoyo al Sec.Productivo"/>
        <s v="Autoridad de Fiscalización y Control de Pensiones y Seguros - APS"/>
        <s v="Gobierno Autónomo Municipal de El Alto de La Paz" u="1"/>
        <s v="Autoridad General de Impugnación Tributaria" u="1"/>
        <s v="Caja Bancaria Estatal de Salud" u="1"/>
        <s v="Univ. Indígena Bol. Comun. Intercult Prod. Casimiro Huanca" u="1"/>
        <s v="Defensoria del Pueblo" u="1"/>
        <s v="Direc. Dptal. de Educación Potosí" u="1"/>
        <s v="Agencia Boliviana Espacial" u="1"/>
        <s v="Agencia Boliviana de Energía Nuclear" u="1"/>
        <s v="Univ. Indígena Bol. Comun. Intercultl Prod. Tupak Katari" u="1"/>
        <s v="Instituto Nacional de Salud Ocupacional" u="1"/>
        <s v="EMPRESA MUNICIPAL FABRICA DE JOYAS" u="1"/>
        <s v="Insumos Bolivia" u="1"/>
        <s v="Ministerio de Minería y Metalurgia" u="1"/>
        <s v="Agencia Boliviana de Correos &quot;Correos de Bolivia&quot;" u="1"/>
        <s v="Direc. Dptal. de Educación  Chuquisaca" u="1"/>
        <s v="Direc. Dptal. de Educación Santa Cruz" u="1"/>
        <s v="DIRECCIÓN ESTRATÉGICA DE REIVINDICACION MARÍTIMA, SILALA Y RECURSOS HÍDRICOS INTERNACIONALES" u="1"/>
        <s v="Gobierno Autónomo Municipal de Carangas" u="1"/>
      </sharedItems>
    </cacheField>
    <cacheField name="Fecha de operación_x000a_(DD/MM/AA)" numFmtId="14">
      <sharedItems containsSemiMixedTypes="0" containsNonDate="0" containsDate="1" containsString="0" minDate="2023-01-03T00:00:00" maxDate="2023-06-01T00:00:00" count="102">
        <d v="2023-01-03T00:00:00"/>
        <d v="2023-01-05T00:00:00"/>
        <d v="2023-01-06T00:00:00"/>
        <d v="2023-01-09T00:00:00"/>
        <d v="2023-01-10T00:00:00"/>
        <d v="2023-01-11T00:00:00"/>
        <d v="2023-01-12T00:00:00"/>
        <d v="2023-01-13T00:00:00"/>
        <d v="2023-01-16T00:00:00"/>
        <d v="2023-01-17T00:00:00"/>
        <d v="2023-01-18T00:00:00"/>
        <d v="2023-01-19T00:00:00"/>
        <d v="2023-01-20T00:00:00"/>
        <d v="2023-01-24T00:00:00"/>
        <d v="2023-01-25T00:00:00"/>
        <d v="2023-01-26T00:00:00"/>
        <d v="2023-01-27T00:00:00"/>
        <d v="2023-01-30T00:00:00"/>
        <d v="2023-01-31T00:00:00"/>
        <d v="2023-01-04T00:00:00"/>
        <d v="2023-02-01T00:00:00"/>
        <d v="2023-02-02T00:00:00"/>
        <d v="2023-02-03T00:00:00"/>
        <d v="2023-02-06T00:00:00"/>
        <d v="2023-02-07T00:00:00"/>
        <d v="2023-02-08T00:00:00"/>
        <d v="2023-02-09T00:00:00"/>
        <d v="2023-02-10T00:00:00"/>
        <d v="2023-02-13T00:00:00"/>
        <d v="2023-02-14T00:00:00"/>
        <d v="2023-02-15T00:00:00"/>
        <d v="2023-02-16T00:00:00"/>
        <d v="2023-02-17T00:00:00"/>
        <d v="2023-02-22T00:00:00"/>
        <d v="2023-02-23T00:00:00"/>
        <d v="2023-02-24T00:00:00"/>
        <d v="2023-02-27T00:00:00"/>
        <d v="2023-02-28T00:00:00"/>
        <d v="2023-03-01T00:00:00"/>
        <d v="2023-03-02T00:00:00"/>
        <d v="2023-03-03T00:00:00"/>
        <d v="2023-03-06T00:00:00"/>
        <d v="2023-03-07T00:00:00"/>
        <d v="2023-03-08T00:00:00"/>
        <d v="2023-03-09T00:00:00"/>
        <d v="2023-03-10T00:00:00"/>
        <d v="2023-03-13T00:00:00"/>
        <d v="2023-03-14T00:00:00"/>
        <d v="2023-03-15T00:00:00"/>
        <d v="2023-03-16T00:00:00"/>
        <d v="2023-03-17T00:00:00"/>
        <d v="2023-03-20T00:00:00"/>
        <d v="2023-03-21T00:00:00"/>
        <d v="2023-03-22T00:00:00"/>
        <d v="2023-03-23T00:00:00"/>
        <d v="2023-03-24T00:00:00"/>
        <d v="2023-03-27T00:00:00"/>
        <d v="2023-03-28T00:00:00"/>
        <d v="2023-03-29T00:00:00"/>
        <d v="2023-03-30T00:00:00"/>
        <d v="2023-03-31T00:00:00"/>
        <d v="2023-04-03T00:00:00"/>
        <d v="2023-04-04T00:00:00"/>
        <d v="2023-04-05T00:00:00"/>
        <d v="2023-04-06T00:00:00"/>
        <d v="2023-04-10T00:00:00"/>
        <d v="2023-04-11T00:00:00"/>
        <d v="2023-04-12T00:00:00"/>
        <d v="2023-04-13T00:00:00"/>
        <d v="2023-04-14T00:00:00"/>
        <d v="2023-04-17T00:00:00"/>
        <d v="2023-04-18T00:00:00"/>
        <d v="2023-04-19T00:00:00"/>
        <d v="2023-04-20T00:00:00"/>
        <d v="2023-04-21T00:00:00"/>
        <d v="2023-04-24T00:00:00"/>
        <d v="2023-04-25T00:00:00"/>
        <d v="2023-04-26T00:00:00"/>
        <d v="2023-04-27T00:00:00"/>
        <d v="2023-04-28T00:00:00"/>
        <d v="2023-05-02T00:00:00"/>
        <d v="2023-05-03T00:00:00"/>
        <d v="2023-05-04T00:00:00"/>
        <d v="2023-05-05T00:00:00"/>
        <d v="2023-05-08T00:00:00"/>
        <d v="2023-05-09T00:00:00"/>
        <d v="2023-05-10T00:00:00"/>
        <d v="2023-05-11T00:00:00"/>
        <d v="2023-05-12T00:00:00"/>
        <d v="2023-05-15T00:00:00"/>
        <d v="2023-05-16T00:00:00"/>
        <d v="2023-05-17T00:00:00"/>
        <d v="2023-05-18T00:00:00"/>
        <d v="2023-05-19T00:00:00"/>
        <d v="2023-05-22T00:00:00"/>
        <d v="2023-05-23T00:00:00"/>
        <d v="2023-05-24T00:00:00"/>
        <d v="2023-05-25T00:00:00"/>
        <d v="2023-05-26T00:00:00"/>
        <d v="2023-05-29T00:00:00"/>
        <d v="2023-05-30T00:00:00"/>
        <d v="2023-05-31T00:00:00"/>
      </sharedItems>
      <fieldGroup base="3">
        <rangePr groupBy="months" startDate="2023-01-03T00:00:00" endDate="2023-06-01T00:00:00"/>
        <groupItems count="14">
          <s v="&lt;3/1/2023"/>
          <s v="ene"/>
          <s v="feb"/>
          <s v="mar"/>
          <s v="abr"/>
          <s v="may"/>
          <s v="jun"/>
          <s v="jul"/>
          <s v="ago"/>
          <s v="sep"/>
          <s v="oct"/>
          <s v="nov"/>
          <s v="dic"/>
          <s v="&gt;1/6/2023"/>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1" maxValue="5754180"/>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520975494.95999998"/>
    </cacheField>
    <cacheField name="Créditos_x000a_(Bs)" numFmtId="164">
      <sharedItems containsSemiMixedTypes="0" containsString="0" containsNumber="1" minValue="0" maxValue="350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83.71864259259" createdVersion="8" refreshedVersion="8" minRefreshableVersion="3" recordCount="133" xr:uid="{7CF641CC-09C8-4B93-B91B-DF4C0366D205}">
  <cacheSource type="worksheet">
    <worksheetSource ref="A7:T140" sheet="CUT ME"/>
  </cacheSource>
  <cacheFields count="20">
    <cacheField name="Entidad" numFmtId="0">
      <sharedItems containsMixedTypes="1" containsNumber="1" containsInteger="1" minValue="10" maxValue="681" count="19">
        <s v="99 - 02"/>
        <n v="681"/>
        <s v="99 - 03"/>
        <n v="376"/>
        <n v="203"/>
        <n v="16"/>
        <n v="291"/>
        <n v="86"/>
        <n v="513"/>
        <n v="10"/>
        <n v="78"/>
        <n v="20"/>
        <n v="47"/>
        <n v="670"/>
        <n v="389"/>
        <n v="212" u="1"/>
        <n v="249" u="1"/>
        <n v="514" u="1"/>
        <n v="132" u="1"/>
      </sharedItems>
    </cacheField>
    <cacheField name="D.A." numFmtId="0">
      <sharedItems containsNonDate="0" containsString="0" containsBlank="1"/>
    </cacheField>
    <cacheField name="Descripción" numFmtId="0">
      <sharedItems count="19">
        <s v="Dirección General de Programación y Operaciones del Tesoro"/>
        <s v="Ministerio Público"/>
        <s v="Dirección General de Crédito Público"/>
        <s v="Agencia Boliviana de Energía Nuclear"/>
        <s v="Autoridad de Supervisión del Sistema Financiero"/>
        <s v="Ministerio de Educación"/>
        <s v="Administradora Boliviana de Carreteras"/>
        <s v="Ministerio de Medio Ambiente y Agua"/>
        <s v="Yacimientos Petrolíferos Fiscales Bolivianos"/>
        <s v="Ministerio de Relaciones Exteriores"/>
        <s v="Ministerio de Hidrocarburos y Energías"/>
        <s v="Ministerio de Defensa"/>
        <s v="Ministerio de Desarrollo Rural y Tierras"/>
        <s v="Órgano Electoral Plurinacional"/>
        <s v="Navegación Aérea y Aeropuertos Bolivianos"/>
        <s v="Central de Abastecimiento y Suministros de Salud" u="1"/>
        <s v="Servicio de Desarrollo de las Empresas Púb. Productivas" u="1"/>
        <s v="Empresa Nacional de Electricidad" u="1"/>
        <s v="Instituto Nacional de Reforma Agraria" u="1"/>
      </sharedItems>
    </cacheField>
    <cacheField name="Fecha de operación_x000a_(DD/MM/AA)" numFmtId="14">
      <sharedItems containsSemiMixedTypes="0" containsNonDate="0" containsDate="1" containsString="0" minDate="2023-01-04T00:00:00" maxDate="2023-06-01T00:00:00" count="80">
        <d v="2023-01-04T00:00:00"/>
        <d v="2023-01-09T00:00:00"/>
        <d v="2023-01-10T00:00:00"/>
        <d v="2023-01-12T00:00:00"/>
        <d v="2023-01-13T00:00:00"/>
        <d v="2023-01-16T00:00:00"/>
        <d v="2023-01-18T00:00:00"/>
        <d v="2023-01-19T00:00:00"/>
        <d v="2023-01-20T00:00:00"/>
        <d v="2023-01-24T00:00:00"/>
        <d v="2023-01-25T00:00:00"/>
        <d v="2023-01-26T00:00:00"/>
        <d v="2023-01-27T00:00:00"/>
        <d v="2023-01-31T00:00:00"/>
        <d v="2023-02-03T00:00:00"/>
        <d v="2023-02-06T00:00:00"/>
        <d v="2023-02-07T00:00:00"/>
        <d v="2023-02-08T00:00:00"/>
        <d v="2023-02-09T00:00:00"/>
        <d v="2023-02-10T00:00:00"/>
        <d v="2023-02-13T00:00:00"/>
        <d v="2023-02-14T00:00:00"/>
        <d v="2023-02-15T00:00:00"/>
        <d v="2023-02-16T00:00:00"/>
        <d v="2023-02-17T00:00:00"/>
        <d v="2023-02-22T00:00:00"/>
        <d v="2023-02-23T00:00:00"/>
        <d v="2023-02-27T00:00:00"/>
        <d v="2023-03-01T00:00:00"/>
        <d v="2023-03-03T00:00:00"/>
        <d v="2023-03-06T00:00:00"/>
        <d v="2023-03-07T00:00:00"/>
        <d v="2023-03-08T00:00:00"/>
        <d v="2023-03-10T00:00:00"/>
        <d v="2023-03-15T00:00:00"/>
        <d v="2023-03-16T00:00:00"/>
        <d v="2023-03-17T00:00:00"/>
        <d v="2023-03-24T00:00:00"/>
        <d v="2023-03-27T00:00:00"/>
        <d v="2023-03-28T00:00:00"/>
        <d v="2023-03-30T00:00:00"/>
        <d v="2023-03-31T00:00:00"/>
        <d v="2023-04-04T00:00:00"/>
        <d v="2023-04-05T00:00:00"/>
        <d v="2023-04-06T00:00:00"/>
        <d v="2023-04-10T00:00:00"/>
        <d v="2023-04-11T00:00:00"/>
        <d v="2023-04-12T00:00:00"/>
        <d v="2023-04-13T00:00:00"/>
        <d v="2023-04-14T00:00:00"/>
        <d v="2023-04-17T00:00:00"/>
        <d v="2023-04-18T00:00:00"/>
        <d v="2023-04-19T00:00:00"/>
        <d v="2023-04-20T00:00:00"/>
        <d v="2023-04-21T00:00:00"/>
        <d v="2023-04-24T00:00:00"/>
        <d v="2023-04-25T00:00:00"/>
        <d v="2023-04-27T00:00:00"/>
        <d v="2023-04-28T00:00:00"/>
        <d v="2023-05-02T00:00:00"/>
        <d v="2023-05-03T00:00:00"/>
        <d v="2023-05-04T00:00:00"/>
        <d v="2023-05-05T00:00:00"/>
        <d v="2023-05-08T00:00:00"/>
        <d v="2023-05-09T00:00:00"/>
        <d v="2023-05-10T00:00:00"/>
        <d v="2023-05-11T00:00:00"/>
        <d v="2023-05-12T00:00:00"/>
        <d v="2023-05-15T00:00:00"/>
        <d v="2023-05-16T00:00:00"/>
        <d v="2023-05-17T00:00:00"/>
        <d v="2023-05-18T00:00:00"/>
        <d v="2023-05-19T00:00:00"/>
        <d v="2023-05-23T00:00:00"/>
        <d v="2023-05-24T00:00:00"/>
        <d v="2023-05-25T00:00:00"/>
        <d v="2023-05-26T00:00:00"/>
        <d v="2023-05-29T00:00:00"/>
        <d v="2023-05-30T00:00:00"/>
        <d v="2023-05-31T00:00:00"/>
      </sharedItems>
      <fieldGroup base="3">
        <rangePr groupBy="months" startDate="2023-01-04T00:00:00" endDate="2023-06-01T00:00:00"/>
        <groupItems count="14">
          <s v="&lt;4/1/2023"/>
          <s v="ene"/>
          <s v="feb"/>
          <s v="mar"/>
          <s v="abr"/>
          <s v="may"/>
          <s v="jun"/>
          <s v="jul"/>
          <s v="ago"/>
          <s v="sep"/>
          <s v="oct"/>
          <s v="nov"/>
          <s v="dic"/>
          <s v="&gt;1/6/2023"/>
        </groupItems>
      </fieldGroup>
    </cacheField>
    <cacheField name="Nro. Comp. BCB" numFmtId="14">
      <sharedItems containsBlank="1"/>
    </cacheField>
    <cacheField name="Tipo de Operación" numFmtId="0">
      <sharedItems/>
    </cacheField>
    <cacheField name="Nro. Doc. Extracto" numFmtId="0">
      <sharedItems containsSemiMixedTypes="0" containsString="0" containsNumber="1" containsInteger="1" minValue="16976" maxValue="2290103"/>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3390526.619999999"/>
    </cacheField>
    <cacheField name="Créditos_x000a_(USD)" numFmtId="164">
      <sharedItems containsSemiMixedTypes="0" containsString="0" containsNumber="1" minValue="0" maxValue="74852801"/>
    </cacheField>
    <cacheField name="Débitos_x000a_(Bs)" numFmtId="164">
      <sharedItems containsSemiMixedTypes="0" containsString="0" containsNumber="1" minValue="0" maxValue="91859012.609999999"/>
    </cacheField>
    <cacheField name="Créditos_x000a_(Bs)" numFmtId="164">
      <sharedItems containsSemiMixedTypes="0" containsString="0" containsNumber="1" minValue="0" maxValue="513490214.86000001"/>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83.718817592591" createdVersion="8" refreshedVersion="8" minRefreshableVersion="3" recordCount="166" xr:uid="{F5DCB212-45A4-4357-A4E0-21F40A7D6E4E}">
  <cacheSource type="worksheet">
    <worksheetSource ref="A7:Q173" sheet="TRL MN"/>
  </cacheSource>
  <cacheFields count="17">
    <cacheField name="Entidad" numFmtId="1">
      <sharedItems containsMixedTypes="1" containsNumber="1" containsInteger="1" minValue="15" maxValue="573" count="21">
        <s v="99 - 01"/>
        <s v="99 - 02"/>
        <n v="513"/>
        <n v="383"/>
        <n v="15"/>
        <n v="573"/>
        <n v="291"/>
        <n v="253"/>
        <n v="86"/>
        <n v="41"/>
        <n v="46"/>
        <n v="212"/>
        <n v="389"/>
        <n v="47"/>
        <n v="117"/>
        <n v="20"/>
        <n v="548"/>
        <n v="287"/>
        <n v="66"/>
        <n v="30"/>
        <n v="132"/>
      </sharedItems>
    </cacheField>
    <cacheField name="D.A." numFmtId="1">
      <sharedItems containsSemiMixedTypes="0" containsString="0" containsNumber="1" containsInteger="1" minValue="1" maxValue="13"/>
    </cacheField>
    <cacheField name="Descripción" numFmtId="0">
      <sharedItems count="20">
        <s v="Dirección General de Programación y Operaciones del Tesoro"/>
        <s v="Yacimientos Petrolíferos Fiscales Bolivianos"/>
        <s v="Agencia Boliviana de Correos &quot;Correos de Bolivia&quot;"/>
        <s v="Ministerio de Gobierno"/>
        <s v="Empresa Siderúrgica del Mutún"/>
        <s v="Administradora Boliviana de Carreteras"/>
        <s v="Entidad Ejecutora de Medio Ambiente y Agua"/>
        <s v="Ministerio de Medio Ambiente y Agua"/>
        <s v="Ministerio de Desarrollo Productivo y Economía Plural"/>
        <s v="Ministerio de Salud y Deportes"/>
        <s v="Instituto Nacional de Reforma Agraria"/>
        <s v="Navegación Aérea y Aeropuertos Bolivianos"/>
        <s v="Ministerio de Desarrollo Rural y Tierras"/>
        <s v="Dirección General de Aeronáutica Civil"/>
        <s v="Ministerio de Defensa"/>
        <s v="Corporación de las Fuerzas Armadas p/ el Des. Nacional"/>
        <s v="Fondo Nacional de Inversión Productiva y Social"/>
        <s v="Ministerio de Planificación del Desarrollo"/>
        <s v="Ministerio de Justicia y Transparencia Institucional"/>
        <s v="Servicio de Desarrollo de las Empresas Púb. Productivas"/>
      </sharedItems>
    </cacheField>
    <cacheField name="Fecha de operación_x000a_(DD/MM/AA)" numFmtId="14">
      <sharedItems containsSemiMixedTypes="0" containsNonDate="0" containsDate="1" containsString="0" minDate="2023-01-10T00:00:00" maxDate="2023-06-01T00:00:00" count="43">
        <d v="2023-01-10T00:00:00"/>
        <d v="2023-01-12T00:00:00"/>
        <d v="2023-01-31T00:00:00"/>
        <d v="2023-02-02T00:00:00"/>
        <d v="2023-02-10T00:00:00"/>
        <d v="2023-03-02T00:00:00"/>
        <d v="2023-03-06T00:00:00"/>
        <d v="2023-03-09T00:00:00"/>
        <d v="2023-03-15T00:00:00"/>
        <d v="2023-03-16T00:00:00"/>
        <d v="2023-03-20T00:00:00"/>
        <d v="2023-03-22T00:00:00"/>
        <d v="2023-03-24T00:00:00"/>
        <d v="2023-03-27T00:00:00"/>
        <d v="2023-03-29T00:00:00"/>
        <d v="2023-03-30T00:00:00"/>
        <d v="2023-04-03T00:00:00"/>
        <d v="2023-04-06T00:00:00"/>
        <d v="2023-04-10T00:00:00"/>
        <d v="2023-04-11T00:00:00"/>
        <d v="2023-04-17T00:00:00"/>
        <d v="2023-04-18T00:00:00"/>
        <d v="2023-04-19T00:00:00"/>
        <d v="2023-04-20T00:00:00"/>
        <d v="2023-04-27T00:00:00"/>
        <d v="2023-04-28T00:00:00"/>
        <d v="2023-05-03T00:00:00"/>
        <d v="2023-05-04T00:00:00"/>
        <d v="2023-05-05T00:00:00"/>
        <d v="2023-05-08T00:00:00"/>
        <d v="2023-05-09T00:00:00"/>
        <d v="2023-05-10T00:00:00"/>
        <d v="2023-05-11T00:00:00"/>
        <d v="2023-05-12T00:00:00"/>
        <d v="2023-05-17T00:00:00"/>
        <d v="2023-05-19T00:00:00"/>
        <d v="2023-05-22T00:00:00"/>
        <d v="2023-05-23T00:00:00"/>
        <d v="2023-05-24T00:00:00"/>
        <d v="2023-05-25T00:00:00"/>
        <d v="2023-05-26T00:00:00"/>
        <d v="2023-05-29T00:00:00"/>
        <d v="2023-05-31T00:00:00"/>
      </sharedItems>
      <fieldGroup base="3">
        <rangePr groupBy="months" startDate="2023-01-10T00:00:00" endDate="2023-06-01T00:00:00"/>
        <groupItems count="14">
          <s v="&lt;10/1/2023"/>
          <s v="ene"/>
          <s v="feb"/>
          <s v="mar"/>
          <s v="abr"/>
          <s v="may"/>
          <s v="jun"/>
          <s v="jul"/>
          <s v="ago"/>
          <s v="sep"/>
          <s v="oct"/>
          <s v="nov"/>
          <s v="dic"/>
          <s v="&gt;1/6/2023"/>
        </groupItems>
      </fieldGroup>
    </cacheField>
    <cacheField name="Nro. _x000a_TRL" numFmtId="1">
      <sharedItems containsSemiMixedTypes="0" containsString="0" containsNumber="1" containsInteger="1" minValue="20" maxValue="2145"/>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216593812.59"/>
    </cacheField>
    <cacheField name="Créditos_x000a_(Bs)" numFmtId="164">
      <sharedItems containsSemiMixedTypes="0" containsString="0" containsNumber="1" minValue="0" maxValue="216593812.59"/>
    </cacheField>
    <cacheField name="Importe" numFmtId="164">
      <sharedItems containsSemiMixedTypes="0" containsString="0" containsNumber="1" minValue="50.01" maxValue="216593812.59"/>
    </cacheField>
    <cacheField name="N° Asiento manual (2)" numFmtId="1">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83.718926851849" createdVersion="8" refreshedVersion="8" minRefreshableVersion="3" recordCount="135" xr:uid="{15D8851D-2B03-4954-82D3-9DC29A8E02F5}">
  <cacheSource type="worksheet">
    <worksheetSource ref="A7:Q142" sheet="TRL ME"/>
  </cacheSource>
  <cacheFields count="17">
    <cacheField name="Entidad" numFmtId="0">
      <sharedItems containsMixedTypes="1" containsNumber="1" containsInteger="1" minValue="15" maxValue="573" count="15">
        <s v="99 - 02"/>
        <n v="513"/>
        <n v="383"/>
        <n v="573"/>
        <n v="291"/>
        <n v="86"/>
        <n v="212"/>
        <n v="389"/>
        <n v="253"/>
        <n v="47"/>
        <n v="117"/>
        <n v="15"/>
        <n v="46"/>
        <n v="287"/>
        <n v="132"/>
      </sharedItems>
    </cacheField>
    <cacheField name="D.A." numFmtId="0">
      <sharedItems containsSemiMixedTypes="0" containsString="0" containsNumber="1" containsInteger="1" minValue="1" maxValue="13"/>
    </cacheField>
    <cacheField name="Descripción" numFmtId="0">
      <sharedItems count="15">
        <s v="Dirección General de Programación y Operaciones del Tesoro"/>
        <s v="Yacimientos Petrolíferos Fiscales Bolivianos"/>
        <s v="Agencia Boliviana de Correos &quot;Correos de Bolivia&quot;"/>
        <s v="Empresa Siderúrgica del Mutún"/>
        <s v="Administradora Boliviana de Carreteras"/>
        <s v="Ministerio de Medio Ambiente y Agua"/>
        <s v="Instituto Nacional de Reforma Agraria"/>
        <s v="Navegación Aérea y Aeropuertos Bolivianos"/>
        <s v="Entidad Ejecutora de Medio Ambiente y Agua"/>
        <s v="Ministerio de Desarrollo Rural y Tierras"/>
        <s v="Dirección General de Aeronáutica Civil"/>
        <s v="Ministerio de Gobierno"/>
        <s v="Ministerio de Salud y Deportes"/>
        <s v="Fondo Nacional de Inversión Productiva y Social"/>
        <s v="Servicio de Desarrollo de las Empresas Púb. Productivas"/>
      </sharedItems>
    </cacheField>
    <cacheField name="Fecha de operación_x000a_(DD/MM/AA)" numFmtId="14">
      <sharedItems containsSemiMixedTypes="0" containsNonDate="0" containsDate="1" containsString="0" minDate="2023-01-12T00:00:00" maxDate="2023-06-01T00:00:00" count="37">
        <d v="2023-01-12T00:00:00"/>
        <d v="2023-02-08T00:00:00"/>
        <d v="2023-03-02T00:00:00"/>
        <d v="2023-03-09T00:00:00"/>
        <d v="2023-03-15T00:00:00"/>
        <d v="2023-03-16T00:00:00"/>
        <d v="2023-03-20T00:00:00"/>
        <d v="2023-03-22T00:00:00"/>
        <d v="2023-03-24T00:00:00"/>
        <d v="2023-03-27T00:00:00"/>
        <d v="2023-03-29T00:00:00"/>
        <d v="2023-03-30T00:00:00"/>
        <d v="2023-04-03T00:00:00"/>
        <d v="2023-04-06T00:00:00"/>
        <d v="2023-04-10T00:00:00"/>
        <d v="2023-04-11T00:00:00"/>
        <d v="2023-04-17T00:00:00"/>
        <d v="2023-04-18T00:00:00"/>
        <d v="2023-04-20T00:00:00"/>
        <d v="2023-04-27T00:00:00"/>
        <d v="2023-04-28T00:00:00"/>
        <d v="2023-05-03T00:00:00"/>
        <d v="2023-05-04T00:00:00"/>
        <d v="2023-05-05T00:00:00"/>
        <d v="2023-05-08T00:00:00"/>
        <d v="2023-05-09T00:00:00"/>
        <d v="2023-05-10T00:00:00"/>
        <d v="2023-05-11T00:00:00"/>
        <d v="2023-05-12T00:00:00"/>
        <d v="2023-05-17T00:00:00"/>
        <d v="2023-05-22T00:00:00"/>
        <d v="2023-05-23T00:00:00"/>
        <d v="2023-05-24T00:00:00"/>
        <d v="2023-05-25T00:00:00"/>
        <d v="2023-05-26T00:00:00"/>
        <d v="2023-05-29T00:00:00"/>
        <d v="2023-05-31T00:00:00"/>
      </sharedItems>
      <fieldGroup base="3">
        <rangePr groupBy="months" startDate="2023-01-12T00:00:00" endDate="2023-06-01T00:00:00"/>
        <groupItems count="14">
          <s v="&lt;12/1/2023"/>
          <s v="ene"/>
          <s v="feb"/>
          <s v="mar"/>
          <s v="abr"/>
          <s v="may"/>
          <s v="jun"/>
          <s v="jul"/>
          <s v="ago"/>
          <s v="sep"/>
          <s v="oct"/>
          <s v="nov"/>
          <s v="dic"/>
          <s v="&gt;1/6/2023"/>
        </groupItems>
      </fieldGroup>
    </cacheField>
    <cacheField name="Nro. _x000a_TRL" numFmtId="0">
      <sharedItems containsSemiMixedTypes="0" containsString="0" containsNumber="1" containsInteger="1" minValue="28" maxValue="2144"/>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31119800.66"/>
    </cacheField>
    <cacheField name="Créditos_x000a_(USD)" numFmtId="164">
      <sharedItems containsSemiMixedTypes="0" containsString="0" containsNumber="1" minValue="0" maxValue="31119800.66"/>
    </cacheField>
    <cacheField name="Débitos_x000a_(Bs)" numFmtId="164">
      <sharedItems containsSemiMixedTypes="0" containsString="0" containsNumber="1" minValue="0" maxValue="213481832.52760002"/>
    </cacheField>
    <cacheField name="Créditos_x000a_(Bs)" numFmtId="164">
      <sharedItems containsSemiMixedTypes="0" containsString="0" containsNumber="1" minValue="0" maxValue="213481832.52760002"/>
    </cacheField>
    <cacheField name="Importe" numFmtId="164">
      <sharedItems containsSemiMixedTypes="0" containsString="0" containsNumber="1" minValue="50.009399999999999" maxValue="213481832.52760002"/>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083.719022685182" createdVersion="8" refreshedVersion="8" minRefreshableVersion="3" recordCount="74" xr:uid="{9D742697-91DC-4EFC-9BE7-C674B2FAF7F0}">
  <cacheSource type="worksheet">
    <worksheetSource ref="A7:H79" sheet="CDI"/>
  </cacheSource>
  <cacheFields count="8">
    <cacheField name="Entidad" numFmtId="0">
      <sharedItems containsMixedTypes="1" containsNumber="1" containsInteger="1" minValue="20" maxValue="683" count="59">
        <n v="20"/>
        <n v="25"/>
        <n v="41"/>
        <n v="46"/>
        <n v="47"/>
        <n v="66"/>
        <n v="70"/>
        <n v="78"/>
        <n v="81"/>
        <s v="99 - 02"/>
        <n v="109"/>
        <n v="117"/>
        <n v="132"/>
        <n v="133"/>
        <n v="134"/>
        <n v="163"/>
        <n v="192"/>
        <n v="203"/>
        <n v="222"/>
        <n v="223"/>
        <n v="225"/>
        <n v="234"/>
        <n v="249"/>
        <n v="253"/>
        <n v="269"/>
        <n v="283"/>
        <n v="291"/>
        <n v="293"/>
        <n v="294"/>
        <n v="295"/>
        <n v="296"/>
        <n v="310"/>
        <n v="312"/>
        <n v="315"/>
        <n v="324"/>
        <n v="343"/>
        <n v="344"/>
        <n v="347"/>
        <n v="387"/>
        <n v="389"/>
        <n v="526"/>
        <n v="548"/>
        <n v="572"/>
        <n v="573"/>
        <n v="576"/>
        <n v="578"/>
        <n v="586"/>
        <n v="587"/>
        <n v="591"/>
        <n v="598"/>
        <n v="599"/>
        <n v="660"/>
        <n v="670"/>
        <n v="680"/>
        <n v="681"/>
        <n v="683"/>
        <n v="290" u="1"/>
        <n v="383" u="1"/>
        <n v="227" u="1"/>
      </sharedItems>
    </cacheField>
    <cacheField name="D.A." numFmtId="0">
      <sharedItems containsSemiMixedTypes="0" containsString="0" containsNumber="1" containsInteger="1" minValue="1" maxValue="26"/>
    </cacheField>
    <cacheField name="Descripción" numFmtId="0">
      <sharedItems count="59">
        <s v="Ministerio de Defensa"/>
        <s v="Ministerio de la Presidencia"/>
        <s v="Ministerio de Desarrollo Productivo y Economía Plural"/>
        <s v="Ministerio de Salud y Deportes"/>
        <s v="Ministerio de Desarrollo Rural y Tierras"/>
        <s v="Ministerio de Planificación del Desarrollo"/>
        <s v="Ministerio de Trabajo, Empleo y Previsión Social"/>
        <s v="Ministerio de Hidrocarburos y Energías"/>
        <s v="Ministerio de Obras Públicas, Servicios y Vivienda"/>
        <s v="Dirección General de Programación y Operaciones del Tesoro"/>
        <s v="Conservatorio Plurinacional de Musica"/>
        <s v="Dirección General de Aeronáutica Civil"/>
        <s v="Servicio de Desarrollo de las Empresas Púb. Productivas"/>
        <s v="Lotería Nacional de Beneficencia y Salubridad"/>
        <s v="Consejo Nacional de Vivienda Policial"/>
        <s v="Agencia Nacional de Hidrocarburos"/>
        <s v="Servicio al Mejoramiento de la Navegación Amazónica"/>
        <s v="Autoridad de Supervisión del Sistema Financiero"/>
        <s v="Instituto Nacional de Innovación Agropecuaria y Forestal"/>
        <s v="Fondo Nacional de Desarrollo Forestal"/>
        <s v="Serv. Nal. para la Sostenibilidad en Saneamiento Básico"/>
        <s v="Servicio Geológico Minero "/>
        <s v="Central de Abastecimiento y Suministros de Salud"/>
        <s v="Entidad Ejecutora de Medio Ambiente y Agua"/>
        <s v="Direc. Dptal. de Educación Potosí"/>
        <s v="Aduana Nacional"/>
        <s v="Administradora Boliviana de Carreteras"/>
        <s v="Fundación Cultural del Banco Central de Bolivia"/>
        <s v="Univ. Indígena Bol. Comun. Intercultl Prod. Tupak Katari"/>
        <s v="Univ. Indígena Bol. Comun. Intercult Prod. Casimiro Huanca"/>
        <s v="Univ. Indígena Bol. Comun. Intercult Prod. Apiaguaiki Tupa"/>
        <s v="Autoridad de Regulación y Fiscalización de Telecomunicaciones y Transportes"/>
        <s v="Autoridad de Fiscalizac. y Control Soc de Bosques y Tierras"/>
        <s v="Autoridad de Fiscalización de Empresas"/>
        <s v="Escuela Boliviana Intercultural de Música"/>
        <s v="Escuela de Jueces del Estado"/>
        <s v="Instituto Plurinacional de Estudio de Lenguas y Culturas"/>
        <s v="Autoridad de Fiscalización y Control de Cooperativas"/>
        <s v="Agencia del Desarrollo del Cine y Audiovisual Bolivianos"/>
        <s v="Navegación Aérea y Aeropuertos Bolivianos"/>
        <s v="Bolivia TV"/>
        <s v="Corporación de las Fuerzas Armadas p/ el Des. Nacional"/>
        <s v="Empresa de Apoyo a la Producción de Alimentos"/>
        <s v="Empresa Siderúrgica del Mutún"/>
        <s v="Empresa Pública Nacional Estratégica Cartones de Bolivia"/>
        <s v="Boliviana de Aviación"/>
        <s v="Empresa Azucarera San Buenaventura"/>
        <s v="Empresa Estratégica Boliviana de Construcción y Conservación de Infraestructura Civil"/>
        <s v="Empresa Estatal de Transporte por Cable &quot;Mi teleférico&quot;"/>
        <s v="Empresa Pública &quot;Editorial del Estado Plurinacional de Bolivia&quot;"/>
        <s v="Empresa Boliviana de Alimentos y Derivados"/>
        <s v="Órgano Judicial"/>
        <s v="Órgano Electoral Plurinacional"/>
        <s v="Contraloria General del Estado"/>
        <s v="Ministerio Público"/>
        <s v="Procuraduria General del Estado"/>
        <s v="Zona Franca Comercial e Industrial de Cobija" u="1"/>
        <s v="Agencia Boliviana de Correos &quot;Correos de Bolivia&quot;" u="1"/>
        <s v="Servicio de Impuestos Nacionales" u="1"/>
      </sharedItems>
    </cacheField>
    <cacheField name="5.9.3" numFmtId="164">
      <sharedItems containsSemiMixedTypes="0" containsString="0" containsNumber="1" minValue="0" maxValue="144441331.95999998"/>
    </cacheField>
    <cacheField name="5.9.4" numFmtId="164">
      <sharedItems containsSemiMixedTypes="0" containsString="0" containsNumber="1" containsInteger="1" minValue="0" maxValue="0"/>
    </cacheField>
    <cacheField name="5.9.7" numFmtId="164">
      <sharedItems containsSemiMixedTypes="0" containsString="0" containsNumber="1" minValue="0" maxValue="4382667.5600000015"/>
    </cacheField>
    <cacheField name="5.9.8" numFmtId="164">
      <sharedItems containsSemiMixedTypes="0" containsString="0" containsNumber="1" minValue="0" maxValue="17112964.560000002"/>
    </cacheField>
    <cacheField name="Total" numFmtId="164">
      <sharedItems containsSemiMixedTypes="0" containsString="0" containsNumber="1" minValue="433" maxValue="144441331.959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10">
  <r>
    <x v="0"/>
    <m/>
    <x v="0"/>
    <x v="0"/>
    <s v="O20823190002"/>
    <s v="BOD"/>
    <n v="2082415"/>
    <m/>
    <s v="00099021001 DEPOSITO DE EFECTIVO, DEPOSITANTE: EDUARDO VERA BUSTILLOS, CONCEPTO: DEVOLUCIÓN DE 10 DIAS NO TRABAJADOS DEL MES DE JUNIO 2022, CUENTA DE DEPOSITO: CUENTA UNICA DEL TESORO"/>
    <m/>
    <m/>
    <m/>
    <m/>
    <m/>
    <m/>
    <n v="0"/>
    <n v="2949.08"/>
    <s v="NO_CONCILIADO"/>
  </r>
  <r>
    <x v="0"/>
    <m/>
    <x v="0"/>
    <x v="0"/>
    <s v="O20823210002"/>
    <s v="BOD"/>
    <n v="2082418"/>
    <m/>
    <s v="00099021001 DEPOSITO DE EFECTIVO, DEPOSITANTE: EDUARDO VERA BUSTILLOS, CONCEPTO: DEVOLUCIÓN DE SALARIO DEL MES DE JULIO 2022, CUENTA DE DEPOSITO: CUENTA UNICA DEL TESORO"/>
    <m/>
    <m/>
    <m/>
    <m/>
    <m/>
    <m/>
    <n v="0"/>
    <n v="7722.7"/>
    <s v="NO_CONCILIADO"/>
  </r>
  <r>
    <x v="0"/>
    <m/>
    <x v="0"/>
    <x v="1"/>
    <s v="B20826510002"/>
    <s v="BOD"/>
    <n v="2082881"/>
    <m/>
    <s v="00099021001 DEPOSITO DE EFECTIVO, DEPOSITANTE: DENIS ALEJANDRO SALGUERO SILES, CONCEPTO: DEVOLUCIÓN HABERES NOVIEMBRE, CUENTA DE DEPOSITO: CUENTA UNICA DEL TESORO"/>
    <m/>
    <m/>
    <m/>
    <m/>
    <m/>
    <m/>
    <n v="0"/>
    <n v="7588"/>
    <s v="NO_CONCILIADO"/>
  </r>
  <r>
    <x v="0"/>
    <m/>
    <x v="0"/>
    <x v="1"/>
    <s v="O20829480002"/>
    <s v="BOD"/>
    <n v="2082977"/>
    <m/>
    <s v="00099021001 DEPOSITO DE EFECTIVO, DEPOSITANTE: ROCIO MOLINA, CONCEPTO: DEVOLUCION PASAJE 9302408205671, CUENTA DE DEPOSITO: CUENTA UNICA DEL TESORO"/>
    <m/>
    <m/>
    <m/>
    <m/>
    <m/>
    <m/>
    <n v="0"/>
    <n v="400"/>
    <s v="NO_CONCILIADO"/>
  </r>
  <r>
    <x v="0"/>
    <m/>
    <x v="0"/>
    <x v="1"/>
    <s v="O20829540002"/>
    <s v="BOD"/>
    <n v="2083019"/>
    <m/>
    <s v="00099021001 DEPOSITO DE EFECTIVO, DEPOSITANTE: MARION ROSSIO VILLEGAS ESCALERA, CONCEPTO: DEV. DE 1 MES DE DUODECIMA DE AGUINALDO DH. SRA. CATALINA ESCALERA VDA DE BRAVO, CUENTA DE DEPOSITO: CUENTA UNICA DEL TESORO"/>
    <m/>
    <m/>
    <m/>
    <m/>
    <m/>
    <m/>
    <n v="0"/>
    <n v="225.75"/>
    <s v="NO_CONCILIADO"/>
  </r>
  <r>
    <x v="0"/>
    <m/>
    <x v="0"/>
    <x v="1"/>
    <s v="O20830390002"/>
    <s v="BOD"/>
    <n v="2082944"/>
    <m/>
    <s v="00099021001 DEP.DE CHEQ.AJENOS,RET.DE CAM.,CONCEPTO: RAUL MALDONADO AYALA,DEP.: BANCO UNION SA , PROCEDENCIA: BANCO UNION S.A., CHEQUE: 187913, FECHA DE EMISION:05/01/2023"/>
    <m/>
    <m/>
    <m/>
    <m/>
    <m/>
    <m/>
    <n v="0"/>
    <n v="7272.3"/>
    <s v="NO_CONCILIADO"/>
  </r>
  <r>
    <x v="1"/>
    <m/>
    <x v="1"/>
    <x v="1"/>
    <s v="O20830240002"/>
    <s v="BOD"/>
    <n v="2082943"/>
    <m/>
    <s v="00099021001 DEP.DE CHEQ.AJENOS,RET.DE CAM.,CONCEPTO: DEVOLUCION DE CC NO COBRADA SEPTIEMBRE 2022,DEP.: LA VITALICIA SEGUROS Y REASEGUROS DE VIDA S.A. , PROCEDENCIA: BANCO BISA S.A., CHEQUE: 80284, FECHA DE EMISION:05/01/2023"/>
    <m/>
    <m/>
    <m/>
    <m/>
    <m/>
    <m/>
    <n v="0"/>
    <n v="3534.72"/>
    <s v="NO_CONCILIADO"/>
  </r>
  <r>
    <x v="1"/>
    <m/>
    <x v="1"/>
    <x v="1"/>
    <s v="O20830520002"/>
    <s v="BOD"/>
    <n v="2082942"/>
    <m/>
    <s v="00099021001 DEP.DE CHEQ.AJENOS,RET.DE CAM.,CONCEPTO: DEVOLUCION DE CC NO COBRADA SEPTIEMBRE 2022,DEP.: LA VITALICIA SEGUROS Y REASEGUROS DE VIDA S.A. , PROCEDENCIA: BANCO BISA S.A., CHEQUE: 1867357, FECHA DE EMISION:05/01/2023"/>
    <m/>
    <m/>
    <m/>
    <m/>
    <m/>
    <m/>
    <n v="0"/>
    <n v="1558.74"/>
    <s v="NO_CONCILIADO"/>
  </r>
  <r>
    <x v="0"/>
    <m/>
    <x v="0"/>
    <x v="2"/>
    <s v="O20832830002"/>
    <s v="BOD"/>
    <n v="2083368"/>
    <m/>
    <s v="00099021001 DEPOSITO DE EFECTIVO, DEPOSITANTE: JORGE JUANIQUINA AGATA, CONCEPTO: DEVOLUCION POR REMUNERACION MAXIMA PERMITIDA EN EL SECTOR PUBLICO DICIEMBRE 2022, CUENTA DE DEPOSITO: CUENTA UNICA DEL TESORO"/>
    <m/>
    <m/>
    <m/>
    <m/>
    <m/>
    <m/>
    <n v="0"/>
    <n v="5261.73"/>
    <s v="NO_CONCILIADO"/>
  </r>
  <r>
    <x v="0"/>
    <m/>
    <x v="0"/>
    <x v="3"/>
    <s v="O20836160002"/>
    <s v="BOD"/>
    <n v="2083593"/>
    <m/>
    <s v="00099021001 DEP.DE CHEQ.AJENOS,RET.DE CAM.,CONCEPTO: REEMBOLSO POR INCAPACIDAD TEMPORAL OCTUBRE 2022 MINISTERIO DE OBRAS PUBLICAS,DEP.: CAJA DE SALUD DE LA BANCA PRIVADA , PROCEDENCIA: BANCO NACIONAL DE BOLIVIA S.A., CHEQUE: 9827519, FECHA DE EMISION:31/12/2022"/>
    <m/>
    <m/>
    <m/>
    <m/>
    <m/>
    <m/>
    <n v="0"/>
    <n v="3176.37"/>
    <s v="NO_CONCILIADO"/>
  </r>
  <r>
    <x v="1"/>
    <m/>
    <x v="1"/>
    <x v="3"/>
    <s v="O20836380002"/>
    <s v="BOD"/>
    <n v="2083594"/>
    <m/>
    <s v="00099021001 DEP.DE CHEQ.AJENOS,RET.DE CAM.,CONCEPTO: REEMBOLSO SUBSIDIO INCAPACIDAD OCTUBRE 2022,DEP.: CAJA DE SALUD DE LA BANCA PRIVADA , PROCEDENCIA: BANCO NACIONAL DE BOLIVIA S.A., CHEQUE: 9827621, FECHA DE EMISION:31/12/2022"/>
    <m/>
    <m/>
    <m/>
    <m/>
    <m/>
    <m/>
    <n v="0"/>
    <n v="22653.119999999999"/>
    <s v="NO_CONCILIADO"/>
  </r>
  <r>
    <x v="0"/>
    <m/>
    <x v="0"/>
    <x v="3"/>
    <s v="O20836600002"/>
    <s v="BOD"/>
    <n v="2083597"/>
    <m/>
    <s v="00099021001 DEP.DE CHEQ.AJENOS,RET.DE CAM.,CONCEPTO: INCAPACIDAD TEMPORAL - OCTUBRE 2022- LA PAZ AUTORIDAD DE FISCALIZACION,DEP.: CAJA DE SALUD DE LA BANCA PRIVADA , PROCEDENCIA: BANCO NACIONAL DE BOLIVIA S.A., CHEQUE: 9827317, FECHA DE EMISION:31/12/2022"/>
    <m/>
    <m/>
    <m/>
    <m/>
    <m/>
    <m/>
    <n v="0"/>
    <n v="1807.14"/>
    <s v="NO_CONCILIADO"/>
  </r>
  <r>
    <x v="0"/>
    <m/>
    <x v="0"/>
    <x v="4"/>
    <s v="O20838310002"/>
    <s v="BOD"/>
    <n v="2083889"/>
    <m/>
    <s v="00099021001 DEPOSITO DE EFECTIVO, DEPOSITANTE: MAYULI GLADYS ELIZABETH MURGUIA ALCOREZA, CONCEPTO: REPOSICION DUODECIMAS AGUINALDO, CUENTA DE DEPOSITO: CUENTA UNICA DEL TESORO"/>
    <m/>
    <m/>
    <m/>
    <m/>
    <m/>
    <m/>
    <n v="0"/>
    <n v="268.10000000000002"/>
    <s v="NO_CONCILIADO"/>
  </r>
  <r>
    <x v="0"/>
    <m/>
    <x v="0"/>
    <x v="4"/>
    <s v="O20838370002"/>
    <s v="BOD"/>
    <n v="2083903"/>
    <m/>
    <s v="00099021001 DEPOSITO DE EFECTIVO, DEPOSITANTE: ALEJANDRA SARAI HURTADO MOSCOSO, CONCEPTO: REPOSICION DUODECIMA AGUINALDO, CUENTA DE DEPOSITO: CUENTA UNICA DEL TESORO"/>
    <m/>
    <m/>
    <m/>
    <m/>
    <m/>
    <m/>
    <n v="0"/>
    <n v="45.01"/>
    <s v="NO_CONCILIADO"/>
  </r>
  <r>
    <x v="0"/>
    <m/>
    <x v="0"/>
    <x v="4"/>
    <s v="O20840240002"/>
    <s v="BOD"/>
    <n v="2083886"/>
    <m/>
    <s v="00099021001 DEP.DE CHEQ.AJENOS,RET.DE CAM.,CONCEPTO: GIL AUGUSTO OLIVARES ARANA,DEP.: BANCO UNION S.A. , PROCEDENCIA: BANCO UNION S.A., CHEQUE: 187921, FECHA DE EMISION:10/01/2023"/>
    <m/>
    <m/>
    <m/>
    <m/>
    <m/>
    <m/>
    <n v="0"/>
    <n v="1510"/>
    <s v="NO_CONCILIADO"/>
  </r>
  <r>
    <x v="0"/>
    <m/>
    <x v="0"/>
    <x v="4"/>
    <s v="B20838190002"/>
    <s v="BOD"/>
    <n v="2083890"/>
    <m/>
    <s v="00099021001 DEP.DE CHEQ.AJENOS,RET.DE CAM.,CONCEPTO: ANTONIO GARCIA FLORES,DEP.: BANCO UNION S.A. , PROCEDENCIA: BANCO UNION S.A., CHEQUE: 187920, FECHA DE EMISION:10/01/2023"/>
    <m/>
    <m/>
    <m/>
    <m/>
    <m/>
    <m/>
    <n v="0"/>
    <n v="7272.3"/>
    <s v="NO_CONCILIADO"/>
  </r>
  <r>
    <x v="0"/>
    <m/>
    <x v="0"/>
    <x v="5"/>
    <s v="O20842570002"/>
    <s v="BOD"/>
    <n v="2084288"/>
    <m/>
    <s v="00099021001 DEPOSITO DE EFECTIVO, DEPOSITANTE: EMILIA MAMANI ULUNQUE, CONCEPTO: DEVOLUCIÓN DE SUELDOS Y SALARIOS, CUENTA DE DEPOSITO: CUENTA UNICA DEL TESORO"/>
    <m/>
    <m/>
    <m/>
    <m/>
    <m/>
    <m/>
    <n v="0"/>
    <n v="32.74"/>
    <s v="NO_CONCILIADO"/>
  </r>
  <r>
    <x v="0"/>
    <m/>
    <x v="0"/>
    <x v="5"/>
    <s v="O20842630002"/>
    <s v="BOD"/>
    <n v="2084290"/>
    <m/>
    <s v="00099021001 DEPOSITO DE EFECTIVO, DEPOSITANTE: FABRIZIO DURAN ALMENDRAS, CONCEPTO: DEVOLUCIÓN DE SUELDOS Y SALARIOS, CUENTA DE DEPOSITO: CUENTA UNICA DEL TESORO"/>
    <m/>
    <m/>
    <m/>
    <m/>
    <m/>
    <m/>
    <n v="0"/>
    <n v="0.52"/>
    <s v="NO_CONCILIADO"/>
  </r>
  <r>
    <x v="2"/>
    <m/>
    <x v="2"/>
    <x v="5"/>
    <s v="O20843110002"/>
    <s v="BOD"/>
    <n v="2084240"/>
    <m/>
    <s v="00099021001 DEP.DE CHEQ.AJENOS,RET.DE CAM.,CONCEPTO: RENE TERAN MENDIZABAL,DEP.: BANCO UNION SA , PROCEDENCIA: BANCO UNION S.A., CHEQUE: 187925, FECHA DE EMISION:11/01/2023 /DJBR."/>
    <m/>
    <m/>
    <m/>
    <m/>
    <m/>
    <m/>
    <n v="0"/>
    <n v="6429.27"/>
    <s v="NO_CONCILIADO"/>
  </r>
  <r>
    <x v="2"/>
    <m/>
    <x v="2"/>
    <x v="5"/>
    <s v="O20843150002"/>
    <s v="BOD"/>
    <n v="2084241"/>
    <m/>
    <s v="00099021001 DEP.DE CHEQ.AJENOS,RET.DE CAM.,CONCEPTO: LICETH ESCARLEN VEIZAGA GUTIERREZ,DEP.: BANCO UNION SA , PROCEDENCIA: BANCO UNION S.A., CHEQUE: 187924, FECHA DE EMISION:11/01/2023 /DJBR."/>
    <m/>
    <m/>
    <m/>
    <m/>
    <m/>
    <m/>
    <n v="0"/>
    <n v="5237.3999999999996"/>
    <s v="NO_CONCILIADO"/>
  </r>
  <r>
    <x v="1"/>
    <m/>
    <x v="1"/>
    <x v="5"/>
    <s v="O20843460002"/>
    <s v="BOD"/>
    <n v="2084268"/>
    <m/>
    <s v="00099021001 DEP.DE CHEQ.AJENOS,RET.DE CAM.,CONCEPTO: INCAPACIDAD TEMPORAL DE :CAJA DE SALUD CORDES A: UNIDAD DE COORDINACION DE PROGRAMAS,DEP.: CAJA DE SALUD CORDES , PROCEDENCIA: BANCO UNION S.A., CHEQUE: 29066, FECHA DE EMISION:21/12/2022"/>
    <m/>
    <m/>
    <m/>
    <m/>
    <m/>
    <m/>
    <n v="0"/>
    <n v="12153.86"/>
    <s v="NO_CONCILIADO"/>
  </r>
  <r>
    <x v="1"/>
    <m/>
    <x v="1"/>
    <x v="5"/>
    <s v="O20843760002"/>
    <s v="BOD"/>
    <n v="2084269"/>
    <m/>
    <s v="00099021001 DEP.DE CHEQ.AJENOS,RET.DE CAM.,CONCEPTO: INCAPACIDAD TEMPORAL DE :CAJA DE SALUD CORDES A:AUTORIDAD DE REGULACION Y FISCALIZACION,DEP.: CAJA DE SALUD CORDES , PROCEDENCIA: BANCO UNION S.A., CHEQUE: 29127, FECHA DE EMISION:21/12/2022"/>
    <m/>
    <m/>
    <m/>
    <m/>
    <m/>
    <m/>
    <n v="0"/>
    <n v="77633.679999999993"/>
    <s v="NO_CONCILIADO"/>
  </r>
  <r>
    <x v="0"/>
    <m/>
    <x v="0"/>
    <x v="6"/>
    <s v="O20845660002"/>
    <s v="BOD"/>
    <n v="2084597"/>
    <m/>
    <s v="00099021001 DEPOSITO DE EFECTIVO, DEPOSITANTE: HUGO P. ALI CALLISAYA, CONCEPTO: DEVOLUCION DE UNA DUODECIMA DE AGUINALDO, CUENTA DE DEPOSITO: CUENTA UNICA DEL TESORO"/>
    <m/>
    <m/>
    <m/>
    <m/>
    <m/>
    <m/>
    <n v="0"/>
    <n v="308.33"/>
    <s v="NO_CONCILIADO"/>
  </r>
  <r>
    <x v="0"/>
    <m/>
    <x v="0"/>
    <x v="6"/>
    <s v="O20845740002"/>
    <s v="BOD"/>
    <n v="2084614"/>
    <m/>
    <s v="00099021001 DEPOSITO DE EFECTIVO, DEPOSITANTE: CARLOS DENCEL PELAEZ PACHECO, CONCEPTO: RENUMERACION MAXIMA PERMITIDA DICIEMBRE 2022, CUENTA DE DEPOSITO: CUENTA UNICA DEL TESORO"/>
    <m/>
    <m/>
    <m/>
    <m/>
    <m/>
    <m/>
    <n v="0"/>
    <n v="2589.23"/>
    <s v="NO_CONCILIADO"/>
  </r>
  <r>
    <x v="0"/>
    <m/>
    <x v="0"/>
    <x v="6"/>
    <s v="O20846700002"/>
    <s v="BOD"/>
    <n v="2084699"/>
    <m/>
    <s v="00099021001 DEPOSITO DE EFECTIVO, DEPOSITANTE: TERESA GLADYS DE LOS SANTOS CADENA, CONCEPTO: DEVOLUCION DE PAGO DE DEUDA A LA LETRA &quot;A&quot;, CUENTA DE DEPOSITO: CUENTA UNICA DEL TESORO"/>
    <m/>
    <m/>
    <m/>
    <m/>
    <m/>
    <m/>
    <n v="0"/>
    <n v="2000"/>
    <s v="NO_CONCILIADO"/>
  </r>
  <r>
    <x v="0"/>
    <m/>
    <x v="0"/>
    <x v="6"/>
    <s v="O20847310002"/>
    <s v="BOD"/>
    <n v="2084632"/>
    <m/>
    <s v="00099021001 DEP.DE CHEQ.AJENOS,RET.DE CAM.,CONCEPTO: WILMA TORRICO VEGA,DEP.: BANCO UNION S.A , PROCEDENCIA: BANCO UNION S.A., CHEQUE: 187927, FECHA DE EMISION:12/01/2023"/>
    <m/>
    <m/>
    <m/>
    <m/>
    <m/>
    <m/>
    <n v="0"/>
    <n v="3604.08"/>
    <s v="NO_CONCILIADO"/>
  </r>
  <r>
    <x v="1"/>
    <m/>
    <x v="1"/>
    <x v="7"/>
    <s v="O20848980002"/>
    <s v="BOD"/>
    <n v="2084935"/>
    <m/>
    <s v="00099021001 DEPOSITO DE EFECTIVO, DEPOSITANTE: ALFREDO CAMPOS ORELLANA, CONCEPTO: POR CAMBIO DE RUTA EN EL ITINERARIO CANCELADO POR MI CUENTA O RECURSOS PROPIOS, CUENTA DE DEPOSITO: CUENTA UNICA DEL TESORO /DJBR."/>
    <m/>
    <m/>
    <m/>
    <m/>
    <m/>
    <m/>
    <n v="0"/>
    <n v="371"/>
    <s v="NO_CONCILIADO"/>
  </r>
  <r>
    <x v="3"/>
    <m/>
    <x v="3"/>
    <x v="7"/>
    <s v="O20849750002"/>
    <s v="BOD"/>
    <n v="2085059"/>
    <m/>
    <s v="00344012001 DEPOSITO DE EFECTIVO, DEPOSITANTE: ANGEL BALLEJOS RAMOS -IPELC, CONCEPTO: DEVOLUCION DE SALDOS POR CONCEPTO DE ACTIVIDADES DEL PREVENTIVO 259 SOLICITUD 23/2022, CUENTA DE DEPOSITO: CUENTA UNICA DEL TESORO"/>
    <m/>
    <m/>
    <m/>
    <m/>
    <m/>
    <m/>
    <n v="0"/>
    <n v="990.68"/>
    <s v="NO_CONCILIADO"/>
  </r>
  <r>
    <x v="0"/>
    <m/>
    <x v="0"/>
    <x v="8"/>
    <s v="B20849110002"/>
    <s v="BOD"/>
    <n v="2085200"/>
    <m/>
    <s v="00099021001 DEPOSITO DE EFECTIVO, DEPOSITANTE: ABEL ANGOLA ARCE, CONCEPTO: DEVOLUCIÓN DE SALDOS NO UTILIZADOS DEL C-31 1943 A FAVOR DEL INIAF, CUENTA DE DEPOSITO: CUENTA UNICA DEL TESORO"/>
    <m/>
    <m/>
    <m/>
    <m/>
    <m/>
    <m/>
    <n v="0"/>
    <n v="280"/>
    <s v="NO_CONCILIADO"/>
  </r>
  <r>
    <x v="0"/>
    <m/>
    <x v="0"/>
    <x v="8"/>
    <s v="O20852560002"/>
    <s v="BOD"/>
    <n v="2085281"/>
    <m/>
    <s v="00099021001 DEPOSITO DE EFECTIVO, DEPOSITANTE: GLADYS RIVAS DE VILLALOBOS, CONCEPTO: DEVOLUCIÓN DE LA CANASTA FAMILIAR, CUENTA DE DEPOSITO: CUENTA UNICA DEL TESORO"/>
    <m/>
    <m/>
    <m/>
    <m/>
    <m/>
    <m/>
    <n v="0"/>
    <n v="400"/>
    <s v="NO_CONCILIADO"/>
  </r>
  <r>
    <x v="0"/>
    <m/>
    <x v="0"/>
    <x v="9"/>
    <s v="O20855620002"/>
    <s v="BOD"/>
    <n v="2085633"/>
    <m/>
    <s v="00099021001 DEPOSITO DE EFECTIVO, DEPOSITANTE: ANA NELLY MARIACA VDA DE SUAZNABAR, CONCEPTO: DEVOLUCION DE 2 DUODECIMAS DE AGUINALDO, CUENTA DE DEPOSITO: CUENTA UNICA DEL TESORO"/>
    <m/>
    <m/>
    <m/>
    <m/>
    <m/>
    <m/>
    <n v="0"/>
    <n v="376.34"/>
    <s v="NO_CONCILIADO"/>
  </r>
  <r>
    <x v="0"/>
    <m/>
    <x v="0"/>
    <x v="9"/>
    <s v="O20856880002"/>
    <s v="BOD"/>
    <n v="2085573"/>
    <m/>
    <s v="00099021001 DEP.DE CHEQ.AJENOS,RET.DE CAM.,CONCEPTO: RUTH ELIANA SANJINES PAZ,DEP.: BANCO UNION S.A. , PROCEDENCIA: BANCO UNION S.A., CHEQUE: 187930, FECHA DE EMISION:17/01/2023"/>
    <m/>
    <m/>
    <m/>
    <m/>
    <m/>
    <m/>
    <n v="0"/>
    <n v="554.08000000000004"/>
    <s v="NO_CONCILIADO"/>
  </r>
  <r>
    <x v="0"/>
    <m/>
    <x v="0"/>
    <x v="9"/>
    <s v="O20857100002"/>
    <s v="BOD"/>
    <n v="2085576"/>
    <m/>
    <s v="00099021001 DEP.DE CHEQ.AJENOS,RET.DE CAM.,CONCEPTO: JORGE ROLANDO PINTO QUINTANILLA,DEP.: BANCO UNION S.A. , PROCEDENCIA: BANCO UNION S.A., CHEQUE: 187931, FECHA DE EMISION:17/01/2023"/>
    <m/>
    <m/>
    <m/>
    <m/>
    <m/>
    <m/>
    <n v="0"/>
    <n v="788.88"/>
    <s v="NO_CONCILIADO"/>
  </r>
  <r>
    <x v="0"/>
    <m/>
    <x v="0"/>
    <x v="9"/>
    <s v="O20857110002"/>
    <s v="BOD"/>
    <n v="2085578"/>
    <m/>
    <s v="00099021001 DEP.DE CHEQ.AJENOS,RET.DE CAM.,CONCEPTO: JUAN ALBERTO CORRALES,DEP.: BANCO UNION S.A. , PROCEDENCIA: BANCO UNION S.A., CHEQUE: 187932, FECHA DE EMISION:17/01/2023"/>
    <m/>
    <m/>
    <m/>
    <m/>
    <m/>
    <m/>
    <n v="0"/>
    <n v="2424.1"/>
    <s v="NO_CONCILIADO"/>
  </r>
  <r>
    <x v="0"/>
    <m/>
    <x v="0"/>
    <x v="9"/>
    <s v="B20855530002"/>
    <s v="BOD"/>
    <n v="2085580"/>
    <m/>
    <s v="00099021001 DEP.DE CHEQ.AJENOS,RET.DE CAM.,CONCEPTO: ROSA MITHA MONTENEGRO,DEP.: BANCO UNION S.A. , PROCEDENCIA: BANCO UNION S.A., CHEQUE: 187933, FECHA DE EMISION:17/01/2023"/>
    <m/>
    <m/>
    <m/>
    <m/>
    <m/>
    <m/>
    <n v="0"/>
    <n v="445.55"/>
    <s v="NO_CONCILIADO"/>
  </r>
  <r>
    <x v="0"/>
    <m/>
    <x v="0"/>
    <x v="10"/>
    <s v="B20855760002"/>
    <s v="BOD"/>
    <n v="2085865"/>
    <m/>
    <s v="00099021001 DEPOSITO DE EFECTIVO, DEPOSITANTE: SARA CRISTINA CHOQUE LUNA, CONCEPTO: REVERSION DE BOLETA HABER MENSUAL DOBLE PERCEPCION, CUENTA DE DEPOSITO: CUENTA UNICA DEL TESORO"/>
    <m/>
    <m/>
    <m/>
    <m/>
    <m/>
    <m/>
    <n v="0"/>
    <n v="7746.82"/>
    <s v="NO_CONCILIADO"/>
  </r>
  <r>
    <x v="0"/>
    <m/>
    <x v="0"/>
    <x v="10"/>
    <s v="B20856050002"/>
    <s v="BOD"/>
    <n v="2085892"/>
    <m/>
    <s v="00099021001 DEPOSITO DE EFECTIVO, DEPOSITANTE: LUZ ELENA DELGADO FLORES, CONCEPTO: DEVOLUCION MULTA, CAMISAS, CUENTA DE DEPOSITO: CUENTA UNICA DEL TESORO"/>
    <m/>
    <m/>
    <m/>
    <m/>
    <m/>
    <m/>
    <n v="0"/>
    <n v="197.1"/>
    <s v="NO_CONCILIADO"/>
  </r>
  <r>
    <x v="0"/>
    <m/>
    <x v="0"/>
    <x v="10"/>
    <s v="O20858990002"/>
    <s v="BOD"/>
    <n v="2085934"/>
    <m/>
    <s v="00099021001 DEPOSITO DE EFECTIVO, DEPOSITANTE: EDWIN VICTOR LAMAS SIVILA, CONCEPTO: DEPÓSITO POR DEVOLUCION SUELDO SUPERIOR AL PRESIDENTE, CUENTA DE DEPOSITO: CUENTA UNICA DEL TESORO"/>
    <m/>
    <m/>
    <m/>
    <m/>
    <m/>
    <m/>
    <n v="0"/>
    <n v="100"/>
    <s v="NO_CONCILIADO"/>
  </r>
  <r>
    <x v="4"/>
    <m/>
    <x v="4"/>
    <x v="10"/>
    <s v="O20860410002"/>
    <s v="BOD"/>
    <n v="2085869"/>
    <m/>
    <s v="00099021001 DEP.DE CHEQ.AJENOS,RET.DE CAM.,CONCEPTO: DEVOLUCION DE SALDOS DEL PROY MANEJO INTEGRAL DE MICROCUENTA DE UMAJALSU-MUN. SAN PEDRO DE TIQUINA,DEP.: G.A.M SAN PEDRO DE TIQUINA"/>
    <m/>
    <m/>
    <m/>
    <m/>
    <m/>
    <m/>
    <n v="0"/>
    <n v="162131.75"/>
    <s v="NO_CONCILIADO"/>
  </r>
  <r>
    <x v="0"/>
    <m/>
    <x v="0"/>
    <x v="10"/>
    <s v="O20860480002"/>
    <s v="BOD"/>
    <n v="2085891"/>
    <m/>
    <s v="00099021001 DEP.DE CHEQ.AJENOS,RET.DE CAM.,CONCEPTO: MARIA SUSANA RODRIGUEZ VELTZE,DEP.: BANCO UNION S.A. , PROCEDENCIA: BANCO UNION S.A., CHEQUE: 187940, FECHA DE EMISION:18/01/2023"/>
    <m/>
    <m/>
    <m/>
    <m/>
    <m/>
    <m/>
    <n v="0"/>
    <n v="1722.76"/>
    <s v="NO_CONCILIADO"/>
  </r>
  <r>
    <x v="1"/>
    <m/>
    <x v="1"/>
    <x v="10"/>
    <s v="B20858670002"/>
    <s v="BOD"/>
    <n v="2085921"/>
    <m/>
    <s v="00099021001 DEP.DE CHEQ.AJENOS,RET.DE CAM.,CONCEPTO: COMPENSACION MENSUAL DE COTIZACION,DEP.: FUTURO DE BOLIVIA AFP , PROCEDENCIA: BANCO DE CREDITO DE BOLIVIA S.A., CHEQUE: 68678, FECHA DE EMISION:17/01/2023"/>
    <m/>
    <m/>
    <m/>
    <m/>
    <m/>
    <m/>
    <n v="0"/>
    <n v="318090.83"/>
    <s v="NO_CONCILIADO"/>
  </r>
  <r>
    <x v="1"/>
    <m/>
    <x v="1"/>
    <x v="10"/>
    <s v="B20858690002"/>
    <s v="BOD"/>
    <n v="2085922"/>
    <m/>
    <s v="00099021001 DEP.DE CHEQ.AJENOS,RET.DE CAM.,CONCEPTO: FRACCION COMPLEMENTARIA MENSUAL,DEP.: FUTURO DE BOLIVIA AFP , PROCEDENCIA: BANCO DE CREDITO DE BOLIVIA S.A., CHEQUE: 68679, FECHA DE EMISION:17/01/2023"/>
    <m/>
    <m/>
    <m/>
    <m/>
    <m/>
    <m/>
    <n v="0"/>
    <n v="11664.58"/>
    <s v="NO_CONCILIADO"/>
  </r>
  <r>
    <x v="1"/>
    <m/>
    <x v="1"/>
    <x v="10"/>
    <s v="B20858880002"/>
    <s v="BOD"/>
    <n v="2085925"/>
    <m/>
    <s v="00099021001 DEP.DE CHEQ.AJENOS,RET.DE CAM.,CONCEPTO: COMPENSACION MENSUAL DE COTIZACION,DEP.: FUTURO DE BOLIVIA AFP , PROCEDENCIA: BANCO DE CREDITO DE BOLIVIA S.A., CHEQUE: 68520, FECHA DE EMISION:18/01/2023"/>
    <m/>
    <m/>
    <m/>
    <m/>
    <m/>
    <m/>
    <n v="0"/>
    <n v="362621.14"/>
    <s v="NO_CONCILIADO"/>
  </r>
  <r>
    <x v="1"/>
    <m/>
    <x v="1"/>
    <x v="10"/>
    <s v="B20858910002"/>
    <s v="BOD"/>
    <n v="2085929"/>
    <m/>
    <s v="00099021001 DEP.DE CHEQ.AJENOS,RET.DE CAM.,CONCEPTO: FRACICON COMPLEMENTARIA MENSUAL,DEP.: FUTURO DE BOLIVIA AFP , PROCEDENCIA: BANCO DE CREDITO DE BOLIVIA S.A., CHEQUE: 68521, FECHA DE EMISION:18/01/2023"/>
    <m/>
    <m/>
    <m/>
    <m/>
    <m/>
    <m/>
    <n v="0"/>
    <n v="1925.75"/>
    <s v="NO_CONCILIADO"/>
  </r>
  <r>
    <x v="0"/>
    <m/>
    <x v="0"/>
    <x v="11"/>
    <s v="O20862550002"/>
    <s v="BOD"/>
    <n v="2086327"/>
    <m/>
    <s v="00099021001 DEPOSITO DE EFECTIVO, DEPOSITANTE: ELI ROSARIO ITURRI, CONCEPTO: DEVOLUCION UNA DUODECIMA DE AGUINALDO POR FALLECIMIENTO DE LA SRA ELI ROSARIO ITURRI, CUENTA DE DEPOSITO: CUENTA UNICA DEL TESORO"/>
    <m/>
    <m/>
    <m/>
    <m/>
    <m/>
    <m/>
    <n v="0"/>
    <n v="321.60000000000002"/>
    <s v="NO_CONCILIADO"/>
  </r>
  <r>
    <x v="1"/>
    <m/>
    <x v="1"/>
    <x v="11"/>
    <s v="B20862100002"/>
    <s v="BOD"/>
    <n v="2086239"/>
    <m/>
    <s v="00099021001 DEP.DE CHEQ.AJENOS,RET.DE CAM.,CONCEPTO: INCAPACIDAD TEMPORAL MES JUNIO 2022,DEP.: CAJA DE SALUD CORDES , PROCEDENCIA: BANCO UNION S.A., CHEQUE: 29351, FECHA DE EMISION:30/12/2022"/>
    <m/>
    <m/>
    <m/>
    <m/>
    <m/>
    <m/>
    <n v="0"/>
    <n v="1017.3"/>
    <s v="NO_CONCILIADO"/>
  </r>
  <r>
    <x v="1"/>
    <m/>
    <x v="1"/>
    <x v="11"/>
    <s v="B20862110002"/>
    <s v="BOD"/>
    <n v="2086241"/>
    <m/>
    <s v="00099021001 DEP.DE CHEQ.AJENOS,RET.DE CAM.,CONCEPTO: INCAPACIDAD TEMPORAL MES NOVIEMBRE 2022,DEP.: CAJA DE SALUD CORDES , PROCEDENCIA: BANCO UNION S.A., CHEQUE: 29352, FECHA DE EMISION:30/12/2022"/>
    <m/>
    <m/>
    <m/>
    <m/>
    <m/>
    <m/>
    <n v="0"/>
    <n v="9321.94"/>
    <s v="NO_CONCILIADO"/>
  </r>
  <r>
    <x v="0"/>
    <m/>
    <x v="0"/>
    <x v="12"/>
    <s v="B20862410002"/>
    <s v="BOD"/>
    <n v="2086579"/>
    <m/>
    <s v="00099021001 DEPOSITO DE EFECTIVO, DEPOSITANTE: PORFIRIO LIMACHI POMA, CONCEPTO: COBRO INDEBIDO DEVOLUCION, CUENTA DE DEPOSITO: CUENTA UNICA DEL TESORO"/>
    <m/>
    <m/>
    <m/>
    <m/>
    <m/>
    <m/>
    <n v="0"/>
    <n v="950"/>
    <s v="NO_CONCILIADO"/>
  </r>
  <r>
    <x v="5"/>
    <m/>
    <x v="5"/>
    <x v="12"/>
    <s v="B20862430002"/>
    <s v="BOD"/>
    <n v="2086595"/>
    <m/>
    <s v="00601012001 DEPOSITO DE EFECTIVO, DEPOSITANTE: JUSTO MARCELO CARRION SALAZAR, CONCEPTO: DEVOLUCION FONDOS EN AVANCE, CUENTA DE DEPOSITO: CUENTA UNICA DEL TESORO"/>
    <m/>
    <m/>
    <m/>
    <m/>
    <m/>
    <m/>
    <n v="0"/>
    <n v="650"/>
    <s v="NO_CONCILIADO"/>
  </r>
  <r>
    <x v="6"/>
    <m/>
    <x v="6"/>
    <x v="12"/>
    <s v="O20867070002"/>
    <s v="BOD"/>
    <n v="2086558"/>
    <m/>
    <s v="00099021001 DEP.DE CHEQ.AJENOS,RET.DE CAM.,CONCEPTO: MAGALY ESPINOZA ANTEZANA,DEP.: BANCO UNION SA , PROCEDEN CIA: BANCO UNION S.A., CHEQUE: 187942, FECHA DE EMISION:20/01/2023 /DJBR."/>
    <m/>
    <m/>
    <m/>
    <m/>
    <m/>
    <m/>
    <n v="0"/>
    <n v="4349.6400000000003"/>
    <s v="NO_CONCILIADO"/>
  </r>
  <r>
    <x v="0"/>
    <m/>
    <x v="0"/>
    <x v="12"/>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9130"/>
    <s v="CONCILIADO_PARCIAL"/>
  </r>
  <r>
    <x v="7"/>
    <m/>
    <x v="7"/>
    <x v="12"/>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719.25"/>
    <s v="CONCILIADO_PARCIAL"/>
  </r>
  <r>
    <x v="7"/>
    <m/>
    <x v="7"/>
    <x v="12"/>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3349.35"/>
    <s v="CONCILIADO_PARCIAL"/>
  </r>
  <r>
    <x v="0"/>
    <m/>
    <x v="0"/>
    <x v="13"/>
    <s v="B20865700002"/>
    <s v="BOD"/>
    <n v="2086874"/>
    <m/>
    <s v="00099021001 DEPOSITO DE EFECTIVO, DEPOSITANTE: BERNAL MAMANI CAPCHIRI, CONCEPTO: DEVOLUCION, CUENTA DE DEPOSITO: CUENTA UNICA DEL TESORO"/>
    <m/>
    <m/>
    <m/>
    <m/>
    <m/>
    <m/>
    <n v="0"/>
    <n v="1713.97"/>
    <s v="NO_CONCILIADO"/>
  </r>
  <r>
    <x v="0"/>
    <m/>
    <x v="0"/>
    <x v="13"/>
    <s v="B20865800002"/>
    <s v="BOD"/>
    <n v="2086886"/>
    <m/>
    <s v="00099021001 DEPOSITO DE EFECTIVO, DEPOSITANTE: ISMAEL BLANCO QUISPE, CONCEPTO: DEVOLUCION POR CONCEPTO DE PAGO DUODECIMA DE AGUINALDO, CUENTA DE DEPOSITO: CUENTA UNICA DEL TESORO"/>
    <m/>
    <m/>
    <m/>
    <m/>
    <m/>
    <m/>
    <n v="0"/>
    <n v="493.97"/>
    <s v="NO_CONCILIADO"/>
  </r>
  <r>
    <x v="8"/>
    <m/>
    <x v="8"/>
    <x v="13"/>
    <s v="O20868930002"/>
    <s v="BOD"/>
    <n v="2086912"/>
    <m/>
    <s v="00099021001 DEPOSITO DE EFECTIVO, DEPOSITANTE: JAVIER HUMBERTO MENACHO HIZA, CONCEPTO: DEVOLUCIÓN POR DOBLE PERCEPCION, CUENTA DE DEPOSITO: CUENTA UNICA DEL TESORO /DJBR."/>
    <m/>
    <m/>
    <m/>
    <m/>
    <m/>
    <m/>
    <n v="0"/>
    <n v="49085.33"/>
    <s v="NO_CONCILIADO"/>
  </r>
  <r>
    <x v="0"/>
    <m/>
    <x v="0"/>
    <x v="13"/>
    <s v="O20868990002"/>
    <s v="BOD"/>
    <n v="2086923"/>
    <m/>
    <s v="00099021001 DEPOSITO DE EFECTIVO, DEPOSITANTE: COPROPIETARIOS EDIFICIO CONAVI, CONCEPTO: DEVOLUCION PAGO EPSAS OCTUBRE 2022, CUENTA DE DEPOSITO: CUENTA UNICA DEL TESORO"/>
    <m/>
    <m/>
    <m/>
    <m/>
    <m/>
    <m/>
    <n v="0"/>
    <n v="1265.94"/>
    <s v="NO_CONCILIADO"/>
  </r>
  <r>
    <x v="0"/>
    <m/>
    <x v="0"/>
    <x v="13"/>
    <s v="O20869080002"/>
    <s v="BOD"/>
    <n v="2086926"/>
    <m/>
    <s v="00099021001 DEPOSITO DE EFECTIVO, DEPOSITANTE: COPROPIETARIOS EDIFICIO CONAVI, CONCEPTO: DEVOLUCION PAGO EPSAS NOVIEMBRE 2022, CUENTA DE DEPOSITO: CUENTA UNICA DEL TESORO"/>
    <m/>
    <m/>
    <m/>
    <m/>
    <m/>
    <m/>
    <n v="0"/>
    <n v="697.47"/>
    <s v="NO_CONCILIADO"/>
  </r>
  <r>
    <x v="0"/>
    <m/>
    <x v="0"/>
    <x v="13"/>
    <s v="O20869480002"/>
    <s v="BOD"/>
    <n v="2086977"/>
    <m/>
    <s v="00099021001 DEPOSITO DE EFECTIVO, DEPOSITANTE: SAYA MIRANDA CHOQUE, CONCEPTO: DEVOLUCION DE HABERES CANCELADOS POR ERROR, CUENTA DE DEPOSITO: CUENTA UNICA DEL TESORO"/>
    <m/>
    <m/>
    <m/>
    <m/>
    <m/>
    <m/>
    <n v="0"/>
    <n v="4638.59"/>
    <s v="NO_CONCILIADO"/>
  </r>
  <r>
    <x v="0"/>
    <m/>
    <x v="0"/>
    <x v="14"/>
    <s v="O20871980002"/>
    <s v="BOD"/>
    <n v="2087261"/>
    <m/>
    <s v="00099021001 DEPOSITO DE EFECTIVO, DEPOSITANTE: JOSE LUIS PAREDES MARTINEZ, CONCEPTO: PAGO DE DUODECIMA DE AGUINALDO, CUENTA DE DEPOSITO: CUENTA UNICA DEL TESORO"/>
    <m/>
    <m/>
    <m/>
    <m/>
    <m/>
    <m/>
    <n v="0"/>
    <n v="456.62"/>
    <s v="NO_CONCILIADO"/>
  </r>
  <r>
    <x v="0"/>
    <m/>
    <x v="0"/>
    <x v="14"/>
    <s v="O20872080002"/>
    <s v="BOD"/>
    <n v="2087264"/>
    <m/>
    <s v="00099021001 DEPOSITO DE EFECTIVO, DEPOSITANTE: MARIA ELENA OCLUMBA COSSIO, CONCEPTO: DEVOLUCION PAGO DUODECIMA DE AGUINALDO GESTION 2022(FECBRERO Y MARZO 2022), CUENTA DE DEPOSITO: CUENTA UNICA DEL TESORO"/>
    <m/>
    <m/>
    <m/>
    <m/>
    <m/>
    <m/>
    <n v="0"/>
    <n v="1300.26"/>
    <s v="NO_CONCILIADO"/>
  </r>
  <r>
    <x v="0"/>
    <m/>
    <x v="0"/>
    <x v="14"/>
    <s v="O20872100002"/>
    <s v="BOD"/>
    <n v="2087297"/>
    <m/>
    <s v="00099021001 DEPOSITO DE EFECTIVO, DEPOSITANTE: ANA NELLY MARIACA VDA DE SUAZNABAR, CONCEPTO: REINTEGRO DEVOLUCION DE 2 DUODECIMAS DE AGUINALDO, CUENTA DE DEPOSITO: CUENTA UNICA DEL TESORO"/>
    <m/>
    <m/>
    <m/>
    <m/>
    <m/>
    <m/>
    <n v="0"/>
    <n v="75.16"/>
    <s v="NO_CONCILIADO"/>
  </r>
  <r>
    <x v="0"/>
    <m/>
    <x v="0"/>
    <x v="14"/>
    <s v="O20872920002"/>
    <s v="BOD"/>
    <n v="2087390"/>
    <m/>
    <s v="00099021001 DEPOSITO DE EFECTIVO, DEPOSITANTE: CARLA GREGORIA GUTIERREZ ROQUE, CONCEPTO: DEVOLUCION POR CONCEPTO DE PAGO DUODECIMA DE AGUINALDO GESTION 2022, CUENTA DE DEPOSITO: CUENTA UNICA DEL TESORO"/>
    <m/>
    <m/>
    <m/>
    <m/>
    <m/>
    <m/>
    <n v="0"/>
    <n v="188.33"/>
    <s v="NO_CONCILIADO"/>
  </r>
  <r>
    <x v="0"/>
    <m/>
    <x v="0"/>
    <x v="14"/>
    <s v="O20872970002"/>
    <s v="BOD"/>
    <n v="2087192"/>
    <m/>
    <s v="00099021001 DEP.DE CHEQ.AJENOS,RET.DE CAM.,CONCEPTO: DEVOLUCION DEPÓSITO DUPLICADO ERRONEO MEDIANTE SIGEP,DEP.: COMTECO R.L , PROCEDENCIA: BANCO BISA S.A., CHEQUE: 28801, FECHA DE EMISION:13/01/2023"/>
    <m/>
    <m/>
    <m/>
    <m/>
    <m/>
    <m/>
    <n v="0"/>
    <n v="3024"/>
    <s v="NO_CONCILIADO"/>
  </r>
  <r>
    <x v="0"/>
    <m/>
    <x v="0"/>
    <x v="14"/>
    <s v="O20873270002"/>
    <s v="BOD"/>
    <n v="2087260"/>
    <m/>
    <s v="00099021001 DEP.DE CHEQ.AJENOS,RET.DE CAM.,CONCEPTO: MARTHA MONTECINOS CANDIA,DEP.: BANCO UNION S.A. , PROCEDENCIA: BANCO UNION S.A., CHEQUE: 187944, FECHA DE EMISION:23/01/2023"/>
    <m/>
    <m/>
    <m/>
    <m/>
    <m/>
    <m/>
    <n v="0"/>
    <n v="936.24"/>
    <s v="NO_CONCILIADO"/>
  </r>
  <r>
    <x v="1"/>
    <m/>
    <x v="1"/>
    <x v="15"/>
    <s v="O20875990002"/>
    <s v="BOD"/>
    <n v="2087640"/>
    <m/>
    <s v="00099021001 DEPOSITO DE EFECTIVO, DEPOSITANTE: PAOLA RAMOS CRUZ, CONCEPTO: DEVOLUCION DE HABERES DE MAYO 2021 DE POTOSI, CUENTA DE DEPOSITO: CUENTA UNICA DEL TESORO /DJBR."/>
    <m/>
    <m/>
    <m/>
    <m/>
    <m/>
    <m/>
    <n v="0"/>
    <n v="6646.67"/>
    <s v="NO_CONCILIADO"/>
  </r>
  <r>
    <x v="0"/>
    <m/>
    <x v="0"/>
    <x v="15"/>
    <s v="O20876270002"/>
    <s v="BOD"/>
    <n v="2087688"/>
    <m/>
    <s v="00099021001 DEPOSITO DE EFECTIVO, DEPOSITANTE: IVAN RODRIGO COCARICO MAMANI, CONCEPTO: DEVOLUCION DE FONDOS NO EJEJCUTADOS C31-6021, CUENTA DE DEPOSITO: CUENTA UNICA DEL TESORO"/>
    <m/>
    <m/>
    <m/>
    <m/>
    <m/>
    <m/>
    <n v="0"/>
    <n v="100"/>
    <s v="NO_CONCILIADO"/>
  </r>
  <r>
    <x v="1"/>
    <m/>
    <x v="1"/>
    <x v="15"/>
    <s v="O20876880002"/>
    <s v="BOD"/>
    <n v="2087585"/>
    <m/>
    <s v="00099021001 DEP.DE CHEQ.AJENOS,RET.DE CAM.,CONCEPTO: REVERSION CC GLOBAL CUA 43408345,DEP.: FUTURO DE BOLIVIA AFP , PROCEDENCIA: BANCO DE CREDITO DE BOLIVIA S.A., CHEQUE: 68720, FECHA DE EMISION:25/01/2023"/>
    <m/>
    <m/>
    <m/>
    <m/>
    <m/>
    <m/>
    <n v="0"/>
    <n v="11221.06"/>
    <s v="NO_CONCILIADO"/>
  </r>
  <r>
    <x v="0"/>
    <m/>
    <x v="0"/>
    <x v="15"/>
    <s v="B20875890002"/>
    <s v="BOD"/>
    <n v="2087608"/>
    <m/>
    <s v="00099021001 DEP.DE CHEQ.AJENOS,RET.DE CAM.,CONCEPTO: MERY DAGA QUISBERT,DEP.: BANCO UNION SA , PROCEDENCIA: BANCO UNION S.A., CHEQUE: 187948, FECHA DE EMISION:26/01/2023"/>
    <m/>
    <m/>
    <m/>
    <m/>
    <m/>
    <m/>
    <n v="0"/>
    <n v="456.58"/>
    <s v="NO_CONCILIADO"/>
  </r>
  <r>
    <x v="0"/>
    <m/>
    <x v="0"/>
    <x v="16"/>
    <s v="B20875960002"/>
    <s v="BOD"/>
    <n v="2087890"/>
    <m/>
    <s v="00099021001 DEPOSITO DE EFECTIVO, DEPOSITANTE: FLAVIO CONDORI FUENTES, CONCEPTO: DEVOLUCION POR PAGO POR DEMASIA DE ENERGIA ELECTRICA CORRESPONDIENTE MES DICIEMBRE 2022 POTOSI, CUENTA DE DEPOSITO: CUENTA UNICA DEL TESORO"/>
    <m/>
    <m/>
    <m/>
    <m/>
    <m/>
    <m/>
    <n v="0"/>
    <n v="14.36"/>
    <s v="NO_CONCILIADO"/>
  </r>
  <r>
    <x v="0"/>
    <m/>
    <x v="0"/>
    <x v="16"/>
    <s v="O20878910002"/>
    <s v="BOD"/>
    <n v="2087922"/>
    <m/>
    <s v="00099021001 DEPOSITO DE EFECTIVO, DEPOSITANTE: LUCRECIA VELARDE VDA. DE FLORES, CONCEPTO: NUEVAS NUPCIAS, CUENTA DE DEPOSITO: CUENTA UNICA DEL TESORO"/>
    <m/>
    <m/>
    <m/>
    <m/>
    <m/>
    <m/>
    <n v="0"/>
    <n v="1500"/>
    <s v="NO_CONCILIADO"/>
  </r>
  <r>
    <x v="0"/>
    <m/>
    <x v="0"/>
    <x v="16"/>
    <s v="O20879870002"/>
    <s v="BOD"/>
    <n v="2088088"/>
    <m/>
    <s v="00099021001 DEPOSITO DE EFECTIVO, DEPOSITANTE: SERGIO GASTON BARRAZA SALAZAR, CONCEPTO: DEVOLUCION DE RECURSOS POR EL PAGO DE REFRIGERIOS EN DEMASIA, CUENTA DE DEPOSITO: CUENTA UNICA DEL TESORO"/>
    <m/>
    <m/>
    <m/>
    <m/>
    <m/>
    <m/>
    <n v="0"/>
    <n v="36"/>
    <s v="NO_CONCILIADO"/>
  </r>
  <r>
    <x v="0"/>
    <m/>
    <x v="0"/>
    <x v="17"/>
    <s v="O20882640002"/>
    <s v="BOD"/>
    <n v="2088313"/>
    <m/>
    <s v="00099021001 DEPOSITO DE EFECTIVO, DEPOSITANTE: ROSA AMALIA QUISBERT DE MARCA, CONCEPTO: DEVOLUCION DE RETROACTIVO, CUENTA DE DEPOSITO: CUENTA UNICA DEL TESORO"/>
    <m/>
    <m/>
    <m/>
    <m/>
    <m/>
    <m/>
    <n v="0"/>
    <n v="200"/>
    <s v="NO_CONCILIADO"/>
  </r>
  <r>
    <x v="0"/>
    <m/>
    <x v="0"/>
    <x v="17"/>
    <s v="O20883400002"/>
    <s v="BOD"/>
    <n v="2088431"/>
    <m/>
    <s v="00099021001 DEPOSITO DE EFECTIVO, DEPOSITANTE: ALEJANDRA FERNANDEZ, CONCEPTO: DEVOLUCION DE RECURSOS POR PAGO DE REFRIGUERIOS EN DEMASIA DIC 2022, CUENTA DE DEPOSITO: CUENTA UNICA DEL TESORO"/>
    <m/>
    <m/>
    <m/>
    <m/>
    <m/>
    <m/>
    <n v="0"/>
    <n v="18"/>
    <s v="NO_CONCILIADO"/>
  </r>
  <r>
    <x v="0"/>
    <m/>
    <x v="0"/>
    <x v="17"/>
    <s v="O20883630002"/>
    <s v="BOD"/>
    <n v="2088437"/>
    <m/>
    <s v="00099021001 DEPOSITO DE EFECTIVO, DEPOSITANTE: SIVIA ELENA ARIAS VILLARREAL, CONCEPTO: DEVOLUCION DE RECURSOS POR PAGO DE REFRIGERIOS EN DEMASIA, CUENTA DE DEPOSITO: CUENTA UNICA DEL TESORO"/>
    <m/>
    <m/>
    <m/>
    <m/>
    <m/>
    <m/>
    <n v="0"/>
    <n v="72"/>
    <s v="NO_CONCILIADO"/>
  </r>
  <r>
    <x v="0"/>
    <m/>
    <x v="0"/>
    <x v="18"/>
    <s v="O20886250002"/>
    <s v="BOD"/>
    <n v="2088657"/>
    <m/>
    <s v="00099021001 DEPOSITO DE EFECTIVO, DEPOSITANTE: CRISTIAN JETTE MOSTACEDO, CONCEPTO: DEVOLUCION DE SUELDOS Y SALARIOS FUENTE 10, CUENTA DE DEPOSITO: CUENTA UNICA DEL TESORO"/>
    <m/>
    <m/>
    <m/>
    <m/>
    <m/>
    <m/>
    <n v="0"/>
    <n v="7209.5"/>
    <s v="NO_CONCILIADO"/>
  </r>
  <r>
    <x v="0"/>
    <m/>
    <x v="0"/>
    <x v="18"/>
    <s v="O20886550002"/>
    <s v="BOD"/>
    <n v="2088709"/>
    <m/>
    <s v="00099021001 DEPOSITO DE EFECTIVO, DEPOSITANTE: CARLOS VARGAS, CONCEPTO: DEVOLUCION DE PASAJES NO UTILIZADOS DEL EXTERIOR, CUENTA DE DEPOSITO: CUENTA UNICA DEL TESORO"/>
    <m/>
    <m/>
    <m/>
    <m/>
    <m/>
    <m/>
    <n v="0"/>
    <n v="0.13"/>
    <s v="NO_CONCILIADO"/>
  </r>
  <r>
    <x v="8"/>
    <m/>
    <x v="8"/>
    <x v="18"/>
    <s v="O20888110002"/>
    <s v="BOD"/>
    <n v="2088638"/>
    <m/>
    <s v="00099021001 DEP.DE CHEQ.AJENOS,RET.DE CAM.,CONCEPTO: PAGO POR DESCUENTO RECURSOS PUBLICOS,DEP.: CAJA NACIONAL DE SALUD , PROCEDENCIA: BANCO UNION S.A., CHEQUE: 65762, FECHA DE EMISION:30/01/2023"/>
    <m/>
    <m/>
    <m/>
    <m/>
    <m/>
    <m/>
    <n v="0"/>
    <n v="12790.75"/>
    <s v="NO_CONCILIADO"/>
  </r>
  <r>
    <x v="2"/>
    <m/>
    <x v="2"/>
    <x v="18"/>
    <s v="B20886450002"/>
    <s v="BOD"/>
    <n v="2088696"/>
    <m/>
    <s v="00099021001 DEP.DE CHEQ.AJENOS,RET.DE CAM.,CONCEPTO: DIANA REBECA ROJANO TEJEDA,DEP.: BANCO UNION S.A. , PROCEDENCIA: BANCO UNION S.A., CHEQUE: 187949, FECHA DE EMISION:31/01/2023 /DJBR."/>
    <m/>
    <m/>
    <m/>
    <m/>
    <m/>
    <m/>
    <n v="0"/>
    <n v="750.83"/>
    <s v="NO_CONCILIADO"/>
  </r>
  <r>
    <x v="1"/>
    <m/>
    <x v="1"/>
    <x v="19"/>
    <s v="Q17423220002"/>
    <s v="CRV"/>
    <n v="1742322"/>
    <m/>
    <s v="NUMERO DE LIBRETA CUT: 00099021001 OPERACIÓN E18 TRANSFERENCIA DEL SISTEMA FINANCIERO POR CUENTA DE TERCEROS A LA CUT reversion aporte patronal para la vivienda TGN segip"/>
    <m/>
    <m/>
    <m/>
    <m/>
    <m/>
    <m/>
    <n v="0"/>
    <n v="283.52"/>
    <s v="NO_CONCILIADO"/>
  </r>
  <r>
    <x v="1"/>
    <m/>
    <x v="1"/>
    <x v="3"/>
    <s v="J05325280002"/>
    <s v="NTE"/>
    <n v="5071782"/>
    <m/>
    <s v="A:00099021001 De 0759069001 A: 00099021001 Transferencia de recursos a la Libreta de Recursos Ordinarios (3987) adjunto extracto bancario."/>
    <m/>
    <m/>
    <m/>
    <m/>
    <m/>
    <m/>
    <n v="0"/>
    <n v="350000000"/>
    <s v="NO_CONCILIADO"/>
  </r>
  <r>
    <x v="1"/>
    <m/>
    <x v="1"/>
    <x v="3"/>
    <s v="S10516440002"/>
    <s v="CRV"/>
    <n v="11"/>
    <m/>
    <s v="||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
    <m/>
    <m/>
    <m/>
    <m/>
    <m/>
    <m/>
    <n v="0"/>
    <n v="6481.87"/>
    <s v="NO_CONCILIADO"/>
  </r>
  <r>
    <x v="4"/>
    <m/>
    <x v="4"/>
    <x v="4"/>
    <s v="Q17450690002"/>
    <s v="CRV"/>
    <n v="1745069"/>
    <m/>
    <s v="NUMERO DE LIBRETA CUT: 00099021001 OPERACIÓN E75 TRANSFERENCIA DE LA CUENTA FISCAL BUN A LA CUT EN MN TRANSFERENCIA DE FONDOS A SOLICITUD DE: GOBIERNO AUTONOMO MUNICIPAL BERMEJO, CITE: GAMB. I.F.M. OF. NÂ° 001/2023 CUENTA CUT 3987 LIBRETA NÂ° 00099021001 TGN - RECURSOS ORDINARIOS."/>
    <m/>
    <m/>
    <m/>
    <m/>
    <m/>
    <m/>
    <n v="0"/>
    <n v="371413"/>
    <s v="NO_CONCILIADO"/>
  </r>
  <r>
    <x v="2"/>
    <m/>
    <x v="2"/>
    <x v="5"/>
    <s v="S10518720001"/>
    <s v="DEV"/>
    <n v="1051872"/>
    <m/>
    <s v="||RESPUESTA A DEBITO DEL BANQUERO SG/MESAJE SWIFT NO.438 DE LA FECHA REF.: COBRO DE COMISIONES POR TRANSFERENCIA EUR 16.407,67 DE FECHA VALOR. 14/12/2022 SG SOLICITUD MIN. DE SALUD, REF.: PAGO A LA CSMC. LIB 00046024207 MS-INASES BECAS DE ESPECIALIDAD PROFESIONAL COMISIONES BANCARIAS EQUIV. A EUR 32,50"/>
    <m/>
    <m/>
    <m/>
    <m/>
    <m/>
    <m/>
    <n v="242.97"/>
    <n v="0"/>
    <s v="NO_CONCILIADO"/>
  </r>
  <r>
    <x v="2"/>
    <m/>
    <x v="2"/>
    <x v="5"/>
    <s v="S10518720004"/>
    <s v="COB"/>
    <n v="1051872"/>
    <m/>
    <s v="||RESPUESTA A DEBITO DEL BANQUERO SG/MESAJE SWIFT NO.438 DE LA FECHA REF.: COBRO DE COMISIONES POR TRANSFERENCIA EUR 16.407,67 DE FECHA VALOR. 14/12/2022 SG SOLICITUD MIN. DE SALUD, REF.: PAGO A LA CSMC. LIB 00046024207 MS-INASES BECAS DE ESPECIALIDAD PROFESIONAL COBRO DE UTILES"/>
    <m/>
    <m/>
    <m/>
    <m/>
    <m/>
    <m/>
    <n v="50"/>
    <n v="0"/>
    <s v="NO_CONCILIADO"/>
  </r>
  <r>
    <x v="4"/>
    <m/>
    <x v="4"/>
    <x v="6"/>
    <s v="Q17461640002"/>
    <s v="CRV"/>
    <n v="1746164"/>
    <m/>
    <s v="NUMERO DE LIBRETA CUT: 00099021001 OPERACIÓN E75 TRANSFERENCIA DE LA CUENTA FISCAL BUN A LA CUT EN MN TRANSFERENCIA DE FONDOS A SOLICITUD DE: GOB. AUTONOMO MCPAL. OCURI CITE: GAMO/001/2023 CTA. 3987 LIBRETA NÂ° 00099021001 TGN RECURSOS ORDINARIOS"/>
    <m/>
    <m/>
    <m/>
    <m/>
    <m/>
    <m/>
    <n v="0"/>
    <n v="489.8"/>
    <s v="NO_CONCILIADO"/>
  </r>
  <r>
    <x v="1"/>
    <m/>
    <x v="1"/>
    <x v="10"/>
    <s v="S10524910002"/>
    <s v="CRV"/>
    <n v="24"/>
    <m/>
    <s v="||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
    <m/>
    <m/>
    <m/>
    <m/>
    <m/>
    <m/>
    <n v="0"/>
    <n v="17026.330000000002"/>
    <s v="NO_CONCILIADO"/>
  </r>
  <r>
    <x v="1"/>
    <m/>
    <x v="1"/>
    <x v="11"/>
    <s v="Q17501160002"/>
    <s v="CRV"/>
    <n v="1750116"/>
    <m/>
    <s v="NUMERO DE LIBRETA CUT: 00099021001 OPERACIÓN E18 TRANSFERENCIA DEL SISTEMA FINANCIERO POR CUENTA DE TERCEROS A LA CUT devolucion pagos de CC no cobrados septiembre 2022"/>
    <m/>
    <m/>
    <m/>
    <m/>
    <m/>
    <m/>
    <n v="0"/>
    <n v="279496.2"/>
    <s v="NO_CONCILIADO"/>
  </r>
  <r>
    <x v="9"/>
    <m/>
    <x v="9"/>
    <x v="12"/>
    <s v="G21461360003"/>
    <s v="COB"/>
    <n v="16976"/>
    <m/>
    <s v="PAGO A EXIMBANK CHINA POPUL PRÉSTAMO PBC 2016 (38) 426 VCTO. 21-01-2023 POR CUENTA DE TGN , NTI. 016976 VALOR 20-01-2023 INTERESES USD 5.128.030,21 COMISIONES USD 70.974,44 CTA. 3987 CUENTA UNICA DEL TESORO LIB. 00099021001 REF.: COMISIONES BANCARIAS"/>
    <m/>
    <m/>
    <m/>
    <m/>
    <m/>
    <m/>
    <n v="25235.599999999999"/>
    <n v="0"/>
    <s v="NO_CONCILIADO"/>
  </r>
  <r>
    <x v="1"/>
    <m/>
    <x v="1"/>
    <x v="13"/>
    <s v="Q17514900002"/>
    <s v="CRV"/>
    <n v="1751490"/>
    <m/>
    <s v="NUMERO DE LIBRETA CUT: 00099021001 OPERACIÓN E18 TRANSFERENCIA DEL SISTEMA FINANCIERO POR CUENTA DE TERCEROS A LA CUT reversion aporte patronal para la vivienda TGN - ministerio de educacion y autoridad jurisdiccional administrativa mienra"/>
    <m/>
    <m/>
    <m/>
    <m/>
    <m/>
    <m/>
    <n v="0"/>
    <n v="4022.28"/>
    <s v="NO_CONCILIADO"/>
  </r>
  <r>
    <x v="4"/>
    <m/>
    <x v="4"/>
    <x v="14"/>
    <s v="Q17521590002"/>
    <s v="CRV"/>
    <n v="1752159"/>
    <m/>
    <s v="NUMERO DE LIBRETA CUT: 00099021001 OPERACIÓN E75 TRANSFERENCIA DE LA CUENTA FISCAL BUN A LA CUT EN MN TRANSFERENCIA DE FONDOS A SOLICITUD DE: GOB.AUTONOMO MCPAL. PUNA CITE: OF.DESP MAE NÂ°046/2023 CTA. 3987 LIBRETA NÂ°00099021001 TGN RECURSOS ORDINARIOS"/>
    <m/>
    <m/>
    <m/>
    <m/>
    <m/>
    <m/>
    <n v="0"/>
    <n v="816338.91"/>
    <s v="NO_CONCILIADO"/>
  </r>
  <r>
    <x v="1"/>
    <m/>
    <x v="1"/>
    <x v="15"/>
    <s v="G21505160003"/>
    <s v="CVD"/>
    <n v="2150516"/>
    <m/>
    <s v="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
    <m/>
    <m/>
    <m/>
    <m/>
    <m/>
    <m/>
    <n v="50"/>
    <n v="0"/>
    <s v="NO_CONCILIADO"/>
  </r>
  <r>
    <x v="10"/>
    <m/>
    <x v="10"/>
    <x v="16"/>
    <s v="G21521560004"/>
    <s v="DVD"/>
    <n v="17605"/>
    <m/>
    <s v="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
    <m/>
    <m/>
    <m/>
    <m/>
    <m/>
    <m/>
    <n v="645.96"/>
    <n v="0"/>
    <s v="NO_CONCILIADO"/>
  </r>
  <r>
    <x v="11"/>
    <m/>
    <x v="11"/>
    <x v="16"/>
    <s v="T04412450001"/>
    <s v="DEV"/>
    <n v="441245"/>
    <m/>
    <s v="CONTABILIZACION ORDENES DE TRANSFERENCIA GRACOS"/>
    <m/>
    <m/>
    <m/>
    <m/>
    <m/>
    <m/>
    <n v="4877371.2300000004"/>
    <n v="0"/>
    <s v="NO_CONCILIADO"/>
  </r>
  <r>
    <x v="11"/>
    <m/>
    <x v="11"/>
    <x v="16"/>
    <s v="T04412470001"/>
    <s v="DEV"/>
    <n v="441247"/>
    <m/>
    <s v="CONTABILIZACION ORDENES DE TRANSFERENCIA GRACOS"/>
    <m/>
    <m/>
    <m/>
    <m/>
    <m/>
    <m/>
    <n v="5289959.6900000004"/>
    <n v="0"/>
    <s v="NO_CONCILIADO"/>
  </r>
  <r>
    <x v="11"/>
    <m/>
    <x v="11"/>
    <x v="16"/>
    <s v="T04412490001"/>
    <s v="DEV"/>
    <n v="441249"/>
    <m/>
    <s v="CONTABILIZACION ORDENES DE TRANSFERENCIA GRACOS"/>
    <m/>
    <m/>
    <m/>
    <m/>
    <m/>
    <m/>
    <n v="239381.35"/>
    <n v="0"/>
    <s v="NO_CONCILIADO"/>
  </r>
  <r>
    <x v="11"/>
    <m/>
    <x v="11"/>
    <x v="16"/>
    <s v="T04412510001"/>
    <s v="DEV"/>
    <n v="441251"/>
    <m/>
    <s v="CONTABILIZACION ORDENES DE TRANSFERENCIA GRACOS"/>
    <m/>
    <m/>
    <m/>
    <m/>
    <m/>
    <m/>
    <n v="1859806.3"/>
    <n v="0"/>
    <s v="NO_CONCILIADO"/>
  </r>
  <r>
    <x v="11"/>
    <m/>
    <x v="11"/>
    <x v="16"/>
    <s v="T04412530001"/>
    <s v="DEV"/>
    <n v="441253"/>
    <m/>
    <s v="CONTABILIZACION ORDENES DE TRANSFERENCIA GRACOS"/>
    <m/>
    <m/>
    <m/>
    <m/>
    <m/>
    <m/>
    <n v="4481138.3899999997"/>
    <n v="0"/>
    <s v="NO_CONCILIADO"/>
  </r>
  <r>
    <x v="11"/>
    <m/>
    <x v="11"/>
    <x v="16"/>
    <s v="T04412550001"/>
    <s v="DEV"/>
    <n v="441255"/>
    <m/>
    <s v="CONTABILIZACION ORDENES DE TRANSFERENCIA GRACOS"/>
    <m/>
    <m/>
    <m/>
    <m/>
    <m/>
    <m/>
    <n v="202780.5"/>
    <n v="0"/>
    <s v="NO_CONCILIADO"/>
  </r>
  <r>
    <x v="11"/>
    <m/>
    <x v="11"/>
    <x v="16"/>
    <s v="T04412570001"/>
    <s v="DEV"/>
    <n v="441257"/>
    <m/>
    <s v="CONTABILIZACION ORDENES DE TRANSFERENCIA GRACOS"/>
    <m/>
    <m/>
    <m/>
    <m/>
    <m/>
    <m/>
    <n v="556960.52"/>
    <n v="0"/>
    <s v="NO_CONCILIADO"/>
  </r>
  <r>
    <x v="11"/>
    <m/>
    <x v="11"/>
    <x v="16"/>
    <s v="T04412590001"/>
    <s v="DEV"/>
    <n v="441259"/>
    <m/>
    <s v="CONTABILIZACION ORDENES DE TRANSFERENCIA GRACOS"/>
    <m/>
    <m/>
    <m/>
    <m/>
    <m/>
    <m/>
    <n v="12307972.93"/>
    <n v="0"/>
    <s v="NO_CONCILIADO"/>
  </r>
  <r>
    <x v="11"/>
    <m/>
    <x v="11"/>
    <x v="16"/>
    <s v="T04412610001"/>
    <s v="DEV"/>
    <n v="441261"/>
    <m/>
    <s v="CONTABILIZACION ORDENES DE TRANSFERENCIA GRACOS"/>
    <m/>
    <m/>
    <m/>
    <m/>
    <m/>
    <m/>
    <n v="11348017.050000001"/>
    <n v="0"/>
    <s v="NO_CONCILIADO"/>
  </r>
  <r>
    <x v="11"/>
    <m/>
    <x v="11"/>
    <x v="16"/>
    <s v="T04412630001"/>
    <s v="DEV"/>
    <n v="441263"/>
    <m/>
    <s v="CONTABILIZACION ORDENES DE TRANSFERENCIA GRACOS"/>
    <m/>
    <m/>
    <m/>
    <m/>
    <m/>
    <m/>
    <n v="2264430.23"/>
    <n v="0"/>
    <s v="NO_CONCILIADO"/>
  </r>
  <r>
    <x v="11"/>
    <m/>
    <x v="11"/>
    <x v="16"/>
    <s v="T04412650001"/>
    <s v="DEV"/>
    <n v="441265"/>
    <m/>
    <s v="CONTABILIZACION ORDENES DE TRANSFERENCIA GRACOS"/>
    <m/>
    <m/>
    <m/>
    <m/>
    <m/>
    <m/>
    <n v="939806.21"/>
    <n v="0"/>
    <s v="NO_CONCILIADO"/>
  </r>
  <r>
    <x v="11"/>
    <m/>
    <x v="11"/>
    <x v="16"/>
    <s v="T04412670001"/>
    <s v="DEV"/>
    <n v="441267"/>
    <m/>
    <s v="CONTABILIZACION ORDENES DE TRANSFERENCIA GRACOS"/>
    <m/>
    <m/>
    <m/>
    <m/>
    <m/>
    <m/>
    <n v="2087816.78"/>
    <n v="0"/>
    <s v="NO_CONCILIADO"/>
  </r>
  <r>
    <x v="11"/>
    <m/>
    <x v="11"/>
    <x v="16"/>
    <s v="T04412690001"/>
    <s v="DEV"/>
    <n v="441269"/>
    <m/>
    <s v="CONTABILIZACION ORDENES DE TRANSFERENCIA GRACOS"/>
    <m/>
    <m/>
    <m/>
    <m/>
    <m/>
    <m/>
    <n v="2206976.63"/>
    <n v="0"/>
    <s v="NO_CONCILIADO"/>
  </r>
  <r>
    <x v="11"/>
    <m/>
    <x v="11"/>
    <x v="16"/>
    <s v="T04412710001"/>
    <s v="DEV"/>
    <n v="441271"/>
    <m/>
    <s v="CONTABILIZACION ORDENES DE TRANSFERENCIA GRACOS"/>
    <m/>
    <m/>
    <m/>
    <m/>
    <m/>
    <m/>
    <n v="518357.79"/>
    <n v="0"/>
    <s v="NO_CONCILIADO"/>
  </r>
  <r>
    <x v="11"/>
    <m/>
    <x v="11"/>
    <x v="16"/>
    <s v="T04412730001"/>
    <s v="DEV"/>
    <n v="441273"/>
    <m/>
    <s v="CONTABILIZACION ORDENES DE TRANSFERENCIA GRACOS"/>
    <m/>
    <m/>
    <m/>
    <m/>
    <m/>
    <m/>
    <n v="1494787.89"/>
    <n v="0"/>
    <s v="NO_CONCILIADO"/>
  </r>
  <r>
    <x v="11"/>
    <m/>
    <x v="11"/>
    <x v="16"/>
    <s v="T04412750001"/>
    <s v="DEV"/>
    <n v="441275"/>
    <m/>
    <s v="CONTABILIZACION ORDENES DE TRANSFERENCIA GRACOS"/>
    <m/>
    <m/>
    <m/>
    <m/>
    <m/>
    <m/>
    <n v="4105610.46"/>
    <n v="0"/>
    <s v="NO_CONCILIADO"/>
  </r>
  <r>
    <x v="11"/>
    <m/>
    <x v="11"/>
    <x v="16"/>
    <s v="T04412770001"/>
    <s v="DEV"/>
    <n v="441277"/>
    <m/>
    <s v="CONTABILIZACION ORDENES DE TRANSFERENCIA GRACOS"/>
    <m/>
    <m/>
    <m/>
    <m/>
    <m/>
    <m/>
    <n v="1423730.57"/>
    <n v="0"/>
    <s v="NO_CONCILIADO"/>
  </r>
  <r>
    <x v="11"/>
    <m/>
    <x v="11"/>
    <x v="16"/>
    <s v="T04412790001"/>
    <s v="DEV"/>
    <n v="441279"/>
    <m/>
    <s v="CONTABILIZACION ORDENES DE TRANSFERENCIA GRACOS"/>
    <m/>
    <m/>
    <m/>
    <m/>
    <m/>
    <m/>
    <n v="6061720.46"/>
    <n v="0"/>
    <s v="NO_CONCILIADO"/>
  </r>
  <r>
    <x v="11"/>
    <m/>
    <x v="11"/>
    <x v="16"/>
    <s v="T04412810001"/>
    <s v="DEV"/>
    <n v="441281"/>
    <m/>
    <s v="CONTABILIZACION ORDENES DE TRANSFERENCIA GRACOS"/>
    <m/>
    <m/>
    <m/>
    <m/>
    <m/>
    <m/>
    <n v="3477873.13"/>
    <n v="0"/>
    <s v="NO_CONCILIADO"/>
  </r>
  <r>
    <x v="11"/>
    <m/>
    <x v="11"/>
    <x v="16"/>
    <s v="T04412830001"/>
    <s v="DEV"/>
    <n v="441283"/>
    <m/>
    <s v="CONTABILIZACION ORDENES DE TRANSFERENCIA GRACOS"/>
    <m/>
    <m/>
    <m/>
    <m/>
    <m/>
    <m/>
    <n v="856541.04"/>
    <n v="0"/>
    <s v="NO_CONCILIADO"/>
  </r>
  <r>
    <x v="11"/>
    <m/>
    <x v="11"/>
    <x v="16"/>
    <s v="T04412850001"/>
    <s v="DEV"/>
    <n v="441285"/>
    <m/>
    <s v="CONTABILIZACION ORDENES DE TRANSFERENCIA GRACOS"/>
    <m/>
    <m/>
    <m/>
    <m/>
    <m/>
    <m/>
    <n v="1206045.83"/>
    <n v="0"/>
    <s v="NO_CONCILIADO"/>
  </r>
  <r>
    <x v="11"/>
    <m/>
    <x v="11"/>
    <x v="16"/>
    <s v="T04412870001"/>
    <s v="DEV"/>
    <n v="441287"/>
    <m/>
    <s v="CONTABILIZACION ORDENES DE TRANSFERENCIA GRACOS"/>
    <m/>
    <m/>
    <m/>
    <m/>
    <m/>
    <m/>
    <n v="14103602.970000001"/>
    <n v="0"/>
    <s v="NO_CONCILIADO"/>
  </r>
  <r>
    <x v="11"/>
    <m/>
    <x v="11"/>
    <x v="16"/>
    <s v="T04412890001"/>
    <s v="DEV"/>
    <n v="441289"/>
    <m/>
    <s v="CONTABILIZACION ORDENES DE TRANSFERENCIA GRACOS"/>
    <m/>
    <m/>
    <m/>
    <m/>
    <m/>
    <m/>
    <n v="3312546.44"/>
    <n v="0"/>
    <s v="NO_CONCILIADO"/>
  </r>
  <r>
    <x v="11"/>
    <m/>
    <x v="11"/>
    <x v="16"/>
    <s v="T04412910001"/>
    <s v="DEV"/>
    <n v="441291"/>
    <m/>
    <s v="CONTABILIZACION ORDENES DE TRANSFERENCIA GRACOS"/>
    <m/>
    <m/>
    <m/>
    <m/>
    <m/>
    <m/>
    <n v="9552387.0099999998"/>
    <n v="0"/>
    <s v="NO_CONCILIADO"/>
  </r>
  <r>
    <x v="11"/>
    <m/>
    <x v="11"/>
    <x v="16"/>
    <s v="T04412930001"/>
    <s v="DEV"/>
    <n v="441293"/>
    <m/>
    <s v="CONTABILIZACION ORDENES DE TRANSFERENCIA GRACOS"/>
    <m/>
    <m/>
    <m/>
    <m/>
    <m/>
    <m/>
    <n v="1757455.44"/>
    <n v="0"/>
    <s v="NO_CONCILIADO"/>
  </r>
  <r>
    <x v="11"/>
    <m/>
    <x v="11"/>
    <x v="16"/>
    <s v="T04412950001"/>
    <s v="DEV"/>
    <n v="441295"/>
    <m/>
    <s v="CONTABILIZACION ORDENES DE TRANSFERENCIA GRACOS"/>
    <m/>
    <m/>
    <m/>
    <m/>
    <m/>
    <m/>
    <n v="609444.80000000005"/>
    <n v="0"/>
    <s v="NO_CONCILIADO"/>
  </r>
  <r>
    <x v="11"/>
    <m/>
    <x v="11"/>
    <x v="16"/>
    <s v="T04412970001"/>
    <s v="DEV"/>
    <n v="441297"/>
    <m/>
    <s v="CONTABILIZACION ORDENES DE TRANSFERENCIA GRACOS"/>
    <m/>
    <m/>
    <m/>
    <m/>
    <m/>
    <m/>
    <n v="432831.43"/>
    <n v="0"/>
    <s v="NO_CONCILIADO"/>
  </r>
  <r>
    <x v="11"/>
    <m/>
    <x v="11"/>
    <x v="16"/>
    <s v="T04413050001"/>
    <s v="DEV"/>
    <n v="441305"/>
    <m/>
    <s v="CONTABILIZACION ORDENES DE TRANSFERENCIA GRACOS"/>
    <m/>
    <m/>
    <m/>
    <m/>
    <m/>
    <m/>
    <n v="102420416.51000001"/>
    <n v="0"/>
    <s v="NO_CONCILIADO"/>
  </r>
  <r>
    <x v="11"/>
    <m/>
    <x v="11"/>
    <x v="16"/>
    <s v="T04412990001"/>
    <s v="DEV"/>
    <n v="441299"/>
    <m/>
    <s v="CONTABILIZACION ORDENES DE TRANSFERENCIA GRACOS"/>
    <m/>
    <m/>
    <m/>
    <m/>
    <m/>
    <m/>
    <n v="17507763.539999999"/>
    <n v="0"/>
    <s v="NO_CONCILIADO"/>
  </r>
  <r>
    <x v="11"/>
    <m/>
    <x v="11"/>
    <x v="16"/>
    <s v="T04413010001"/>
    <s v="DEV"/>
    <n v="441301"/>
    <m/>
    <s v="CONTABILIZACION ORDENES DE TRANSFERENCIA GRACOS"/>
    <m/>
    <m/>
    <m/>
    <m/>
    <m/>
    <m/>
    <n v="22012877.289999999"/>
    <n v="0"/>
    <s v="NO_CONCILIADO"/>
  </r>
  <r>
    <x v="11"/>
    <m/>
    <x v="11"/>
    <x v="16"/>
    <s v="T04413030001"/>
    <s v="DEV"/>
    <n v="441303"/>
    <m/>
    <s v="CONTABILIZACION ORDENES DE TRANSFERENCIA GRACOS"/>
    <m/>
    <m/>
    <m/>
    <m/>
    <m/>
    <m/>
    <n v="8478222.2799999993"/>
    <n v="0"/>
    <s v="NO_CONCILIADO"/>
  </r>
  <r>
    <x v="11"/>
    <m/>
    <x v="11"/>
    <x v="16"/>
    <s v="T04413070001"/>
    <s v="DEV"/>
    <n v="441307"/>
    <m/>
    <s v="CONTABILIZACION ORDENES DE TRANSFERENCIA GRACOS"/>
    <m/>
    <m/>
    <m/>
    <m/>
    <m/>
    <m/>
    <n v="7524826.75"/>
    <n v="0"/>
    <s v="NO_CONCILIADO"/>
  </r>
  <r>
    <x v="11"/>
    <m/>
    <x v="11"/>
    <x v="16"/>
    <s v="T04413090001"/>
    <s v="DEV"/>
    <n v="441309"/>
    <m/>
    <s v="CONTABILIZACION ORDENES DE TRANSFERENCIA GRACOS"/>
    <m/>
    <m/>
    <m/>
    <m/>
    <m/>
    <m/>
    <n v="11838.51"/>
    <n v="0"/>
    <s v="NO_CONCILIADO"/>
  </r>
  <r>
    <x v="11"/>
    <m/>
    <x v="11"/>
    <x v="16"/>
    <s v="T04413110001"/>
    <s v="DEV"/>
    <n v="441311"/>
    <m/>
    <s v="CONTABILIZACION ORDENES DE TRANSFERENCIA GRACOS"/>
    <m/>
    <m/>
    <m/>
    <m/>
    <m/>
    <m/>
    <n v="12839.93"/>
    <n v="0"/>
    <s v="NO_CONCILIADO"/>
  </r>
  <r>
    <x v="11"/>
    <m/>
    <x v="11"/>
    <x v="16"/>
    <s v="T04413130001"/>
    <s v="DEV"/>
    <n v="441313"/>
    <m/>
    <s v="CONTABILIZACION ORDENES DE TRANSFERENCIA GRACOS"/>
    <m/>
    <m/>
    <m/>
    <m/>
    <m/>
    <m/>
    <n v="5328.99"/>
    <n v="0"/>
    <s v="NO_CONCILIADO"/>
  </r>
  <r>
    <x v="11"/>
    <m/>
    <x v="11"/>
    <x v="16"/>
    <s v="T04413150001"/>
    <s v="DEV"/>
    <n v="441315"/>
    <m/>
    <s v="CONTABILIZACION ORDENES DE TRANSFERENCIA GRACOS"/>
    <m/>
    <m/>
    <m/>
    <m/>
    <m/>
    <m/>
    <n v="15294.23"/>
    <n v="0"/>
    <s v="NO_CONCILIADO"/>
  </r>
  <r>
    <x v="11"/>
    <m/>
    <x v="11"/>
    <x v="16"/>
    <s v="T04413170001"/>
    <s v="DEV"/>
    <n v="441317"/>
    <m/>
    <s v="CONTABILIZACION ORDENES DE TRANSFERENCIA GRACOS"/>
    <m/>
    <m/>
    <m/>
    <m/>
    <m/>
    <m/>
    <n v="15294.23"/>
    <n v="0"/>
    <s v="NO_CONCILIADO"/>
  </r>
  <r>
    <x v="11"/>
    <m/>
    <x v="11"/>
    <x v="16"/>
    <s v="T04413190001"/>
    <s v="DEV"/>
    <n v="441319"/>
    <m/>
    <s v="CONTABILIZACION ORDENES DE TRANSFERENCIA GRACOS"/>
    <m/>
    <m/>
    <m/>
    <m/>
    <m/>
    <m/>
    <n v="15294.23"/>
    <n v="0"/>
    <s v="NO_CONCILIADO"/>
  </r>
  <r>
    <x v="11"/>
    <m/>
    <x v="11"/>
    <x v="16"/>
    <s v="T04413210001"/>
    <s v="DEV"/>
    <n v="441321"/>
    <m/>
    <s v="CONTABILIZACION ORDENES DE TRANSFERENCIA GRACOS"/>
    <m/>
    <m/>
    <m/>
    <m/>
    <m/>
    <m/>
    <n v="15294.23"/>
    <n v="0"/>
    <s v="NO_CONCILIADO"/>
  </r>
  <r>
    <x v="11"/>
    <m/>
    <x v="11"/>
    <x v="16"/>
    <s v="T04413230001"/>
    <s v="DEV"/>
    <n v="441323"/>
    <m/>
    <s v="CONTABILIZACION ORDENES DE TRANSFERENCIA GRACOS"/>
    <m/>
    <m/>
    <m/>
    <m/>
    <m/>
    <m/>
    <n v="293468.26"/>
    <n v="0"/>
    <s v="NO_CONCILIADO"/>
  </r>
  <r>
    <x v="11"/>
    <m/>
    <x v="11"/>
    <x v="16"/>
    <s v="T04413250001"/>
    <s v="DEV"/>
    <n v="441325"/>
    <m/>
    <s v="CONTABILIZACION ORDENES DE TRANSFERENCIA GRACOS"/>
    <m/>
    <m/>
    <m/>
    <m/>
    <m/>
    <m/>
    <n v="4537.96"/>
    <n v="0"/>
    <s v="NO_CONCILIADO"/>
  </r>
  <r>
    <x v="11"/>
    <m/>
    <x v="11"/>
    <x v="16"/>
    <s v="T04413270001"/>
    <s v="DEV"/>
    <n v="441327"/>
    <m/>
    <s v="CONTABILIZACION ORDENES DE TRANSFERENCIA GRACOS"/>
    <m/>
    <m/>
    <m/>
    <m/>
    <m/>
    <m/>
    <n v="205.32"/>
    <n v="0"/>
    <s v="NO_CONCILIADO"/>
  </r>
  <r>
    <x v="11"/>
    <m/>
    <x v="11"/>
    <x v="16"/>
    <s v="T04413290001"/>
    <s v="DEV"/>
    <n v="441329"/>
    <m/>
    <s v="CONTABILIZACION ORDENES DE TRANSFERENCIA GRACOS"/>
    <m/>
    <m/>
    <m/>
    <m/>
    <m/>
    <m/>
    <n v="1883.41"/>
    <n v="0"/>
    <s v="NO_CONCILIADO"/>
  </r>
  <r>
    <x v="11"/>
    <m/>
    <x v="11"/>
    <x v="16"/>
    <s v="T04413310001"/>
    <s v="DEV"/>
    <n v="441331"/>
    <m/>
    <s v="CONTABILIZACION ORDENES DE TRANSFERENCIA GRACOS"/>
    <m/>
    <m/>
    <m/>
    <m/>
    <m/>
    <m/>
    <n v="5405.34"/>
    <n v="0"/>
    <s v="NO_CONCILIADO"/>
  </r>
  <r>
    <x v="11"/>
    <m/>
    <x v="11"/>
    <x v="16"/>
    <s v="T04413330001"/>
    <s v="DEV"/>
    <n v="441333"/>
    <m/>
    <s v="CONTABILIZACION ORDENES DE TRANSFERENCIA GRACOS"/>
    <m/>
    <m/>
    <m/>
    <m/>
    <m/>
    <m/>
    <n v="5405.34"/>
    <n v="0"/>
    <s v="NO_CONCILIADO"/>
  </r>
  <r>
    <x v="11"/>
    <m/>
    <x v="11"/>
    <x v="16"/>
    <s v="T04413350001"/>
    <s v="DEV"/>
    <n v="441335"/>
    <m/>
    <s v="CONTABILIZACION ORDENES DE TRANSFERENCIA GRACOS"/>
    <m/>
    <m/>
    <m/>
    <m/>
    <m/>
    <m/>
    <n v="5405.34"/>
    <n v="0"/>
    <s v="NO_CONCILIADO"/>
  </r>
  <r>
    <x v="11"/>
    <m/>
    <x v="11"/>
    <x v="16"/>
    <s v="T04413370001"/>
    <s v="DEV"/>
    <n v="441337"/>
    <m/>
    <s v="CONTABILIZACION ORDENES DE TRANSFERENCIA GRACOS"/>
    <m/>
    <m/>
    <m/>
    <m/>
    <m/>
    <m/>
    <n v="5405.34"/>
    <n v="0"/>
    <s v="NO_CONCILIADO"/>
  </r>
  <r>
    <x v="11"/>
    <m/>
    <x v="11"/>
    <x v="16"/>
    <s v="T04413390001"/>
    <s v="DEV"/>
    <n v="441339"/>
    <m/>
    <s v="CONTABILIZACION ORDENES DE TRANSFERENCIA GRACOS"/>
    <m/>
    <m/>
    <m/>
    <m/>
    <m/>
    <m/>
    <n v="32515.78"/>
    <n v="0"/>
    <s v="NO_CONCILIADO"/>
  </r>
  <r>
    <x v="11"/>
    <m/>
    <x v="11"/>
    <x v="16"/>
    <s v="T04413410001"/>
    <s v="DEV"/>
    <n v="441341"/>
    <m/>
    <s v="CONTABILIZACION ORDENES DE TRANSFERENCIA GRACOS"/>
    <m/>
    <m/>
    <m/>
    <m/>
    <m/>
    <m/>
    <n v="1595.84"/>
    <n v="0"/>
    <s v="NO_CONCILIADO"/>
  </r>
  <r>
    <x v="11"/>
    <m/>
    <x v="11"/>
    <x v="16"/>
    <s v="T04413430001"/>
    <s v="DEV"/>
    <n v="441343"/>
    <m/>
    <s v="CONTABILIZACION ORDENES DE TRANSFERENCIA GRACOS"/>
    <m/>
    <m/>
    <m/>
    <m/>
    <m/>
    <m/>
    <n v="14636.63"/>
    <n v="0"/>
    <s v="NO_CONCILIADO"/>
  </r>
  <r>
    <x v="11"/>
    <m/>
    <x v="11"/>
    <x v="16"/>
    <s v="T04413450001"/>
    <s v="DEV"/>
    <n v="441345"/>
    <m/>
    <s v="CONTABILIZACION ORDENES DE TRANSFERENCIA GRACOS"/>
    <m/>
    <m/>
    <m/>
    <m/>
    <m/>
    <m/>
    <n v="42007.35"/>
    <n v="0"/>
    <s v="NO_CONCILIADO"/>
  </r>
  <r>
    <x v="11"/>
    <m/>
    <x v="11"/>
    <x v="16"/>
    <s v="T04413470001"/>
    <s v="DEV"/>
    <n v="441347"/>
    <m/>
    <s v="CONTABILIZACION ORDENES DE TRANSFERENCIA GRACOS"/>
    <m/>
    <m/>
    <m/>
    <m/>
    <m/>
    <m/>
    <n v="42007.35"/>
    <n v="0"/>
    <s v="NO_CONCILIADO"/>
  </r>
  <r>
    <x v="11"/>
    <m/>
    <x v="11"/>
    <x v="16"/>
    <s v="T04413490001"/>
    <s v="DEV"/>
    <n v="441349"/>
    <m/>
    <s v="CONTABILIZACION ORDENES DE TRANSFERENCIA GRACOS"/>
    <m/>
    <m/>
    <m/>
    <m/>
    <m/>
    <m/>
    <n v="42007.35"/>
    <n v="0"/>
    <s v="NO_CONCILIADO"/>
  </r>
  <r>
    <x v="11"/>
    <m/>
    <x v="11"/>
    <x v="16"/>
    <s v="T04413510001"/>
    <s v="DEV"/>
    <n v="441351"/>
    <m/>
    <s v="CONTABILIZACION ORDENES DE TRANSFERENCIA GRACOS"/>
    <m/>
    <m/>
    <m/>
    <m/>
    <m/>
    <m/>
    <n v="42007.35"/>
    <n v="0"/>
    <s v="NO_CONCILIADO"/>
  </r>
  <r>
    <x v="11"/>
    <m/>
    <x v="11"/>
    <x v="16"/>
    <s v="T04413530001"/>
    <s v="DEV"/>
    <n v="441353"/>
    <m/>
    <s v="CONTABILIZACION ORDENES DE TRANSFERENCIA GRACOS"/>
    <m/>
    <m/>
    <m/>
    <m/>
    <m/>
    <m/>
    <n v="3521.92"/>
    <n v="0"/>
    <s v="NO_CONCILIADO"/>
  </r>
  <r>
    <x v="11"/>
    <m/>
    <x v="11"/>
    <x v="16"/>
    <s v="T04413550001"/>
    <s v="DEV"/>
    <n v="441355"/>
    <m/>
    <s v="CONTABILIZACION ORDENES DE TRANSFERENCIA GRACOS"/>
    <m/>
    <m/>
    <m/>
    <m/>
    <m/>
    <m/>
    <n v="5200.0200000000004"/>
    <n v="0"/>
    <s v="NO_CONCILIADO"/>
  </r>
  <r>
    <x v="11"/>
    <m/>
    <x v="11"/>
    <x v="16"/>
    <s v="T04413570001"/>
    <s v="DEV"/>
    <n v="441357"/>
    <m/>
    <s v="CONTABILIZACION ORDENES DE TRANSFERENCIA GRACOS"/>
    <m/>
    <m/>
    <m/>
    <m/>
    <m/>
    <m/>
    <n v="867.38"/>
    <n v="0"/>
    <s v="NO_CONCILIADO"/>
  </r>
  <r>
    <x v="11"/>
    <m/>
    <x v="11"/>
    <x v="16"/>
    <s v="T04413590001"/>
    <s v="DEV"/>
    <n v="441359"/>
    <m/>
    <s v="CONTABILIZACION ORDENES DE TRANSFERENCIA GRACOS"/>
    <m/>
    <m/>
    <m/>
    <m/>
    <m/>
    <m/>
    <n v="2454.3000000000002"/>
    <n v="0"/>
    <s v="NO_CONCILIADO"/>
  </r>
  <r>
    <x v="11"/>
    <m/>
    <x v="11"/>
    <x v="16"/>
    <s v="T04413610001"/>
    <s v="DEV"/>
    <n v="441361"/>
    <m/>
    <s v="CONTABILIZACION ORDENES DE TRANSFERENCIA GRACOS"/>
    <m/>
    <m/>
    <m/>
    <m/>
    <m/>
    <m/>
    <n v="14713.19"/>
    <n v="0"/>
    <s v="NO_CONCILIADO"/>
  </r>
  <r>
    <x v="11"/>
    <m/>
    <x v="11"/>
    <x v="16"/>
    <s v="T04413630001"/>
    <s v="DEV"/>
    <n v="441363"/>
    <m/>
    <s v="CONTABILIZACION ORDENES DE TRANSFERENCIA GRACOS"/>
    <m/>
    <m/>
    <m/>
    <m/>
    <m/>
    <m/>
    <n v="3455.73"/>
    <n v="0"/>
    <s v="NO_CONCILIADO"/>
  </r>
  <r>
    <x v="11"/>
    <m/>
    <x v="11"/>
    <x v="16"/>
    <s v="T04413650001"/>
    <s v="DEV"/>
    <n v="441365"/>
    <m/>
    <s v="CONTABILIZACION ORDENES DE TRANSFERENCIA GRACOS"/>
    <m/>
    <m/>
    <m/>
    <m/>
    <m/>
    <m/>
    <n v="6740.98"/>
    <n v="0"/>
    <s v="NO_CONCILIADO"/>
  </r>
  <r>
    <x v="11"/>
    <m/>
    <x v="11"/>
    <x v="16"/>
    <s v="T04413670001"/>
    <s v="DEV"/>
    <n v="441367"/>
    <m/>
    <s v="CONTABILIZACION ORDENES DE TRANSFERENCIA GRACOS"/>
    <m/>
    <m/>
    <m/>
    <m/>
    <m/>
    <m/>
    <n v="9491.56"/>
    <n v="0"/>
    <s v="NO_CONCILIADO"/>
  </r>
  <r>
    <x v="11"/>
    <m/>
    <x v="11"/>
    <x v="16"/>
    <s v="T04413760001"/>
    <s v="DEV"/>
    <n v="441376"/>
    <m/>
    <s v="CONTABILIZACION ORDENES DE TRANSFERENCIA GRACOS"/>
    <m/>
    <m/>
    <m/>
    <m/>
    <m/>
    <m/>
    <n v="2294131.56"/>
    <n v="0"/>
    <s v="NO_CONCILIADO"/>
  </r>
  <r>
    <x v="11"/>
    <m/>
    <x v="11"/>
    <x v="16"/>
    <s v="T04413690001"/>
    <s v="DEV"/>
    <n v="441369"/>
    <m/>
    <s v="CONTABILIZACION ORDENES DE TRANSFERENCIA GRACOS"/>
    <m/>
    <m/>
    <m/>
    <m/>
    <m/>
    <m/>
    <n v="40411.440000000002"/>
    <n v="0"/>
    <s v="NO_CONCILIADO"/>
  </r>
  <r>
    <x v="11"/>
    <m/>
    <x v="11"/>
    <x v="16"/>
    <s v="T04413720001"/>
    <s v="DEV"/>
    <n v="441372"/>
    <m/>
    <s v="CONTABILIZACION ORDENES DE TRANSFERENCIA GRACOS"/>
    <m/>
    <m/>
    <m/>
    <m/>
    <m/>
    <m/>
    <n v="2294131.56"/>
    <n v="0"/>
    <s v="NO_CONCILIADO"/>
  </r>
  <r>
    <x v="11"/>
    <m/>
    <x v="11"/>
    <x v="16"/>
    <s v="T04413740001"/>
    <s v="DEV"/>
    <n v="441374"/>
    <m/>
    <s v="CONTABILIZACION ORDENES DE TRANSFERENCIA GRACOS"/>
    <m/>
    <m/>
    <m/>
    <m/>
    <m/>
    <m/>
    <n v="2294131.56"/>
    <n v="0"/>
    <s v="NO_CONCILIADO"/>
  </r>
  <r>
    <x v="11"/>
    <m/>
    <x v="11"/>
    <x v="16"/>
    <s v="T04413780001"/>
    <s v="DEV"/>
    <n v="441378"/>
    <m/>
    <s v="CONTABILIZACION ORDENES DE TRANSFERENCIA GRACOS"/>
    <m/>
    <m/>
    <m/>
    <m/>
    <m/>
    <m/>
    <n v="2294131.56"/>
    <n v="0"/>
    <s v="NO_CONCILIADO"/>
  </r>
  <r>
    <x v="11"/>
    <m/>
    <x v="11"/>
    <x v="16"/>
    <s v="T04413800001"/>
    <s v="DEV"/>
    <n v="441380"/>
    <m/>
    <s v="CONTABILIZACION ORDENES DE TRANSFERENCIA GRACOS"/>
    <m/>
    <m/>
    <m/>
    <m/>
    <m/>
    <m/>
    <n v="2294131.56"/>
    <n v="0"/>
    <s v="NO_CONCILIADO"/>
  </r>
  <r>
    <x v="11"/>
    <m/>
    <x v="11"/>
    <x v="16"/>
    <s v="T04413820001"/>
    <s v="DEV"/>
    <n v="441382"/>
    <m/>
    <s v="CONTABILIZACION ORDENES DE TRANSFERENCIA GRACOS"/>
    <m/>
    <m/>
    <m/>
    <m/>
    <m/>
    <m/>
    <n v="6301101.8099999996"/>
    <n v="0"/>
    <s v="NO_CONCILIADO"/>
  </r>
  <r>
    <x v="11"/>
    <m/>
    <x v="11"/>
    <x v="16"/>
    <s v="T04413840001"/>
    <s v="DEV"/>
    <n v="441384"/>
    <m/>
    <s v="CONTABILIZACION ORDENES DE TRANSFERENCIA GRACOS"/>
    <m/>
    <m/>
    <m/>
    <m/>
    <m/>
    <m/>
    <n v="6301101.8099999996"/>
    <n v="0"/>
    <s v="NO_CONCILIADO"/>
  </r>
  <r>
    <x v="11"/>
    <m/>
    <x v="11"/>
    <x v="16"/>
    <s v="T04413860001"/>
    <s v="DEV"/>
    <n v="441386"/>
    <m/>
    <s v="CONTABILIZACION ORDENES DE TRANSFERENCIA GRACOS"/>
    <m/>
    <m/>
    <m/>
    <m/>
    <m/>
    <m/>
    <n v="6301101.8099999996"/>
    <n v="0"/>
    <s v="NO_CONCILIADO"/>
  </r>
  <r>
    <x v="11"/>
    <m/>
    <x v="11"/>
    <x v="16"/>
    <s v="T04413880001"/>
    <s v="DEV"/>
    <n v="441388"/>
    <m/>
    <s v="CONTABILIZACION ORDENES DE TRANSFERENCIA GRACOS"/>
    <m/>
    <m/>
    <m/>
    <m/>
    <m/>
    <m/>
    <n v="6301101.8099999996"/>
    <n v="0"/>
    <s v="NO_CONCILIADO"/>
  </r>
  <r>
    <x v="11"/>
    <m/>
    <x v="11"/>
    <x v="16"/>
    <s v="T04413900001"/>
    <s v="DEV"/>
    <n v="441390"/>
    <m/>
    <s v="CONTABILIZACION ORDENES DE TRANSFERENCIA GRACOS"/>
    <m/>
    <m/>
    <m/>
    <m/>
    <m/>
    <m/>
    <n v="6301101.8099999996"/>
    <n v="0"/>
    <s v="NO_CONCILIADO"/>
  </r>
  <r>
    <x v="11"/>
    <m/>
    <x v="11"/>
    <x v="16"/>
    <s v="T04413920001"/>
    <s v="DEV"/>
    <n v="441392"/>
    <m/>
    <s v="CONTABILIZACION ORDENES DE TRANSFERENCIA GRACOS"/>
    <m/>
    <m/>
    <m/>
    <m/>
    <m/>
    <m/>
    <n v="5337679.43"/>
    <n v="0"/>
    <s v="NO_CONCILIADO"/>
  </r>
  <r>
    <x v="11"/>
    <m/>
    <x v="11"/>
    <x v="16"/>
    <s v="T04413940001"/>
    <s v="DEV"/>
    <n v="441394"/>
    <m/>
    <s v="CONTABILIZACION ORDENES DE TRANSFERENCIA GRACOS"/>
    <m/>
    <m/>
    <m/>
    <m/>
    <m/>
    <m/>
    <n v="5337679.43"/>
    <n v="0"/>
    <s v="NO_CONCILIADO"/>
  </r>
  <r>
    <x v="11"/>
    <m/>
    <x v="11"/>
    <x v="16"/>
    <s v="T04413960001"/>
    <s v="DEV"/>
    <n v="441396"/>
    <m/>
    <s v="CONTABILIZACION ORDENES DE TRANSFERENCIA GRACOS"/>
    <m/>
    <m/>
    <m/>
    <m/>
    <m/>
    <m/>
    <n v="5337679.43"/>
    <n v="0"/>
    <s v="NO_CONCILIADO"/>
  </r>
  <r>
    <x v="11"/>
    <m/>
    <x v="11"/>
    <x v="16"/>
    <s v="T04413980001"/>
    <s v="DEV"/>
    <n v="441398"/>
    <m/>
    <s v="CONTABILIZACION ORDENES DE TRANSFERENCIA GRACOS"/>
    <m/>
    <m/>
    <m/>
    <m/>
    <m/>
    <m/>
    <n v="5337679.43"/>
    <n v="0"/>
    <s v="NO_CONCILIADO"/>
  </r>
  <r>
    <x v="11"/>
    <m/>
    <x v="11"/>
    <x v="16"/>
    <s v="T04414000001"/>
    <s v="DEV"/>
    <n v="441400"/>
    <m/>
    <s v="CONTABILIZACION ORDENES DE TRANSFERENCIA GRACOS"/>
    <m/>
    <m/>
    <m/>
    <m/>
    <m/>
    <m/>
    <n v="5337679.43"/>
    <n v="0"/>
    <s v="NO_CONCILIADO"/>
  </r>
  <r>
    <x v="11"/>
    <m/>
    <x v="11"/>
    <x v="16"/>
    <s v="T04414020001"/>
    <s v="DEV"/>
    <n v="441402"/>
    <m/>
    <s v="CONTABILIZACION ORDENES DE TRANSFERENCIA GRACOS"/>
    <m/>
    <m/>
    <m/>
    <m/>
    <m/>
    <m/>
    <n v="14660563.49"/>
    <n v="0"/>
    <s v="NO_CONCILIADO"/>
  </r>
  <r>
    <x v="11"/>
    <m/>
    <x v="11"/>
    <x v="16"/>
    <s v="T04414040001"/>
    <s v="DEV"/>
    <n v="441404"/>
    <m/>
    <s v="CONTABILIZACION ORDENES DE TRANSFERENCIA GRACOS"/>
    <m/>
    <m/>
    <m/>
    <m/>
    <m/>
    <m/>
    <n v="14660563.49"/>
    <n v="0"/>
    <s v="NO_CONCILIADO"/>
  </r>
  <r>
    <x v="11"/>
    <m/>
    <x v="11"/>
    <x v="16"/>
    <s v="T04414060001"/>
    <s v="DEV"/>
    <n v="441406"/>
    <m/>
    <s v="CONTABILIZACION ORDENES DE TRANSFERENCIA GRACOS"/>
    <m/>
    <m/>
    <m/>
    <m/>
    <m/>
    <m/>
    <n v="14660563.49"/>
    <n v="0"/>
    <s v="NO_CONCILIADO"/>
  </r>
  <r>
    <x v="11"/>
    <m/>
    <x v="11"/>
    <x v="16"/>
    <s v="T04414080001"/>
    <s v="DEV"/>
    <n v="441408"/>
    <m/>
    <s v="CONTABILIZACION ORDENES DE TRANSFERENCIA GRACOS"/>
    <m/>
    <m/>
    <m/>
    <m/>
    <m/>
    <m/>
    <n v="14660563.49"/>
    <n v="0"/>
    <s v="NO_CONCILIADO"/>
  </r>
  <r>
    <x v="11"/>
    <m/>
    <x v="11"/>
    <x v="16"/>
    <s v="T04414100001"/>
    <s v="DEV"/>
    <n v="441410"/>
    <m/>
    <s v="CONTABILIZACION ORDENES DE TRANSFERENCIA GRACOS"/>
    <m/>
    <m/>
    <m/>
    <m/>
    <m/>
    <m/>
    <n v="14660563.49"/>
    <n v="0"/>
    <s v="NO_CONCILIADO"/>
  </r>
  <r>
    <x v="11"/>
    <m/>
    <x v="11"/>
    <x v="16"/>
    <s v="T04414120001"/>
    <s v="DEV"/>
    <n v="441412"/>
    <m/>
    <s v="CONTABILIZACION ORDENES DE TRANSFERENCIA GRACOS"/>
    <m/>
    <m/>
    <m/>
    <m/>
    <m/>
    <m/>
    <n v="2697261.59"/>
    <n v="0"/>
    <s v="NO_CONCILIADO"/>
  </r>
  <r>
    <x v="11"/>
    <m/>
    <x v="11"/>
    <x v="16"/>
    <s v="T04414140001"/>
    <s v="DEV"/>
    <n v="441414"/>
    <m/>
    <s v="CONTABILIZACION ORDENES DE TRANSFERENCIA GRACOS"/>
    <m/>
    <m/>
    <m/>
    <m/>
    <m/>
    <m/>
    <n v="2697261.59"/>
    <n v="0"/>
    <s v="NO_CONCILIADO"/>
  </r>
  <r>
    <x v="11"/>
    <m/>
    <x v="11"/>
    <x v="16"/>
    <s v="T04414160001"/>
    <s v="DEV"/>
    <n v="441416"/>
    <m/>
    <s v="CONTABILIZACION ORDENES DE TRANSFERENCIA GRACOS"/>
    <m/>
    <m/>
    <m/>
    <m/>
    <m/>
    <m/>
    <n v="2697261.59"/>
    <n v="0"/>
    <s v="NO_CONCILIADO"/>
  </r>
  <r>
    <x v="11"/>
    <m/>
    <x v="11"/>
    <x v="16"/>
    <s v="T04414180001"/>
    <s v="DEV"/>
    <n v="441418"/>
    <m/>
    <s v="CONTABILIZACION ORDENES DE TRANSFERENCIA GRACOS"/>
    <m/>
    <m/>
    <m/>
    <m/>
    <m/>
    <m/>
    <n v="2697261.59"/>
    <n v="0"/>
    <s v="NO_CONCILIADO"/>
  </r>
  <r>
    <x v="11"/>
    <m/>
    <x v="11"/>
    <x v="16"/>
    <s v="T04414200001"/>
    <s v="DEV"/>
    <n v="441420"/>
    <m/>
    <s v="CONTABILIZACION ORDENES DE TRANSFERENCIA GRACOS"/>
    <m/>
    <m/>
    <m/>
    <m/>
    <m/>
    <m/>
    <n v="2697261.59"/>
    <n v="0"/>
    <s v="NO_CONCILIADO"/>
  </r>
  <r>
    <x v="11"/>
    <m/>
    <x v="11"/>
    <x v="16"/>
    <s v="T04414220001"/>
    <s v="DEV"/>
    <n v="441422"/>
    <m/>
    <s v="CONTABILIZACION ORDENES DE TRANSFERENCIA GRACOS"/>
    <m/>
    <m/>
    <m/>
    <m/>
    <m/>
    <m/>
    <n v="1775773.77"/>
    <n v="0"/>
    <s v="NO_CONCILIADO"/>
  </r>
  <r>
    <x v="11"/>
    <m/>
    <x v="11"/>
    <x v="16"/>
    <s v="T04414240001"/>
    <s v="DEV"/>
    <n v="441424"/>
    <m/>
    <s v="CONTABILIZACION ORDENES DE TRANSFERENCIA GRACOS"/>
    <m/>
    <m/>
    <m/>
    <m/>
    <m/>
    <m/>
    <n v="87154.93"/>
    <n v="0"/>
    <s v="NO_CONCILIADO"/>
  </r>
  <r>
    <x v="11"/>
    <m/>
    <x v="11"/>
    <x v="16"/>
    <s v="T04414260001"/>
    <s v="DEV"/>
    <n v="441426"/>
    <m/>
    <s v="CONTABILIZACION ORDENES DE TRANSFERENCIA GRACOS"/>
    <m/>
    <m/>
    <m/>
    <m/>
    <m/>
    <m/>
    <n v="1925990.69"/>
    <n v="0"/>
    <s v="NO_CONCILIADO"/>
  </r>
  <r>
    <x v="11"/>
    <m/>
    <x v="11"/>
    <x v="16"/>
    <s v="T04414280001"/>
    <s v="DEV"/>
    <n v="441428"/>
    <m/>
    <s v="CONTABILIZACION ORDENES DE TRANSFERENCIA GRACOS"/>
    <m/>
    <m/>
    <m/>
    <m/>
    <m/>
    <m/>
    <n v="799343.66"/>
    <n v="0"/>
    <s v="NO_CONCILIADO"/>
  </r>
  <r>
    <x v="11"/>
    <m/>
    <x v="11"/>
    <x v="16"/>
    <s v="T04414300001"/>
    <s v="DEV"/>
    <n v="441430"/>
    <m/>
    <s v="CONTABILIZACION ORDENES DE TRANSFERENCIA GRACOS"/>
    <m/>
    <m/>
    <m/>
    <m/>
    <m/>
    <m/>
    <n v="2195491.34"/>
    <n v="0"/>
    <s v="NO_CONCILIADO"/>
  </r>
  <r>
    <x v="11"/>
    <m/>
    <x v="11"/>
    <x v="16"/>
    <s v="T04414320001"/>
    <s v="DEV"/>
    <n v="441432"/>
    <m/>
    <s v="CONTABILIZACION ORDENES DE TRANSFERENCIA GRACOS"/>
    <m/>
    <m/>
    <m/>
    <m/>
    <m/>
    <m/>
    <n v="4131633.6"/>
    <n v="0"/>
    <s v="NO_CONCILIADO"/>
  </r>
  <r>
    <x v="11"/>
    <m/>
    <x v="11"/>
    <x v="16"/>
    <s v="T04414340001"/>
    <s v="DEV"/>
    <n v="441434"/>
    <m/>
    <s v="CONTABILIZACION ORDENES DE TRANSFERENCIA GRACOS"/>
    <m/>
    <m/>
    <m/>
    <m/>
    <m/>
    <m/>
    <n v="5108176.4800000004"/>
    <n v="0"/>
    <s v="NO_CONCILIADO"/>
  </r>
  <r>
    <x v="11"/>
    <m/>
    <x v="11"/>
    <x v="16"/>
    <s v="T04414360001"/>
    <s v="DEV"/>
    <n v="441436"/>
    <m/>
    <s v="CONTABILIZACION ORDENES DE TRANSFERENCIA GRACOS"/>
    <m/>
    <m/>
    <m/>
    <m/>
    <m/>
    <m/>
    <n v="102470.02"/>
    <n v="0"/>
    <s v="NO_CONCILIADO"/>
  </r>
  <r>
    <x v="11"/>
    <m/>
    <x v="11"/>
    <x v="16"/>
    <s v="T04414440001"/>
    <s v="DEV"/>
    <n v="441444"/>
    <m/>
    <s v="CONTABILIZACION ORDENES DE TRANSFERENCIA GRACOS"/>
    <m/>
    <m/>
    <m/>
    <m/>
    <m/>
    <m/>
    <n v="2352590.56"/>
    <n v="0"/>
    <s v="NO_CONCILIADO"/>
  </r>
  <r>
    <x v="11"/>
    <m/>
    <x v="11"/>
    <x v="16"/>
    <s v="T04414380001"/>
    <s v="DEV"/>
    <n v="441438"/>
    <m/>
    <s v="CONTABILIZACION ORDENES DE TRANSFERENCIA GRACOS"/>
    <m/>
    <m/>
    <m/>
    <m/>
    <m/>
    <m/>
    <n v="368140.87"/>
    <n v="0"/>
    <s v="NO_CONCILIADO"/>
  </r>
  <r>
    <x v="11"/>
    <m/>
    <x v="11"/>
    <x v="16"/>
    <s v="T04414400001"/>
    <s v="DEV"/>
    <n v="441440"/>
    <m/>
    <s v="CONTABILIZACION ORDENES DE TRANSFERENCIA GRACOS"/>
    <m/>
    <m/>
    <m/>
    <m/>
    <m/>
    <m/>
    <n v="1011142.05"/>
    <n v="0"/>
    <s v="NO_CONCILIADO"/>
  </r>
  <r>
    <x v="11"/>
    <m/>
    <x v="11"/>
    <x v="16"/>
    <s v="T04414420001"/>
    <s v="DEV"/>
    <n v="441442"/>
    <m/>
    <s v="CONTABILIZACION ORDENES DE TRANSFERENCIA GRACOS"/>
    <m/>
    <m/>
    <m/>
    <m/>
    <m/>
    <m/>
    <n v="5134898.8600000003"/>
    <n v="0"/>
    <s v="NO_CONCILIADO"/>
  </r>
  <r>
    <x v="11"/>
    <m/>
    <x v="11"/>
    <x v="16"/>
    <s v="T04414460001"/>
    <s v="DEV"/>
    <n v="441446"/>
    <m/>
    <s v="CONTABILIZACION ORDENES DE TRANSFERENCIA GRACOS"/>
    <m/>
    <m/>
    <m/>
    <m/>
    <m/>
    <m/>
    <n v="2594791.5699999998"/>
    <n v="0"/>
    <s v="NO_CONCILIADO"/>
  </r>
  <r>
    <x v="11"/>
    <m/>
    <x v="11"/>
    <x v="16"/>
    <s v="T04414480001"/>
    <s v="DEV"/>
    <n v="441448"/>
    <m/>
    <s v="CONTABILIZACION ORDENES DE TRANSFERENCIA GRACOS"/>
    <m/>
    <m/>
    <m/>
    <m/>
    <m/>
    <m/>
    <n v="17166136.440000001"/>
    <n v="0"/>
    <s v="NO_CONCILIADO"/>
  </r>
  <r>
    <x v="11"/>
    <m/>
    <x v="11"/>
    <x v="16"/>
    <s v="T04414500001"/>
    <s v="DEV"/>
    <n v="441450"/>
    <m/>
    <s v="CONTABILIZACION ORDENES DE TRANSFERENCIA GRACOS"/>
    <m/>
    <m/>
    <m/>
    <m/>
    <m/>
    <m/>
    <n v="44020236.390000001"/>
    <n v="0"/>
    <s v="NO_CONCILIADO"/>
  </r>
  <r>
    <x v="11"/>
    <m/>
    <x v="11"/>
    <x v="16"/>
    <s v="T04414520001"/>
    <s v="DEV"/>
    <n v="441452"/>
    <m/>
    <s v="CONTABILIZACION ORDENES DE TRANSFERENCIA GRACOS"/>
    <m/>
    <m/>
    <m/>
    <m/>
    <m/>
    <m/>
    <n v="581.04"/>
    <n v="0"/>
    <s v="NO_CONCILIADO"/>
  </r>
  <r>
    <x v="11"/>
    <m/>
    <x v="11"/>
    <x v="16"/>
    <s v="T04414540001"/>
    <s v="DEV"/>
    <n v="441454"/>
    <m/>
    <s v="CONTABILIZACION ORDENES DE TRANSFERENCIA GRACOS"/>
    <m/>
    <m/>
    <m/>
    <m/>
    <m/>
    <m/>
    <n v="15294.23"/>
    <n v="0"/>
    <s v="NO_CONCILIADO"/>
  </r>
  <r>
    <x v="11"/>
    <m/>
    <x v="11"/>
    <x v="16"/>
    <s v="T04414560001"/>
    <s v="DEV"/>
    <n v="441456"/>
    <m/>
    <s v="CONTABILIZACION ORDENES DE TRANSFERENCIA GRACOS"/>
    <m/>
    <m/>
    <m/>
    <m/>
    <m/>
    <m/>
    <n v="4183.9799999999996"/>
    <n v="0"/>
    <s v="NO_CONCILIADO"/>
  </r>
  <r>
    <x v="11"/>
    <m/>
    <x v="11"/>
    <x v="16"/>
    <s v="T04414580001"/>
    <s v="DEV"/>
    <n v="441458"/>
    <m/>
    <s v="CONTABILIZACION ORDENES DE TRANSFERENCIA GRACOS"/>
    <m/>
    <m/>
    <m/>
    <m/>
    <m/>
    <m/>
    <n v="5405.34"/>
    <n v="0"/>
    <s v="NO_CONCILIADO"/>
  </r>
  <r>
    <x v="11"/>
    <m/>
    <x v="11"/>
    <x v="16"/>
    <s v="T04414600001"/>
    <s v="DEV"/>
    <n v="441460"/>
    <m/>
    <s v="CONTABILIZACION ORDENES DE TRANSFERENCIA GRACOS"/>
    <m/>
    <m/>
    <m/>
    <m/>
    <m/>
    <m/>
    <n v="35266.370000000003"/>
    <n v="0"/>
    <s v="NO_CONCILIADO"/>
  </r>
  <r>
    <x v="11"/>
    <m/>
    <x v="11"/>
    <x v="16"/>
    <s v="T04414620001"/>
    <s v="DEV"/>
    <n v="441462"/>
    <m/>
    <s v="CONTABILIZACION ORDENES DE TRANSFERENCIA GRACOS"/>
    <m/>
    <m/>
    <m/>
    <m/>
    <m/>
    <m/>
    <n v="42007.35"/>
    <n v="0"/>
    <s v="NO_CONCILIADO"/>
  </r>
  <r>
    <x v="11"/>
    <m/>
    <x v="11"/>
    <x v="16"/>
    <s v="T04414640001"/>
    <s v="DEV"/>
    <n v="441464"/>
    <m/>
    <s v="CONTABILIZACION ORDENES DE TRANSFERENCIA GRACOS"/>
    <m/>
    <m/>
    <m/>
    <m/>
    <m/>
    <m/>
    <n v="50165.53"/>
    <n v="0"/>
    <s v="NO_CONCILIADO"/>
  </r>
  <r>
    <x v="11"/>
    <m/>
    <x v="11"/>
    <x v="16"/>
    <s v="T04414660001"/>
    <s v="DEV"/>
    <n v="441466"/>
    <m/>
    <s v="CONTABILIZACION ORDENES DE TRANSFERENCIA GRACOS"/>
    <m/>
    <m/>
    <m/>
    <m/>
    <m/>
    <m/>
    <n v="1221.3499999999999"/>
    <n v="0"/>
    <s v="NO_CONCILIADO"/>
  </r>
  <r>
    <x v="11"/>
    <m/>
    <x v="11"/>
    <x v="16"/>
    <s v="T04414680001"/>
    <s v="DEV"/>
    <n v="441468"/>
    <m/>
    <s v="CONTABILIZACION ORDENES DE TRANSFERENCIA GRACOS"/>
    <m/>
    <m/>
    <m/>
    <m/>
    <m/>
    <m/>
    <n v="9965.25"/>
    <n v="0"/>
    <s v="NO_CONCILIADO"/>
  </r>
  <r>
    <x v="11"/>
    <m/>
    <x v="11"/>
    <x v="16"/>
    <s v="T04414700001"/>
    <s v="DEV"/>
    <n v="441470"/>
    <m/>
    <s v="CONTABILIZACION ORDENES DE TRANSFERENCIA GRACOS"/>
    <m/>
    <m/>
    <m/>
    <m/>
    <m/>
    <m/>
    <n v="27370.71"/>
    <n v="0"/>
    <s v="NO_CONCILIADO"/>
  </r>
  <r>
    <x v="1"/>
    <m/>
    <x v="1"/>
    <x v="18"/>
    <s v="J05354850001"/>
    <s v="NTE"/>
    <n v="5133934"/>
    <m/>
    <s v="De: 00099021001 De: 00099021001 A: 0759069001 Transferencia de recursos para la reposición de recursos que fueron transferidos a la Libreta de RROO en fecha 09-01-2023 (adjunto reporte)."/>
    <m/>
    <m/>
    <m/>
    <m/>
    <m/>
    <m/>
    <n v="350000000"/>
    <n v="0"/>
    <s v="NO_CONCILIADO"/>
  </r>
  <r>
    <x v="9"/>
    <m/>
    <x v="9"/>
    <x v="18"/>
    <s v="F0011804"/>
    <s v="NTE"/>
    <n v="5133636"/>
    <m/>
    <s v="A:00099021001 TRANSFERENCIA DE RECUPERACIONES SEGÚN NOTA GEF-LCR-DYF-0022-NOT/23 POR CONCEPTO DE PAGO DE INTERES DE ACUERDO A CONTRATO DE FIDEICOMISO “ACCESOS SEGUROS VIVIR BIEN” CORRESPONDIENTE AL GAD COCHABAMBA."/>
    <m/>
    <m/>
    <m/>
    <m/>
    <m/>
    <m/>
    <n v="0"/>
    <n v="323261.11"/>
    <s v="NO_CONCILIADO"/>
  </r>
  <r>
    <x v="9"/>
    <m/>
    <x v="9"/>
    <x v="18"/>
    <s v="F0011800"/>
    <s v="NTE"/>
    <n v="5133644"/>
    <m/>
    <s v="A:00099021001 TRANSFERENCIA DE RECUPERACIONES SEGÚN NOTA GEF-LCR-DYF-0022-NOT/23 POR CONCEPTO DE PAGO DE CAPITAL E INTERES DE ACUERDO A CONTRATO DE FIDEICOMISO “ACCESOS SEGUROS VIVIR BIEN” CORRESPONDIENTE AL GAD COCHABAMBA."/>
    <m/>
    <m/>
    <m/>
    <m/>
    <m/>
    <m/>
    <n v="0"/>
    <n v="15022145.689999999"/>
    <s v="NO_CONCILIADO"/>
  </r>
  <r>
    <x v="9"/>
    <m/>
    <x v="9"/>
    <x v="18"/>
    <s v="F0011804"/>
    <s v="NTE"/>
    <n v="5133634"/>
    <m/>
    <s v="A:00099021001 TRANSFERENCIA DE RECUPERACIONES SEGÚN NOTA GEF-LCR-DYF-0022-NOT/23 POR CONCEPTO DE PAGO DE CAPITAL E INTERES DE ACUERDO A CONTRATO DE FIDEICOMISO “ACCESOS SEGUROS VIVIR BIEN” CORRESPONDIENTE AL GAM SANTA CRUZ."/>
    <m/>
    <m/>
    <m/>
    <m/>
    <m/>
    <m/>
    <n v="0"/>
    <n v="7476173.2599999998"/>
    <s v="NO_CONCILIADO"/>
  </r>
  <r>
    <x v="9"/>
    <m/>
    <x v="9"/>
    <x v="18"/>
    <s v="F0011800"/>
    <s v="NTE"/>
    <n v="5133638"/>
    <m/>
    <s v="A:00099021001 TRANSFERENCIA DE RECUPERACIONES SEGÚN NOTA GEF-LCR-DYF-0022-NOT/23 POR CONCEPTO DE PAGO DE CAPITAL E INTERES DE ACUERDO A CONTRATO DE FIDEICOMISO “ACCESOS SEGUROS VIVIR BIEN” CORRESPONDIENTE AL GAM COBIJA."/>
    <m/>
    <m/>
    <m/>
    <m/>
    <m/>
    <m/>
    <n v="0"/>
    <n v="1748759.19"/>
    <s v="NO_CONCILIADO"/>
  </r>
  <r>
    <x v="9"/>
    <m/>
    <x v="9"/>
    <x v="18"/>
    <s v="F0011800"/>
    <s v="NTE"/>
    <n v="5133640"/>
    <m/>
    <s v="A:00099021001 TRANSFERENCIA DE RECUPERACIONES SEGÚN NOTA GEF-LCR-DYF-0022-NOT/23 POR CONCEPTO DE PAGO DE CAPITAL E INTERES DE ACUERDO A CONTRATO DE FIDEICOMISO “ACCESOS SEGUROS VIVIR BIEN” CORRESPONDIENTE AL GAD LA PAZ."/>
    <m/>
    <m/>
    <m/>
    <m/>
    <m/>
    <m/>
    <n v="0"/>
    <n v="4267242.4800000004"/>
    <s v="NO_CONCILIADO"/>
  </r>
  <r>
    <x v="9"/>
    <m/>
    <x v="9"/>
    <x v="18"/>
    <s v="F0011800"/>
    <s v="NTE"/>
    <n v="5133642"/>
    <m/>
    <s v="A:00099021001 TRANSFERENCIA DE RECUPERACIONES SEGÚN NOTA GEF-LCR-DYF-0022-NOT/23 POR CONCEPTO DE PAGO DE CAPITAL E INTERES DE ACUERDO A CONTRATO DE FIDEICOMISO “ACCESOS SEGUROS VIVIR BIEN” CORRESPONDIENTE AL GAD LA PAZ."/>
    <m/>
    <m/>
    <m/>
    <m/>
    <m/>
    <m/>
    <n v="0"/>
    <n v="971571.22"/>
    <s v="NO_CONCILIADO"/>
  </r>
  <r>
    <x v="0"/>
    <m/>
    <x v="0"/>
    <x v="20"/>
    <s v="O20890810002"/>
    <s v="BOD"/>
    <n v="2089081"/>
    <m/>
    <s v="00099021001 DEPOSITO DE EFECTIVO, DEPOSITANTE: LUIS CHAMBI CARI, CONCEPTO: DEVOLUCION DE RETROACTIVO, CUENTA DE DEPOSITO: CUENTA UNICA DEL TESORO /DJBR."/>
    <m/>
    <m/>
    <m/>
    <m/>
    <m/>
    <m/>
    <n v="0"/>
    <n v="610.4"/>
    <s v="NO_CONCILIADO"/>
  </r>
  <r>
    <x v="0"/>
    <m/>
    <x v="0"/>
    <x v="20"/>
    <s v="O20891120002"/>
    <s v="BOD"/>
    <n v="2089112"/>
    <m/>
    <s v="00099021001 DEPOSITO DE EFECTIVO, DEPOSITANTE: ANTONIO ARUQUIPA MALLEA, CONCEPTO: DEVOLUCION DE RETROACTIVO, CUENTA DE DEPOSITO: CUENTA UNICA DEL TESORO"/>
    <m/>
    <m/>
    <m/>
    <m/>
    <m/>
    <m/>
    <n v="0"/>
    <n v="290"/>
    <s v="NO_CONCILIADO"/>
  </r>
  <r>
    <x v="0"/>
    <m/>
    <x v="0"/>
    <x v="21"/>
    <s v="O20893240002"/>
    <s v="BOD"/>
    <n v="2089324"/>
    <m/>
    <s v="00099021001 DEPOSITO DE EFECTIVO, DEPOSITANTE: RICHARD DELFIN MAMANI HUANCA, CONCEPTO: DEVOLUCION POR PAGO EN EXCESO, CUENTA DE DEPOSITO: CUENTA UNICA DEL TESORO"/>
    <m/>
    <m/>
    <m/>
    <m/>
    <m/>
    <m/>
    <n v="0"/>
    <n v="36"/>
    <s v="NO_CONCILIADO"/>
  </r>
  <r>
    <x v="0"/>
    <m/>
    <x v="0"/>
    <x v="21"/>
    <s v="O20893320002"/>
    <s v="BOD"/>
    <n v="2089332"/>
    <m/>
    <s v="00099021001 DEPOSITO DE EFECTIVO, DEPOSITANTE: TATIANA VILLCA CORDEIRO, CONCEPTO: DEVOLUCION DE HONORARIOS CORRESPONDIENTE AL MES DE NOV 2020, CUENTA DE DEPOSITO: CUENTA UNICA DEL TESORO"/>
    <m/>
    <m/>
    <m/>
    <m/>
    <m/>
    <m/>
    <n v="0"/>
    <n v="7209.27"/>
    <s v="NO_CONCILIADO"/>
  </r>
  <r>
    <x v="0"/>
    <m/>
    <x v="0"/>
    <x v="21"/>
    <s v="O20893360002"/>
    <s v="BOD"/>
    <n v="2089336"/>
    <m/>
    <s v="00099021001 DEPOSITO DE EFECTIVO, DEPOSITANTE: TATIANA VILLCA CORDEIRO, CONCEPTO: DEVOLUCION DE AGUINALDO 2020, CUENTA DE DEPOSITO: CUENTA UNICA DEL TESORO"/>
    <m/>
    <m/>
    <m/>
    <m/>
    <m/>
    <m/>
    <n v="0"/>
    <n v="1376.5"/>
    <s v="NO_CONCILIADO"/>
  </r>
  <r>
    <x v="0"/>
    <m/>
    <x v="0"/>
    <x v="21"/>
    <s v="O20893970002"/>
    <s v="BOD"/>
    <n v="2089397"/>
    <m/>
    <s v="00099021001 DEPOSITO DE EFECTIVO, DEPOSITANTE: ROBERTO FLOR CALZADILLA, CONCEPTO: DEVOLUCION, CUENTA DE DEPOSITO: CUENTA UNICA DEL TESORO"/>
    <m/>
    <m/>
    <m/>
    <m/>
    <m/>
    <m/>
    <n v="0"/>
    <n v="1360"/>
    <s v="NO_CONCILIADO"/>
  </r>
  <r>
    <x v="0"/>
    <m/>
    <x v="0"/>
    <x v="21"/>
    <s v="O20894010002"/>
    <s v="BOD"/>
    <n v="2089401"/>
    <m/>
    <s v="00099021001 DEPOSITO DE EFECTIVO, DEPOSITANTE: NINOSKA RITA GERONIMO HUAYLLAS, CONCEPTO: DEVOLUCIÓN COSTO DE 7 PRUEBAS COVID 19, CUENTA DE DEPOSITO: CUENTA UNICA DEL TESORO"/>
    <m/>
    <m/>
    <m/>
    <m/>
    <m/>
    <m/>
    <n v="0"/>
    <n v="302.75"/>
    <s v="NO_CONCILIADO"/>
  </r>
  <r>
    <x v="0"/>
    <m/>
    <x v="0"/>
    <x v="21"/>
    <s v="B20893660002"/>
    <s v="BOD"/>
    <n v="2089366"/>
    <m/>
    <s v="00099021001 DEP.DE CHEQ.AJENOS,RET.DE CAM.,CONCEPTO: GIL AUGUSTO OLIVARES ARANA,DEP.: BANCO UNION S.A. , PROCEDENCIA: BANCO UNION S.A., CHEQUE: 187952, FECHA DE EMISION:02/02/2023"/>
    <m/>
    <m/>
    <m/>
    <m/>
    <m/>
    <m/>
    <n v="0"/>
    <n v="1500"/>
    <s v="NO_CONCILIADO"/>
  </r>
  <r>
    <x v="0"/>
    <m/>
    <x v="0"/>
    <x v="21"/>
    <s v="B20893670002"/>
    <s v="BOD"/>
    <n v="2089367"/>
    <m/>
    <s v="00099021001 DEP.DE CHEQ.AJENOS,RET.DE CAM.,CONCEPTO: JAIME EDUARDO GUEVARA CORCOS,DEP.: BANCO UNION S.A. , PROCEDENCIA: BANCO UNION S.A., CHEQUE: 187954, FECHA DE EMISION:02/02/2023"/>
    <m/>
    <m/>
    <m/>
    <m/>
    <m/>
    <m/>
    <n v="0"/>
    <n v="9045.0400000000009"/>
    <s v="NO_CONCILIADO"/>
  </r>
  <r>
    <x v="1"/>
    <m/>
    <x v="1"/>
    <x v="21"/>
    <s v="B20893760002"/>
    <s v="BOD"/>
    <n v="2089376"/>
    <m/>
    <s v="00099021001 DEP.DE CHEQ.AJENOS,RET.DE CAM.,CONCEPTO: REEMBOLSO SUBSIDIO INCAPACIDAD NOVIEMBRE 2022,DEP.: CAJA DE SALUD DE LA BANCA PRIVADA , PROCEDENCIA: BANCO NACIONAL DE BOLIVIA S.A., CHEQUE: 9830119, FECHA DE EMISION:31/01/2023"/>
    <m/>
    <m/>
    <m/>
    <m/>
    <m/>
    <m/>
    <n v="0"/>
    <n v="29627.02"/>
    <s v="NO_CONCILIADO"/>
  </r>
  <r>
    <x v="1"/>
    <m/>
    <x v="1"/>
    <x v="21"/>
    <s v="B20893850002"/>
    <s v="BOD"/>
    <n v="2089385"/>
    <m/>
    <s v="00099021001 DEP.DE CHEQ.AJENOS,RET.DE CAM.,CONCEPTO: INCAPACIDAD TEMPORAL PERIODO NOVIEMBRE 2022-LA PAZ,DEP.: CAJA DE SALUD DE LA BANCA PRIVADA , PROCEDENCIA: BANCO NACIONAL DE BOLIVIA S.A., CHEQUE: 9829946, FECHA DE EMISION:31/01/2023"/>
    <m/>
    <m/>
    <m/>
    <m/>
    <m/>
    <m/>
    <n v="0"/>
    <n v="921.18"/>
    <s v="NO_CONCILIADO"/>
  </r>
  <r>
    <x v="0"/>
    <m/>
    <x v="0"/>
    <x v="22"/>
    <s v="O20896480002"/>
    <s v="BOD"/>
    <n v="2089648"/>
    <m/>
    <s v="00099021001 DEPOSITO DE EFECTIVO, DEPOSITANTE: WENDY MARIN MENDOZA, CONCEPTO: DEVOLUCION, CUENTA DE DEPOSITO: CUENTA UNICA DEL TESORO"/>
    <m/>
    <m/>
    <m/>
    <m/>
    <m/>
    <m/>
    <n v="0"/>
    <n v="930"/>
    <s v="NO_CONCILIADO"/>
  </r>
  <r>
    <x v="1"/>
    <m/>
    <x v="1"/>
    <x v="22"/>
    <s v="B20896810002"/>
    <s v="BOD"/>
    <n v="2089681"/>
    <m/>
    <s v="00099021001 DEP.DE CHEQ.AJENOS,RET.DE CAM.,CONCEPTO: DEVOLUCION DE CC NO COBRADA OCTUBRE 2022,DEP.: LA VITALICIA SEGUROS Y REASEGUROS DE VIDA S.A. , PROCEDENCIA: BANCO BISA S.A., CHEQUE: 1867385, FECHA DE EMISION:02/02/2023"/>
    <m/>
    <m/>
    <m/>
    <m/>
    <m/>
    <m/>
    <n v="0"/>
    <n v="2751.67"/>
    <s v="NO_CONCILIADO"/>
  </r>
  <r>
    <x v="12"/>
    <m/>
    <x v="12"/>
    <x v="23"/>
    <s v="O20900460002"/>
    <s v="BOD"/>
    <n v="2090046"/>
    <m/>
    <s v="00099021001 DEPOSITO DE EFECTIVO, DEPOSITANTE: GUMERCINDO CHAVEZ MAMANI, CONCEPTO: DEVOLUCION POR DOBLE PERCEPCION, CUENTA DE DEPOSITO: CUENTA UNICA DEL TESORO /DJBR."/>
    <m/>
    <m/>
    <m/>
    <m/>
    <m/>
    <m/>
    <n v="0"/>
    <n v="3503.66"/>
    <s v="NO_CONCILIADO"/>
  </r>
  <r>
    <x v="0"/>
    <m/>
    <x v="0"/>
    <x v="23"/>
    <s v="B20901090002"/>
    <s v="BOD"/>
    <n v="2090109"/>
    <m/>
    <s v="00099021001 DEP.DE CHEQ.AJENOS,RET.DE CAM.,CONCEPTO: MARIO LUIS PACELLO AGUIRRE,DEP.: BANCO UNION S.A. , PROCEDENCIA: BANCO UNION S.A., CHEQUE: 187957, FECHA DE EMISION:06/02/2023"/>
    <m/>
    <m/>
    <m/>
    <m/>
    <m/>
    <m/>
    <n v="0"/>
    <n v="1530.98"/>
    <s v="NO_CONCILIADO"/>
  </r>
  <r>
    <x v="1"/>
    <m/>
    <x v="1"/>
    <x v="24"/>
    <s v="B20904360002"/>
    <s v="BOD"/>
    <n v="2090436"/>
    <m/>
    <s v="00099021001 DEP.DE CHEQ.AJENOS,RET.DE CAM.,CONCEPTO: DEVOLUCION DE COTIZACION EXCESO,DEP.: FUTURO DE BOLIVIA S.A. AFP , PROCEDENCIA: BANCO DE CREDITO DE BOLIVIA S.A., CHEQUE: 68843, FECHA DE EMISION:03/02/2023"/>
    <m/>
    <m/>
    <m/>
    <m/>
    <m/>
    <m/>
    <n v="0"/>
    <n v="375.84"/>
    <s v="NO_CONCILIADO"/>
  </r>
  <r>
    <x v="0"/>
    <m/>
    <x v="0"/>
    <x v="24"/>
    <s v="B20904900002"/>
    <s v="BOD"/>
    <n v="2090490"/>
    <m/>
    <s v="00099021001 DEP.DE CHEQ.AJENOS,RET.DE CAM.,CONCEPTO: RAMIRO OSVALDO ARNEZ PANTOJA,DEP.: BANCO UNION SA , PROCEDENCIA: BANCO UNION S.A., CHEQUE: 187959, FECHA DE EMISION:07/02/2023"/>
    <m/>
    <m/>
    <m/>
    <m/>
    <m/>
    <m/>
    <n v="0"/>
    <n v="2259.84"/>
    <s v="NO_CONCILIADO"/>
  </r>
  <r>
    <x v="13"/>
    <m/>
    <x v="13"/>
    <x v="25"/>
    <s v="O20908350002"/>
    <s v="BOD"/>
    <n v="2090835"/>
    <m/>
    <s v="00099021001 DEPOSITO DE EFECTIVO, DEPOSITANTE: JUAN CARLOS TORRES REYES, CONCEPTO: DOBLE PERCEPCION, CUENTA DE DEPOSITO: CUENTA UNICA DEL TESORO /DJBR."/>
    <m/>
    <m/>
    <m/>
    <m/>
    <m/>
    <m/>
    <n v="0"/>
    <n v="485.42"/>
    <s v="NO_CONCILIADO"/>
  </r>
  <r>
    <x v="0"/>
    <m/>
    <x v="0"/>
    <x v="25"/>
    <s v="B20908820002"/>
    <s v="BOD"/>
    <n v="2090882"/>
    <m/>
    <s v="00099021001 DEP.DE CHEQ.AJENOS,RET.DE CAM.,CONCEPTO: JENNY GRISELDA MACHICADO VILLARRUBIA,DEP.: BANCO UNION SA , PROCEDENCIA: BANCO UNION S.A., CHEQUE: 187960, FECHA DE EMISION:08/02/2023"/>
    <m/>
    <m/>
    <m/>
    <m/>
    <m/>
    <m/>
    <n v="0"/>
    <n v="766.67"/>
    <s v="NO_CONCILIADO"/>
  </r>
  <r>
    <x v="5"/>
    <m/>
    <x v="5"/>
    <x v="26"/>
    <s v="O20911730002"/>
    <s v="BOD"/>
    <n v="2091173"/>
    <m/>
    <s v="00601012001 DEPOSITO DE EFECTIVO, DEPOSITANTE: PLACIDO CONDORI MAMANI, CONCEPTO: DEVOLUCION DE SALDOS, CUENTA DE DEPOSITO: CUENTA UNICA DEL TESORO"/>
    <m/>
    <m/>
    <m/>
    <m/>
    <m/>
    <m/>
    <n v="0"/>
    <n v="250000"/>
    <s v="NO_CONCILIADO"/>
  </r>
  <r>
    <x v="0"/>
    <m/>
    <x v="0"/>
    <x v="26"/>
    <s v="B20912380002"/>
    <s v="BOD"/>
    <n v="2091238"/>
    <m/>
    <s v="00099021001 DEP.DE CHEQ.AJENOS,RET.DE CAM.,CONCEPTO: DEVOLUCIÓN FONDOS SOLICITADOS POR ERROR SEGUN CONCILIACION OCTUBRE 2022,DEP.: SEGUROS PROVIDA S.A. , PROCEDENCIA: BANCO NACIONAL DE BOLIVIA S.A., CHEQUE: 2312858, FECHA DE EMISION:09/02/2023"/>
    <m/>
    <m/>
    <m/>
    <m/>
    <m/>
    <m/>
    <n v="0"/>
    <n v="1501.28"/>
    <s v="NO_CONCILIADO"/>
  </r>
  <r>
    <x v="0"/>
    <m/>
    <x v="0"/>
    <x v="27"/>
    <s v="O20915710002"/>
    <s v="BOD"/>
    <n v="2091571"/>
    <m/>
    <s v="00099021001 DEPOSITO DE EFECTIVO, DEPOSITANTE: FAUSTINA PAULA MENDEZ VILLANUEVA, CONCEPTO: REVERSIÓN TOTAL DE BOLETAS DE HABER MENSUAL, CUENTA DE DEPOSITO: CUENTA UNICA DEL TESORO"/>
    <m/>
    <m/>
    <m/>
    <m/>
    <m/>
    <m/>
    <n v="0"/>
    <n v="1010"/>
    <s v="NO_CONCILIADO"/>
  </r>
  <r>
    <x v="8"/>
    <m/>
    <x v="8"/>
    <x v="27"/>
    <s v="O20915720002"/>
    <s v="BOD"/>
    <n v="2091572"/>
    <m/>
    <s v="00099021001 DEPOSITO DE EFECTIVO, DEPOSITANTE: ADRIANA GABRIELA UGARTE MACIAS, CONCEPTO: DEVOLUCIÓN DE SUELDOS Y SALARIOS, CUENTA DE DEPOSITO: CUENTA UNICA DEL TESORO /DJBR."/>
    <m/>
    <m/>
    <m/>
    <m/>
    <m/>
    <m/>
    <n v="0"/>
    <n v="480"/>
    <s v="NO_CONCILIADO"/>
  </r>
  <r>
    <x v="0"/>
    <m/>
    <x v="0"/>
    <x v="27"/>
    <s v="O20915730002"/>
    <s v="BOD"/>
    <n v="2091573"/>
    <m/>
    <s v="00099021001 DEPOSITO DE EFECTIVO, DEPOSITANTE: FREDDY IVAN CONDORI CUNO, CONCEPTO: POR COBRO DE SEGUNDAS NUPCIAS DE LOLA CUNO CANAZA (Q.E.P.D.), CUENTA DE DEPOSITO: CUENTA UNICA DEL TESORO"/>
    <m/>
    <m/>
    <m/>
    <m/>
    <m/>
    <m/>
    <n v="0"/>
    <n v="800"/>
    <s v="NO_CONCILIADO"/>
  </r>
  <r>
    <x v="14"/>
    <m/>
    <x v="14"/>
    <x v="27"/>
    <s v="O20916930002"/>
    <s v="BOD"/>
    <n v="2091693"/>
    <m/>
    <s v="00099021001 DEPOSITO DE EFECTIVO, DEPOSITANTE: EVELYN TATIANA ALI CHAVEZ, CONCEPTO: REVERSION DE BOLETA DE HABER MENSUAL, CUENTA DE DEPOSITO: CUENTA UNICA DEL TESORO /DJBR."/>
    <m/>
    <m/>
    <m/>
    <m/>
    <m/>
    <m/>
    <n v="0"/>
    <n v="3649.58"/>
    <s v="NO_CONCILIADO"/>
  </r>
  <r>
    <x v="0"/>
    <m/>
    <x v="0"/>
    <x v="27"/>
    <s v="B20915930002"/>
    <s v="BOD"/>
    <n v="2091593"/>
    <m/>
    <s v="00099021001 DEP.DE CHEQ.AJENOS,RET.DE CAM.,CONCEPTO: RAUL VICENTE VEIZAGA REJAS,DEP.: BANCO UNION S.A , PROCEDENCIA: BANCO UNION S.A., CHEQUE: 187962, FECHA DE EMISION:10/02/2023"/>
    <m/>
    <m/>
    <m/>
    <m/>
    <m/>
    <m/>
    <n v="0"/>
    <n v="2252.5"/>
    <s v="NO_CONCILIADO"/>
  </r>
  <r>
    <x v="15"/>
    <m/>
    <x v="15"/>
    <x v="28"/>
    <s v="O20919690002"/>
    <s v="BOD"/>
    <n v="2091969"/>
    <m/>
    <s v="00099021001 DEPOSITO DE EFECTIVO, DEPOSITANTE: EDWIN VICTOR LAMAS SIVILA, CONCEPTO: DEPÓSITO POR DEVOLUCIÓN SUELDO SUPERIOR AL PRESIDENTE, CUENTA DE DEPOSITO: CUENTA UNICA DEL TESORO /DJBR."/>
    <m/>
    <m/>
    <m/>
    <m/>
    <m/>
    <m/>
    <n v="0"/>
    <n v="100"/>
    <s v="NO_CONCILIADO"/>
  </r>
  <r>
    <x v="0"/>
    <m/>
    <x v="0"/>
    <x v="28"/>
    <s v="O20919920002"/>
    <s v="BOD"/>
    <n v="2091992"/>
    <m/>
    <s v="00099021001 DEPOSITO DE EFECTIVO, DEPOSITANTE: MARIA JESUS HOYOS CASTRO, CONCEPTO: COBRO INDEBIDO POR SEGUNDAS NUPCIAS, CUENTA DE DEPOSITO: CUENTA UNICA DEL TESORO"/>
    <m/>
    <m/>
    <m/>
    <m/>
    <m/>
    <m/>
    <n v="0"/>
    <n v="500"/>
    <s v="NO_CONCILIADO"/>
  </r>
  <r>
    <x v="16"/>
    <m/>
    <x v="16"/>
    <x v="28"/>
    <s v="O20920480002"/>
    <s v="BOD"/>
    <n v="2092048"/>
    <m/>
    <s v="00212014306 DEPOSITO DE EFECTIVO, DEPOSITANTE: INSTITUTO NACIONAL DE REFORMA AGRARIA, CONCEPTO: DEVOLUCION PLANILLA N°18 DIRECCION DEPARTAMENTAL COCHABAMBA, CUENTA DE DEPOSITO: CUENTA UNICA DEL TESORO"/>
    <m/>
    <m/>
    <m/>
    <m/>
    <m/>
    <m/>
    <n v="0"/>
    <n v="6073"/>
    <s v="NO_CONCILIADO"/>
  </r>
  <r>
    <x v="7"/>
    <m/>
    <x v="7"/>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6755.25"/>
    <s v="CONCILIADO_PARCIAL"/>
  </r>
  <r>
    <x v="7"/>
    <m/>
    <x v="7"/>
    <x v="28"/>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438.5"/>
    <s v="CONCILIADO_PARCIAL"/>
  </r>
  <r>
    <x v="17"/>
    <m/>
    <x v="17"/>
    <x v="28"/>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58.56"/>
    <s v="CONCILIADO_PARCIAL"/>
  </r>
  <r>
    <x v="18"/>
    <m/>
    <x v="18"/>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22499.53"/>
    <s v="CONCILIADO_PARCIAL"/>
  </r>
  <r>
    <x v="18"/>
    <m/>
    <x v="18"/>
    <x v="28"/>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13651.8"/>
    <s v="CONCILIADO_PARCIAL"/>
  </r>
  <r>
    <x v="19"/>
    <m/>
    <x v="19"/>
    <x v="29"/>
    <s v="O20923460002"/>
    <s v="BOD"/>
    <n v="2092346"/>
    <m/>
    <s v="00595012002 DEPOSITO DE EFECTIVO, DEPOSITANTE: JAIME DURAN CHUQUIMIA, CONCEPTO: DEVOLUCION DE VIATICOS DEV 84/22, CUENTA DE DEPOSITO: CUENTA UNICA DEL TESORO"/>
    <m/>
    <m/>
    <m/>
    <m/>
    <m/>
    <m/>
    <n v="0"/>
    <n v="232.5"/>
    <s v="NO_CONCILIADO"/>
  </r>
  <r>
    <x v="19"/>
    <m/>
    <x v="19"/>
    <x v="29"/>
    <s v="O20923480002"/>
    <s v="BOD"/>
    <n v="2092348"/>
    <m/>
    <s v="00595012002 DEPOSITO DE EFECTIVO, DEPOSITANTE: JAIME DURAN CHUQUIMIA, CONCEPTO: DEVOLUCION DE VIATICOS DEV 68/22, CUENTA DE DEPOSITO: CUENTA UNICA DEL TESORO"/>
    <m/>
    <m/>
    <m/>
    <m/>
    <m/>
    <m/>
    <n v="0"/>
    <n v="232.5"/>
    <s v="NO_CONCILIADO"/>
  </r>
  <r>
    <x v="0"/>
    <m/>
    <x v="0"/>
    <x v="29"/>
    <s v="B20922990002"/>
    <s v="BOD"/>
    <n v="2092299"/>
    <m/>
    <s v="00099021001 DEP.DE CHEQ.AJENOS,RET.DE CAM.,CONCEPTO: OLGA BETZABE CARTAGENA FORONDA,DEP.: BANCO UNION SA , PROCEDENCIA: BANCO UNION S.A., CHEQUE: 187968, FECHA DE EMISION:14/02/2023"/>
    <m/>
    <m/>
    <m/>
    <m/>
    <m/>
    <m/>
    <n v="0"/>
    <n v="5531"/>
    <s v="NO_CONCILIADO"/>
  </r>
  <r>
    <x v="0"/>
    <m/>
    <x v="0"/>
    <x v="30"/>
    <s v="O20926820002"/>
    <s v="BOD"/>
    <n v="2092682"/>
    <m/>
    <s v="00099021001 DEPOSITO DE EFECTIVO, DEPOSITANTE: MARIO ALEJANDRO ROCA ALVAREZ, CONCEPTO: REGULARIZACION DE TOPE SALARIAL GESTION 2021, CUENTA DE DEPOSITO: CUENTA UNICA DEL TESORO"/>
    <m/>
    <m/>
    <m/>
    <m/>
    <m/>
    <m/>
    <n v="0"/>
    <n v="48314.87"/>
    <s v="NO_CONCILIADO"/>
  </r>
  <r>
    <x v="1"/>
    <m/>
    <x v="1"/>
    <x v="30"/>
    <s v="O20927080002"/>
    <s v="BOD"/>
    <n v="2092708"/>
    <m/>
    <s v="00099021001 DEPOSITO DE EFECTIVO, DEPOSITANTE: RONALD IGOR PARDO ZAPATA, CONCEPTO: DEVOLUCION RECURSOS, CUENTA DE DEPOSITO: CUENTA UNICA DEL TESORO /DJBR."/>
    <m/>
    <m/>
    <m/>
    <m/>
    <m/>
    <m/>
    <n v="0"/>
    <n v="1965.2"/>
    <s v="NO_CONCILIADO"/>
  </r>
  <r>
    <x v="0"/>
    <m/>
    <x v="0"/>
    <x v="30"/>
    <s v="O20927660002"/>
    <s v="BOD"/>
    <n v="2092766"/>
    <m/>
    <s v="00099021001 DEPOSITO DE EFECTIVO, DEPOSITANTE: CARLOS DENCEL PELAEZ PACHECO, CONCEPTO: RENUMERACION MAXIMA PERMITIDA ENERO 2023, CUENTA DE DEPOSITO: CUENTA UNICA DEL TESORO"/>
    <m/>
    <m/>
    <m/>
    <m/>
    <m/>
    <m/>
    <n v="0"/>
    <n v="2589.23"/>
    <s v="NO_CONCILIADO"/>
  </r>
  <r>
    <x v="0"/>
    <m/>
    <x v="0"/>
    <x v="30"/>
    <s v="O20929070002"/>
    <s v="BOD"/>
    <n v="2092907"/>
    <m/>
    <s v="00099021001 DEPOSITO DE EFECTIVO, DEPOSITANTE: IVAN CARLOS ARANDIA LEDEZMA, CONCEPTO: EXCEDENTE DE LA RENUMERACION PERMITIDA EN EL SECTOR PUBLICO CORRESPONDIENTE AL MES DE ENERO 2023, CUENTA DE DEPOSITO: CUENTA UNICA DEL TESORO"/>
    <m/>
    <m/>
    <m/>
    <m/>
    <m/>
    <m/>
    <n v="0"/>
    <n v="8660"/>
    <s v="NO_CONCILIADO"/>
  </r>
  <r>
    <x v="0"/>
    <m/>
    <x v="0"/>
    <x v="30"/>
    <s v="B20927250002"/>
    <s v="BOD"/>
    <n v="2092725"/>
    <m/>
    <s v="00099021001 DEP.DE CHEQ.AJENOS,RET.DE CAM.,CONCEPTO: GASTON ENRIQUE ARANIBAR BELTRAN,DEP.: BANCO UNION S.A. , PROCEDENCIA: BANCO UNION S.A., CHEQUE: 187969, FECHA DE EMISION:15/02/2023"/>
    <m/>
    <m/>
    <m/>
    <m/>
    <m/>
    <m/>
    <n v="0"/>
    <n v="9045.0400000000009"/>
    <s v="NO_CONCILIADO"/>
  </r>
  <r>
    <x v="0"/>
    <m/>
    <x v="0"/>
    <x v="31"/>
    <s v="B20930840002"/>
    <s v="BOD"/>
    <n v="2093084"/>
    <m/>
    <s v="00099021001 DEP.DE CHEQ.AJENOS,RET.DE CAM.,CONCEPTO: DEVOLUCIÓN DE PASAJES AEREOS INTERNACIONALES,DEP.: CONSEJEROS DE VIAJES SRL , PROCEDENCIA: BANCO NACIONAL DE BOLIVIA S.A., CHEQUE: 895750, FECHA DE EMISION:16/02/2023"/>
    <m/>
    <m/>
    <m/>
    <m/>
    <m/>
    <m/>
    <n v="0"/>
    <n v="11629.46"/>
    <s v="NO_CONCILIADO"/>
  </r>
  <r>
    <x v="1"/>
    <m/>
    <x v="1"/>
    <x v="31"/>
    <s v="B20931170002"/>
    <s v="BOD"/>
    <n v="2093117"/>
    <m/>
    <s v="00099021001 DEP.DE CHEQ.AJENOS,RET.DE CAM.,CONCEPTO: DEVOLUCIÓN DE COTIZACIONES EXCESO EMP. FBP,DEP.: FUTURO DE BOLIVIA S.A. AFP , PROCEDENCIA: BANCO DE CREDITO DE BOLIVIA S.A., CHEQUE: 68930, FECHA DE EMISION:15/02/2023"/>
    <m/>
    <m/>
    <m/>
    <m/>
    <m/>
    <m/>
    <n v="0"/>
    <n v="496.16"/>
    <s v="NO_CONCILIADO"/>
  </r>
  <r>
    <x v="1"/>
    <m/>
    <x v="1"/>
    <x v="31"/>
    <s v="B20931210002"/>
    <s v="BOD"/>
    <n v="2093121"/>
    <m/>
    <s v="00099021001 DEP.DE CHEQ.AJENOS,RET.DE CAM.,CONCEPTO: DEVOLUCIÓN COTIZACIÓN EXCESO EMPLEADOR,DEP.: FUTURO DE BOLIVIA S.A. AFP , PROCEDENCIA: BANCO DE CREDITO DE BOLIVIA S.A., CHEQUE: 68931, FECHA DE EMISION:15/02/2023"/>
    <m/>
    <m/>
    <m/>
    <m/>
    <m/>
    <m/>
    <n v="0"/>
    <n v="1973.3"/>
    <s v="NO_CONCILIADO"/>
  </r>
  <r>
    <x v="0"/>
    <m/>
    <x v="0"/>
    <x v="31"/>
    <s v="B20931780002"/>
    <s v="BOD"/>
    <n v="2093178"/>
    <m/>
    <s v="00099021001 DEP.DE CHEQ.AJENOS,RET.DE CAM.,CONCEPTO: EDDY WILMER LAURA BALTAZAR,DEP.: BANCO UNION SA , PROCEDENCIA: BANCO UNION S.A., CHEQUE: 187973, FECHA DE EMISION:16/02/2023"/>
    <m/>
    <m/>
    <m/>
    <m/>
    <m/>
    <m/>
    <n v="0"/>
    <n v="30000"/>
    <s v="NO_CONCILIADO"/>
  </r>
  <r>
    <x v="2"/>
    <m/>
    <x v="2"/>
    <x v="31"/>
    <s v="B20931790002"/>
    <s v="BOD"/>
    <n v="2093179"/>
    <m/>
    <s v="00099021001 DEP.DE CHEQ.AJENOS,RET.DE CAM.,CONCEPTO: JUAN CARLOS VALERIO MOLINA MALDONADO,DEP.: BANCO UNION SA , PROCEDENCIA: BANCO UNION S.A., CHEQUE: 187972, FECHA DE EMISION:16/02/2023 /DJBR."/>
    <m/>
    <m/>
    <m/>
    <m/>
    <m/>
    <m/>
    <n v="0"/>
    <n v="661.82"/>
    <s v="NO_CONCILIADO"/>
  </r>
  <r>
    <x v="0"/>
    <m/>
    <x v="0"/>
    <x v="31"/>
    <s v="B20931840002"/>
    <s v="BOD"/>
    <n v="2093184"/>
    <m/>
    <s v="00099021001 DEP.DE CHEQ.AJENOS,RET.DE CAM.,CONCEPTO: GLADIS CLEMENCIA PATZY CALVIMONTES,DEP.: BANCO UNION SA , PROCEDENCIA: BANCO UNION S.A., CHEQUE: 187970, FECHA DE EMISION:16/02/2023"/>
    <m/>
    <m/>
    <m/>
    <m/>
    <m/>
    <m/>
    <n v="0"/>
    <n v="568.66"/>
    <s v="NO_CONCILIADO"/>
  </r>
  <r>
    <x v="0"/>
    <m/>
    <x v="0"/>
    <x v="32"/>
    <s v="O20935350002"/>
    <s v="BOD"/>
    <n v="2093535"/>
    <m/>
    <s v="00099021001 DEPOSITO DE EFECTIVO, DEPOSITANTE: CAFETERIA &quot;ELY&quot;, CONCEPTO: DEVOLUCIÓN DE RECURSOS ORDINARIOS DICIEMBRE - 2022, CUENTA DE DEPOSITO: CUENTA UNICA DEL TESORO"/>
    <m/>
    <m/>
    <m/>
    <m/>
    <m/>
    <m/>
    <n v="0"/>
    <n v="274.3"/>
    <s v="NO_CONCILIADO"/>
  </r>
  <r>
    <x v="20"/>
    <m/>
    <x v="20"/>
    <x v="32"/>
    <s v="O20936080002"/>
    <s v="BOD"/>
    <n v="2093608"/>
    <m/>
    <s v="00423142001 DEPOSITO DE EFECTIVO, DEPOSITANTE: CAJA DE SALUD DE CAMINOS Y RA, CONCEPTO: DEVOLUCION DE RETROACTIVO, CUENTA DE DEPOSITO: CUENTA UNICA DEL TESORO"/>
    <m/>
    <m/>
    <m/>
    <m/>
    <m/>
    <m/>
    <n v="0"/>
    <n v="0.99"/>
    <s v="CONCILIADO_PARCIAL"/>
  </r>
  <r>
    <x v="1"/>
    <m/>
    <x v="1"/>
    <x v="32"/>
    <s v="B20934680002"/>
    <s v="BOD"/>
    <n v="2093468"/>
    <m/>
    <s v="00099021001 DEP.DE CHEQ.AJENOS,RET.DE CAM.,CONCEPTO: FRACCION COMPLEMENTARIA MENSUAL,DEP.: FUTURO DE BOLIVIA SA AFP , PROCEDENCIA: BANCO DE CREDITO DE BOLIVIA S.A., CHEQUE: 68936, FECHA DE EMISION:17/02/2023"/>
    <m/>
    <m/>
    <m/>
    <m/>
    <m/>
    <m/>
    <n v="0"/>
    <n v="12091.45"/>
    <s v="NO_CONCILIADO"/>
  </r>
  <r>
    <x v="1"/>
    <m/>
    <x v="1"/>
    <x v="32"/>
    <s v="B20934700002"/>
    <s v="BOD"/>
    <n v="2093470"/>
    <m/>
    <s v="00099021001 DEP.DE CHEQ.AJENOS,RET.DE CAM.,CONCEPTO: COMPENSACION MENSUAL DE COTIZACIONES,DEP.: FUTURO DE BOLIVIA SA AFP , PROCEDENCIA: BANCO DE CREDITO DE BOLIVIA S.A., CHEQUE: 68935, FECHA DE EMISION:17/02/2023"/>
    <m/>
    <m/>
    <m/>
    <m/>
    <m/>
    <m/>
    <n v="0"/>
    <n v="402043.43"/>
    <s v="NO_CONCILIADO"/>
  </r>
  <r>
    <x v="21"/>
    <m/>
    <x v="21"/>
    <x v="33"/>
    <s v="O20940060002"/>
    <s v="BOD"/>
    <n v="2094006"/>
    <m/>
    <s v="00192014101 DEPOSITO DE EFECTIVO, DEPOSITANTE: CLAUDIA AKEMI BELTRAN TEREBA, CONCEPTO: DEV RECURSOS SOBRANTES COMPRA TALONAROS C31-326.1.10/2019 FF 00.41-119, CLAUDIA BELTRAN TEREBA, CUENTA DE DEPOSITO: CUENTA UNICA DEL TESORO"/>
    <m/>
    <m/>
    <m/>
    <m/>
    <m/>
    <m/>
    <n v="0"/>
    <n v="50"/>
    <s v="NO_CONCILIADO"/>
  </r>
  <r>
    <x v="0"/>
    <m/>
    <x v="0"/>
    <x v="33"/>
    <s v="B20938520002"/>
    <s v="BOD"/>
    <n v="2093852"/>
    <m/>
    <s v="00099021001 DEP.DE CHEQ.AJENOS,RET.DE CAM.,CONCEPTO: DEVOLUCION COTIZACION EXCESO,DEP.: FUTURO DE BOLIVIA SA - AFP , PROCEDENCIA: BANCO DE CREDITO DE BOLIVIA S.A., CHEQUE: 68937, FECHA DE EMISION:17/02/2023"/>
    <m/>
    <m/>
    <m/>
    <m/>
    <m/>
    <m/>
    <n v="0"/>
    <n v="577.65"/>
    <s v="NO_CONCILIADO"/>
  </r>
  <r>
    <x v="0"/>
    <m/>
    <x v="0"/>
    <x v="34"/>
    <s v="O20942750002"/>
    <s v="BOD"/>
    <n v="2094275"/>
    <m/>
    <s v="00099021001 DEPOSITO DE EFECTIVO, DEPOSITANTE: ROSA AMALIA QUISBERT DE MARCA, CONCEPTO: DEVOLUCION DE RETROACTIVO, CUENTA DE DEPOSITO: CUENTA UNICA DEL TESORO"/>
    <m/>
    <m/>
    <m/>
    <m/>
    <m/>
    <m/>
    <n v="0"/>
    <n v="200"/>
    <s v="NO_CONCILIADO"/>
  </r>
  <r>
    <x v="13"/>
    <m/>
    <x v="13"/>
    <x v="34"/>
    <s v="O20943930002"/>
    <s v="BOD"/>
    <n v="2094393"/>
    <m/>
    <s v="00099021001 DEPOSITO DE EFECTIVO, DEPOSITANTE: JORGE LUIS CRUZ TAMBO, CONCEPTO: DEVOLUCION DE DOBLE ABONO DE REFRIGERIO POR 1 DIA EN FEBRERO DE 2022, CUENTA DE DEPOSITO: CUENTA UNICA DEL TESORO /DJBR."/>
    <m/>
    <m/>
    <m/>
    <m/>
    <m/>
    <m/>
    <n v="0"/>
    <n v="18"/>
    <s v="NO_CONCILIADO"/>
  </r>
  <r>
    <x v="13"/>
    <m/>
    <x v="13"/>
    <x v="34"/>
    <s v="O20943950002"/>
    <s v="BOD"/>
    <n v="2094395"/>
    <m/>
    <s v="00099021001 DEPOSITO DE EFECTIVO, DEPOSITANTE: JORGE LUIS CRUZ TAMBO, CONCEPTO: DEVOLUCION DE DOBLE PERCEPCION DE REMUNERACION POR 1 DIA EN FEBRERO 2022, CUENTA DE DEPOSITO: CUENTA UNICA DEL TESORO /DJBR."/>
    <m/>
    <m/>
    <m/>
    <m/>
    <m/>
    <m/>
    <n v="0"/>
    <n v="153.19999999999999"/>
    <s v="NO_CONCILIADO"/>
  </r>
  <r>
    <x v="8"/>
    <m/>
    <x v="8"/>
    <x v="34"/>
    <s v="B20941840002"/>
    <s v="BOD"/>
    <n v="2094184"/>
    <m/>
    <s v="00099021001 DEP.DE CHEQ.AJENOS,RET.DE CAM.,CONCEPTO: PAGO POR DESCUENTO RECURSOS PUBLICOS,DEP.: CAJA NACIONAL DE SALUD , PROCEDENCIA: BANCO UNION S.A., CHEQUE: 66138, FECHA DE EMISION:22/02/2023"/>
    <m/>
    <m/>
    <m/>
    <m/>
    <m/>
    <m/>
    <n v="0"/>
    <n v="12790.75"/>
    <s v="NO_CONCILIADO"/>
  </r>
  <r>
    <x v="0"/>
    <m/>
    <x v="0"/>
    <x v="35"/>
    <s v="O20946550002"/>
    <s v="BOD"/>
    <n v="2094655"/>
    <m/>
    <s v="00099021001 DEPOSITO DE EFECTIVO, DEPOSITANTE: CESAR ALVARO HUAYNOCA DELGADO, CONCEPTO: DEVOLUCION DE SUELDO DEL MES DE ENERO DE LA GESTIÓN 2023, CUENTA DE DEPOSITO: CUENTA UNICA DEL TESORO"/>
    <m/>
    <m/>
    <m/>
    <m/>
    <m/>
    <m/>
    <n v="0"/>
    <n v="3101.29"/>
    <s v="NO_CONCILIADO"/>
  </r>
  <r>
    <x v="0"/>
    <m/>
    <x v="0"/>
    <x v="35"/>
    <s v="O20947040002"/>
    <s v="BOD"/>
    <n v="2094704"/>
    <m/>
    <s v="00099021001 DEPOSITO DE EFECTIVO, DEPOSITANTE: JORGE JUANIQUINA AGATA, CONCEPTO: DEVOLUCION POR REMUNERACION MAXIMA PERMITIDA EN EL SECTOR PUBLICO, CUENTA DE DEPOSITO: CUENTA UNICA DEL TESORO"/>
    <m/>
    <m/>
    <m/>
    <m/>
    <m/>
    <m/>
    <n v="0"/>
    <n v="5261.73"/>
    <s v="NO_CONCILIADO"/>
  </r>
  <r>
    <x v="0"/>
    <m/>
    <x v="0"/>
    <x v="35"/>
    <s v="O20947380002"/>
    <s v="BOD"/>
    <n v="2094738"/>
    <m/>
    <s v="00099021001 DEPOSITO DE EFECTIVO, DEPOSITANTE: NANCY RAFAELA MACHICADO VDA. DE SABAT, CONCEPTO: DEVOLUCIÓN POR SOBREPASAR DE LA DISPONIBILIDAD DE LA LETRA &quot;A&quot;, CUENTA DE DEPOSITO: CUENTA UNICA DEL TESORO"/>
    <m/>
    <m/>
    <m/>
    <m/>
    <m/>
    <m/>
    <n v="0"/>
    <n v="100000"/>
    <s v="NO_CONCILIADO"/>
  </r>
  <r>
    <x v="0"/>
    <m/>
    <x v="0"/>
    <x v="36"/>
    <s v="O20949710002"/>
    <s v="BOD"/>
    <n v="2094971"/>
    <m/>
    <s v="00099021001 DEPOSITO DE EFECTIVO, DEPOSITANTE: MARTHA RAQUEL CUEVAS COYAURI, CONCEPTO: PAGO POR EXCESO DE USO TELEFONICO, CUENTA DE DEPOSITO: CUENTA UNICA DEL TESORO"/>
    <m/>
    <m/>
    <m/>
    <m/>
    <m/>
    <m/>
    <n v="0"/>
    <n v="2.78"/>
    <s v="NO_CONCILIADO"/>
  </r>
  <r>
    <x v="22"/>
    <m/>
    <x v="22"/>
    <x v="36"/>
    <s v="O20951070002"/>
    <s v="BOD"/>
    <n v="2095107"/>
    <m/>
    <s v="00099021001 DEPOSITO DE EFECTIVO, DEPOSITANTE: MILENKA CELIA LOZA CALLISAYA CI. 4876257, CONCEPTO: TARJETA MAGNETICA (ASAMBLEA), CUENTA DE DEPOSITO: CUENTA UNICA DEL TESORO"/>
    <m/>
    <m/>
    <m/>
    <m/>
    <m/>
    <m/>
    <n v="0"/>
    <n v="120"/>
    <s v="NO_CONCILIADO"/>
  </r>
  <r>
    <x v="23"/>
    <m/>
    <x v="23"/>
    <x v="36"/>
    <s v="O20951570002"/>
    <s v="BOD"/>
    <n v="2095157"/>
    <m/>
    <s v="00016011101 DEPOSITO DE EFECTIVO, DEPOSITANTE: LIBRERIA DEL MINISTERIO DE EDUCACIÓN, CONCEPTO: VENTA DE MATERIAL BIBLIOGRÁFICO Y/O MULTIMEDIA DE LA LIBRERIA DEL MINISTERIO DE EDUCACIÓN, CUENTA DE DEPOSITO: CUENTA UNICA DEL TESORO"/>
    <m/>
    <m/>
    <m/>
    <m/>
    <m/>
    <m/>
    <n v="0"/>
    <n v="23.5"/>
    <s v="NO_CONCILIADO"/>
  </r>
  <r>
    <x v="24"/>
    <m/>
    <x v="24"/>
    <x v="36"/>
    <s v="B20950610002"/>
    <s v="BOD"/>
    <n v="2095061"/>
    <m/>
    <s v="00086031101 DEP.DE CHEQ.AJENOS,RET.DE CAM.,CONCEPTO: INGRESO SISCO DE PN CARRASCO MES DE ENERO 2023,DEP.: PARQUE NACIONAL CARRASCO -SERNAP , PROCEDENCIA: BANCO UNION S.A., CHEQUE: 1550, FECHA DE EMISION:31/01/2023"/>
    <m/>
    <m/>
    <m/>
    <m/>
    <m/>
    <m/>
    <n v="0"/>
    <n v="5705"/>
    <s v="NO_CONCILIADO"/>
  </r>
  <r>
    <x v="25"/>
    <m/>
    <x v="25"/>
    <x v="36"/>
    <s v="B20950660002"/>
    <s v="BOD"/>
    <n v="2095066"/>
    <m/>
    <s v="00340012003 DEP.DE CHEQ.AJENOS,RET.DE CAM.,CONCEPTO: PERMISOS SIN GOCE DE HABERES (SERVIDORES PUBLICOS) ENERO 2023 F20-OF230,DEP.: SERVICIO GENERAL DE IDENTIFICACIÓN PERSONAL SEGIP , PROCEDENCIA: BANCO UNION S.A., CHEQUE: 16252, FECHA DE EMISION:24/02/2023"/>
    <m/>
    <m/>
    <m/>
    <m/>
    <m/>
    <m/>
    <n v="0"/>
    <n v="2202"/>
    <s v="NO_CONCILIADO"/>
  </r>
  <r>
    <x v="25"/>
    <m/>
    <x v="25"/>
    <x v="36"/>
    <s v="B20950750002"/>
    <s v="BOD"/>
    <n v="2095075"/>
    <m/>
    <s v="00099021001 DEP.DE CHEQ.AJENOS,RET.DE CAM.,CONCEPTO: DEVOLUCIÓN DE VIATICOS DEL GABINETE JURIDICO POR COMISIÓN SEGIP SIN FRONTERAS JULIO 2022-F41-OF111,DEP.: SERVICIO GENERAL DE IDENTIFICACIÓN PERSONAL SEGIP"/>
    <m/>
    <m/>
    <m/>
    <m/>
    <m/>
    <m/>
    <n v="0"/>
    <n v="4692"/>
    <s v="NO_CONCILIADO"/>
  </r>
  <r>
    <x v="26"/>
    <m/>
    <x v="26"/>
    <x v="37"/>
    <s v="O20954200002"/>
    <s v="BOD"/>
    <n v="2095420"/>
    <m/>
    <s v="00526012001 DEPOSITO DE EFECTIVO, DEPOSITANTE: BOLIVIA TV, CONCEPTO: DEVOLUCIÓN FONDOS EN AVANCE C-31 355COMPRA DE GASOLINA, CUENTA DE DEPOSITO: CUENTA UNICA DEL TESORO"/>
    <m/>
    <m/>
    <m/>
    <m/>
    <m/>
    <m/>
    <n v="0"/>
    <n v="82.19"/>
    <s v="CONCILIADO_PARCIAL"/>
  </r>
  <r>
    <x v="0"/>
    <m/>
    <x v="0"/>
    <x v="37"/>
    <s v="O20954920002"/>
    <s v="BOD"/>
    <n v="2095492"/>
    <m/>
    <s v="00099021001 DEPOSITO DE EFECTIVO, DEPOSITANTE: EMPRESA CONSTRUCTORA EMCAR SRL., CONCEPTO: DEVOLUCIÓN PAGO DE AGUA DEL MES DE ABRIL, MAYO Y JUNIO 2022., CUENTA DE DEPOSITO: CUENTA UNICA DEL TESORO"/>
    <m/>
    <m/>
    <m/>
    <m/>
    <m/>
    <m/>
    <n v="0"/>
    <n v="672.72"/>
    <s v="NO_CONCILIADO"/>
  </r>
  <r>
    <x v="27"/>
    <m/>
    <x v="27"/>
    <x v="37"/>
    <s v="O20954930002"/>
    <s v="BOD"/>
    <n v="2095493"/>
    <m/>
    <s v="00099021001 DEPOSITO DE EFECTIVO, DEPOSITANTE: &quot;AGETIC&quot; ABEL GERSON ROJAS PEÑALOZA, CONCEPTO: DEVOLUCIÓN REFRIGERIO DICIEMBRE 2021 EX FUNCIONARIO SR. MIGUEL ANGEL RUIZ SAMO, CUENTA DE DEPOSITO: CUENTA UNICA DEL TESORO"/>
    <m/>
    <m/>
    <m/>
    <m/>
    <m/>
    <m/>
    <n v="0"/>
    <n v="54"/>
    <s v="NO_CONCILIADO"/>
  </r>
  <r>
    <x v="0"/>
    <m/>
    <x v="0"/>
    <x v="37"/>
    <s v="O20955050002"/>
    <s v="BOD"/>
    <n v="2095505"/>
    <m/>
    <s v="00099021001 DEPOSITO DE EFECTIVO, DEPOSITANTE: HUGO QUENTA CONDORI, CONCEPTO: DEVOLUCIÓN POR CATEGORÍA INDEVIDA, CUENTA DE DEPOSITO: CUENTA UNICA DEL TESORO"/>
    <m/>
    <m/>
    <m/>
    <m/>
    <m/>
    <m/>
    <n v="0"/>
    <n v="81303.460000000006"/>
    <s v="NO_CONCILIADO"/>
  </r>
  <r>
    <x v="9"/>
    <m/>
    <x v="9"/>
    <x v="23"/>
    <s v="F0011831"/>
    <s v="NTE"/>
    <n v="5142421"/>
    <m/>
    <s v="A:00099021001 TRANSFERENCIA DE RECUPERACIONES SEGÚN NOTA GEF-LCR-DYF-0022-NOT/23 POR CONCEPTO DE PAGO DE CAPITAL E INTERES DE ACUERDO A CONTRATO DE FIDEICOMISO “ACCESOS SEGUROS VIVIR BIEN” CORRESPONDIENTE AL GAD PANDO."/>
    <m/>
    <m/>
    <m/>
    <m/>
    <m/>
    <m/>
    <n v="0"/>
    <n v="2168701.7400000002"/>
    <s v="NO_CONCILIADO"/>
  </r>
  <r>
    <x v="9"/>
    <m/>
    <x v="9"/>
    <x v="23"/>
    <s v="F0011831"/>
    <s v="NTE"/>
    <n v="5142417"/>
    <m/>
    <s v="A:00099021001 TRANSFERENCIA DE RECUPERACIONES SEGÚN NOTA GEF-LCR-DYF-0022-NOT/23 POR CONCEPTO DE PAGO DE CAPITAL E INTERES DE ACUERDO A CONTRATO DE FIDEICOMISO “ACCESOS SEGUROS VIVIR BIEN” CORRESPONDIENTE AL GAD CHUQUISACA."/>
    <m/>
    <m/>
    <m/>
    <m/>
    <m/>
    <m/>
    <n v="0"/>
    <n v="12677198.060000001"/>
    <s v="NO_CONCILIADO"/>
  </r>
  <r>
    <x v="9"/>
    <m/>
    <x v="9"/>
    <x v="23"/>
    <s v="F0011831"/>
    <s v="NTE"/>
    <n v="5142414"/>
    <m/>
    <s v="A:00099021001 TRANSFERENCIA DE RECUPERACIONES SEGÚN NOTA GEF-LCR-DYF-0022-NOT/23 POR CONCEPTO DE PAGO DE CAPITAL E INTERES DE ACUERDO A CONTRATO DE FIDEICOMISO “ACCESOS SEGUROS VIVIR BIEN” CORRESPONDIENTE AL GAD COCHABAMBA."/>
    <m/>
    <m/>
    <m/>
    <m/>
    <m/>
    <m/>
    <n v="0"/>
    <n v="11045363.6"/>
    <s v="NO_CONCILIADO"/>
  </r>
  <r>
    <x v="4"/>
    <m/>
    <x v="4"/>
    <x v="24"/>
    <s v="Q17593550002"/>
    <s v="CRV"/>
    <n v="1759355"/>
    <m/>
    <s v="NUMERO DE LIBRETA CUT: 00099021001 OPERACIÓN E75 TRANSFERENCIA DE LA CUENTA FISCAL BUN A LA CUT EN MN TRANSFERENCIA DE FONDOS A SOLICITUD DE: GOB.AUTONOMO MCPAL. VITIVHI CITE: GAMV-SAF/012/2023 CTA. 3987 LIBRETA NÂ°00099021001 TGN RECURSOS ORDINARIOS"/>
    <m/>
    <m/>
    <m/>
    <m/>
    <m/>
    <m/>
    <n v="0"/>
    <n v="63327.31"/>
    <s v="NO_CONCILIADO"/>
  </r>
  <r>
    <x v="4"/>
    <m/>
    <x v="4"/>
    <x v="25"/>
    <s v="Q17599710002"/>
    <s v="CRV"/>
    <n v="1759971"/>
    <m/>
    <s v="NUMERO DE LIBRETA CUT: 00099021001 OPERACIÓN E75 TRANSFERENCIA DE LA CUENTA FISCAL BUN A LA CUT EN MN TRANSFERENCIA DE FONDOS A SOLICITUD DE: GOB.AUTONOMO MCPAL. PUNA CITE: OF.DESP MAE NÂ°075/2023 CTA. 3987 LIBRETA NÂ°00099021001 TGN RECURSOS ORDINARIOS"/>
    <m/>
    <m/>
    <m/>
    <m/>
    <m/>
    <m/>
    <n v="0"/>
    <n v="6448"/>
    <s v="NO_CONCILIADO"/>
  </r>
  <r>
    <x v="1"/>
    <m/>
    <x v="1"/>
    <x v="27"/>
    <s v="F0011876"/>
    <s v="NTE"/>
    <n v="5175198"/>
    <m/>
    <s v="A:00099021001 Transferencia que realizamos a solicitud de la Empresa Nacional de Electricidad mediante nota CITE: ENDE-DEEM-2/70-23 en aplicación al Decreto Supremo No 4848 de 28 de diciembre de 2022."/>
    <m/>
    <m/>
    <m/>
    <m/>
    <m/>
    <m/>
    <n v="0"/>
    <n v="1074956.48"/>
    <s v="NO_CONCILIADO"/>
  </r>
  <r>
    <x v="1"/>
    <m/>
    <x v="1"/>
    <x v="30"/>
    <s v="Q17636710002"/>
    <s v="CRV"/>
    <n v="1763671"/>
    <m/>
    <s v="NUMERO DE LIBRETA CUT: 00099021001 OPERACIÓN E18 TRANSFERENCIA DEL SISTEMA FINANCIERO POR CUENTA DE TERCEROS A LA CUT devolucion pagos de cc no cobrados octubre 2022"/>
    <m/>
    <m/>
    <m/>
    <m/>
    <m/>
    <m/>
    <n v="0"/>
    <n v="189745.18"/>
    <s v="NO_CONCILIADO"/>
  </r>
  <r>
    <x v="4"/>
    <m/>
    <x v="4"/>
    <x v="30"/>
    <s v="Q17637780002"/>
    <s v="CRV"/>
    <n v="1763778"/>
    <m/>
    <s v="NUMERO DE LIBRETA CUT: 00099021001 OPERACIÓN E75 TRANSFERENCIA DE LA CUENTA FISCAL BUN A LA CUT EN MN TRANSFERENCIA DE FONDOS A SOLICITUD DE: GOBIERNO AUTONOMO MCPAL. TOTORA CITE : G.A.M.T. CITE"/>
    <m/>
    <m/>
    <m/>
    <m/>
    <m/>
    <m/>
    <n v="0"/>
    <n v="329254.59999999998"/>
    <s v="NO_CONCILIADO"/>
  </r>
  <r>
    <x v="9"/>
    <m/>
    <x v="9"/>
    <x v="33"/>
    <s v="F0011944"/>
    <s v="NTE"/>
    <n v="5194488"/>
    <m/>
    <s v="A:00099021001 TRANSFERENCIA DE RECUPERACIONES SEGÚN NOTA GEF-LCR-DYF-0090-NOT/23 POR CONCEPTO DE PAGO DE INTERES DE ACUERDO A CONTRATO DE FIDEICOMISO “ACCESOS SEGUROS VIVIR BIEN” CORRESPONDIENTE AL GAM VILLA MONTES."/>
    <m/>
    <m/>
    <m/>
    <m/>
    <m/>
    <m/>
    <n v="0"/>
    <n v="691.31"/>
    <s v="NO_CONCILIADO"/>
  </r>
  <r>
    <x v="28"/>
    <m/>
    <x v="28"/>
    <x v="33"/>
    <s v="S10548180001"/>
    <s v="COB"/>
    <n v="1054818"/>
    <m/>
    <s v="'COBRO DE'||ÚTILES DE ESCRITORIO POR EL COMPROBANTE CONTABLE N° 1054815 DE LA FECHA, SEGÚN NOTA CITE: MEFP/VTCP/DGCP/UF/N° 121/2023 DE LA FECHA (HRE-TSO-329) ENVIADA POR EL MEFP. DEBITO DE LA LIBRETA 00598012001 EEPB-RECURSOS ESPECIFICOS POR VENTAS DE SERVICIOS."/>
    <m/>
    <m/>
    <m/>
    <m/>
    <m/>
    <m/>
    <n v="50"/>
    <n v="0"/>
    <s v="NO_CONCILIADO"/>
  </r>
  <r>
    <x v="1"/>
    <m/>
    <x v="1"/>
    <x v="35"/>
    <s v="G21805830003"/>
    <s v="CVD"/>
    <n v="2180583"/>
    <m/>
    <s v="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
    <m/>
    <m/>
    <m/>
    <m/>
    <m/>
    <m/>
    <n v="50"/>
    <n v="0"/>
    <s v="NO_CONCILIADO"/>
  </r>
  <r>
    <x v="4"/>
    <m/>
    <x v="4"/>
    <x v="36"/>
    <s v="Q17690150002"/>
    <s v="CRV"/>
    <n v="1769015"/>
    <m/>
    <s v="NUMERO DE LIBRETA CUT: 00099021001 OPERACIÓN E75 TRANSFERENCIA DE LA CUENTA FISCAL BUN A LA CUT EN MN TRANSFERENCIA DE FONDOS A SOLICITUD DE: GOBIERNO AUTONOMO MUNICIPAL DE ANCORAIMES CITE: GAMA/MAE/010/2023 CUENTA CUT 3987 LIBRETA NÂ° 00099021001 TGN-RECURSOS ORDINARIOS"/>
    <m/>
    <m/>
    <m/>
    <m/>
    <m/>
    <m/>
    <n v="0"/>
    <n v="414136.24"/>
    <s v="NO_CONCILIADO"/>
  </r>
  <r>
    <x v="11"/>
    <m/>
    <x v="11"/>
    <x v="36"/>
    <s v="T04422350001"/>
    <s v="DEV"/>
    <n v="442235"/>
    <m/>
    <s v="CONTABILIZACION ORDENES DE TRANSFERENCIA GRACOS"/>
    <m/>
    <m/>
    <m/>
    <m/>
    <m/>
    <m/>
    <n v="39824.22"/>
    <n v="0"/>
    <s v="NO_CONCILIADO"/>
  </r>
  <r>
    <x v="11"/>
    <m/>
    <x v="11"/>
    <x v="36"/>
    <s v="T04422370001"/>
    <s v="DEV"/>
    <n v="442237"/>
    <m/>
    <s v="CONTABILIZACION ORDENES DE TRANSFERENCIA GRACOS"/>
    <m/>
    <m/>
    <m/>
    <m/>
    <m/>
    <m/>
    <n v="39824.22"/>
    <n v="0"/>
    <s v="NO_CONCILIADO"/>
  </r>
  <r>
    <x v="11"/>
    <m/>
    <x v="11"/>
    <x v="36"/>
    <s v="T04422390001"/>
    <s v="DEV"/>
    <n v="442239"/>
    <m/>
    <s v="CONTABILIZACION ORDENES DE TRANSFERENCIA GRACOS"/>
    <m/>
    <m/>
    <m/>
    <m/>
    <m/>
    <m/>
    <n v="39824.22"/>
    <n v="0"/>
    <s v="NO_CONCILIADO"/>
  </r>
  <r>
    <x v="11"/>
    <m/>
    <x v="11"/>
    <x v="36"/>
    <s v="T04422410001"/>
    <s v="DEV"/>
    <n v="442241"/>
    <m/>
    <s v="CONTABILIZACION ORDENES DE TRANSFERENCIA GRACOS"/>
    <m/>
    <m/>
    <m/>
    <m/>
    <m/>
    <m/>
    <n v="47558.39"/>
    <n v="0"/>
    <s v="NO_CONCILIADO"/>
  </r>
  <r>
    <x v="11"/>
    <m/>
    <x v="11"/>
    <x v="36"/>
    <s v="T04422430001"/>
    <s v="DEV"/>
    <n v="442243"/>
    <m/>
    <s v="CONTABILIZACION ORDENES DE TRANSFERENCIA GRACOS"/>
    <m/>
    <m/>
    <m/>
    <m/>
    <m/>
    <m/>
    <n v="4932.13"/>
    <n v="0"/>
    <s v="NO_CONCILIADO"/>
  </r>
  <r>
    <x v="11"/>
    <m/>
    <x v="11"/>
    <x v="36"/>
    <s v="T04422450001"/>
    <s v="DEV"/>
    <n v="442245"/>
    <m/>
    <s v="CONTABILIZACION ORDENES DE TRANSFERENCIA GRACOS"/>
    <m/>
    <m/>
    <m/>
    <m/>
    <m/>
    <m/>
    <n v="1268"/>
    <n v="0"/>
    <s v="NO_CONCILIADO"/>
  </r>
  <r>
    <x v="11"/>
    <m/>
    <x v="11"/>
    <x v="36"/>
    <s v="T04422470001"/>
    <s v="DEV"/>
    <n v="442247"/>
    <m/>
    <s v="CONTABILIZACION ORDENES DE TRANSFERENCIA GRACOS"/>
    <m/>
    <m/>
    <m/>
    <m/>
    <m/>
    <m/>
    <n v="13955.3"/>
    <n v="0"/>
    <s v="NO_CONCILIADO"/>
  </r>
  <r>
    <x v="11"/>
    <m/>
    <x v="11"/>
    <x v="36"/>
    <s v="T04422490001"/>
    <s v="DEV"/>
    <n v="442249"/>
    <m/>
    <s v="CONTABILIZACION ORDENES DE TRANSFERENCIA GRACOS"/>
    <m/>
    <m/>
    <m/>
    <m/>
    <m/>
    <m/>
    <n v="13942.2"/>
    <n v="0"/>
    <s v="NO_CONCILIADO"/>
  </r>
  <r>
    <x v="11"/>
    <m/>
    <x v="11"/>
    <x v="36"/>
    <s v="T04422510001"/>
    <s v="DEV"/>
    <n v="442251"/>
    <m/>
    <s v="CONTABILIZACION ORDENES DE TRANSFERENCIA GRACOS"/>
    <m/>
    <m/>
    <m/>
    <m/>
    <m/>
    <m/>
    <n v="9854.32"/>
    <n v="0"/>
    <s v="NO_CONCILIADO"/>
  </r>
  <r>
    <x v="11"/>
    <m/>
    <x v="11"/>
    <x v="36"/>
    <s v="T04422530001"/>
    <s v="DEV"/>
    <n v="442253"/>
    <m/>
    <s v="CONTABILIZACION ORDENES DE TRANSFERENCIA GRACOS"/>
    <m/>
    <m/>
    <m/>
    <m/>
    <m/>
    <m/>
    <n v="38293.89"/>
    <n v="0"/>
    <s v="NO_CONCILIADO"/>
  </r>
  <r>
    <x v="11"/>
    <m/>
    <x v="11"/>
    <x v="36"/>
    <s v="T04422560001"/>
    <s v="DEV"/>
    <n v="442256"/>
    <m/>
    <s v="CONTABILIZACION ORDENES DE TRANSFERENCIA GRACOS"/>
    <m/>
    <m/>
    <m/>
    <m/>
    <m/>
    <m/>
    <n v="521523.89"/>
    <n v="0"/>
    <s v="NO_CONCILIADO"/>
  </r>
  <r>
    <x v="11"/>
    <m/>
    <x v="11"/>
    <x v="36"/>
    <s v="T04422580001"/>
    <s v="DEV"/>
    <n v="442258"/>
    <m/>
    <s v="CONTABILIZACION ORDENES DE TRANSFERENCIA GRACOS"/>
    <m/>
    <m/>
    <m/>
    <m/>
    <m/>
    <m/>
    <n v="16282211.65"/>
    <n v="0"/>
    <s v="NO_CONCILIADO"/>
  </r>
  <r>
    <x v="11"/>
    <m/>
    <x v="11"/>
    <x v="36"/>
    <s v="T04422600001"/>
    <s v="DEV"/>
    <n v="442260"/>
    <m/>
    <s v="CONTABILIZACION ORDENES DE TRANSFERENCIA GRACOS"/>
    <m/>
    <m/>
    <m/>
    <m/>
    <m/>
    <m/>
    <n v="10459479.869999999"/>
    <n v="0"/>
    <s v="NO_CONCILIADO"/>
  </r>
  <r>
    <x v="11"/>
    <m/>
    <x v="11"/>
    <x v="36"/>
    <s v="T04422620001"/>
    <s v="DEV"/>
    <n v="442262"/>
    <m/>
    <s v="CONTABILIZACION ORDENES DE TRANSFERENCIA GRACOS"/>
    <m/>
    <m/>
    <m/>
    <m/>
    <m/>
    <m/>
    <n v="2995613.69"/>
    <n v="0"/>
    <s v="NO_CONCILIADO"/>
  </r>
  <r>
    <x v="11"/>
    <m/>
    <x v="11"/>
    <x v="36"/>
    <s v="T04422640001"/>
    <s v="DEV"/>
    <n v="442264"/>
    <m/>
    <s v="CONTABILIZACION ORDENES DE TRANSFERENCIA GRACOS"/>
    <m/>
    <m/>
    <m/>
    <m/>
    <m/>
    <m/>
    <n v="98258.73"/>
    <n v="0"/>
    <s v="NO_CONCILIADO"/>
  </r>
  <r>
    <x v="11"/>
    <m/>
    <x v="11"/>
    <x v="36"/>
    <s v="T04422660001"/>
    <s v="DEV"/>
    <n v="442266"/>
    <m/>
    <s v="CONTABILIZACION ORDENES DE TRANSFERENCIA GRACOS"/>
    <m/>
    <m/>
    <m/>
    <m/>
    <m/>
    <m/>
    <n v="1924343.05"/>
    <n v="0"/>
    <s v="NO_CONCILIADO"/>
  </r>
  <r>
    <x v="11"/>
    <m/>
    <x v="11"/>
    <x v="36"/>
    <s v="T04422680001"/>
    <s v="DEV"/>
    <n v="442268"/>
    <m/>
    <s v="CONTABILIZACION ORDENES DE TRANSFERENCIA GRACOS"/>
    <m/>
    <m/>
    <m/>
    <m/>
    <m/>
    <m/>
    <n v="2093294.08"/>
    <n v="0"/>
    <s v="NO_CONCILIADO"/>
  </r>
  <r>
    <x v="11"/>
    <m/>
    <x v="11"/>
    <x v="36"/>
    <s v="T04422700001"/>
    <s v="DEV"/>
    <n v="442270"/>
    <m/>
    <s v="CONTABILIZACION ORDENES DE TRANSFERENCIA GRACOS"/>
    <m/>
    <m/>
    <m/>
    <m/>
    <m/>
    <m/>
    <n v="2091330.75"/>
    <n v="0"/>
    <s v="NO_CONCILIADO"/>
  </r>
  <r>
    <x v="11"/>
    <m/>
    <x v="11"/>
    <x v="36"/>
    <s v="T04422720001"/>
    <s v="DEV"/>
    <n v="442272"/>
    <m/>
    <s v="CONTABILIZACION ORDENES DE TRANSFERENCIA GRACOS"/>
    <m/>
    <m/>
    <m/>
    <m/>
    <m/>
    <m/>
    <n v="5744085.5800000001"/>
    <n v="0"/>
    <s v="NO_CONCILIADO"/>
  </r>
  <r>
    <x v="11"/>
    <m/>
    <x v="11"/>
    <x v="36"/>
    <s v="T04422740001"/>
    <s v="DEV"/>
    <n v="442274"/>
    <m/>
    <s v="CONTABILIZACION ORDENES DE TRANSFERENCIA GRACOS"/>
    <m/>
    <m/>
    <m/>
    <m/>
    <m/>
    <m/>
    <n v="1478150.34"/>
    <n v="0"/>
    <s v="NO_CONCILIADO"/>
  </r>
  <r>
    <x v="11"/>
    <m/>
    <x v="11"/>
    <x v="36"/>
    <s v="T04422820001"/>
    <s v="DEV"/>
    <n v="442282"/>
    <m/>
    <s v="CONTABILIZACION ORDENES DE TRANSFERENCIA GRACOS"/>
    <m/>
    <m/>
    <m/>
    <m/>
    <m/>
    <m/>
    <n v="3439163.11"/>
    <n v="0"/>
    <s v="NO_CONCILIADO"/>
  </r>
  <r>
    <x v="11"/>
    <m/>
    <x v="11"/>
    <x v="36"/>
    <s v="T04422760001"/>
    <s v="DEV"/>
    <n v="442276"/>
    <m/>
    <s v="CONTABILIZACION ORDENES DE TRANSFERENCIA GRACOS"/>
    <m/>
    <m/>
    <m/>
    <m/>
    <m/>
    <m/>
    <n v="4865829.5599999996"/>
    <n v="0"/>
    <s v="NO_CONCILIADO"/>
  </r>
  <r>
    <x v="11"/>
    <m/>
    <x v="11"/>
    <x v="36"/>
    <s v="T04422780001"/>
    <s v="DEV"/>
    <n v="442278"/>
    <m/>
    <s v="CONTABILIZACION ORDENES DE TRANSFERENCIA GRACOS"/>
    <m/>
    <m/>
    <m/>
    <m/>
    <m/>
    <m/>
    <n v="4870397.63"/>
    <n v="0"/>
    <s v="NO_CONCILIADO"/>
  </r>
  <r>
    <x v="11"/>
    <m/>
    <x v="11"/>
    <x v="36"/>
    <s v="T04422800001"/>
    <s v="DEV"/>
    <n v="442280"/>
    <m/>
    <s v="CONTABILIZACION ORDENES DE TRANSFERENCIA GRACOS"/>
    <m/>
    <m/>
    <m/>
    <m/>
    <m/>
    <m/>
    <n v="1252144.8899999999"/>
    <n v="0"/>
    <s v="NO_CONCILIADO"/>
  </r>
  <r>
    <x v="11"/>
    <m/>
    <x v="11"/>
    <x v="36"/>
    <s v="T04422840001"/>
    <s v="DEV"/>
    <n v="442284"/>
    <m/>
    <s v="CONTABILIZACION ORDENES DE TRANSFERENCIA GRACOS"/>
    <m/>
    <m/>
    <m/>
    <m/>
    <m/>
    <m/>
    <n v="13364572.42"/>
    <n v="0"/>
    <s v="NO_CONCILIADO"/>
  </r>
  <r>
    <x v="11"/>
    <m/>
    <x v="11"/>
    <x v="36"/>
    <s v="T04422860001"/>
    <s v="DEV"/>
    <n v="442286"/>
    <m/>
    <s v="CONTABILIZACION ORDENES DE TRANSFERENCIA GRACOS"/>
    <m/>
    <m/>
    <m/>
    <m/>
    <m/>
    <m/>
    <n v="2458824.17"/>
    <n v="0"/>
    <s v="NO_CONCILIADO"/>
  </r>
  <r>
    <x v="11"/>
    <m/>
    <x v="11"/>
    <x v="36"/>
    <s v="T04422880001"/>
    <s v="DEV"/>
    <n v="442288"/>
    <m/>
    <s v="CONTABILIZACION ORDENES DE TRANSFERENCIA GRACOS"/>
    <m/>
    <m/>
    <m/>
    <m/>
    <m/>
    <m/>
    <n v="632739.85"/>
    <n v="0"/>
    <s v="NO_CONCILIADO"/>
  </r>
  <r>
    <x v="11"/>
    <m/>
    <x v="11"/>
    <x v="36"/>
    <s v="T04422900001"/>
    <s v="DEV"/>
    <n v="442290"/>
    <m/>
    <s v="CONTABILIZACION ORDENES DE TRANSFERENCIA GRACOS"/>
    <m/>
    <m/>
    <m/>
    <m/>
    <m/>
    <m/>
    <n v="16597871.869999999"/>
    <n v="0"/>
    <s v="NO_CONCILIADO"/>
  </r>
  <r>
    <x v="11"/>
    <m/>
    <x v="11"/>
    <x v="36"/>
    <s v="T04422920001"/>
    <s v="DEV"/>
    <n v="442292"/>
    <m/>
    <s v="CONTABILIZACION ORDENES DE TRANSFERENCIA GRACOS"/>
    <m/>
    <m/>
    <m/>
    <m/>
    <m/>
    <m/>
    <n v="16273999.4"/>
    <n v="0"/>
    <s v="NO_CONCILIADO"/>
  </r>
  <r>
    <x v="11"/>
    <m/>
    <x v="11"/>
    <x v="36"/>
    <s v="T04422940001"/>
    <s v="DEV"/>
    <n v="442294"/>
    <m/>
    <s v="CONTABILIZACION ORDENES DE TRANSFERENCIA GRACOS"/>
    <m/>
    <m/>
    <m/>
    <m/>
    <m/>
    <m/>
    <n v="8037602.6900000004"/>
    <n v="0"/>
    <s v="NO_CONCILIADO"/>
  </r>
  <r>
    <x v="11"/>
    <m/>
    <x v="11"/>
    <x v="36"/>
    <s v="T04422960001"/>
    <s v="DEV"/>
    <n v="442296"/>
    <m/>
    <s v="CONTABILIZACION ORDENES DE TRANSFERENCIA GRACOS"/>
    <m/>
    <m/>
    <m/>
    <m/>
    <m/>
    <m/>
    <n v="93539454.129999995"/>
    <n v="0"/>
    <s v="NO_CONCILIADO"/>
  </r>
  <r>
    <x v="11"/>
    <m/>
    <x v="11"/>
    <x v="36"/>
    <s v="T04422980001"/>
    <s v="DEV"/>
    <n v="442298"/>
    <m/>
    <s v="CONTABILIZACION ORDENES DE TRANSFERENCIA GRACOS"/>
    <m/>
    <m/>
    <m/>
    <m/>
    <m/>
    <m/>
    <n v="40203203.899999999"/>
    <n v="0"/>
    <s v="NO_CONCILIADO"/>
  </r>
  <r>
    <x v="11"/>
    <m/>
    <x v="11"/>
    <x v="36"/>
    <s v="T04423000001"/>
    <s v="DEV"/>
    <n v="442300"/>
    <m/>
    <s v="CONTABILIZACION ORDENES DE TRANSFERENCIA GRACOS"/>
    <m/>
    <m/>
    <m/>
    <m/>
    <m/>
    <m/>
    <n v="7133755.8499999996"/>
    <n v="0"/>
    <s v="NO_CONCILIADO"/>
  </r>
  <r>
    <x v="11"/>
    <m/>
    <x v="11"/>
    <x v="36"/>
    <s v="T04423020001"/>
    <s v="DEV"/>
    <n v="442302"/>
    <m/>
    <s v="CONTABILIZACION ORDENES DE TRANSFERENCIA GRACOS"/>
    <m/>
    <m/>
    <m/>
    <m/>
    <m/>
    <m/>
    <n v="16985.98"/>
    <n v="0"/>
    <s v="NO_CONCILIADO"/>
  </r>
  <r>
    <x v="11"/>
    <m/>
    <x v="11"/>
    <x v="36"/>
    <s v="T04423040001"/>
    <s v="DEV"/>
    <n v="442304"/>
    <m/>
    <s v="CONTABILIZACION ORDENES DE TRANSFERENCIA GRACOS"/>
    <m/>
    <m/>
    <m/>
    <m/>
    <m/>
    <m/>
    <n v="544.07000000000005"/>
    <n v="0"/>
    <s v="NO_CONCILIADO"/>
  </r>
  <r>
    <x v="11"/>
    <m/>
    <x v="11"/>
    <x v="36"/>
    <s v="T04423060001"/>
    <s v="DEV"/>
    <n v="442306"/>
    <m/>
    <s v="CONTABILIZACION ORDENES DE TRANSFERENCIA GRACOS"/>
    <m/>
    <m/>
    <m/>
    <m/>
    <m/>
    <m/>
    <n v="557.16999999999996"/>
    <n v="0"/>
    <s v="NO_CONCILIADO"/>
  </r>
  <r>
    <x v="11"/>
    <m/>
    <x v="11"/>
    <x v="36"/>
    <s v="T04423080001"/>
    <s v="DEV"/>
    <n v="442308"/>
    <m/>
    <s v="CONTABILIZACION ORDENES DE TRANSFERENCIA GRACOS"/>
    <m/>
    <m/>
    <m/>
    <m/>
    <m/>
    <m/>
    <n v="14499.36"/>
    <n v="0"/>
    <s v="NO_CONCILIADO"/>
  </r>
  <r>
    <x v="11"/>
    <m/>
    <x v="11"/>
    <x v="36"/>
    <s v="T04423100001"/>
    <s v="DEV"/>
    <n v="442310"/>
    <m/>
    <s v="CONTABILIZACION ORDENES DE TRANSFERENCIA GRACOS"/>
    <m/>
    <m/>
    <m/>
    <m/>
    <m/>
    <m/>
    <n v="14499.36"/>
    <n v="0"/>
    <s v="NO_CONCILIADO"/>
  </r>
  <r>
    <x v="11"/>
    <m/>
    <x v="11"/>
    <x v="36"/>
    <s v="T04423120001"/>
    <s v="DEV"/>
    <n v="442312"/>
    <m/>
    <s v="CONTABILIZACION ORDENES DE TRANSFERENCIA GRACOS"/>
    <m/>
    <m/>
    <m/>
    <m/>
    <m/>
    <m/>
    <n v="14499.36"/>
    <n v="0"/>
    <s v="NO_CONCILIADO"/>
  </r>
  <r>
    <x v="11"/>
    <m/>
    <x v="11"/>
    <x v="36"/>
    <s v="T04423140001"/>
    <s v="DEV"/>
    <n v="442314"/>
    <m/>
    <s v="CONTABILIZACION ORDENES DE TRANSFERENCIA GRACOS"/>
    <m/>
    <m/>
    <m/>
    <m/>
    <m/>
    <m/>
    <n v="268021.37"/>
    <n v="0"/>
    <s v="NO_CONCILIADO"/>
  </r>
  <r>
    <x v="11"/>
    <m/>
    <x v="11"/>
    <x v="36"/>
    <s v="T04423160001"/>
    <s v="DEV"/>
    <n v="442316"/>
    <m/>
    <s v="CONTABILIZACION ORDENES DE TRANSFERENCIA GRACOS"/>
    <m/>
    <m/>
    <m/>
    <m/>
    <m/>
    <m/>
    <n v="2174903.7999999998"/>
    <n v="0"/>
    <s v="NO_CONCILIADO"/>
  </r>
  <r>
    <x v="11"/>
    <m/>
    <x v="11"/>
    <x v="36"/>
    <s v="T04423180001"/>
    <s v="DEV"/>
    <n v="442318"/>
    <m/>
    <s v="CONTABILIZACION ORDENES DE TRANSFERENCIA GRACOS"/>
    <m/>
    <m/>
    <m/>
    <m/>
    <m/>
    <m/>
    <n v="2174903.7999999998"/>
    <n v="0"/>
    <s v="NO_CONCILIADO"/>
  </r>
  <r>
    <x v="11"/>
    <m/>
    <x v="11"/>
    <x v="36"/>
    <s v="T04423200001"/>
    <s v="DEV"/>
    <n v="442320"/>
    <m/>
    <s v="CONTABILIZACION ORDENES DE TRANSFERENCIA GRACOS"/>
    <m/>
    <m/>
    <m/>
    <m/>
    <m/>
    <m/>
    <n v="2174903.7999999998"/>
    <n v="0"/>
    <s v="NO_CONCILIADO"/>
  </r>
  <r>
    <x v="11"/>
    <m/>
    <x v="11"/>
    <x v="36"/>
    <s v="T04423220001"/>
    <s v="DEV"/>
    <n v="442322"/>
    <m/>
    <s v="CONTABILIZACION ORDENES DE TRANSFERENCIA GRACOS"/>
    <m/>
    <m/>
    <m/>
    <m/>
    <m/>
    <m/>
    <n v="2174903.7999999998"/>
    <n v="0"/>
    <s v="NO_CONCILIADO"/>
  </r>
  <r>
    <x v="11"/>
    <m/>
    <x v="11"/>
    <x v="36"/>
    <s v="T04423240001"/>
    <s v="DEV"/>
    <n v="442324"/>
    <m/>
    <s v="CONTABILIZACION ORDENES DE TRANSFERENCIA GRACOS"/>
    <m/>
    <m/>
    <m/>
    <m/>
    <m/>
    <m/>
    <n v="2174903.7999999998"/>
    <n v="0"/>
    <s v="NO_CONCILIADO"/>
  </r>
  <r>
    <x v="11"/>
    <m/>
    <x v="11"/>
    <x v="36"/>
    <s v="T04423260001"/>
    <s v="DEV"/>
    <n v="442326"/>
    <m/>
    <s v="CONTABILIZACION ORDENES DE TRANSFERENCIA GRACOS"/>
    <m/>
    <m/>
    <m/>
    <m/>
    <m/>
    <m/>
    <n v="6003.25"/>
    <n v="0"/>
    <s v="NO_CONCILIADO"/>
  </r>
  <r>
    <x v="11"/>
    <m/>
    <x v="11"/>
    <x v="36"/>
    <s v="T04423280001"/>
    <s v="DEV"/>
    <n v="442328"/>
    <m/>
    <s v="CONTABILIZACION ORDENES DE TRANSFERENCIA GRACOS"/>
    <m/>
    <m/>
    <m/>
    <m/>
    <m/>
    <m/>
    <n v="3856.42"/>
    <n v="0"/>
    <s v="NO_CONCILIADO"/>
  </r>
  <r>
    <x v="11"/>
    <m/>
    <x v="11"/>
    <x v="36"/>
    <s v="T04423300001"/>
    <s v="DEV"/>
    <n v="442330"/>
    <m/>
    <s v="CONTABILIZACION ORDENES DE TRANSFERENCIA GRACOS"/>
    <m/>
    <m/>
    <m/>
    <m/>
    <m/>
    <m/>
    <n v="196.88"/>
    <n v="0"/>
    <s v="NO_CONCILIADO"/>
  </r>
  <r>
    <x v="11"/>
    <m/>
    <x v="11"/>
    <x v="36"/>
    <s v="T04423320001"/>
    <s v="DEV"/>
    <n v="442332"/>
    <m/>
    <s v="CONTABILIZACION ORDENES DE TRANSFERENCIA GRACOS"/>
    <m/>
    <m/>
    <m/>
    <m/>
    <m/>
    <m/>
    <n v="5124.42"/>
    <n v="0"/>
    <s v="NO_CONCILIADO"/>
  </r>
  <r>
    <x v="11"/>
    <m/>
    <x v="11"/>
    <x v="36"/>
    <s v="T04423340001"/>
    <s v="DEV"/>
    <n v="442334"/>
    <m/>
    <s v="CONTABILIZACION ORDENES DE TRANSFERENCIA GRACOS"/>
    <m/>
    <m/>
    <m/>
    <m/>
    <m/>
    <m/>
    <n v="5973628.7999999998"/>
    <n v="0"/>
    <s v="NO_CONCILIADO"/>
  </r>
  <r>
    <x v="11"/>
    <m/>
    <x v="11"/>
    <x v="36"/>
    <s v="T04423360001"/>
    <s v="DEV"/>
    <n v="442336"/>
    <m/>
    <s v="CONTABILIZACION ORDENES DE TRANSFERENCIA GRACOS"/>
    <m/>
    <m/>
    <m/>
    <m/>
    <m/>
    <m/>
    <n v="5973628.7999999998"/>
    <n v="0"/>
    <s v="NO_CONCILIADO"/>
  </r>
  <r>
    <x v="11"/>
    <m/>
    <x v="11"/>
    <x v="36"/>
    <s v="T04423380001"/>
    <s v="DEV"/>
    <n v="442338"/>
    <m/>
    <s v="CONTABILIZACION ORDENES DE TRANSFERENCIA GRACOS"/>
    <m/>
    <m/>
    <m/>
    <m/>
    <m/>
    <m/>
    <n v="5973628.7999999998"/>
    <n v="0"/>
    <s v="NO_CONCILIADO"/>
  </r>
  <r>
    <x v="11"/>
    <m/>
    <x v="11"/>
    <x v="36"/>
    <s v="T04423400001"/>
    <s v="DEV"/>
    <n v="442340"/>
    <m/>
    <s v="CONTABILIZACION ORDENES DE TRANSFERENCIA GRACOS"/>
    <m/>
    <m/>
    <m/>
    <m/>
    <m/>
    <m/>
    <n v="5973628.7999999998"/>
    <n v="0"/>
    <s v="NO_CONCILIADO"/>
  </r>
  <r>
    <x v="11"/>
    <m/>
    <x v="11"/>
    <x v="36"/>
    <s v="T04423420001"/>
    <s v="DEV"/>
    <n v="442342"/>
    <m/>
    <s v="CONTABILIZACION ORDENES DE TRANSFERENCIA GRACOS"/>
    <m/>
    <m/>
    <m/>
    <m/>
    <m/>
    <m/>
    <n v="5973628.7999999998"/>
    <n v="0"/>
    <s v="NO_CONCILIADO"/>
  </r>
  <r>
    <x v="11"/>
    <m/>
    <x v="11"/>
    <x v="36"/>
    <s v="T04423500001"/>
    <s v="DEV"/>
    <n v="442350"/>
    <m/>
    <s v="CONTABILIZACION ORDENES DE TRANSFERENCIA GRACOS"/>
    <m/>
    <m/>
    <m/>
    <m/>
    <m/>
    <m/>
    <n v="5060276.1900000004"/>
    <n v="0"/>
    <s v="NO_CONCILIADO"/>
  </r>
  <r>
    <x v="11"/>
    <m/>
    <x v="11"/>
    <x v="36"/>
    <s v="T04423440001"/>
    <s v="DEV"/>
    <n v="442344"/>
    <m/>
    <s v="CONTABILIZACION ORDENES DE TRANSFERENCIA GRACOS"/>
    <m/>
    <m/>
    <m/>
    <m/>
    <m/>
    <m/>
    <n v="5060276.1900000004"/>
    <n v="0"/>
    <s v="NO_CONCILIADO"/>
  </r>
  <r>
    <x v="11"/>
    <m/>
    <x v="11"/>
    <x v="36"/>
    <s v="T04423460001"/>
    <s v="DEV"/>
    <n v="442346"/>
    <m/>
    <s v="CONTABILIZACION ORDENES DE TRANSFERENCIA GRACOS"/>
    <m/>
    <m/>
    <m/>
    <m/>
    <m/>
    <m/>
    <n v="5060276.1900000004"/>
    <n v="0"/>
    <s v="NO_CONCILIADO"/>
  </r>
  <r>
    <x v="11"/>
    <m/>
    <x v="11"/>
    <x v="36"/>
    <s v="T04423480001"/>
    <s v="DEV"/>
    <n v="442348"/>
    <m/>
    <s v="CONTABILIZACION ORDENES DE TRANSFERENCIA GRACOS"/>
    <m/>
    <m/>
    <m/>
    <m/>
    <m/>
    <m/>
    <n v="5060276.1900000004"/>
    <n v="0"/>
    <s v="NO_CONCILIADO"/>
  </r>
  <r>
    <x v="11"/>
    <m/>
    <x v="11"/>
    <x v="36"/>
    <s v="T04423520001"/>
    <s v="DEV"/>
    <n v="442352"/>
    <m/>
    <s v="CONTABILIZACION ORDENES DE TRANSFERENCIA GRACOS"/>
    <m/>
    <m/>
    <m/>
    <m/>
    <m/>
    <m/>
    <n v="5060276.1900000004"/>
    <n v="0"/>
    <s v="NO_CONCILIADO"/>
  </r>
  <r>
    <x v="11"/>
    <m/>
    <x v="11"/>
    <x v="36"/>
    <s v="T04423540001"/>
    <s v="DEV"/>
    <n v="442354"/>
    <m/>
    <s v="CONTABILIZACION ORDENES DE TRANSFERENCIA GRACOS"/>
    <m/>
    <m/>
    <m/>
    <m/>
    <m/>
    <m/>
    <n v="13898642.98"/>
    <n v="0"/>
    <s v="NO_CONCILIADO"/>
  </r>
  <r>
    <x v="11"/>
    <m/>
    <x v="11"/>
    <x v="36"/>
    <s v="T04423560001"/>
    <s v="DEV"/>
    <n v="442356"/>
    <m/>
    <s v="CONTABILIZACION ORDENES DE TRANSFERENCIA GRACOS"/>
    <m/>
    <m/>
    <m/>
    <m/>
    <m/>
    <m/>
    <n v="13898642.98"/>
    <n v="0"/>
    <s v="NO_CONCILIADO"/>
  </r>
  <r>
    <x v="11"/>
    <m/>
    <x v="11"/>
    <x v="36"/>
    <s v="T04423580001"/>
    <s v="DEV"/>
    <n v="442358"/>
    <m/>
    <s v="CONTABILIZACION ORDENES DE TRANSFERENCIA GRACOS"/>
    <m/>
    <m/>
    <m/>
    <m/>
    <m/>
    <m/>
    <n v="13898642.98"/>
    <n v="0"/>
    <s v="NO_CONCILIADO"/>
  </r>
  <r>
    <x v="11"/>
    <m/>
    <x v="11"/>
    <x v="36"/>
    <s v="T04423600001"/>
    <s v="DEV"/>
    <n v="442360"/>
    <m/>
    <s v="CONTABILIZACION ORDENES DE TRANSFERENCIA GRACOS"/>
    <m/>
    <m/>
    <m/>
    <m/>
    <m/>
    <m/>
    <n v="13898642.98"/>
    <n v="0"/>
    <s v="NO_CONCILIADO"/>
  </r>
  <r>
    <x v="11"/>
    <m/>
    <x v="11"/>
    <x v="36"/>
    <s v="T04423620001"/>
    <s v="DEV"/>
    <n v="442362"/>
    <m/>
    <s v="CONTABILIZACION ORDENES DE TRANSFERENCIA GRACOS"/>
    <m/>
    <m/>
    <m/>
    <m/>
    <m/>
    <m/>
    <n v="13898642.98"/>
    <n v="0"/>
    <s v="NO_CONCILIADO"/>
  </r>
  <r>
    <x v="11"/>
    <m/>
    <x v="11"/>
    <x v="36"/>
    <s v="T04423640001"/>
    <s v="DEV"/>
    <n v="442364"/>
    <m/>
    <s v="CONTABILIZACION ORDENES DE TRANSFERENCIA GRACOS"/>
    <m/>
    <m/>
    <m/>
    <m/>
    <m/>
    <m/>
    <n v="2557082.9"/>
    <n v="0"/>
    <s v="NO_CONCILIADO"/>
  </r>
  <r>
    <x v="11"/>
    <m/>
    <x v="11"/>
    <x v="36"/>
    <s v="T04423660001"/>
    <s v="DEV"/>
    <n v="442366"/>
    <m/>
    <s v="CONTABILIZACION ORDENES DE TRANSFERENCIA GRACOS"/>
    <m/>
    <m/>
    <m/>
    <m/>
    <m/>
    <m/>
    <n v="2557082.9"/>
    <n v="0"/>
    <s v="NO_CONCILIADO"/>
  </r>
  <r>
    <x v="11"/>
    <m/>
    <x v="11"/>
    <x v="36"/>
    <s v="T04423680001"/>
    <s v="DEV"/>
    <n v="442368"/>
    <m/>
    <s v="CONTABILIZACION ORDENES DE TRANSFERENCIA GRACOS"/>
    <m/>
    <m/>
    <m/>
    <m/>
    <m/>
    <m/>
    <n v="2557082.9"/>
    <n v="0"/>
    <s v="NO_CONCILIADO"/>
  </r>
  <r>
    <x v="11"/>
    <m/>
    <x v="11"/>
    <x v="36"/>
    <s v="T04423700001"/>
    <s v="DEV"/>
    <n v="442370"/>
    <m/>
    <s v="CONTABILIZACION ORDENES DE TRANSFERENCIA GRACOS"/>
    <m/>
    <m/>
    <m/>
    <m/>
    <m/>
    <m/>
    <n v="2557082.9"/>
    <n v="0"/>
    <s v="NO_CONCILIADO"/>
  </r>
  <r>
    <x v="11"/>
    <m/>
    <x v="11"/>
    <x v="36"/>
    <s v="T04423720001"/>
    <s v="DEV"/>
    <n v="442372"/>
    <m/>
    <s v="CONTABILIZACION ORDENES DE TRANSFERENCIA GRACOS"/>
    <m/>
    <m/>
    <m/>
    <m/>
    <m/>
    <m/>
    <n v="2557082.9"/>
    <n v="0"/>
    <s v="NO_CONCILIADO"/>
  </r>
  <r>
    <x v="11"/>
    <m/>
    <x v="11"/>
    <x v="36"/>
    <s v="T04423740001"/>
    <s v="DEV"/>
    <n v="442374"/>
    <m/>
    <s v="CONTABILIZACION ORDENES DE TRANSFERENCIA GRACOS"/>
    <m/>
    <m/>
    <m/>
    <m/>
    <m/>
    <m/>
    <n v="1636732.61"/>
    <n v="0"/>
    <s v="NO_CONCILIADO"/>
  </r>
  <r>
    <x v="11"/>
    <m/>
    <x v="11"/>
    <x v="36"/>
    <s v="T04423760001"/>
    <s v="DEV"/>
    <n v="442376"/>
    <m/>
    <s v="CONTABILIZACION ORDENES DE TRANSFERENCIA GRACOS"/>
    <m/>
    <m/>
    <m/>
    <m/>
    <m/>
    <m/>
    <n v="81609.72"/>
    <n v="0"/>
    <s v="NO_CONCILIADO"/>
  </r>
  <r>
    <x v="11"/>
    <m/>
    <x v="11"/>
    <x v="36"/>
    <s v="T04423780001"/>
    <s v="DEV"/>
    <n v="442378"/>
    <m/>
    <s v="CONTABILIZACION ORDENES DE TRANSFERENCIA GRACOS"/>
    <m/>
    <m/>
    <m/>
    <m/>
    <m/>
    <m/>
    <n v="2547892.2200000002"/>
    <n v="0"/>
    <s v="NO_CONCILIADO"/>
  </r>
  <r>
    <x v="11"/>
    <m/>
    <x v="11"/>
    <x v="36"/>
    <s v="T04423800001"/>
    <s v="DEV"/>
    <n v="442380"/>
    <m/>
    <s v="CONTABILIZACION ORDENES DE TRANSFERENCIA GRACOS"/>
    <m/>
    <m/>
    <m/>
    <m/>
    <m/>
    <m/>
    <n v="83573.05"/>
    <n v="0"/>
    <s v="NO_CONCILIADO"/>
  </r>
  <r>
    <x v="11"/>
    <m/>
    <x v="11"/>
    <x v="36"/>
    <s v="T04423820001"/>
    <s v="DEV"/>
    <n v="442382"/>
    <m/>
    <s v="CONTABILIZACION ORDENES DE TRANSFERENCIA GRACOS"/>
    <m/>
    <m/>
    <m/>
    <m/>
    <m/>
    <m/>
    <n v="4495478.46"/>
    <n v="0"/>
    <s v="NO_CONCILIADO"/>
  </r>
  <r>
    <x v="11"/>
    <m/>
    <x v="11"/>
    <x v="36"/>
    <s v="T04423840001"/>
    <s v="DEV"/>
    <n v="442384"/>
    <m/>
    <s v="CONTABILIZACION ORDENES DE TRANSFERENCIA GRACOS"/>
    <m/>
    <m/>
    <m/>
    <m/>
    <m/>
    <m/>
    <n v="229543.21"/>
    <n v="0"/>
    <s v="NO_CONCILIADO"/>
  </r>
  <r>
    <x v="11"/>
    <m/>
    <x v="11"/>
    <x v="36"/>
    <s v="T04423860001"/>
    <s v="DEV"/>
    <n v="442386"/>
    <m/>
    <s v="CONTABILIZACION ORDENES DE TRANSFERENCIA GRACOS"/>
    <m/>
    <m/>
    <m/>
    <m/>
    <m/>
    <m/>
    <n v="6998085.21"/>
    <n v="0"/>
    <s v="NO_CONCILIADO"/>
  </r>
  <r>
    <x v="11"/>
    <m/>
    <x v="11"/>
    <x v="36"/>
    <s v="T04423880001"/>
    <s v="DEV"/>
    <n v="442388"/>
    <m/>
    <s v="CONTABILIZACION ORDENES DE TRANSFERENCIA GRACOS"/>
    <m/>
    <m/>
    <m/>
    <m/>
    <m/>
    <m/>
    <n v="224150.64"/>
    <n v="0"/>
    <s v="NO_CONCILIADO"/>
  </r>
  <r>
    <x v="11"/>
    <m/>
    <x v="11"/>
    <x v="36"/>
    <s v="T04423900001"/>
    <s v="DEV"/>
    <n v="442390"/>
    <m/>
    <s v="CONTABILIZACION ORDENES DE TRANSFERENCIA GRACOS"/>
    <m/>
    <m/>
    <m/>
    <m/>
    <m/>
    <m/>
    <n v="194446.63"/>
    <n v="0"/>
    <s v="NO_CONCILIADO"/>
  </r>
  <r>
    <x v="11"/>
    <m/>
    <x v="11"/>
    <x v="36"/>
    <s v="T04423920001"/>
    <s v="DEV"/>
    <n v="442392"/>
    <m/>
    <s v="CONTABILIZACION ORDENES DE TRANSFERENCIA GRACOS"/>
    <m/>
    <m/>
    <m/>
    <m/>
    <m/>
    <m/>
    <n v="3808131.29"/>
    <n v="0"/>
    <s v="NO_CONCILIADO"/>
  </r>
  <r>
    <x v="11"/>
    <m/>
    <x v="11"/>
    <x v="36"/>
    <s v="T04423940001"/>
    <s v="DEV"/>
    <n v="442394"/>
    <m/>
    <s v="CONTABILIZACION ORDENES DE TRANSFERENCIA GRACOS"/>
    <m/>
    <m/>
    <m/>
    <m/>
    <m/>
    <m/>
    <n v="5928095.8899999997"/>
    <n v="0"/>
    <s v="NO_CONCILIADO"/>
  </r>
  <r>
    <x v="11"/>
    <m/>
    <x v="11"/>
    <x v="36"/>
    <s v="T04423960001"/>
    <s v="DEV"/>
    <n v="442396"/>
    <m/>
    <s v="CONTABILIZACION ORDENES DE TRANSFERENCIA GRACOS"/>
    <m/>
    <m/>
    <m/>
    <m/>
    <m/>
    <m/>
    <n v="189878.63"/>
    <n v="0"/>
    <s v="NO_CONCILIADO"/>
  </r>
  <r>
    <x v="11"/>
    <m/>
    <x v="11"/>
    <x v="36"/>
    <s v="T04423980001"/>
    <s v="DEV"/>
    <n v="442398"/>
    <m/>
    <s v="CONTABILIZACION ORDENES DE TRANSFERENCIA GRACOS"/>
    <m/>
    <m/>
    <m/>
    <m/>
    <m/>
    <m/>
    <n v="534070.55000000005"/>
    <n v="0"/>
    <s v="NO_CONCILIADO"/>
  </r>
  <r>
    <x v="11"/>
    <m/>
    <x v="11"/>
    <x v="36"/>
    <s v="T04424000001"/>
    <s v="DEV"/>
    <n v="442400"/>
    <m/>
    <s v="CONTABILIZACION ORDENES DE TRANSFERENCIA GRACOS"/>
    <m/>
    <m/>
    <m/>
    <m/>
    <m/>
    <m/>
    <n v="95950.34"/>
    <n v="0"/>
    <s v="NO_CONCILIADO"/>
  </r>
  <r>
    <x v="11"/>
    <m/>
    <x v="11"/>
    <x v="36"/>
    <s v="T04424020001"/>
    <s v="DEV"/>
    <n v="442402"/>
    <m/>
    <s v="CONTABILIZACION ORDENES DE TRANSFERENCIA GRACOS"/>
    <m/>
    <m/>
    <m/>
    <m/>
    <m/>
    <m/>
    <n v="538171.18000000005"/>
    <n v="0"/>
    <s v="NO_CONCILIADO"/>
  </r>
  <r>
    <x v="11"/>
    <m/>
    <x v="11"/>
    <x v="36"/>
    <s v="T04424040001"/>
    <s v="DEV"/>
    <n v="442404"/>
    <m/>
    <s v="CONTABILIZACION ORDENES DE TRANSFERENCIA GRACOS"/>
    <m/>
    <m/>
    <m/>
    <m/>
    <m/>
    <m/>
    <n v="5749478.1600000001"/>
    <n v="0"/>
    <s v="NO_CONCILIADO"/>
  </r>
  <r>
    <x v="11"/>
    <m/>
    <x v="11"/>
    <x v="36"/>
    <s v="T04424060001"/>
    <s v="DEV"/>
    <n v="442406"/>
    <m/>
    <s v="CONTABILIZACION ORDENES DE TRANSFERENCIA GRACOS"/>
    <m/>
    <m/>
    <m/>
    <m/>
    <m/>
    <m/>
    <n v="13377119.16"/>
    <n v="0"/>
    <s v="NO_CONCILIADO"/>
  </r>
  <r>
    <x v="11"/>
    <m/>
    <x v="11"/>
    <x v="36"/>
    <s v="T04424080001"/>
    <s v="DEV"/>
    <n v="442408"/>
    <m/>
    <s v="CONTABILIZACION ORDENES DE TRANSFERENCIA GRACOS"/>
    <m/>
    <m/>
    <m/>
    <m/>
    <m/>
    <m/>
    <n v="2461132.56"/>
    <n v="0"/>
    <s v="NO_CONCILIADO"/>
  </r>
  <r>
    <x v="11"/>
    <m/>
    <x v="11"/>
    <x v="36"/>
    <s v="T04424100001"/>
    <s v="DEV"/>
    <n v="442410"/>
    <m/>
    <s v="CONTABILIZACION ORDENES DE TRANSFERENCIA GRACOS"/>
    <m/>
    <m/>
    <m/>
    <m/>
    <m/>
    <m/>
    <n v="20868851.550000001"/>
    <n v="0"/>
    <s v="NO_CONCILIADO"/>
  </r>
  <r>
    <x v="11"/>
    <m/>
    <x v="11"/>
    <x v="36"/>
    <s v="T04424180001"/>
    <s v="DEV"/>
    <n v="442418"/>
    <m/>
    <s v="CONTABILIZACION ORDENES DE TRANSFERENCIA GRACOS"/>
    <m/>
    <m/>
    <m/>
    <m/>
    <m/>
    <m/>
    <n v="192.29"/>
    <n v="0"/>
    <s v="NO_CONCILIADO"/>
  </r>
  <r>
    <x v="11"/>
    <m/>
    <x v="11"/>
    <x v="36"/>
    <s v="T04424120001"/>
    <s v="DEV"/>
    <n v="442412"/>
    <m/>
    <s v="CONTABILIZACION ORDENES DE TRANSFERENCIA GRACOS"/>
    <m/>
    <m/>
    <m/>
    <m/>
    <m/>
    <m/>
    <n v="10911.58"/>
    <n v="0"/>
    <s v="NO_CONCILIADO"/>
  </r>
  <r>
    <x v="11"/>
    <m/>
    <x v="11"/>
    <x v="36"/>
    <s v="T04424140001"/>
    <s v="DEV"/>
    <n v="442414"/>
    <m/>
    <s v="CONTABILIZACION ORDENES DE TRANSFERENCIA GRACOS"/>
    <m/>
    <m/>
    <m/>
    <m/>
    <m/>
    <m/>
    <n v="14499.36"/>
    <n v="0"/>
    <s v="NO_CONCILIADO"/>
  </r>
  <r>
    <x v="11"/>
    <m/>
    <x v="11"/>
    <x v="36"/>
    <s v="T04424160001"/>
    <s v="DEV"/>
    <n v="442416"/>
    <m/>
    <s v="CONTABILIZACION ORDENES DE TRANSFERENCIA GRACOS"/>
    <m/>
    <m/>
    <m/>
    <m/>
    <m/>
    <m/>
    <n v="14499.36"/>
    <n v="0"/>
    <s v="NO_CONCILIADO"/>
  </r>
  <r>
    <x v="11"/>
    <m/>
    <x v="11"/>
    <x v="36"/>
    <s v="T04424200001"/>
    <s v="DEV"/>
    <n v="442420"/>
    <m/>
    <s v="CONTABILIZACION ORDENES DE TRANSFERENCIA GRACOS"/>
    <m/>
    <m/>
    <m/>
    <m/>
    <m/>
    <m/>
    <n v="5124.42"/>
    <n v="0"/>
    <s v="NO_CONCILIADO"/>
  </r>
  <r>
    <x v="11"/>
    <m/>
    <x v="11"/>
    <x v="36"/>
    <s v="T04424220001"/>
    <s v="DEV"/>
    <n v="442422"/>
    <m/>
    <s v="CONTABILIZACION ORDENES DE TRANSFERENCIA GRACOS"/>
    <m/>
    <m/>
    <m/>
    <m/>
    <m/>
    <m/>
    <n v="1494.31"/>
    <n v="0"/>
    <s v="NO_CONCILIADO"/>
  </r>
  <r>
    <x v="11"/>
    <m/>
    <x v="11"/>
    <x v="36"/>
    <s v="T04424240001"/>
    <s v="DEV"/>
    <n v="442424"/>
    <m/>
    <s v="CONTABILIZACION ORDENES DE TRANSFERENCIA GRACOS"/>
    <m/>
    <m/>
    <m/>
    <m/>
    <m/>
    <m/>
    <n v="39824.22"/>
    <n v="0"/>
    <s v="NO_CONCILIADO"/>
  </r>
  <r>
    <x v="11"/>
    <m/>
    <x v="11"/>
    <x v="36"/>
    <s v="T04424260001"/>
    <s v="DEV"/>
    <n v="442426"/>
    <m/>
    <s v="CONTABILIZACION ORDENES DE TRANSFERENCIA GRACOS"/>
    <m/>
    <m/>
    <m/>
    <m/>
    <m/>
    <m/>
    <n v="4927.47"/>
    <n v="0"/>
    <s v="NO_CONCILIADO"/>
  </r>
  <r>
    <x v="11"/>
    <m/>
    <x v="11"/>
    <x v="36"/>
    <s v="T04424280001"/>
    <s v="DEV"/>
    <n v="442428"/>
    <m/>
    <s v="CONTABILIZACION ORDENES DE TRANSFERENCIA GRACOS"/>
    <m/>
    <m/>
    <m/>
    <m/>
    <m/>
    <m/>
    <n v="3587.78"/>
    <n v="0"/>
    <s v="NO_CONCILIADO"/>
  </r>
  <r>
    <x v="11"/>
    <m/>
    <x v="11"/>
    <x v="36"/>
    <s v="T04424300001"/>
    <s v="DEV"/>
    <n v="442430"/>
    <m/>
    <s v="CONTABILIZACION ORDENES DE TRANSFERENCIA GRACOS"/>
    <m/>
    <m/>
    <m/>
    <m/>
    <m/>
    <m/>
    <n v="38329.839999999997"/>
    <n v="0"/>
    <s v="NO_CONCILIADO"/>
  </r>
  <r>
    <x v="11"/>
    <m/>
    <x v="11"/>
    <x v="36"/>
    <s v="T04424320001"/>
    <s v="DEV"/>
    <n v="442432"/>
    <m/>
    <s v="CONTABILIZACION ORDENES DE TRANSFERENCIA GRACOS"/>
    <m/>
    <m/>
    <m/>
    <m/>
    <m/>
    <m/>
    <n v="5124.42"/>
    <n v="0"/>
    <s v="NO_CONCILIADO"/>
  </r>
  <r>
    <x v="11"/>
    <m/>
    <x v="11"/>
    <x v="36"/>
    <s v="T04424340001"/>
    <s v="DEV"/>
    <n v="442434"/>
    <m/>
    <s v="CONTABILIZACION ORDENES DE TRANSFERENCIA GRACOS"/>
    <m/>
    <m/>
    <m/>
    <m/>
    <m/>
    <m/>
    <n v="5124.42"/>
    <n v="0"/>
    <s v="NO_CONCILIADO"/>
  </r>
  <r>
    <x v="11"/>
    <m/>
    <x v="11"/>
    <x v="36"/>
    <s v="T04424360001"/>
    <s v="DEV"/>
    <n v="442436"/>
    <m/>
    <s v="CONTABILIZACION ORDENES DE TRANSFERENCIA GRACOS"/>
    <m/>
    <m/>
    <m/>
    <m/>
    <m/>
    <m/>
    <n v="5124.42"/>
    <n v="0"/>
    <s v="NO_CONCILIADO"/>
  </r>
  <r>
    <x v="11"/>
    <m/>
    <x v="11"/>
    <x v="36"/>
    <s v="T04424380001"/>
    <s v="DEV"/>
    <n v="442438"/>
    <m/>
    <s v="CONTABILIZACION ORDENES DE TRANSFERENCIA GRACOS"/>
    <m/>
    <m/>
    <m/>
    <m/>
    <m/>
    <m/>
    <n v="46653.9"/>
    <n v="0"/>
    <s v="NO_CONCILIADO"/>
  </r>
  <r>
    <x v="11"/>
    <m/>
    <x v="11"/>
    <x v="36"/>
    <s v="T04424400001"/>
    <s v="DEV"/>
    <n v="442440"/>
    <m/>
    <s v="CONTABILIZACION ORDENES DE TRANSFERENCIA GRACOS"/>
    <m/>
    <m/>
    <m/>
    <m/>
    <m/>
    <m/>
    <n v="29969.83"/>
    <n v="0"/>
    <s v="NO_CONCILIADO"/>
  </r>
  <r>
    <x v="11"/>
    <m/>
    <x v="11"/>
    <x v="36"/>
    <s v="T04424420001"/>
    <s v="DEV"/>
    <n v="442442"/>
    <m/>
    <s v="CONTABILIZACION ORDENES DE TRANSFERENCIA GRACOS"/>
    <m/>
    <m/>
    <m/>
    <m/>
    <m/>
    <m/>
    <n v="1530.26"/>
    <n v="0"/>
    <s v="NO_CONCILIADO"/>
  </r>
  <r>
    <x v="11"/>
    <m/>
    <x v="11"/>
    <x v="36"/>
    <s v="T04424440001"/>
    <s v="DEV"/>
    <n v="442444"/>
    <m/>
    <s v="CONTABILIZACION ORDENES DE TRANSFERENCIA GRACOS"/>
    <m/>
    <m/>
    <m/>
    <m/>
    <m/>
    <m/>
    <n v="39824.22"/>
    <n v="0"/>
    <s v="NO_CONCILIADO"/>
  </r>
  <r>
    <x v="4"/>
    <m/>
    <x v="4"/>
    <x v="37"/>
    <s v="Q17698460002"/>
    <s v="CRV"/>
    <n v="1769846"/>
    <m/>
    <s v="NUMERO DE LIBRETA CUT: 00099021001 OPERACIÓN E75 TRANSFERENCIA DE LA CUENTA FISCAL BUN A LA CUT EN MN TRANSFERENCIA DE FONDOS A SOLICITUD DE: GOBIERNO AUTONOMO DEPARTAMENTAL DE ORURO, CITE: GAD-ORU/SDAFP/UF/ATCP/CE-0031/2023 CUENTA CUT 3987 LIBRETA NÂ° 00099021001 TGN-RECURSOS ORDINARIOS"/>
    <m/>
    <m/>
    <m/>
    <m/>
    <m/>
    <m/>
    <n v="0"/>
    <n v="195668.07"/>
    <s v="NO_CONCILIADO"/>
  </r>
  <r>
    <x v="4"/>
    <m/>
    <x v="4"/>
    <x v="37"/>
    <s v="Q17698480002"/>
    <s v="CRV"/>
    <n v="1769848"/>
    <m/>
    <s v="NUMERO DE LIBRETA CUT: 00099021001 OPERACIÓN E75 TRANSFERENCIA DE LA CUENTA FISCAL BUN A LA CUT EN MN TRANSFERENCIA DE FONDOS A SOLICITUD DE: GOBIERNO AUTONOMO DEPARTAMENTAL DE ORURO, CITE: GAD-ORU/SDAFP/UF/ATCP/CE-0030/2023 CUENTA CUT 3987 LIBRETA NÂ° 00099021001 TGN-RECURSOS ORDINARIOS"/>
    <m/>
    <m/>
    <m/>
    <m/>
    <m/>
    <m/>
    <n v="0"/>
    <n v="118752.24"/>
    <s v="NO_CONCILIADO"/>
  </r>
  <r>
    <x v="4"/>
    <m/>
    <x v="4"/>
    <x v="37"/>
    <s v="Q17698490002"/>
    <s v="CRV"/>
    <n v="1769849"/>
    <m/>
    <s v="NUMERO DE LIBRETA CUT: 00099021001 OPERACIÓN E75 TRANSFERENCIA DE LA CUENTA FISCAL BUN A LA CUT EN MN TRANSFERENCIA DE FONDOS A SOLICITUD DE: GOBIERNO AUTONOMO DEPARTAMENTAL DE ORURO, CITE: GAD-ORU/SDAFP/UF/ATCP/CE-0029/2023 CUENTA CUT 3987 LIBRETA NÂ° 00099021001 TGN-RECURSOS ORDINARIOS"/>
    <m/>
    <m/>
    <m/>
    <m/>
    <m/>
    <m/>
    <n v="0"/>
    <n v="3873.3"/>
    <s v="NO_CONCILIADO"/>
  </r>
  <r>
    <x v="4"/>
    <m/>
    <x v="4"/>
    <x v="37"/>
    <s v="Q17698500002"/>
    <s v="CRV"/>
    <n v="1769850"/>
    <m/>
    <s v="NUMERO DE LIBRETA CUT: 00099021001 OPERACIÓN E75 TRANSFERENCIA DE LA CUENTA FISCAL BUN A LA CUT EN MN TRANSFERENCIA DE FONDOS A SOLICITUD DE: GOBIERNO AUTONOMO DEPARTAMENTAL DE ORURO, CITE: GAD-ORU/SDAFP/UF/ATCP/CE-0028/2023 CUENTA CUT 3987 LIBRETA NÂ° 00099021001 TGN-RECURSOS ORDINARIOS"/>
    <m/>
    <m/>
    <m/>
    <m/>
    <m/>
    <m/>
    <n v="0"/>
    <n v="2.8"/>
    <s v="NO_CONCILIADO"/>
  </r>
  <r>
    <x v="4"/>
    <m/>
    <x v="4"/>
    <x v="37"/>
    <s v="Q17698510002"/>
    <s v="CRV"/>
    <n v="1769851"/>
    <m/>
    <s v="NUMERO DE LIBRETA CUT: 00099021001 OPERACIÓN E75 TRANSFERENCIA DE LA CUENTA FISCAL BUN A LA CUT EN MN TRANSFERENCIA DE FONDOS A SOLICITUD DE: GOBIERNO AUTONOMO DEPARTAMENTAL DE ORURO, CITE: GAD-ORU/SDAFP/UF/ATCP/CE-0027/2023 CUENTA CUT 3987 LIBRETA NÂ° 00099021001 TGN-RECURSOS ORDINARIOS"/>
    <m/>
    <m/>
    <m/>
    <m/>
    <m/>
    <m/>
    <n v="0"/>
    <n v="52800"/>
    <s v="NO_CONCILIADO"/>
  </r>
  <r>
    <x v="4"/>
    <m/>
    <x v="4"/>
    <x v="37"/>
    <s v="Q17698520002"/>
    <s v="CRV"/>
    <n v="1769852"/>
    <m/>
    <s v="NUMERO DE LIBRETA CUT: 00099021001 OPERACIÓN E75 TRANSFERENCIA DE LA CUENTA FISCAL BUN A LA CUT EN MN TRANSFERENCIA DE FONDOS A SOLICITUD DE: GOBIERNO AUTONOMO DEPARTAMENTAL DE ORURO, CITE: GAD-ORU/SDAFP/UF/ATCP/CE-0026/2023 CUENTA CUT 3987 LIBRETA NÂ° 00099021001 TGN-RECURSOS ORDINARIOS"/>
    <m/>
    <m/>
    <m/>
    <m/>
    <m/>
    <m/>
    <n v="0"/>
    <n v="54400"/>
    <s v="NO_CONCILIADO"/>
  </r>
  <r>
    <x v="4"/>
    <m/>
    <x v="4"/>
    <x v="37"/>
    <s v="Q17698530002"/>
    <s v="CRV"/>
    <n v="1769853"/>
    <m/>
    <s v="NUMERO DE LIBRETA CUT: 00099021001 OPERACIÓN E75 TRANSFERENCIA DE LA CUENTA FISCAL BUN A LA CUT EN MN TRANSFERENCIA DE FONDOS A SOLICITUD DE: GOBIERNO AUTONOMO DEPARTAMENTAL DE ORURO, CITE: GAD-ORU/SDAFP/UF/ATCP/CE-0025/2023 CUENTA CUT 3987 LIBRETA NÂ° 00099021001 TGN-RECURSOS ORDINARIOS"/>
    <m/>
    <m/>
    <m/>
    <m/>
    <m/>
    <m/>
    <n v="0"/>
    <n v="54400"/>
    <s v="NO_CONCILIADO"/>
  </r>
  <r>
    <x v="4"/>
    <m/>
    <x v="4"/>
    <x v="37"/>
    <s v="Q17698540002"/>
    <s v="CRV"/>
    <n v="1769854"/>
    <m/>
    <s v="NUMERO DE LIBRETA CUT: 00099021001 OPERACIÓN E75 TRANSFERENCIA DE LA CUENTA FISCAL BUN A LA CUT EN MN TRANSFERENCIA DE FONDOS A SOLICITUD DE: GOBIERNO AUTONOMO DEPARTAMENTAL DE ORURO, CITE: GAD-ORU/SDAFP/UF/ATCP/CE-0024/2023 CUENTA CUT 3987 LIBRETA NÂ° 00099021001 TGN-RECURSOS ORDINARIOS,"/>
    <m/>
    <m/>
    <m/>
    <m/>
    <m/>
    <m/>
    <n v="0"/>
    <n v="54000"/>
    <s v="NO_CONCILIADO"/>
  </r>
  <r>
    <x v="4"/>
    <m/>
    <x v="4"/>
    <x v="37"/>
    <s v="Q17698550002"/>
    <s v="CRV"/>
    <n v="1769855"/>
    <m/>
    <s v="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
    <m/>
    <m/>
    <m/>
    <m/>
    <m/>
    <m/>
    <n v="0"/>
    <n v="35200"/>
    <s v="NO_CONCILIADO"/>
  </r>
  <r>
    <x v="4"/>
    <m/>
    <x v="4"/>
    <x v="37"/>
    <s v="Q17698560002"/>
    <s v="CRV"/>
    <n v="1769856"/>
    <m/>
    <s v="NUMERO DE LIBRETA CUT: 00099021001 OPERACIÓN E75 TRANSFERENCIA DE LA CUENTA FISCAL BUN A LA CUT EN MN TRANSFERENCIA DE FONDOS A SOLICITUD DE: GOBIERNO AUTONOMO MUNICIPAL DE CAIROMA CITE: GAMC/DESP/MAE/INMO NÂ°83/2023 CUENTA CUT 3987 LIBRETA NÂ° 00099021001 TGN-RECURSOS ORDINARIOS"/>
    <m/>
    <m/>
    <m/>
    <m/>
    <m/>
    <m/>
    <n v="0"/>
    <n v="317909.21000000002"/>
    <s v="NO_CONCILIADO"/>
  </r>
  <r>
    <x v="1"/>
    <m/>
    <x v="1"/>
    <x v="38"/>
    <s v="O20957840002"/>
    <s v="BOD"/>
    <n v="2095784"/>
    <m/>
    <s v="00099021001 DEPOSITO DE EFECTIVO, DEPOSITANTE: ANTONIO ARUQUIPA MALLEA, CONCEPTO: DEVOLUCION DE RETROACTIVO, CUENTA DE DEPOSITO: CUENTA UNICA DEL TESORO"/>
    <m/>
    <m/>
    <m/>
    <m/>
    <m/>
    <m/>
    <n v="0"/>
    <n v="290"/>
    <s v="NO_CONCILIADO"/>
  </r>
  <r>
    <x v="1"/>
    <m/>
    <x v="1"/>
    <x v="38"/>
    <s v="O20958510002"/>
    <s v="BOD"/>
    <n v="2095851"/>
    <m/>
    <s v="00099021001 DEPOSITO DE EFECTIVO, DEPOSITANTE: MOISES QUIZO ASISTIRI, CONCEPTO: REVERSION DE BOLETA HABER MENSUAL, CUENTA DE DEPOSITO: CUENTA UNICA DEL TESORO"/>
    <m/>
    <m/>
    <m/>
    <m/>
    <m/>
    <m/>
    <n v="0"/>
    <n v="3451.25"/>
    <s v="NO_CONCILIADO"/>
  </r>
  <r>
    <x v="1"/>
    <m/>
    <x v="1"/>
    <x v="38"/>
    <s v="O20958620002"/>
    <s v="BOD"/>
    <n v="2095862"/>
    <m/>
    <s v="00099021001 DEPOSITO DE EFECTIVO, DEPOSITANTE: MOISES QUIZO ASISTIRI, CONCEPTO: REVERSION DE BOLETA HABER MENSUAL DE MES DE SEPTIEMBRE DEL AÑO 2020, CUENTA DE DEPOSITO: CUENTA UNICA DEL TESORO"/>
    <m/>
    <m/>
    <m/>
    <m/>
    <m/>
    <m/>
    <n v="0"/>
    <n v="3451.25"/>
    <s v="NO_CONCILIADO"/>
  </r>
  <r>
    <x v="1"/>
    <m/>
    <x v="1"/>
    <x v="39"/>
    <s v="O20961500002"/>
    <s v="BOD"/>
    <n v="2096150"/>
    <m/>
    <s v="00099021001 DEPOSITO DE EFECTIVO, DEPOSITANTE: WILFREDO MATIAS POMA, CONCEPTO: REGULARIZACION POR TOPE SALARIAL, CUENTA DE DEPOSITO: CUENTA UNICA DEL TESORO"/>
    <m/>
    <m/>
    <m/>
    <m/>
    <m/>
    <m/>
    <n v="0"/>
    <n v="1058.8399999999999"/>
    <s v="NO_CONCILIADO"/>
  </r>
  <r>
    <x v="29"/>
    <m/>
    <x v="29"/>
    <x v="39"/>
    <s v="O20961610002"/>
    <s v="BOD"/>
    <n v="2096161"/>
    <m/>
    <s v="00099021001 DEPOSITO DE EFECTIVO, DEPOSITANTE: EUGENIA QUISPE CHOQUE, CONCEPTO: REGULARIZACION POR TOPE SALARIAL, CUENTA DE DEPOSITO: CUENTA UNICA DEL TESORO"/>
    <m/>
    <m/>
    <m/>
    <m/>
    <m/>
    <m/>
    <n v="0"/>
    <n v="47.92"/>
    <s v="NO_CONCILIADO"/>
  </r>
  <r>
    <x v="30"/>
    <m/>
    <x v="30"/>
    <x v="39"/>
    <s v="O20961790002"/>
    <s v="BOD"/>
    <n v="2096179"/>
    <m/>
    <s v="00099021001 DEPOSITO DE EFECTIVO, DEPOSITANTE: ZENOBIO NINA ARTEAGA, CONCEPTO: DEVOLUCION EXCEDENTE SALARIAL, CUENTA DE DEPOSITO: CUENTA UNICA DEL TESORO"/>
    <m/>
    <m/>
    <m/>
    <m/>
    <m/>
    <m/>
    <n v="0"/>
    <n v="61.35"/>
    <s v="NO_CONCILIADO"/>
  </r>
  <r>
    <x v="2"/>
    <m/>
    <x v="2"/>
    <x v="39"/>
    <s v="O20961950002"/>
    <s v="BOD"/>
    <n v="2096195"/>
    <m/>
    <s v="00099021001 DEPOSITO DE EFECTIVO, DEPOSITANTE: LILY SALCEDO ORTIZ, CONCEPTO: EXCESO DE SUELDO, CUENTA DE DEPOSITO: CUENTA UNICA DEL TESORO"/>
    <m/>
    <m/>
    <m/>
    <m/>
    <m/>
    <m/>
    <n v="0"/>
    <n v="3194.68"/>
    <s v="NO_CONCILIADO"/>
  </r>
  <r>
    <x v="5"/>
    <m/>
    <x v="5"/>
    <x v="39"/>
    <s v="O20962910002"/>
    <s v="BOD"/>
    <n v="2096291"/>
    <m/>
    <s v="00601012001 DEPOSITO DE EFECTIVO, DEPOSITANTE: FRIGORIFICO DEL ORIENTE S.A. - FRIDOSA, CONCEPTO: DEVOLUCION, CUENTA DE DEPOSITO: CUENTA UNICA DEL TESORO"/>
    <m/>
    <m/>
    <m/>
    <m/>
    <m/>
    <m/>
    <n v="0"/>
    <n v="15624.6"/>
    <s v="NO_CONCILIADO"/>
  </r>
  <r>
    <x v="1"/>
    <m/>
    <x v="1"/>
    <x v="39"/>
    <s v="O20962990002"/>
    <s v="BOD"/>
    <n v="2096299"/>
    <m/>
    <s v="00099021001 DEPOSITO DE EFECTIVO, DEPOSITANTE: JUAN PABLO RODRIGUEZ AUAD, CONCEPTO: DEVOLUCION REMUNERACION MES DE FEBRERO 2023, CUENTA DE DEPOSITO: CUENTA UNICA DEL TESORO"/>
    <m/>
    <m/>
    <m/>
    <m/>
    <m/>
    <m/>
    <n v="0"/>
    <n v="3116.18"/>
    <s v="NO_CONCILIADO"/>
  </r>
  <r>
    <x v="1"/>
    <m/>
    <x v="1"/>
    <x v="39"/>
    <s v="O20963210002"/>
    <s v="BOD"/>
    <n v="2096321"/>
    <m/>
    <s v="00099021001 DEPOSITO DE EFECTIVO, DEPOSITANTE: EMETERIO CUSI CASTRO CI 2162605 LP, CONCEPTO: PAGO REVERSION DE LA BOLETA HABER MENSUAL NOVIEMBRE, CUENTA DE DEPOSITO: CUENTA UNICA DEL TESORO"/>
    <m/>
    <m/>
    <m/>
    <m/>
    <m/>
    <m/>
    <n v="0"/>
    <n v="10833.66"/>
    <s v="NO_CONCILIADO"/>
  </r>
  <r>
    <x v="1"/>
    <m/>
    <x v="1"/>
    <x v="39"/>
    <s v="B20962220002"/>
    <s v="BOD"/>
    <n v="2096222"/>
    <m/>
    <s v="00099021001 DEP.DE CHEQ.AJENOS,RET.DE CAM.,CONCEPTO: GIL AUGUSTO OLIVARES ARANA,DEP.: BANCO UNION SA , PROCEDENCIA: BANCO UNION S.A., CHEQUE: 187987, FECHA DE EMISION:02/03/2023"/>
    <m/>
    <m/>
    <m/>
    <m/>
    <m/>
    <m/>
    <n v="0"/>
    <n v="1337.33"/>
    <s v="NO_CONCILIADO"/>
  </r>
  <r>
    <x v="1"/>
    <m/>
    <x v="1"/>
    <x v="40"/>
    <s v="O20966020002"/>
    <s v="BOD"/>
    <n v="2096602"/>
    <m/>
    <s v="00099021001 DEPOSITO DE EFECTIVO, DEPOSITANTE: FELICIANO HUANCA LAURA, CONCEPTO: DEVOLUCION DE COBRO INDEBIDO, CUENTA DE DEPOSITO: CUENTA UNICA DEL TESORO"/>
    <m/>
    <m/>
    <m/>
    <m/>
    <m/>
    <m/>
    <n v="0"/>
    <n v="4310"/>
    <s v="NO_CONCILIADO"/>
  </r>
  <r>
    <x v="1"/>
    <m/>
    <x v="1"/>
    <x v="40"/>
    <s v="O20966250002"/>
    <s v="BOD"/>
    <n v="2096625"/>
    <m/>
    <s v="00099021001 DEPOSITO DE EFECTIVO, DEPOSITANTE: SKY RED LOGISTICS SRL NIT: 396417021, CONCEPTO: PAGO EN DEMASIA, CUENTA DE DEPOSITO: CUENTA UNICA DEL TESORO"/>
    <m/>
    <m/>
    <m/>
    <m/>
    <m/>
    <m/>
    <n v="0"/>
    <n v="1403"/>
    <s v="NO_CONCILIADO"/>
  </r>
  <r>
    <x v="1"/>
    <m/>
    <x v="1"/>
    <x v="40"/>
    <s v="O20966580002"/>
    <s v="BOD"/>
    <n v="2096658"/>
    <m/>
    <s v="00099021001 DEPOSITO DE EFECTIVO, DEPOSITANTE: ALBERTINA GUTIERREZ QUISPE, CONCEPTO: DEVOLUCION DE RETROACTIVO, CUENTA DE DEPOSITO: CUENTA UNICA DEL TESORO"/>
    <m/>
    <m/>
    <m/>
    <m/>
    <m/>
    <m/>
    <n v="0"/>
    <n v="810"/>
    <s v="NO_CONCILIADO"/>
  </r>
  <r>
    <x v="2"/>
    <m/>
    <x v="2"/>
    <x v="40"/>
    <s v="O20966790002"/>
    <s v="BOD"/>
    <n v="2096679"/>
    <m/>
    <s v="00099021001 DEPOSITO DE EFECTIVO, DEPOSITANTE: VIVIANA MONICA SALAZAR CUBA, CONCEPTO: REGULARIZACION TOPE SALARIAL FEBRERO 2023, CUENTA DE DEPOSITO: CUENTA UNICA DEL TESORO"/>
    <m/>
    <m/>
    <m/>
    <m/>
    <m/>
    <m/>
    <n v="0"/>
    <n v="10.67"/>
    <s v="NO_CONCILIADO"/>
  </r>
  <r>
    <x v="1"/>
    <m/>
    <x v="1"/>
    <x v="40"/>
    <s v="O20967330002"/>
    <s v="BOD"/>
    <n v="2096733"/>
    <m/>
    <s v="00099021001 DEPOSITO DE EFECTIVO, DEPOSITANTE: CLAUDIO RICARDO GONZALES SELARU, CONCEPTO: RECURSOS ORDINARIOS, CUENTA DE DEPOSITO: CUENTA UNICA DEL TESORO"/>
    <m/>
    <m/>
    <m/>
    <m/>
    <m/>
    <m/>
    <n v="0"/>
    <n v="2160.96"/>
    <s v="NO_CONCILIADO"/>
  </r>
  <r>
    <x v="1"/>
    <m/>
    <x v="1"/>
    <x v="40"/>
    <s v="O20967580002"/>
    <s v="BOD"/>
    <n v="2096758"/>
    <m/>
    <s v="00099021001 DEPOSITO DE EFECTIVO, DEPOSITANTE: ROBERTO FLOR CALZADILLA, CONCEPTO: DEVOLUCION, CUENTA DE DEPOSITO: CUENTA UNICA DEL TESORO"/>
    <m/>
    <m/>
    <m/>
    <m/>
    <m/>
    <m/>
    <n v="0"/>
    <n v="1360"/>
    <s v="NO_CONCILIADO"/>
  </r>
  <r>
    <x v="1"/>
    <m/>
    <x v="1"/>
    <x v="40"/>
    <s v="B20965580002"/>
    <s v="BOD"/>
    <n v="2096558"/>
    <m/>
    <s v="00099021001 DEP.DE CHEQ.AJENOS,RET.DE CAM.,CONCEPTO: REEMBOLSO SUBSIDIO INCAPACIDAD DICIEMBRE 2022,DEP.: CAJA DE SALUD DE LA BANCA PRIVADA , PROCEDENCIA: BANCO NACIONAL DE BOLIVIA S.A., CHEQUE: 9830510, FECHA DE EMISION:27/02/2023"/>
    <m/>
    <m/>
    <m/>
    <m/>
    <m/>
    <m/>
    <n v="0"/>
    <n v="42587.18"/>
    <s v="NO_CONCILIADO"/>
  </r>
  <r>
    <x v="1"/>
    <m/>
    <x v="1"/>
    <x v="40"/>
    <s v="B20966150002"/>
    <s v="BOD"/>
    <n v="2096615"/>
    <m/>
    <s v="00099021001 DEP.DE CHEQ.AJENOS,RET.DE CAM.,CONCEPTO: CRISTOBAL FIDENCIO ROCHA FLORES,DEP.: BANCO UNION S.A. , PROCEDENCIA: BANCO UNION S.A., CHEQUE: 187991, FECHA DE EMISION:03/03/2023"/>
    <m/>
    <m/>
    <m/>
    <m/>
    <m/>
    <m/>
    <n v="0"/>
    <n v="8005"/>
    <s v="NO_CONCILIADO"/>
  </r>
  <r>
    <x v="1"/>
    <m/>
    <x v="1"/>
    <x v="40"/>
    <s v="B20966160002"/>
    <s v="BOD"/>
    <n v="2096616"/>
    <m/>
    <s v="00099021001 DEP.DE CHEQ.AJENOS,RET.DE CAM.,CONCEPTO: CRISTOBAL FIDENCIO ROCHA FLORES,DEP.: BANCO UNION S.A. , PROCEDENCIA: BANCO UNION S.A., CHEQUE: 187990, FECHA DE EMISION:03/03/2023"/>
    <m/>
    <m/>
    <m/>
    <m/>
    <m/>
    <m/>
    <n v="0"/>
    <n v="8005"/>
    <s v="NO_CONCILIADO"/>
  </r>
  <r>
    <x v="1"/>
    <m/>
    <x v="1"/>
    <x v="40"/>
    <s v="B20966170002"/>
    <s v="BOD"/>
    <n v="2096617"/>
    <m/>
    <s v="00099021001 DEP.DE CHEQ.AJENOS,RET.DE CAM.,CONCEPTO: CRISTOBAL FIDENCIO ROCHA FLORES,DEP.: BANCO UNION S.A. , PROCEDENCIA: BANCO UNION S.A., CHEQUE: 187989, FECHA DE EMISION:03/03/2023"/>
    <m/>
    <m/>
    <m/>
    <m/>
    <m/>
    <m/>
    <n v="0"/>
    <n v="8005"/>
    <s v="NO_CONCILIADO"/>
  </r>
  <r>
    <x v="1"/>
    <m/>
    <x v="1"/>
    <x v="40"/>
    <s v="B20966190002"/>
    <s v="BOD"/>
    <n v="2096619"/>
    <m/>
    <s v="00099021001 DEP.DE CHEQ.AJENOS,RET.DE CAM.,CONCEPTO: DEVOLUCION DE CC NO COBRADA NOEVIEMBRE Y AGUINALDO 2022,DEP.: LA VITALICIA SEGUROS Y REASEGUROS DE VIDA S.A. , PROCEDENCIA: BANCO BISA S.A., CHEQUE: 80343, FECHA DE EMISION:03/03/2023"/>
    <m/>
    <m/>
    <m/>
    <m/>
    <m/>
    <m/>
    <n v="0"/>
    <n v="38803.660000000003"/>
    <s v="NO_CONCILIADO"/>
  </r>
  <r>
    <x v="1"/>
    <m/>
    <x v="1"/>
    <x v="40"/>
    <s v="B20966210002"/>
    <s v="BOD"/>
    <n v="2096621"/>
    <m/>
    <s v="00099021001 DEP.DE CHEQ.AJENOS,RET.DE CAM.,CONCEPTO: DEVOLUCION DE CC NO COBRADA NOVIEMBRE Y AGUINALDO 2022,DEP.: LA VITALICIA SEGUROS Y REASEGUROS DE VIDA S.A. , PROCEDENCIA: BANCO BISA S.A., CHEQUE: 1867393, FECHA DE EMISION:03/03/2023"/>
    <m/>
    <m/>
    <m/>
    <m/>
    <m/>
    <m/>
    <n v="0"/>
    <n v="15053.19"/>
    <s v="NO_CONCILIADO"/>
  </r>
  <r>
    <x v="1"/>
    <m/>
    <x v="1"/>
    <x v="41"/>
    <s v="O20969140002"/>
    <s v="BOD"/>
    <n v="2096914"/>
    <m/>
    <s v="00099021001 DEPOSITO DE EFECTIVO, DEPOSITANTE: WENDY MARIN MENDOZA, CONCEPTO: DEVOLUCION, CUENTA DE DEPOSITO: CUENTA UNICA DEL TESORO"/>
    <m/>
    <m/>
    <m/>
    <m/>
    <m/>
    <m/>
    <n v="0"/>
    <n v="930"/>
    <s v="NO_CONCILIADO"/>
  </r>
  <r>
    <x v="1"/>
    <m/>
    <x v="1"/>
    <x v="42"/>
    <s v="O20973880002"/>
    <s v="BOD"/>
    <n v="2097388"/>
    <m/>
    <s v="00099021001 DEPOSITO DE EFECTIVO, DEPOSITANTE: BENEDICTA CERON VDA DE CALLE, CONCEPTO: SUSCRIPCION DE CONVENIO PARA EL PAGO DE LO ADEUDADO, CUENTA DE DEPOSITO: CUENTA UNICA DEL TESORO"/>
    <m/>
    <m/>
    <m/>
    <m/>
    <m/>
    <m/>
    <n v="0"/>
    <n v="1441"/>
    <s v="NO_CONCILIADO"/>
  </r>
  <r>
    <x v="1"/>
    <m/>
    <x v="1"/>
    <x v="42"/>
    <s v="O20974730002"/>
    <s v="BOD"/>
    <n v="2097473"/>
    <m/>
    <s v="00099021001 DEPOSITO DE EFECTIVO, DEPOSITANTE: TEOFILO BAPTISTA RAMIREZ, CONCEPTO: DEVOLUCION DE HABERES 2010 MES DE FEBRERO DE 2023, CUENTA DE DEPOSITO: CUENTA UNICA DEL TESORO"/>
    <m/>
    <m/>
    <m/>
    <m/>
    <m/>
    <m/>
    <n v="0"/>
    <n v="1364.9"/>
    <s v="NO_CONCILIADO"/>
  </r>
  <r>
    <x v="31"/>
    <m/>
    <x v="31"/>
    <x v="42"/>
    <s v="O20975060002"/>
    <s v="BOD"/>
    <n v="2097506"/>
    <m/>
    <s v="00597012001 DEPOSITO DE EFECTIVO, DEPOSITANTE: JUANA GUILA HUARINA SALLUCA, CONCEPTO: RESARCIMIENTO DE DAÑOS, CUENTA DE DEPOSITO: CUENTA UNICA DEL TESORO"/>
    <m/>
    <m/>
    <m/>
    <m/>
    <m/>
    <m/>
    <n v="0"/>
    <n v="147000"/>
    <s v="NO_CONCILIADO"/>
  </r>
  <r>
    <x v="1"/>
    <m/>
    <x v="1"/>
    <x v="42"/>
    <s v="O20976520002"/>
    <s v="BOD"/>
    <n v="2097652"/>
    <m/>
    <s v="00099021001 DEPOSITO DE EFECTIVO, DEPOSITANTE: YHOLA JUANITA YANARICO GABINCHA, CONCEPTO: COBRO INDEBIDO POR NUEVAS NUPCIAS, CUENTA DE DEPOSITO: CUENTA UNICA DEL TESORO"/>
    <m/>
    <m/>
    <m/>
    <m/>
    <m/>
    <m/>
    <n v="0"/>
    <n v="2205"/>
    <s v="NO_CONCILIADO"/>
  </r>
  <r>
    <x v="32"/>
    <m/>
    <x v="32"/>
    <x v="42"/>
    <s v="B20974540002"/>
    <s v="BOD"/>
    <n v="2097454"/>
    <m/>
    <s v="00099021001 DEP.DE CHEQ.AJENOS,RET.DE CAM.,CONCEPTO: ABEL LOPEZ ARRUETA,DEP.: BANCO UNION S.A. , PROCEDENCIA: BANCO UNION S.A., CHEQUE: 187992, FECHA DE EMISION:07/03/2023"/>
    <m/>
    <m/>
    <m/>
    <m/>
    <m/>
    <m/>
    <n v="0"/>
    <n v="1530.98"/>
    <s v="NO_CONCILIADO"/>
  </r>
  <r>
    <x v="1"/>
    <m/>
    <x v="1"/>
    <x v="43"/>
    <s v="O20983120002"/>
    <s v="BOD"/>
    <n v="2098312"/>
    <m/>
    <s v="00099021001 DEPOSITO DE EFECTIVO, DEPOSITANTE: JAVIER OSCAR ESCOBAR YUPANQUI, CONCEPTO: DEVOLUCION REVERSION DE HABER MENSUAL ENERO 2023, CUENTA DE DEPOSITO: CUENTA UNICA DEL TESORO"/>
    <m/>
    <m/>
    <m/>
    <m/>
    <m/>
    <m/>
    <n v="0"/>
    <n v="5028"/>
    <s v="NO_CONCILIADO"/>
  </r>
  <r>
    <x v="1"/>
    <m/>
    <x v="1"/>
    <x v="43"/>
    <s v="O20983160002"/>
    <s v="BOD"/>
    <n v="2098316"/>
    <m/>
    <s v="00099021001 DEPOSITO DE EFECTIVO, DEPOSITANTE: JAVIER OSCAR ESCOBAR YUPANQUI, CONCEPTO: DEVOLUCION REVERSION DE HABER MENSUAL DICIEMBRE 2022, CUENTA DE DEPOSITO: CUENTA UNICA DEL TESORO"/>
    <m/>
    <m/>
    <m/>
    <m/>
    <m/>
    <m/>
    <n v="0"/>
    <n v="5028"/>
    <s v="NO_CONCILIADO"/>
  </r>
  <r>
    <x v="33"/>
    <m/>
    <x v="33"/>
    <x v="43"/>
    <s v="O20983490002"/>
    <s v="BOD"/>
    <n v="2098349"/>
    <m/>
    <s v="00288012001 DEPOSITO DE EFECTIVO, DEPOSITANTE: SERVICIO NACIONAL DE RIEGO, CONCEPTO: REVERSION PREVENTIVO 3, CUENTA DE DEPOSITO: CUENTA UNICA DEL TESORO"/>
    <m/>
    <m/>
    <m/>
    <m/>
    <m/>
    <m/>
    <n v="0"/>
    <n v="361"/>
    <s v="NO_CONCILIADO"/>
  </r>
  <r>
    <x v="1"/>
    <m/>
    <x v="1"/>
    <x v="44"/>
    <s v="O20990040002"/>
    <s v="BOD"/>
    <n v="2099004"/>
    <m/>
    <s v="00099021001 DEPOSITO DE EFECTIVO, DEPOSITANTE: DEISY DORA HERRERA BUENDIA, CONCEPTO: REVERSION, CUENTA DE DEPOSITO: CUENTA UNICA DEL TESORO"/>
    <m/>
    <m/>
    <m/>
    <m/>
    <m/>
    <m/>
    <n v="0"/>
    <n v="12872.96"/>
    <s v="NO_CONCILIADO"/>
  </r>
  <r>
    <x v="1"/>
    <m/>
    <x v="1"/>
    <x v="44"/>
    <s v="B20989770002"/>
    <s v="BOD"/>
    <n v="2098977"/>
    <m/>
    <s v="00099021001 DEP.DE CHEQ.AJENOS,RET.DE CAM.,CONCEPTO: EDWIN RUBEN ARANDA VALDEZ,DEP.: BANCO UNION S.A. , PROCEDENCIA: BANCO UNION S.A., CHEQUE: 187993, FECHA DE EMISION:09/03/2023"/>
    <m/>
    <m/>
    <m/>
    <m/>
    <m/>
    <m/>
    <n v="0"/>
    <n v="2782.5"/>
    <s v="NO_CONCILIADO"/>
  </r>
  <r>
    <x v="1"/>
    <m/>
    <x v="1"/>
    <x v="45"/>
    <s v="O20991960002"/>
    <s v="BOD"/>
    <n v="2099196"/>
    <m/>
    <s v="00099021001 DEPOSITO DE EFECTIVO, DEPOSITANTE: FREDDY IVAN CONDORI CUNO, CONCEPTO: POR COBRO INDEBIDO (SEGUNDAS NUPCIAS) DE LOLA CUNO CANASA (Q.E.P.D.), CUENTA DE DEPOSITO: CUENTA UNICA DEL TESORO"/>
    <m/>
    <m/>
    <m/>
    <m/>
    <m/>
    <m/>
    <n v="0"/>
    <n v="800"/>
    <s v="NO_CONCILIADO"/>
  </r>
  <r>
    <x v="1"/>
    <m/>
    <x v="1"/>
    <x v="45"/>
    <s v="O20992400002"/>
    <s v="BOD"/>
    <n v="2099240"/>
    <m/>
    <s v="00099021001 DEPOSITO DE EFECTIVO, DEPOSITANTE: SEGUROS PROVIDA S.A., CONCEPTO: DEVOLUCION DE FONDOS NO COBRADOS CONCILIACION NOVIEMBRE 2022, CUENTA DE DEPOSITO: CUENTA UNICA DEL TESORO"/>
    <m/>
    <m/>
    <m/>
    <m/>
    <m/>
    <m/>
    <n v="0"/>
    <n v="51.43"/>
    <s v="NO_CONCILIADO"/>
  </r>
  <r>
    <x v="34"/>
    <m/>
    <x v="34"/>
    <x v="45"/>
    <s v="O20993140002"/>
    <s v="BOD"/>
    <n v="2099314"/>
    <m/>
    <s v="00099021001 DEPOSITO DE EFECTIVO, DEPOSITANTE: ESTHER SONIA ZURITA VILLENA, CONCEPTO: DEVOLUCION BONO CANASTA FAMILIAR, CUENTA DE DEPOSITO: CUENTA UNICA DEL TESORO"/>
    <m/>
    <m/>
    <m/>
    <m/>
    <m/>
    <m/>
    <n v="0"/>
    <n v="400"/>
    <s v="NO_CONCILIADO"/>
  </r>
  <r>
    <x v="1"/>
    <m/>
    <x v="1"/>
    <x v="45"/>
    <s v="O20993220002"/>
    <s v="BOD"/>
    <n v="2099322"/>
    <m/>
    <s v="00099021001 DEPOSITO DE EFECTIVO, DEPOSITANTE: ALVARO MARCO ANTONIO CABA OLIVAREZ, CONCEPTO: CITE:MEFP/VTCP/DGOPT/UAIS-CPI/N°030/2016 REGULARIZACION MARZO-ABRIL 2022, CUENTA DE DEPOSITO: CUENTA UNICA DEL TESORO"/>
    <m/>
    <m/>
    <m/>
    <m/>
    <m/>
    <m/>
    <n v="0"/>
    <n v="13500"/>
    <s v="NO_CONCILIADO"/>
  </r>
  <r>
    <x v="1"/>
    <m/>
    <x v="1"/>
    <x v="45"/>
    <s v="B20992110002"/>
    <s v="BOD"/>
    <n v="2099211"/>
    <m/>
    <s v="00514012002 DEP.DE CHEQ.AJENOS,RET.DE CAM.,CONCEPTO: TRANS 5% POR VENTA DE SERV, TRANSMISION, DISPOSICION FINAL OCTAVA D.S. 4848,DEP.: ENDE , PROCEDENCIA: BANCO UNION S.A., CHEQUE: 11537, FECHA DE EMISION:03/03/2023"/>
    <m/>
    <m/>
    <m/>
    <m/>
    <m/>
    <m/>
    <n v="0"/>
    <n v="1200000"/>
    <s v="NO_CONCILIADO"/>
  </r>
  <r>
    <x v="1"/>
    <m/>
    <x v="1"/>
    <x v="45"/>
    <s v="B20992380002"/>
    <s v="BOD"/>
    <n v="2099238"/>
    <m/>
    <s v="00099021001 DEP.DE CHEQ.AJENOS,RET.DE CAM.,CONCEPTO: NEYER RIFARACHE CUELLAR,DEP.: BANCO UNION S.A. , PROCEDENCIA: BANCO UNION S.A., CHEQUE: 187999, FECHA DE EMISION:10/03/2023"/>
    <m/>
    <m/>
    <m/>
    <m/>
    <m/>
    <m/>
    <n v="0"/>
    <n v="3221.91"/>
    <s v="NO_CONCILIADO"/>
  </r>
  <r>
    <x v="1"/>
    <m/>
    <x v="1"/>
    <x v="46"/>
    <s v="O20996010002"/>
    <s v="BOD"/>
    <n v="2099601"/>
    <m/>
    <s v="00099021001 DEPOSITO DE EFECTIVO, DEPOSITANTE: AGUSTINA RODRIGUEZ DE APAZA, CONCEPTO: DEVOLUCION NUPCIA, CUENTA DE DEPOSITO: CUENTA UNICA DEL TESORO"/>
    <m/>
    <m/>
    <m/>
    <m/>
    <m/>
    <m/>
    <n v="0"/>
    <n v="5603"/>
    <s v="NO_CONCILIADO"/>
  </r>
  <r>
    <x v="8"/>
    <m/>
    <x v="8"/>
    <x v="46"/>
    <s v="O20996020002"/>
    <s v="BOD"/>
    <n v="2099602"/>
    <m/>
    <s v="00099021001 DEPOSITO DE EFECTIVO, DEPOSITANTE: MAURICIO FERNANDO BERAMENDI LUNA, CONCEPTO: DEVOLUCION MONTO EXCEDIDO A LA REMUNERACION MAXIMA CORRESPONDIENTE A MES DE NOVIEMBRE DEL AÑO 2022, CUENTA DE DEPOSITO: CUENTA UNICA DEL TESORO"/>
    <m/>
    <m/>
    <m/>
    <m/>
    <m/>
    <m/>
    <n v="0"/>
    <n v="2944.24"/>
    <s v="NO_CONCILIADO"/>
  </r>
  <r>
    <x v="8"/>
    <m/>
    <x v="8"/>
    <x v="46"/>
    <s v="O20996030002"/>
    <s v="BOD"/>
    <n v="2099603"/>
    <m/>
    <s v="00099021001 DEPOSITO DE EFECTIVO, DEPOSITANTE: MAURICIO FERNANDO BERAMENDI LUNA, CONCEPTO: DEVOLUCION MONTO EXCEDIDO ALTO REMUNERACION MAXIMA CORRESPONDIENTE OCTUBRE AÑO 2022, CUENTA DE DEPOSITO: CUENTA UNICA DEL TESORO"/>
    <m/>
    <m/>
    <m/>
    <m/>
    <m/>
    <m/>
    <n v="0"/>
    <n v="882.99"/>
    <s v="NO_CONCILIADO"/>
  </r>
  <r>
    <x v="8"/>
    <m/>
    <x v="8"/>
    <x v="46"/>
    <s v="O20996040002"/>
    <s v="BOD"/>
    <n v="2099604"/>
    <m/>
    <s v="00099021001 DEPOSITO DE EFECTIVO, DEPOSITANTE: MAURICIO FERNANDO BERAMENDI LUNA, CONCEPTO: DEVOLUCION MONTO EXCEDIDO A LA REMUNERACION MAXIMA CORRESPONDIENTE SEPTIEMBRE DEL AÑO 2022, CUENTA DE DEPOSITO: CUENTA UNICA DEL TESORO"/>
    <m/>
    <m/>
    <m/>
    <m/>
    <m/>
    <m/>
    <n v="0"/>
    <n v="3672.76"/>
    <s v="NO_CONCILIADO"/>
  </r>
  <r>
    <x v="1"/>
    <m/>
    <x v="1"/>
    <x v="46"/>
    <s v="O20996060002"/>
    <s v="BOD"/>
    <n v="2099606"/>
    <m/>
    <s v="00099021001 DEPOSITO DE EFECTIVO, DEPOSITANTE: GEMA ROXANA AZUGA SELAYA, CONCEPTO: DEVOLUCION MONTO EXCEDIDO A LA REMUNERACION MAXIMA CORRESPONDIENTE MES DE SEPTIEMBRE DEL AÑO 2022, CUENTA DE DEPOSITO: CUENTA UNICA DEL TESORO"/>
    <m/>
    <m/>
    <m/>
    <m/>
    <m/>
    <m/>
    <n v="0"/>
    <n v="2011.18"/>
    <s v="NO_CONCILIADO"/>
  </r>
  <r>
    <x v="1"/>
    <m/>
    <x v="1"/>
    <x v="46"/>
    <s v="O20996080002"/>
    <s v="BOD"/>
    <n v="2099608"/>
    <m/>
    <s v="00099021001 DEPOSITO DE EFECTIVO, DEPOSITANTE: GEMA ROXANA AZUGA SELAYA, CONCEPTO: DEVOLUCION MONTO EXCEDIDO A LA REMUNERACION MAXIMA CORRESPONDIENTE AL MES DE NOVIEMBRE DEL AÑO 2022, CUENTA DE DEPOSITO: CUENTA UNICA DEL TESORO"/>
    <m/>
    <m/>
    <m/>
    <m/>
    <m/>
    <m/>
    <n v="0"/>
    <n v="2011.18"/>
    <s v="NO_CONCILIADO"/>
  </r>
  <r>
    <x v="1"/>
    <m/>
    <x v="1"/>
    <x v="46"/>
    <s v="O20996670002"/>
    <s v="BOD"/>
    <n v="2099667"/>
    <m/>
    <s v="00099021001 DEPOSITO DE EFECTIVO, DEPOSITANTE: VIRGINIA EDNA RAMOS CHUQUIMIA, CONCEPTO: POR DEVOLUCION DE MAXIMA REMUNERACION ECONOMICA PERCIBIDA MES SEPTIEMBRE 2022, CUENTA DE DEPOSITO: CUENTA UNICA DEL TESORO"/>
    <m/>
    <m/>
    <m/>
    <m/>
    <m/>
    <m/>
    <n v="0"/>
    <n v="920"/>
    <s v="NO_CONCILIADO"/>
  </r>
  <r>
    <x v="1"/>
    <m/>
    <x v="1"/>
    <x v="46"/>
    <s v="O20996690002"/>
    <s v="BOD"/>
    <n v="2099669"/>
    <m/>
    <s v="00099021001 DEPOSITO DE EFECTIVO, DEPOSITANTE: VIRGINIA EDNA RAMOS CHUQUIMIA, CONCEPTO: POR DEVOLUCION DE MAXIMA REMUNERACION ECONOMICA PERCIBIDA MES NOVIEMBRE 2022, CUENTA DE DEPOSITO: CUENTA UNICA DEL TESORO"/>
    <m/>
    <m/>
    <m/>
    <m/>
    <m/>
    <m/>
    <n v="0"/>
    <n v="705"/>
    <s v="NO_CONCILIADO"/>
  </r>
  <r>
    <x v="1"/>
    <m/>
    <x v="1"/>
    <x v="46"/>
    <s v="O20996720002"/>
    <s v="BOD"/>
    <n v="2099672"/>
    <m/>
    <s v="00099021001 DEPOSITO DE EFECTIVO, DEPOSITANTE: VIRGINIA EDNA RAMOS CHUQUIMIA, CONCEPTO: POR DEVOLUCION DE MAXIMA REMUNERACION ECONOMICA PERCIBIDA MES DICIEMBRE 2022, CUENTA DE DEPOSITO: CUENTA UNICA DEL TESORO"/>
    <m/>
    <m/>
    <m/>
    <m/>
    <m/>
    <m/>
    <n v="0"/>
    <n v="920"/>
    <s v="NO_CONCILIADO"/>
  </r>
  <r>
    <x v="1"/>
    <m/>
    <x v="1"/>
    <x v="46"/>
    <s v="B20996540002"/>
    <s v="BOD"/>
    <n v="2099654"/>
    <m/>
    <s v="00099021001 DEP.DE CHEQ.AJENOS,RET.DE CAM.,CONCEPTO: RUTH ROMERO PRIETO,DEP.: BANCO UNION S.A. , PROCEDENCIA: BANCO UNION S.A., CHEQUE: 188001, FECHA DE EMISION:13/03/2023"/>
    <m/>
    <m/>
    <m/>
    <m/>
    <m/>
    <m/>
    <n v="0"/>
    <n v="23.31"/>
    <s v="NO_CONCILIADO"/>
  </r>
  <r>
    <x v="2"/>
    <m/>
    <x v="2"/>
    <x v="46"/>
    <s v="B20996550002"/>
    <s v="BOD"/>
    <n v="2099655"/>
    <m/>
    <s v="00099021001 DEP.DE CHEQ.AJENOS,RET.DE CAM.,CONCEPTO: BIKMAR ALVARO TORREZ VILLARROEL,DEP.: BANCO UNION S.A. , PROCEDENCIA: BANCO UNION S.A., CHEQUE: 188002, FECHA DE EMISION:13/03/2023"/>
    <m/>
    <m/>
    <m/>
    <m/>
    <m/>
    <m/>
    <n v="0"/>
    <n v="2894"/>
    <s v="NO_CONCILIADO"/>
  </r>
  <r>
    <x v="1"/>
    <m/>
    <x v="1"/>
    <x v="47"/>
    <s v="O20999970002"/>
    <s v="BOD"/>
    <n v="2099997"/>
    <m/>
    <s v="00099021001 DEPOSITO DE EFECTIVO, DEPOSITANTE: JUSTA MENDOZA DE CARVAJAL, CONCEPTO: COBRO INDEVIDO DEVOLUCION RETRACTIVO, CUENTA DE DEPOSITO: CUENTA UNICA DEL TESORO"/>
    <m/>
    <m/>
    <m/>
    <m/>
    <m/>
    <m/>
    <n v="0"/>
    <n v="700"/>
    <s v="NO_CONCILIADO"/>
  </r>
  <r>
    <x v="35"/>
    <m/>
    <x v="35"/>
    <x v="47"/>
    <s v="O21000000002"/>
    <s v="BOD"/>
    <n v="2100000"/>
    <m/>
    <s v="00099021001 DEPOSITO DE EFECTIVO, DEPOSITANTE: JUAN CARLOS TERRAZAS TERRAZAS, CONCEPTO: DEVOLUCION POR DOBLE PERCEPCION SEPTIEMBRE, OCTUBRE, NOVIEMBRE, DICIEMBRE 2022, CUENTA DE DEPOSITO: CUENTA UNICA DEL TESORO"/>
    <m/>
    <m/>
    <m/>
    <m/>
    <m/>
    <m/>
    <n v="0"/>
    <n v="6438.66"/>
    <s v="NO_CONCILIADO"/>
  </r>
  <r>
    <x v="1"/>
    <m/>
    <x v="1"/>
    <x v="47"/>
    <s v="O21000030002"/>
    <s v="BOD"/>
    <n v="2100003"/>
    <m/>
    <s v="00099021001 DEPOSITO DE EFECTIVO, DEPOSITANTE: RA-5 &quot;MY. ARTURO VERGARA&quot;, CONCEPTO: REVERSION DE SERVICIOS BASICOS MES DIC/22 DEL RA-5 &quot;MY. VERGARA&quot; P-720, CUENTA DE DEPOSITO: CUENTA UNICA DEL TESORO"/>
    <m/>
    <m/>
    <m/>
    <m/>
    <m/>
    <m/>
    <n v="0"/>
    <n v="50"/>
    <s v="NO_CONCILIADO"/>
  </r>
  <r>
    <x v="1"/>
    <m/>
    <x v="1"/>
    <x v="47"/>
    <s v="O21000080002"/>
    <s v="BOD"/>
    <n v="2100008"/>
    <m/>
    <s v="00099021001 DEPOSITO DE EFECTIVO, DEPOSITANTE: RUFINA RUIZ RAMOS, CONCEPTO: REVERSION DE SUELDO MES FEBRERO 2023 A LA CUENTA 00099021001, CUENTA DE DEPOSITO: CUENTA UNICA DEL TESORO"/>
    <m/>
    <m/>
    <m/>
    <m/>
    <m/>
    <m/>
    <n v="0"/>
    <n v="4947.1899999999996"/>
    <s v="NO_CONCILIADO"/>
  </r>
  <r>
    <x v="1"/>
    <m/>
    <x v="1"/>
    <x v="47"/>
    <s v="O21000370002"/>
    <s v="BOD"/>
    <n v="2100037"/>
    <m/>
    <s v="00099021001 DEPOSITO DE EFECTIVO, DEPOSITANTE: CARLOS DENCEL PELAEZ PACHECO, CONCEPTO: REMUNERACION MAXIMA PERMITIDA MES FEBRERO 2023, CUENTA DE DEPOSITO: CUENTA UNICA DEL TESORO"/>
    <m/>
    <m/>
    <m/>
    <m/>
    <m/>
    <m/>
    <n v="0"/>
    <n v="2589.23"/>
    <s v="NO_CONCILIADO"/>
  </r>
  <r>
    <x v="8"/>
    <m/>
    <x v="8"/>
    <x v="47"/>
    <s v="B20999240002"/>
    <s v="BOD"/>
    <n v="2099924"/>
    <m/>
    <s v="00099021001 DEP.DE CHEQ.AJENOS,RET.DE CAM.,CONCEPTO: ERICK DARIO BURGOS SEGOVIA,DEP.: BANCO UNION S.A. , PROCEDENCIA: BANCO UNION S.A., CHEQUE: 188006, FECHA DE EMISION:14/03/2023"/>
    <m/>
    <m/>
    <m/>
    <m/>
    <m/>
    <m/>
    <n v="0"/>
    <n v="3413.11"/>
    <s v="NO_CONCILIADO"/>
  </r>
  <r>
    <x v="8"/>
    <m/>
    <x v="8"/>
    <x v="47"/>
    <s v="B20999290002"/>
    <s v="BOD"/>
    <n v="2099929"/>
    <m/>
    <s v="00099021001 DEP.DE CHEQ.AJENOS,RET.DE CAM.,CONCEPTO: ERICK DARIO BURGOS SEGOVIA,DEP.: BANCO UNION SA , PROCEDENCIA: BANCO UNION S.A., CHEQUE: 188005, FECHA DE EMISION:14/03/2023"/>
    <m/>
    <m/>
    <m/>
    <m/>
    <m/>
    <m/>
    <n v="0"/>
    <n v="3413.11"/>
    <s v="NO_CONCILIADO"/>
  </r>
  <r>
    <x v="8"/>
    <m/>
    <x v="8"/>
    <x v="47"/>
    <s v="B20999310002"/>
    <s v="BOD"/>
    <n v="2099931"/>
    <m/>
    <s v="00099021001 DEP.DE CHEQ.AJENOS,RET.DE CAM.,CONCEPTO: ERICK DARIO BURGOS SEGOVIA,DEP.: BANCO UNION SA , PROCEDENCIA: BANCO UNION S.A., CHEQUE: 188004, FECHA DE EMISION:14/03/2023"/>
    <m/>
    <m/>
    <m/>
    <m/>
    <m/>
    <m/>
    <n v="0"/>
    <n v="2905.57"/>
    <s v="NO_CONCILIADO"/>
  </r>
  <r>
    <x v="31"/>
    <m/>
    <x v="31"/>
    <x v="47"/>
    <s v="O20999900002"/>
    <s v="BOD"/>
    <n v="2099990"/>
    <m/>
    <s v="00597012001 DEPOSITO DE EFECTIVO, DEPOSITANTE: MOSCOSO CORONADO ALVARO ALEJANDRO, CONCEPTO: DEVOLUCION ENERO, CUENTA DE DEPOSITO: CUENTA UNICA DEL TESORO"/>
    <m/>
    <m/>
    <m/>
    <m/>
    <m/>
    <m/>
    <n v="0"/>
    <n v="0.1"/>
    <s v="CONCILIADO_PARCIAL"/>
  </r>
  <r>
    <x v="1"/>
    <m/>
    <x v="1"/>
    <x v="48"/>
    <s v="O21001970002"/>
    <s v="BOD"/>
    <n v="2100197"/>
    <m/>
    <s v="00099021001 DEPOSITO DE EFECTIVO, DEPOSITANTE: EDDY WILDER LAURA BALTAZAR, CONCEPTO: DEVOLUCION DE HABERES, CUENTA DE DEPOSITO: CUENTA UNICA DEL TESORO"/>
    <m/>
    <m/>
    <m/>
    <m/>
    <m/>
    <m/>
    <n v="0"/>
    <n v="81310.38"/>
    <s v="NO_CONCILIADO"/>
  </r>
  <r>
    <x v="1"/>
    <m/>
    <x v="1"/>
    <x v="48"/>
    <s v="O21002080002"/>
    <s v="BOD"/>
    <n v="2100208"/>
    <m/>
    <s v="00099021001 DEPOSITO DE EFECTIVO, DEPOSITANTE: CARLOS EDUARDO TITO MELGAR, CONCEPTO: REGULARIZACIONES TOPE SALARIAL GESTION SEPTIEMBRE 2022, CUENTA DE DEPOSITO: CUENTA UNICA DEL TESORO"/>
    <m/>
    <m/>
    <m/>
    <m/>
    <m/>
    <m/>
    <n v="0"/>
    <n v="3558.21"/>
    <s v="NO_CONCILIADO"/>
  </r>
  <r>
    <x v="1"/>
    <m/>
    <x v="1"/>
    <x v="48"/>
    <s v="O21002090002"/>
    <s v="BOD"/>
    <n v="2100209"/>
    <m/>
    <s v="00099021001 DEPOSITO DE EFECTIVO, DEPOSITANTE: CARLOS EDUARDO TITO MELGAR, CONCEPTO: REGULARIZACIONES TOPE SALARIAL GESTION OCTUBRE 2022, CUENTA DE DEPOSITO: CUENTA UNICA DEL TESORO"/>
    <m/>
    <m/>
    <m/>
    <m/>
    <m/>
    <m/>
    <n v="0"/>
    <n v="3558.21"/>
    <s v="NO_CONCILIADO"/>
  </r>
  <r>
    <x v="1"/>
    <m/>
    <x v="1"/>
    <x v="48"/>
    <s v="O21002110002"/>
    <s v="BOD"/>
    <n v="2100211"/>
    <m/>
    <s v="00099021001 DEPOSITO DE EFECTIVO, DEPOSITANTE: CARLOS EDUARDO TITO MELGAR, CONCEPTO: REGULARIZACIONES TOPE SALARIAL GESTION NOVIEMBRE 2022, CUENTA DE DEPOSITO: CUENTA UNICA DEL TESORO"/>
    <m/>
    <m/>
    <m/>
    <m/>
    <m/>
    <m/>
    <n v="0"/>
    <n v="3558.21"/>
    <s v="NO_CONCILIADO"/>
  </r>
  <r>
    <x v="1"/>
    <m/>
    <x v="1"/>
    <x v="48"/>
    <s v="O21002130002"/>
    <s v="BOD"/>
    <n v="2100213"/>
    <m/>
    <s v="00099021001 DEPOSITO DE EFECTIVO, DEPOSITANTE: CARLOS EDUARDO TITO MELGAR, CONCEPTO: REGULARIZACIONES TOPE SALARIAL GESTION DICIEMBRE 2022, CUENTA DE DEPOSITO: CUENTA UNICA DEL TESORO"/>
    <m/>
    <m/>
    <m/>
    <m/>
    <m/>
    <m/>
    <n v="0"/>
    <n v="3558.21"/>
    <s v="NO_CONCILIADO"/>
  </r>
  <r>
    <x v="36"/>
    <m/>
    <x v="36"/>
    <x v="48"/>
    <s v="O21002160002"/>
    <s v="BOD"/>
    <n v="2100216"/>
    <m/>
    <s v="00342012001 DEPOSITO DE EFECTIVO, DEPOSITANTE: OSCAR BASUALDO LLANOS, CONCEPTO: DEVOLUCION DE SUELDOS Y SALARIOS DEL MES DE SEPTIEMBRE GESTION 2022, CUENTA DE DEPOSITO: CUENTA UNICA DEL TESORO"/>
    <m/>
    <m/>
    <m/>
    <m/>
    <m/>
    <m/>
    <n v="0"/>
    <n v="4327.84"/>
    <s v="NO_CONCILIADO"/>
  </r>
  <r>
    <x v="36"/>
    <m/>
    <x v="36"/>
    <x v="48"/>
    <s v="O21002180002"/>
    <s v="BOD"/>
    <n v="2100218"/>
    <m/>
    <s v="00342012001 DEPOSITO DE EFECTIVO, DEPOSITANTE: OSCAR BASUALDO LLANOS, CONCEPTO: DEVOLUCION DE SUELDOS Y SALARIOS DEL MES DE OCTUBRE GESTION 2022, CUENTA DE DEPOSITO: CUENTA UNICA DEL TESORO"/>
    <m/>
    <m/>
    <m/>
    <m/>
    <m/>
    <m/>
    <n v="0"/>
    <n v="2452.44"/>
    <s v="NO_CONCILIADO"/>
  </r>
  <r>
    <x v="24"/>
    <m/>
    <x v="24"/>
    <x v="48"/>
    <s v="O21002340002"/>
    <s v="BOD"/>
    <n v="2100234"/>
    <m/>
    <s v="00086011109 DEPOSITO DE EFECTIVO, DEPOSITANTE: LIZETH HUARANCA ARCE, CONCEPTO: ORDENAMIENTO JURIDICO ADMINISTRATIVO(MMAYA), CUENTA DE DEPOSITO: CUENTA UNICA DEL TESORO"/>
    <m/>
    <m/>
    <m/>
    <m/>
    <m/>
    <m/>
    <n v="0"/>
    <n v="500"/>
    <s v="NO_CONCILIADO"/>
  </r>
  <r>
    <x v="37"/>
    <m/>
    <x v="37"/>
    <x v="48"/>
    <s v="O21002780002"/>
    <s v="BOD"/>
    <n v="2100278"/>
    <m/>
    <s v="00548012001 DEPOSITO DE EFECTIVO, DEPOSITANTE: JHONNY MAMANI MELENDRES, CONCEPTO: DEVOLUCION DE VIÁTICOS, CUENTA DE DEPOSITO: CUENTA UNICA DEL TESORO"/>
    <m/>
    <m/>
    <m/>
    <m/>
    <m/>
    <m/>
    <n v="0"/>
    <n v="28"/>
    <s v="NO_CONCILIADO"/>
  </r>
  <r>
    <x v="8"/>
    <m/>
    <x v="8"/>
    <x v="48"/>
    <s v="O21003250002"/>
    <s v="BOD"/>
    <n v="2100325"/>
    <m/>
    <s v="00099021001 DEPOSITO DE EFECTIVO, DEPOSITANTE: RODOLFO POMA CHUQUIMIA, CONCEPTO: REGULARIZACION POR TOPE FINANCIAL DICIEMBRE 2022, CUENTA DE DEPOSITO: CUENTA UNICA DEL TESORO"/>
    <m/>
    <m/>
    <m/>
    <m/>
    <m/>
    <m/>
    <n v="0"/>
    <n v="1052.23"/>
    <s v="NO_CONCILIADO"/>
  </r>
  <r>
    <x v="1"/>
    <m/>
    <x v="1"/>
    <x v="48"/>
    <s v="O21003450002"/>
    <s v="BOD"/>
    <n v="2100345"/>
    <m/>
    <s v="00099021001 DEPOSITO DE EFECTIVO, DEPOSITANTE: JHONATAN OROSCO QUISPE, CONCEPTO: DEVOLUCION DE HABERES PERIODO-MES JUNIO DE 2022, CUENTA DE DEPOSITO: CUENTA UNICA DEL TESORO"/>
    <m/>
    <m/>
    <m/>
    <m/>
    <m/>
    <m/>
    <n v="0"/>
    <n v="4480"/>
    <s v="NO_CONCILIADO"/>
  </r>
  <r>
    <x v="1"/>
    <m/>
    <x v="1"/>
    <x v="48"/>
    <s v="O21003470002"/>
    <s v="BOD"/>
    <n v="2100347"/>
    <m/>
    <s v="00099021001 DEPOSITO DE EFECTIVO, DEPOSITANTE: JHONATAN OROSCO QUISPE, CONCEPTO: DEVOLUCION DE HABERES PERIODO-MES DE JULIO DE 2022, CUENTA DE DEPOSITO: CUENTA UNICA DEL TESORO"/>
    <m/>
    <m/>
    <m/>
    <m/>
    <m/>
    <m/>
    <n v="0"/>
    <n v="4480"/>
    <s v="NO_CONCILIADO"/>
  </r>
  <r>
    <x v="1"/>
    <m/>
    <x v="1"/>
    <x v="48"/>
    <s v="O21003480002"/>
    <s v="BOD"/>
    <n v="2100348"/>
    <m/>
    <s v="00099021001 DEPOSITO DE EFECTIVO, DEPOSITANTE: JHONATAN OROSCO QUISPE, CONCEPTO: DEVOLUCION DE HABERES PERIODO-MES DE AGOSTO DE 2022, CUENTA DE DEPOSITO: CUENTA UNICA DEL TESORO"/>
    <m/>
    <m/>
    <m/>
    <m/>
    <m/>
    <m/>
    <n v="0"/>
    <n v="4480"/>
    <s v="NO_CONCILIADO"/>
  </r>
  <r>
    <x v="1"/>
    <m/>
    <x v="1"/>
    <x v="48"/>
    <s v="O21003490002"/>
    <s v="BOD"/>
    <n v="2100349"/>
    <m/>
    <s v="00099021001 DEPOSITO DE EFECTIVO, DEPOSITANTE: JHONATAN OROSCO QUISPE, CONCEPTO: DEVOLUCION DE HABERES PERIODO-MES DE SEPTIEMBRE DE 2022, CUENTA DE DEPOSITO: CUENTA UNICA DEL TESORO"/>
    <m/>
    <m/>
    <m/>
    <m/>
    <m/>
    <m/>
    <n v="0"/>
    <n v="4480"/>
    <s v="NO_CONCILIADO"/>
  </r>
  <r>
    <x v="7"/>
    <m/>
    <x v="7"/>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13683.73"/>
    <s v="CONCILIADO_PARCIAL"/>
  </r>
  <r>
    <x v="7"/>
    <m/>
    <x v="7"/>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62293.55"/>
    <s v="CONCILIADO_PARCIAL"/>
  </r>
  <r>
    <x v="7"/>
    <m/>
    <x v="7"/>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108471.57"/>
    <s v="CONCILIADO_PARCIAL"/>
  </r>
  <r>
    <x v="38"/>
    <m/>
    <x v="38"/>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23657.74"/>
    <s v="CONCILIADO_PARCIAL"/>
  </r>
  <r>
    <x v="7"/>
    <m/>
    <x v="7"/>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9973.7000000000007"/>
    <s v="CONCILIADO_PARCIAL"/>
  </r>
  <r>
    <x v="7"/>
    <m/>
    <x v="7"/>
    <x v="48"/>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8613.36"/>
    <s v="CONCILIADO_PARCIAL"/>
  </r>
  <r>
    <x v="1"/>
    <m/>
    <x v="1"/>
    <x v="48"/>
    <s v="B21002560002"/>
    <s v="BOD"/>
    <n v="2100256"/>
    <m/>
    <s v="00099021001 DEP.DE CHEQ.AJENOS,RET.DE CAM.,CONCEPTO: EVELIN MARCELLE DE PARDO GUETTI,DEP.: BANCO UNION S.A. , PROCEDENCIA: BANCO UNION S.A., CHEQUE: 188008, FECHA DE EMISION:15/03/2023"/>
    <m/>
    <m/>
    <m/>
    <m/>
    <m/>
    <m/>
    <n v="0"/>
    <n v="300"/>
    <s v="NO_CONCILIADO"/>
  </r>
  <r>
    <x v="30"/>
    <m/>
    <x v="30"/>
    <x v="49"/>
    <s v="O21005100002"/>
    <s v="BOD"/>
    <n v="2100510"/>
    <m/>
    <s v="00099021001 DEPOSITO DE EFECTIVO, DEPOSITANTE: CIRO GERMAN ALAVIA MARIN, CONCEPTO: DEVOLUCION POR TOPE SALARIAL CORRESPONDIENTE A SEPTIEMBRE 2022, CUENTA DE DEPOSITO: CUENTA UNICA DEL TESORO"/>
    <m/>
    <m/>
    <m/>
    <m/>
    <m/>
    <m/>
    <n v="0"/>
    <n v="4738.79"/>
    <s v="NO_CONCILIADO"/>
  </r>
  <r>
    <x v="30"/>
    <m/>
    <x v="30"/>
    <x v="49"/>
    <s v="O21005120002"/>
    <s v="BOD"/>
    <n v="2100512"/>
    <m/>
    <s v="00099021001 DEPOSITO DE EFECTIVO, DEPOSITANTE: CIRO GERMAN ALAVIA MARIN, CONCEPTO: DEVOLUCION POR TOPE SALARIAL CORRESPONDIENTE OCTUBRE 2022, CUENTA DE DEPOSITO: CUENTA UNICA DEL TESORO"/>
    <m/>
    <m/>
    <m/>
    <m/>
    <m/>
    <m/>
    <n v="0"/>
    <n v="4738.79"/>
    <s v="NO_CONCILIADO"/>
  </r>
  <r>
    <x v="30"/>
    <m/>
    <x v="30"/>
    <x v="49"/>
    <s v="O21005140002"/>
    <s v="BOD"/>
    <n v="2100514"/>
    <m/>
    <s v="00099021001 DEPOSITO DE EFECTIVO, DEPOSITANTE: CIRO GERMAN ALAVIA MARIN, CONCEPTO: DEVOLUCION POR TOPE SALARIAL CORRESPONDIENTE A NOVIEMBRE 2022, CUENTA DE DEPOSITO: CUENTA UNICA DEL TESORO"/>
    <m/>
    <m/>
    <m/>
    <m/>
    <m/>
    <m/>
    <n v="0"/>
    <n v="4709.6099999999997"/>
    <s v="NO_CONCILIADO"/>
  </r>
  <r>
    <x v="30"/>
    <m/>
    <x v="30"/>
    <x v="49"/>
    <s v="O21005160002"/>
    <s v="BOD"/>
    <n v="2100516"/>
    <m/>
    <s v="00099021001 DEPOSITO DE EFECTIVO, DEPOSITANTE: CIRO GERMAN ALAVIA MARIN, CONCEPTO: DEVOLUCION POR TOPE SALARIAL CORRESPONDIENTE A DICIEMBRE 2022, CUENTA DE DEPOSITO: CUENTA UNICA DEL TESORO"/>
    <m/>
    <m/>
    <m/>
    <m/>
    <m/>
    <m/>
    <n v="0"/>
    <n v="4738.79"/>
    <s v="NO_CONCILIADO"/>
  </r>
  <r>
    <x v="1"/>
    <m/>
    <x v="1"/>
    <x v="49"/>
    <s v="O21006180002"/>
    <s v="BOD"/>
    <n v="2100618"/>
    <m/>
    <s v="00099021001 DEPOSITO DE EFECTIVO, DEPOSITANTE: CLAUDIA VERONICA SILVA CORINI, CONCEPTO: DEVOLUCION REMUNERACION MAXIMA, CUENTA DE DEPOSITO: CUENTA UNICA DEL TESORO"/>
    <m/>
    <m/>
    <m/>
    <m/>
    <m/>
    <m/>
    <n v="0"/>
    <n v="3163.13"/>
    <s v="NO_CONCILIADO"/>
  </r>
  <r>
    <x v="5"/>
    <m/>
    <x v="5"/>
    <x v="50"/>
    <s v="O21008680002"/>
    <s v="BOD"/>
    <n v="2100868"/>
    <m/>
    <s v="00601012001 DEPOSITO DE EFECTIVO, DEPOSITANTE: FREDDY H. FERRUFINO VEIZAGA, CONCEPTO: DEVOLUCION POR CONCEPTO DE INTERESES Y MANTENIMIENTO DE VALOR POR PAGO DE IMPUESTO DE DICIEMBRE 2022, CUENTA DE DEPOSITO: CUENTA UNICA DEL TESORO"/>
    <m/>
    <m/>
    <m/>
    <m/>
    <m/>
    <m/>
    <n v="0"/>
    <n v="2448"/>
    <s v="NO_CONCILIADO"/>
  </r>
  <r>
    <x v="39"/>
    <m/>
    <x v="39"/>
    <x v="50"/>
    <s v="O21009090002"/>
    <s v="BOD"/>
    <n v="2100909"/>
    <m/>
    <s v="00099021001 DEPOSITO DE EFECTIVO, DEPOSITANTE: JORGE NELSON CHAVEZ MAMANI C.I. 4250466 LP, CONCEPTO: DEPÓSITO DE VIATICOS, CUENTA DE DEPOSITO: CUENTA UNICA DEL TESORO"/>
    <m/>
    <m/>
    <m/>
    <m/>
    <m/>
    <m/>
    <n v="0"/>
    <n v="0.01"/>
    <s v="CONCILIADO_PARCIAL"/>
  </r>
  <r>
    <x v="39"/>
    <m/>
    <x v="39"/>
    <x v="50"/>
    <s v="O21009110002"/>
    <s v="BOD"/>
    <n v="2100911"/>
    <m/>
    <s v="00099021001 DEPOSITO DE EFECTIVO, DEPOSITANTE: JOSE ANTONIO CORO LARA C.I. 9122319 LP, CONCEPTO: DEPÓSITO DE VIATICOS, CUENTA DE DEPOSITO: CUENTA UNICA DEL TESORO"/>
    <m/>
    <m/>
    <m/>
    <m/>
    <m/>
    <m/>
    <n v="0"/>
    <n v="0.01"/>
    <s v="CONCILIADO_PARCIAL"/>
  </r>
  <r>
    <x v="39"/>
    <m/>
    <x v="39"/>
    <x v="50"/>
    <s v="O21009130002"/>
    <s v="BOD"/>
    <n v="2100913"/>
    <m/>
    <s v="00099021001 DEPOSITO DE EFECTIVO, DEPOSITANTE: JAVIER EDGAR YAPU PATON C.I. 6146037 L.P., CONCEPTO: DEPÓSITO DE VIATICOS, CUENTA DE DEPOSITO: CUENTA UNICA DEL TESORO"/>
    <m/>
    <m/>
    <m/>
    <m/>
    <m/>
    <m/>
    <n v="0"/>
    <n v="0.01"/>
    <s v="CONCILIADO_PARCIAL"/>
  </r>
  <r>
    <x v="1"/>
    <m/>
    <x v="1"/>
    <x v="51"/>
    <s v="O21012110002"/>
    <s v="BOD"/>
    <n v="2101211"/>
    <m/>
    <s v="00099021001 DEPOSITO DE EFECTIVO, DEPOSITANTE: ENCARNACION ANCARI BLANCO VDA DE TANGARA, CONCEPTO: DEVOLUCION DE HABERES DEL MES DE AGOSTO DEL 2014 SRA ENCARNACION ANCARI BLANCO CI.2931113, CUENTA DE DEPOSITO: CUENTA UNICA DEL TESORO"/>
    <m/>
    <m/>
    <m/>
    <m/>
    <m/>
    <m/>
    <n v="0"/>
    <n v="5003.04"/>
    <s v="NO_CONCILIADO"/>
  </r>
  <r>
    <x v="1"/>
    <m/>
    <x v="1"/>
    <x v="51"/>
    <s v="O21012170002"/>
    <s v="BOD"/>
    <n v="2101217"/>
    <m/>
    <s v="00099021001 DEPOSITO DE EFECTIVO, DEPOSITANTE: ENCARNACION ANCARI BLANCO VDA DE TANGARA, CONCEPTO: DEVOLUCION DE HABERES DEL MES DE JULIO DEL 2014 SRA ENCARNACION ANCARI BLANCO CI.2931113, CUENTA DE DEPOSITO: CUENTA UNICA DEL TESORO"/>
    <m/>
    <m/>
    <m/>
    <m/>
    <m/>
    <m/>
    <n v="0"/>
    <n v="5003.04"/>
    <s v="NO_CONCILIADO"/>
  </r>
  <r>
    <x v="1"/>
    <m/>
    <x v="1"/>
    <x v="51"/>
    <s v="O21013030002"/>
    <s v="BOD"/>
    <n v="2101303"/>
    <m/>
    <s v="00099021001 DEPOSITO DE EFECTIVO, DEPOSITANTE: PORFIRIO LIMACHI POMA, CONCEPTO: COBRO INDEBIDO DEVOLUCION, CUENTA DE DEPOSITO: CUENTA UNICA DEL TESORO"/>
    <m/>
    <m/>
    <m/>
    <m/>
    <m/>
    <m/>
    <n v="0"/>
    <n v="950"/>
    <s v="NO_CONCILIADO"/>
  </r>
  <r>
    <x v="5"/>
    <m/>
    <x v="5"/>
    <x v="51"/>
    <s v="O21013040002"/>
    <s v="BOD"/>
    <n v="2101304"/>
    <m/>
    <s v="00601012001 DEPOSITO DE EFECTIVO, DEPOSITANTE: PLACIDO CONDORI MAMANI, CONCEPTO: DEVOLUCION DE SALDOS, CUENTA DE DEPOSITO: CUENTA UNICA DEL TESORO"/>
    <m/>
    <m/>
    <m/>
    <m/>
    <m/>
    <m/>
    <n v="0"/>
    <n v="125000"/>
    <s v="NO_CONCILIADO"/>
  </r>
  <r>
    <x v="1"/>
    <m/>
    <x v="1"/>
    <x v="51"/>
    <s v="O21013370002"/>
    <s v="BOD"/>
    <n v="2101337"/>
    <m/>
    <s v="00099021001 DEPOSITO DE EFECTIVO, DEPOSITANTE: GLADYS BEATRIZ PLATA AMARRO, CONCEPTO: EXCESO MAXIMO DE REMUNERACION PERMITIDO DOBLE PERCEPCION, CUENTA DE DEPOSITO: CUENTA UNICA DEL TESORO"/>
    <m/>
    <m/>
    <m/>
    <m/>
    <m/>
    <m/>
    <n v="0"/>
    <n v="720.2"/>
    <s v="NO_CONCILIADO"/>
  </r>
  <r>
    <x v="1"/>
    <m/>
    <x v="1"/>
    <x v="51"/>
    <s v="B21012730002"/>
    <s v="BOD"/>
    <n v="2101273"/>
    <m/>
    <s v="00099021001 DEP.DE CHEQ.AJENOS,RET.DE CAM.,CONCEPTO: JOSE FLORES FLORES,DEP.: BANCO UNION S.A. , PROCEDENCIA: BANCO UNION S.A., CHEQUE: 191439, FECHA DE EMISION:20/03/2023"/>
    <m/>
    <m/>
    <m/>
    <m/>
    <m/>
    <m/>
    <n v="0"/>
    <n v="4645.8"/>
    <s v="NO_CONCILIADO"/>
  </r>
  <r>
    <x v="40"/>
    <m/>
    <x v="40"/>
    <x v="51"/>
    <s v="B21012430002"/>
    <s v="BOD"/>
    <n v="2101243"/>
    <m/>
    <s v="00291014203 DEP.DE CHEQ.AJENOS,RET.DE CAM.,CONCEPTO: RECURSOS POR DEBITO AUTOMATICO POR INCUMPLIMIENTO DECONVENIO ABC N18/17 GNT-SCT-CIN-GAD-ORU PROYECTO,DEP.: ADMINISTRADORA BOLIVIANA DE CARRETERAS"/>
    <m/>
    <m/>
    <m/>
    <m/>
    <m/>
    <m/>
    <n v="0"/>
    <n v="35997970.189999998"/>
    <s v="NO_CONCILIADO"/>
  </r>
  <r>
    <x v="1"/>
    <m/>
    <x v="1"/>
    <x v="51"/>
    <s v="B21012790002"/>
    <s v="BOD"/>
    <n v="2101279"/>
    <m/>
    <s v="00099021001 DEP.DE CHEQ.AJENOS,RET.DE CAM.,CONCEPTO: JUSTINIANO GRAGEDA TRUJILLO,DEP.: BANCO UNION S.A. , PROCEDENCIA: BANCO UNION S.A., CHEQUE: 191442, FECHA DE EMISION:20/03/2023"/>
    <m/>
    <m/>
    <m/>
    <m/>
    <m/>
    <m/>
    <n v="0"/>
    <n v="7874.03"/>
    <s v="NO_CONCILIADO"/>
  </r>
  <r>
    <x v="1"/>
    <m/>
    <x v="1"/>
    <x v="52"/>
    <s v="O21015890002"/>
    <s v="BOD"/>
    <n v="2101589"/>
    <m/>
    <s v="00099021001 DEPOSITO DE EFECTIVO, DEPOSITANTE: DIONICIO YAPUCHURA CALLISAYA, CONCEPTO: REVERSION DE BOLETA DE HABER MENSUAL, CUENTA DE DEPOSITO: CUENTA UNICA DEL TESORO"/>
    <m/>
    <m/>
    <m/>
    <m/>
    <m/>
    <m/>
    <n v="0"/>
    <n v="8831.0300000000007"/>
    <s v="NO_CONCILIADO"/>
  </r>
  <r>
    <x v="36"/>
    <m/>
    <x v="36"/>
    <x v="52"/>
    <s v="O21015960002"/>
    <s v="BOD"/>
    <n v="2101596"/>
    <m/>
    <s v="00342012001 DEPOSITO DE EFECTIVO, DEPOSITANTE: VLADIMIR ALEJANDRO LARUTA COPA, CONCEPTO: DEVOLUCION DE SUELDO EN EXCESO CORRESPONDENTE AL PERIODO DE NOVIEMBRE 2022, CUENTA DE DEPOSITO: CUENTA UNICA DEL TESORO"/>
    <m/>
    <m/>
    <m/>
    <m/>
    <m/>
    <m/>
    <n v="0"/>
    <n v="1611.17"/>
    <s v="NO_CONCILIADO"/>
  </r>
  <r>
    <x v="20"/>
    <m/>
    <x v="20"/>
    <x v="52"/>
    <s v="O21014890002"/>
    <s v="BOD"/>
    <n v="2101489"/>
    <m/>
    <s v="00423142001 DEPOSITO DE EFECTIVO, DEPOSITANTE: CAJA DE SALUD DE CAMINOS Y RA, CONCEPTO: DEVOLUCION RETROACTIVOS, CUENTA DE DEPOSITO: CUENTA UNICA DEL TESORO"/>
    <m/>
    <m/>
    <m/>
    <m/>
    <m/>
    <m/>
    <n v="0"/>
    <n v="1"/>
    <s v="CONCILIADO_PARCIAL"/>
  </r>
  <r>
    <x v="1"/>
    <m/>
    <x v="1"/>
    <x v="53"/>
    <s v="O21018160002"/>
    <s v="BOD"/>
    <n v="2101816"/>
    <m/>
    <s v="00099021001 DEPOSITO DE EFECTIVO, DEPOSITANTE: LUCRECIA VELARDE VDA. DE FLORES, CONCEPTO: NUEVAS NUPCIAS, CUENTA DE DEPOSITO: CUENTA UNICA DEL TESORO"/>
    <m/>
    <m/>
    <m/>
    <m/>
    <m/>
    <m/>
    <n v="0"/>
    <n v="1500"/>
    <s v="NO_CONCILIADO"/>
  </r>
  <r>
    <x v="1"/>
    <m/>
    <x v="1"/>
    <x v="53"/>
    <s v="O21019130002"/>
    <s v="BOD"/>
    <n v="2101913"/>
    <m/>
    <s v="00099021001 DEPOSITO DE EFECTIVO, DEPOSITANTE: MARCIA ALODIA DALENCE PARDO, CONCEPTO: REVERSION TOTAL, CUENTA DE DEPOSITO: CUENTA UNICA DEL TESORO"/>
    <m/>
    <m/>
    <m/>
    <m/>
    <m/>
    <m/>
    <n v="0"/>
    <n v="4029.31"/>
    <s v="NO_CONCILIADO"/>
  </r>
  <r>
    <x v="1"/>
    <m/>
    <x v="1"/>
    <x v="54"/>
    <s v="O21021790002"/>
    <s v="BOD"/>
    <n v="2102179"/>
    <m/>
    <s v="00099021001 DEPOSITO DE EFECTIVO, DEPOSITANTE: ADELA FLORES CRUZ, CONCEPTO: DEVOLUCION POR DOBLE PERCEPCION DE DIC/22 A FEB/23 MAS LAS DUODECIMAS DE AGUINALDO, CUENTA DE DEPOSITO: CUENTA UNICA DEL TESORO"/>
    <m/>
    <m/>
    <m/>
    <m/>
    <m/>
    <m/>
    <n v="0"/>
    <n v="867.06"/>
    <s v="NO_CONCILIADO"/>
  </r>
  <r>
    <x v="1"/>
    <m/>
    <x v="1"/>
    <x v="54"/>
    <s v="B21020950002"/>
    <s v="BOD"/>
    <n v="2102095"/>
    <m/>
    <s v="00099021001 DEP.DE CHEQ.AJENOS,RET.DE CAM.,CONCEPTO: DEPÓSITO POR REVERSION DEL PREVENTIVO N°202,DEP.: SELA ORURO , PROCEDENCIA: BANCO UNION S.A., CHEQUE: 18431, FECHA DE EMISION:02/03/2023"/>
    <m/>
    <m/>
    <m/>
    <m/>
    <m/>
    <m/>
    <n v="0"/>
    <n v="3087.97"/>
    <s v="NO_CONCILIADO"/>
  </r>
  <r>
    <x v="1"/>
    <m/>
    <x v="1"/>
    <x v="54"/>
    <s v="B21021540002"/>
    <s v="BOD"/>
    <n v="2102154"/>
    <m/>
    <s v="00099021001 DEP.DE CHEQ.AJENOS,RET.DE CAM.,CONCEPTO: PATRICIA DUBEYSA PEÑARANDA QUIROGA,DEP.: BANCO UNION S.A. , PROCEDENCIA: BANCO UNION S.A., CHEQUE: 191445, FECHA DE EMISION:23/03/2023"/>
    <m/>
    <m/>
    <m/>
    <m/>
    <m/>
    <m/>
    <n v="0"/>
    <n v="3177.48"/>
    <s v="NO_CONCILIADO"/>
  </r>
  <r>
    <x v="41"/>
    <m/>
    <x v="41"/>
    <x v="55"/>
    <s v="O21024010002"/>
    <s v="BOD"/>
    <n v="2102401"/>
    <m/>
    <s v="00099021001 DEPOSITO DE EFECTIVO, DEPOSITANTE: URMIA CECILIA INQUILLO CORTEZ, CONCEPTO: DEVOLUCION PAGO EN DEMASIA DOS DIAS DE HABER MES FEBRERO 2023, CUENTA DE DEPOSITO: CUENTA UNICA DEL TESORO"/>
    <m/>
    <m/>
    <m/>
    <m/>
    <m/>
    <m/>
    <n v="0"/>
    <n v="587.64"/>
    <s v="NO_CONCILIADO"/>
  </r>
  <r>
    <x v="1"/>
    <m/>
    <x v="1"/>
    <x v="55"/>
    <s v="O21024260002"/>
    <s v="BOD"/>
    <n v="2102426"/>
    <m/>
    <s v="00099021001 DEPOSITO DE EFECTIVO, DEPOSITANTE: JORGE ROGELIO SANTANDER ESTRADA, CONCEPTO: REGULARIZACION DE TOPE SALARIAL SEPTIEMBRE 2022, CUENTA DE DEPOSITO: CUENTA UNICA DEL TESORO"/>
    <m/>
    <m/>
    <m/>
    <m/>
    <m/>
    <m/>
    <n v="0"/>
    <n v="44.79"/>
    <s v="NO_CONCILIADO"/>
  </r>
  <r>
    <x v="1"/>
    <m/>
    <x v="1"/>
    <x v="55"/>
    <s v="O21024280002"/>
    <s v="BOD"/>
    <n v="2102428"/>
    <m/>
    <s v="00099021001 DEPOSITO DE EFECTIVO, DEPOSITANTE: JORGE ROGELIO SANTANDER ESTRADA, CONCEPTO: REGULARIZACION DE TOPE SALARIAL OCTUBRE 2022, CUENTA DE DEPOSITO: CUENTA UNICA DEL TESORO"/>
    <m/>
    <m/>
    <m/>
    <m/>
    <m/>
    <m/>
    <n v="0"/>
    <n v="44.79"/>
    <s v="NO_CONCILIADO"/>
  </r>
  <r>
    <x v="1"/>
    <m/>
    <x v="1"/>
    <x v="55"/>
    <s v="O21024310002"/>
    <s v="BOD"/>
    <n v="2102431"/>
    <m/>
    <s v="00099021001 DEPOSITO DE EFECTIVO, DEPOSITANTE: JORGE ROGELIO SANTANDER ESTRADA, CONCEPTO: REGULARIZACION DE TOPE SALARIAL NOVIEMBRE 2022, CUENTA DE DEPOSITO: CUENTA UNICA DEL TESORO"/>
    <m/>
    <m/>
    <m/>
    <m/>
    <m/>
    <m/>
    <n v="0"/>
    <n v="21.1"/>
    <s v="NO_CONCILIADO"/>
  </r>
  <r>
    <x v="1"/>
    <m/>
    <x v="1"/>
    <x v="55"/>
    <s v="O21024330002"/>
    <s v="BOD"/>
    <n v="2102433"/>
    <m/>
    <s v="00099021001 DEPOSITO DE EFECTIVO, DEPOSITANTE: JORGE ROGELIO SANTANDER ESTRADA, CONCEPTO: REGULARIZACION DE TOPE SALARIAL DICIEMBRE 2022, CUENTA DE DEPOSITO: CUENTA UNICA DEL TESORO"/>
    <m/>
    <m/>
    <m/>
    <m/>
    <m/>
    <m/>
    <n v="0"/>
    <n v="21.1"/>
    <s v="NO_CONCILIADO"/>
  </r>
  <r>
    <x v="1"/>
    <m/>
    <x v="1"/>
    <x v="55"/>
    <s v="O21025180002"/>
    <s v="BOD"/>
    <n v="2102518"/>
    <m/>
    <s v="00099021001 DEPOSITO DE EFECTIVO, DEPOSITANTE: ALVARO MARCO ANTONIO CABA OLIVAREZ, CONCEPTO: CITE:MEFP/VTCP/DGOPT/UAIS-CPI/N°030/2016 REGULARIZACION: JULIO-AGOSTO 2022, CUENTA DE DEPOSITO: CUENTA UNICA DEL TESORO"/>
    <m/>
    <m/>
    <m/>
    <m/>
    <m/>
    <m/>
    <n v="0"/>
    <n v="13500"/>
    <s v="NO_CONCILIADO"/>
  </r>
  <r>
    <x v="1"/>
    <m/>
    <x v="1"/>
    <x v="55"/>
    <s v="O21025190002"/>
    <s v="BOD"/>
    <n v="2102519"/>
    <m/>
    <s v="00099021001 DEPOSITO DE EFECTIVO, DEPOSITANTE: ALVARO MARCO ANTONIO CABA OLIVAREZ, CONCEPTO: CITE:MEFP/VTCP/DGOPT/UAIS-CPI/N°030/2016 REGULARIZACION: MAYO-JUNIO 2022, CUENTA DE DEPOSITO: CUENTA UNICA DEL TESORO"/>
    <m/>
    <m/>
    <m/>
    <m/>
    <m/>
    <m/>
    <n v="0"/>
    <n v="13500"/>
    <s v="NO_CONCILIADO"/>
  </r>
  <r>
    <x v="8"/>
    <m/>
    <x v="8"/>
    <x v="55"/>
    <s v="B21024030002"/>
    <s v="BOD"/>
    <n v="2102403"/>
    <m/>
    <s v="00099021001 DEP.DE CHEQ.AJENOS,RET.DE CAM.,CONCEPTO: PAGO POR DESCUENTO RECURSOS PUBLICOS,DEP.: CAJA NACIONAL DE SALUD , PROCEDENCIA: BANCO UNION S.A., CHEQUE: 66838, FECHA DE EMISION:23/03/2023"/>
    <m/>
    <m/>
    <m/>
    <m/>
    <m/>
    <m/>
    <n v="0"/>
    <n v="12790.75"/>
    <s v="NO_CONCILIADO"/>
  </r>
  <r>
    <x v="1"/>
    <m/>
    <x v="1"/>
    <x v="55"/>
    <s v="B21024290002"/>
    <s v="BOD"/>
    <n v="2102429"/>
    <m/>
    <s v="00099021001 DEP.DE CHEQ.AJENOS,RET.DE CAM.,CONCEPTO: JUAN JOSE TORDAOYA AREVALO,DEP.: BANCO UNION S.A. , PROCEDENCIA: BANCO UNION S.A., CHEQUE: 191447, FECHA DE EMISION:24/03/2023"/>
    <m/>
    <m/>
    <m/>
    <m/>
    <m/>
    <m/>
    <n v="0"/>
    <n v="7118"/>
    <s v="NO_CONCILIADO"/>
  </r>
  <r>
    <x v="20"/>
    <m/>
    <x v="20"/>
    <x v="56"/>
    <s v="O21027860002"/>
    <s v="BOD"/>
    <n v="2102786"/>
    <m/>
    <s v="00423012001 DEPOSITO DE EFECTIVO, DEPOSITANTE: SERGIO FABIAN SILES RIVERO CI 6961230, CONCEPTO: DEVOLUCION FONDOS DE AVANCE, CUENTA DE DEPOSITO: CUENTA UNICA DEL TESORO"/>
    <m/>
    <m/>
    <m/>
    <m/>
    <m/>
    <m/>
    <n v="0"/>
    <n v="2332"/>
    <s v="NO_CONCILIADO"/>
  </r>
  <r>
    <x v="1"/>
    <m/>
    <x v="1"/>
    <x v="56"/>
    <s v="O21027870002"/>
    <s v="BOD"/>
    <n v="2102787"/>
    <m/>
    <s v="00099021001 DEPOSITO DE EFECTIVO, DEPOSITANTE: ROSA AMALIA QUISBERT DE MARCA, CONCEPTO: DEVOLUCION DE RETROACTIVO, CUENTA DE DEPOSITO: CUENTA UNICA DEL TESORO"/>
    <m/>
    <m/>
    <m/>
    <m/>
    <m/>
    <m/>
    <n v="0"/>
    <n v="200"/>
    <s v="NO_CONCILIADO"/>
  </r>
  <r>
    <x v="1"/>
    <m/>
    <x v="1"/>
    <x v="56"/>
    <s v="O21028260002"/>
    <s v="BOD"/>
    <n v="2102826"/>
    <m/>
    <s v="00099021001 DEPOSITO DE EFECTIVO, DEPOSITANTE: FREDY MOISES FLORES MAMANI, CONCEPTO: COBRO INDEVIDO DEL PRA, CUENTA DE DEPOSITO: CUENTA UNICA DEL TESORO"/>
    <m/>
    <m/>
    <m/>
    <m/>
    <m/>
    <m/>
    <n v="0"/>
    <n v="3000"/>
    <s v="NO_CONCILIADO"/>
  </r>
  <r>
    <x v="1"/>
    <m/>
    <x v="1"/>
    <x v="56"/>
    <s v="O21028740002"/>
    <s v="BOD"/>
    <n v="2102874"/>
    <m/>
    <s v="00099021001 DEPOSITO DE EFECTIVO, DEPOSITANTE: MONICA SEA ARAMAYO, CONCEPTO: DEVOLUCION RENUMERACION MAXIMA, CUENTA DE DEPOSITO: CUENTA UNICA DEL TESORO"/>
    <m/>
    <m/>
    <m/>
    <m/>
    <m/>
    <m/>
    <n v="0"/>
    <n v="6714.56"/>
    <s v="NO_CONCILIADO"/>
  </r>
  <r>
    <x v="1"/>
    <m/>
    <x v="1"/>
    <x v="56"/>
    <s v="O21029100002"/>
    <s v="BOD"/>
    <n v="2102910"/>
    <m/>
    <s v="00099021001 DEPOSITO DE EFECTIVO, DEPOSITANTE: MARIA ROSA GONZALES RAMOS, CONCEPTO: DEVOLUCION DE FONDOS NO EJECUTADOS C 31 - 137, CUENTA DE DEPOSITO: CUENTA UNICA DEL TESORO"/>
    <m/>
    <m/>
    <m/>
    <m/>
    <m/>
    <m/>
    <n v="0"/>
    <n v="168.3"/>
    <s v="NO_CONCILIADO"/>
  </r>
  <r>
    <x v="1"/>
    <m/>
    <x v="1"/>
    <x v="56"/>
    <s v="B21028470002"/>
    <s v="BOD"/>
    <n v="2102847"/>
    <m/>
    <s v="00099021001 DEP.DE CHEQ.AJENOS,RET.DE CAM.,CONCEPTO: EDGAR MANCILLA GUTIERREZ,DEP.: BANCO UNION S.A. , PROCEDENCIA: BANCO UNION S.A., CHEQUE: 191455, FECHA DE EMISION:27/03/2023"/>
    <m/>
    <m/>
    <m/>
    <m/>
    <m/>
    <m/>
    <n v="0"/>
    <n v="1900.98"/>
    <s v="NO_CONCILIADO"/>
  </r>
  <r>
    <x v="1"/>
    <m/>
    <x v="1"/>
    <x v="56"/>
    <s v="B21028480002"/>
    <s v="BOD"/>
    <n v="2102848"/>
    <m/>
    <s v="00099021001 DEP.DE CHEQ.AJENOS,RET.DE CAM.,CONCEPTO: ROSMERY CHOQUE MAMANI,DEP.: BANCO UNION S.A. , PROCEDENCIA: BANCO UNION S.A., CHEQUE: 191454, FECHA DE EMISION:27/03/2023"/>
    <m/>
    <m/>
    <m/>
    <m/>
    <m/>
    <m/>
    <n v="0"/>
    <n v="1790.8"/>
    <s v="NO_CONCILIADO"/>
  </r>
  <r>
    <x v="1"/>
    <m/>
    <x v="1"/>
    <x v="56"/>
    <s v="B21028500002"/>
    <s v="BOD"/>
    <n v="2102850"/>
    <m/>
    <s v="00099021001 DEP.DE CHEQ.AJENOS,RET.DE CAM.,CONCEPTO: MARISOL ENCINAS MONTAÑO,DEP.: BANCO UNION S.S.A , PROCEDENCIA: BANCO UNION S.A., CHEQUE: 191453, FECHA DE EMISION:27/03/2023"/>
    <m/>
    <m/>
    <m/>
    <m/>
    <m/>
    <m/>
    <n v="0"/>
    <n v="1663.5"/>
    <s v="NO_CONCILIADO"/>
  </r>
  <r>
    <x v="1"/>
    <m/>
    <x v="1"/>
    <x v="56"/>
    <s v="B21028530002"/>
    <s v="BOD"/>
    <n v="2102853"/>
    <m/>
    <s v="00099021001 DEP.DE CHEQ.AJENOS,RET.DE CAM.,CONCEPTO: ALEXANDER IVN PINTO MAMANI,DEP.: BANCO UNION S.A. , PROCEDENCIA: BANCO UNION S.A., CHEQUE: 191452, FECHA DE EMISION:27/03/2023"/>
    <m/>
    <m/>
    <m/>
    <m/>
    <m/>
    <m/>
    <n v="0"/>
    <n v="1663.35"/>
    <s v="NO_CONCILIADO"/>
  </r>
  <r>
    <x v="1"/>
    <m/>
    <x v="1"/>
    <x v="57"/>
    <s v="O21031480002"/>
    <s v="BOD"/>
    <n v="2103148"/>
    <m/>
    <s v="00099021001 DEPOSITO DE EFECTIVO, DEPOSITANTE: ALVARO MARCO ANTONIO CABA OLIVAREZ, CONCEPTO: CITE: MEFP/VTCP/DGOPT/UAIS-CPI/N°030/2016 REGULARIZACION SEPTIEMBRE-OCTUBRE 2022, CUENTA DE DEPOSITO: CUENTA UNICA DEL TESORO"/>
    <m/>
    <m/>
    <m/>
    <m/>
    <m/>
    <m/>
    <n v="0"/>
    <n v="13500"/>
    <s v="NO_CONCILIADO"/>
  </r>
  <r>
    <x v="1"/>
    <m/>
    <x v="1"/>
    <x v="57"/>
    <s v="B21030930002"/>
    <s v="BOD"/>
    <n v="2103093"/>
    <m/>
    <s v="00099021001 DEP.DE CHEQ.AJENOS,RET.DE CAM.,CONCEPTO: CARLA ESCALERA PINTO,DEP.: BANCO UNION S.A. , PROCEDENCIA: BANCO UNION S.A., CHEQUE: 191457, FECHA DE EMISION:28/03/2023"/>
    <m/>
    <m/>
    <m/>
    <m/>
    <m/>
    <m/>
    <n v="0"/>
    <n v="1566.95"/>
    <s v="NO_CONCILIADO"/>
  </r>
  <r>
    <x v="42"/>
    <m/>
    <x v="42"/>
    <x v="58"/>
    <s v="O21033430002"/>
    <s v="BOD"/>
    <n v="2103343"/>
    <m/>
    <s v="00099021001 DEPOSITO DE EFECTIVO, DEPOSITANTE: LOURDES TATIANA QUIROZ QUENTA, CONCEPTO: FACTURA NAABOL NO PRESENTADA PARA SU DECLARACION EN EL LIBRO DE COMPRAS IVA, CUENTA DE DEPOSITO: CUENTA UNICA DEL TESORO"/>
    <m/>
    <m/>
    <m/>
    <m/>
    <m/>
    <m/>
    <n v="0"/>
    <n v="15"/>
    <s v="NO_CONCILIADO"/>
  </r>
  <r>
    <x v="1"/>
    <m/>
    <x v="1"/>
    <x v="58"/>
    <s v="O21034020002"/>
    <s v="BOD"/>
    <n v="2103402"/>
    <m/>
    <s v="00099021001 DEPOSITO DE EFECTIVO, DEPOSITANTE: IVER LUNA SANCHEZ, CONCEPTO: DEVOLUCION DE PASAJES AEREOS SEGUN PREVENTIVO NRO 935, CUENTA DE DEPOSITO: CUENTA UNICA DEL TESORO"/>
    <m/>
    <m/>
    <m/>
    <m/>
    <m/>
    <m/>
    <n v="0"/>
    <n v="181"/>
    <s v="NO_CONCILIADO"/>
  </r>
  <r>
    <x v="1"/>
    <m/>
    <x v="1"/>
    <x v="58"/>
    <s v="B21033700002"/>
    <s v="BOD"/>
    <n v="2103370"/>
    <m/>
    <s v="00099021001 DEP.DE CHEQ.AJENOS,RET.DE CAM.,CONCEPTO: ABEL ANDIA ZURITA,DEP.: BANCO UNION S.A. , PROCEDENCIA: BANCO UNION S.A., CHEQUE: 191458, FECHA DE EMISION:29/03/2023"/>
    <m/>
    <m/>
    <m/>
    <m/>
    <m/>
    <m/>
    <n v="0"/>
    <n v="3239.73"/>
    <s v="NO_CONCILIADO"/>
  </r>
  <r>
    <x v="43"/>
    <m/>
    <x v="43"/>
    <x v="59"/>
    <s v="O21036000002"/>
    <s v="BOD"/>
    <n v="2103600"/>
    <m/>
    <s v="00593012001 DEPOSITO DE EFECTIVO, DEPOSITANTE: GRACIELA QUENTA POMA, CONCEPTO: |DEVOLUCION DE IMPUESTOS PAGADOS EN EXESO, CUENTA DE DEPOSITO: CUENTA UNICA DEL TESORO"/>
    <m/>
    <m/>
    <m/>
    <m/>
    <m/>
    <m/>
    <n v="0"/>
    <n v="55.3"/>
    <s v="NO_CONCILIADO"/>
  </r>
  <r>
    <x v="44"/>
    <m/>
    <x v="44"/>
    <x v="59"/>
    <s v="O21036230002"/>
    <s v="BOD"/>
    <n v="2103623"/>
    <m/>
    <s v="00099021001 DEPOSITO DE EFECTIVO, DEPOSITANTE: JHOSELYN SARAVIA ALI, CONCEPTO: REVERSION DE BOLETA HABER MENSUAL DE ENERO 2023, CUENTA DE DEPOSITO: CUENTA UNICA DEL TESORO"/>
    <m/>
    <m/>
    <m/>
    <m/>
    <m/>
    <m/>
    <n v="0"/>
    <n v="1972"/>
    <s v="NO_CONCILIADO"/>
  </r>
  <r>
    <x v="44"/>
    <m/>
    <x v="44"/>
    <x v="59"/>
    <s v="O21036250002"/>
    <s v="BOD"/>
    <n v="2103625"/>
    <m/>
    <s v="00099021001 DEPOSITO DE EFECTIVO, DEPOSITANTE: JHOSELYN SARAVIA ALI, CONCEPTO: REVERSION DE BOLETA HABER MENSUAL DE FEBRERO 2023, CUENTA DE DEPOSITO: CUENTA UNICA DEL TESORO"/>
    <m/>
    <m/>
    <m/>
    <m/>
    <m/>
    <m/>
    <n v="0"/>
    <n v="1972"/>
    <s v="NO_CONCILIADO"/>
  </r>
  <r>
    <x v="3"/>
    <m/>
    <x v="3"/>
    <x v="59"/>
    <s v="O21036960002"/>
    <s v="BOD"/>
    <n v="2103696"/>
    <m/>
    <s v="00344018001 DEPOSITO DE EFECTIVO, DEPOSITANTE: CARLOS ALBERTO REZA AZURDUY, CONCEPTO: DEVOLUCION DE SALDOS NO UTILIZADOS AL C31 390, CUENTA DE DEPOSITO: CUENTA UNICA DEL TESORO"/>
    <m/>
    <m/>
    <m/>
    <m/>
    <m/>
    <m/>
    <n v="0"/>
    <n v="2232.04"/>
    <s v="NO_CONCILIADO"/>
  </r>
  <r>
    <x v="1"/>
    <m/>
    <x v="1"/>
    <x v="59"/>
    <s v="O21037300002"/>
    <s v="BOD"/>
    <n v="2103730"/>
    <m/>
    <s v="00099021001 DEPOSITO DE EFECTIVO, DEPOSITANTE: MAURICIO CLEVER FLORES MORALES, CONCEPTO: POR DEVOLUCIONDE MAXIMA REMUNERACION ECONOMICA PERCIBIDA EN INSTITUCION PUBLICA MES NOVIEMBRE 2022, CUENTA DE DEPOSITO: CUENTA UNICA DEL TESORO"/>
    <m/>
    <m/>
    <m/>
    <m/>
    <m/>
    <m/>
    <n v="0"/>
    <n v="1767.27"/>
    <s v="NO_CONCILIADO"/>
  </r>
  <r>
    <x v="45"/>
    <m/>
    <x v="45"/>
    <x v="59"/>
    <s v="B21036260002"/>
    <s v="BOD"/>
    <n v="2103626"/>
    <m/>
    <s v="00244012001 DEP.DE CHEQ.AJENOS,RET.DE CAM.,CONCEPTO: DEVOL DEL MONTO POR LA OBT DE UNA GARANTIA DE CUMPLIMIENTO DE CONTRATO DEL PROY CUENCA JUNTAS CORANI,DEP.: SERVICIO NACIONAL DE AEROFOTOGRAMETRIA"/>
    <m/>
    <m/>
    <m/>
    <m/>
    <m/>
    <m/>
    <n v="0"/>
    <n v="205494"/>
    <s v="NO_CONCILIADO"/>
  </r>
  <r>
    <x v="1"/>
    <m/>
    <x v="1"/>
    <x v="59"/>
    <s v="B21036460002"/>
    <s v="BOD"/>
    <n v="2103646"/>
    <m/>
    <s v="00099021001 DEP.DE CHEQ.AJENOS,RET.DE CAM.,CONCEPTO: DEVOLUCION COTIZACION EXCESO,DEP.: FUTURO DE BOLIVIA S.A. AFP , PROCEDENCIA: BANCO DE CREDITO DE BOLIVIA S.A., CHEQUE: 69257, FECHA DE EMISION:29/03/2023"/>
    <m/>
    <m/>
    <m/>
    <m/>
    <m/>
    <m/>
    <n v="0"/>
    <n v="533.79"/>
    <s v="NO_CONCILIADO"/>
  </r>
  <r>
    <x v="1"/>
    <m/>
    <x v="1"/>
    <x v="59"/>
    <s v="B21036470002"/>
    <s v="BOD"/>
    <n v="2103647"/>
    <m/>
    <s v="00099021001 DEP.DE CHEQ.AJENOS,RET.DE CAM.,CONCEPTO: DEVOLUCION DE COTIZACION EXCESO,DEP.: FUTURO DE BOLIVIA S.A. AFP , PROCEDENCIA: BANCO DE CREDITO DE BOLIVIA S.A., CHEQUE: 69258, FECHA DE EMISION:29/03/2023"/>
    <m/>
    <m/>
    <m/>
    <m/>
    <m/>
    <m/>
    <n v="0"/>
    <n v="1036.95"/>
    <s v="NO_CONCILIADO"/>
  </r>
  <r>
    <x v="1"/>
    <m/>
    <x v="1"/>
    <x v="60"/>
    <s v="B21039890002"/>
    <s v="BOD"/>
    <n v="2103989"/>
    <m/>
    <s v="00099021001 DEP.DE CHEQ.AJENOS,RET.DE CAM.,CONCEPTO: DEVOLUCION DE VIATICOS POR LA NO PRESENTACION DE DESCARGOS DEV 1275,DEP.: QUISPE CHOQUE EMMA , PROCEDENCIA: BANCO UNION S.A., CHEQUE: 3413, FECHA DE EMISION:29/03/2023"/>
    <m/>
    <m/>
    <m/>
    <m/>
    <m/>
    <m/>
    <n v="0"/>
    <n v="222"/>
    <s v="NO_CONCILIADO"/>
  </r>
  <r>
    <x v="46"/>
    <m/>
    <x v="46"/>
    <x v="38"/>
    <s v="Q17711250002"/>
    <s v="CRV"/>
    <n v="1771125"/>
    <m/>
    <s v="NUMERO DE LIBRETA CUT: 00513014201 OPERACIÓN E18 TRANSFERENCIA DEL SISTEMA FINANCIERO POR CUENTA DE TERCEROS A LA CUT TRANSFERENCIA DEL 1% DEL VALOR DE INVERSION POR ACTIVIDADES EN AREAS PROTEGIDAS DE ACUERDO A DS 2366 DESTINADAS A LA GESTION AMBIENTAL SOLICITUD YPFB CHACO SA"/>
    <m/>
    <m/>
    <m/>
    <m/>
    <m/>
    <m/>
    <n v="0"/>
    <n v="430128"/>
    <s v="NO_CONCILIADO"/>
  </r>
  <r>
    <x v="2"/>
    <m/>
    <x v="2"/>
    <x v="39"/>
    <s v="S10556050002"/>
    <s v="CRV"/>
    <n v="1055605"/>
    <m/>
    <s v="'TRANSFERENCIA'||RECIBIDA DEL EXTERIOR SEGÚN MENSAJE SWIFT Nº 3521 (REM.EXT.) DE FECHA 02-03-2023 POR PRIMER DESEMBOLSO DEL PRÉSTAMO F.ROT./AID 12/006/00. LIBRETA N° 00046057011 MSYD - RECURSOS CONVENIO FINANCIERO F.ROT./AID 12/006/00"/>
    <m/>
    <m/>
    <m/>
    <m/>
    <m/>
    <m/>
    <n v="0"/>
    <n v="37131820.359999999"/>
    <s v="NO_CONCILIADO"/>
  </r>
  <r>
    <x v="2"/>
    <m/>
    <x v="2"/>
    <x v="39"/>
    <s v="S10556050003"/>
    <s v="COB"/>
    <n v="1055605"/>
    <m/>
    <s v="'TRANSFERENCIA'||RECIBIDA DEL EXTERIOR SEGÚN MENSAJE SWIFT Nº 3521 (REM.EXT.) DE FECHA 02-03-2023 POR PRIMER DESEMBOLSO DEL PRÉSTAMO F.ROT./AID 12/006/00. LIBRETA N° 00046051101 MIN. SALUD Y DEPORTES - UCOFI. REF.: UTILES DE ESCRITORIO"/>
    <m/>
    <m/>
    <m/>
    <m/>
    <m/>
    <m/>
    <n v="50"/>
    <n v="0"/>
    <s v="NO_CONCILIADO"/>
  </r>
  <r>
    <x v="4"/>
    <m/>
    <x v="4"/>
    <x v="40"/>
    <s v="Q17725700002"/>
    <s v="CRV"/>
    <n v="1772570"/>
    <m/>
    <s v="NUMERO DE LIBRETA CUT: 00099021001 OPERACIÓN E75 TRANSFERENCIA DE LA CUENTA FISCAL BUN A LA CUT EN MN TRANSFERENCIA DE FONDOS A SOLICITUD DE: GOBIERNO AUTONOMO MUNICIPAL DE PAPEL PAMPA CITE: GAMPP/MAE-FEVL/NÂ°047/2023 CUENTA CUT 3987 LIBRETA NÂ° 00099021001 TGN-RECURSOS ORDINARIOS"/>
    <m/>
    <m/>
    <m/>
    <m/>
    <m/>
    <m/>
    <n v="0"/>
    <n v="476662.9"/>
    <s v="NO_CONCILIADO"/>
  </r>
  <r>
    <x v="47"/>
    <m/>
    <x v="47"/>
    <x v="40"/>
    <s v="Q17725720002"/>
    <s v="CRV"/>
    <n v="1772572"/>
    <m/>
    <s v="NUMERO DE LIBRETA CUT: 00303014201 OPERACIÓN E75 TRANSFERENCIA DE LA CUENTA FISCAL BUN A LA CUT EN MN TRANSFERENCIA DE FONDOS A SOLICITUD DE: GOBIERNO AUTONOMO DEPARTAMENTAL DE TARIJA, CITE: GADT/SDEF/EMM/OF.NÂ° 209/23"/>
    <m/>
    <m/>
    <m/>
    <m/>
    <m/>
    <m/>
    <n v="0"/>
    <n v="100000"/>
    <s v="NO_CONCILIADO"/>
  </r>
  <r>
    <x v="40"/>
    <m/>
    <x v="40"/>
    <x v="42"/>
    <s v="G21930490004"/>
    <s v="DVD"/>
    <n v="17796"/>
    <m/>
    <s v="VENTA DE DIVISAS CON TRANSFERENCIA DE FONDOS A SOLICITUD DE ADMINISTRADORA BOLIVIANA DE CARRETERAS SEGUN SOLICITUD 17796 REF: TRANSFERENCIA AL EXTERIOR POR CONCEPTO DE DEVOLUCION DE RECURSOS NO EJECUTADOS DEL PROYECTO CARRETERO LAIF F21 TRAMO UYUNI - TUPIZA A LA COMISION DE LA UNION EUROPEA. EQUIVA LIB. 00291068001 ABC - UE LAIF CARRTERA F21 TRAMO UYUNI - TUPIZA POR DIFERENCIAL CAMBIARIO"/>
    <m/>
    <m/>
    <m/>
    <m/>
    <m/>
    <m/>
    <n v="641759.27"/>
    <n v="0"/>
    <s v="NO_CONCILIADO"/>
  </r>
  <r>
    <x v="43"/>
    <m/>
    <x v="43"/>
    <x v="42"/>
    <s v="G21937460001"/>
    <s v="CVD"/>
    <n v="2193746"/>
    <m/>
    <s v="COBRO COSTOS DE PAPELERIA SEGUN TRANSFERENCIA DEL EXTERIOR POR ORDEN DE TRADERSOUTH LIMITED REF.: CRED SAMPLES OF BL/PURPOSE/OTHR LIB. 00593012001 EMPRESA ESTATAL YACANA - RECURSOS PROPIOS"/>
    <m/>
    <m/>
    <m/>
    <m/>
    <m/>
    <m/>
    <n v="50"/>
    <n v="0"/>
    <s v="NO_CONCILIADO"/>
  </r>
  <r>
    <x v="48"/>
    <m/>
    <x v="48"/>
    <x v="44"/>
    <s v="F0012094"/>
    <s v="NTE"/>
    <n v="5294753"/>
    <m/>
    <s v="De: 00862010001 Transferencia que realizamos a solicitud del Fondo Nacional de Desarrollo Regional mediante nota CITE: DE-GEF-FI-RSC-1151-CAR/23 correspondiente a la recuperación del GAM ORURO préstamo No 101525 del fideicomiso Proyectos de Inversión Pública (PIP) de acuerdo al informe GEF-LCR-JBM-0123-INF/23 H.R. 6-4873-R"/>
    <m/>
    <m/>
    <m/>
    <m/>
    <m/>
    <m/>
    <n v="2892101.07"/>
    <n v="0"/>
    <s v="NO_CONCILIADO"/>
  </r>
  <r>
    <x v="49"/>
    <m/>
    <x v="49"/>
    <x v="45"/>
    <s v="G21985770002"/>
    <s v="CRV"/>
    <n v="2198577"/>
    <m/>
    <s v="REGULARIZACION DE TRANSFERENCIA DEL EXTERIOR SEGUN SWIFT NO.3805 DE FECHA 10/03/2023 ORDENANTE: KENNY SCHULZ (BRAZIL) REF.: CHARTER TAB CONT.COM 04/2023 LIB. 00525012001 LBP-TRANSPORTES AEREOS BOLIVIANOS (4030001162)"/>
    <m/>
    <m/>
    <m/>
    <m/>
    <m/>
    <m/>
    <n v="0"/>
    <n v="788900"/>
    <s v="NO_CONCILIADO"/>
  </r>
  <r>
    <x v="1"/>
    <m/>
    <x v="1"/>
    <x v="47"/>
    <s v="Q17777400002"/>
    <s v="CRV"/>
    <n v="1777740"/>
    <m/>
    <s v="NUMERO DE LIBRETA CUT: 00099021001 OPERACIÓN E18 TRANSFERENCIA DEL SISTEMA FINANCIERO POR CUENTA DE TERCEROS A LA CUT reversion aporte patronal para la vivienda TGN junio julio agosto septiembre octubre noviembre dicimebre 2022 ministerio de salud y autoridad jurisdiccional administrativa minera"/>
    <m/>
    <m/>
    <m/>
    <m/>
    <m/>
    <m/>
    <n v="0"/>
    <n v="7871.4"/>
    <s v="NO_CONCILIADO"/>
  </r>
  <r>
    <x v="9"/>
    <m/>
    <x v="9"/>
    <x v="48"/>
    <s v="G22033040003"/>
    <s v="COB"/>
    <n v="17143"/>
    <m/>
    <s v="PAGO A BID PRÉSTAMO 3822/BL-BO VCTO. 15-03-2023 POR CUENTA DE TGN , NTI. 017143 VALOR 15-03-2023 CAPITAL USD 561.371,88 INTERESES USD 513.477,24 COMISIONES USD 15.998,90 CTA. 3987 CUENTA UNICA DEL TESORO LIB. 00099021001 REF.: COMISIONES BANCARIAS"/>
    <m/>
    <m/>
    <m/>
    <m/>
    <m/>
    <m/>
    <n v="5508.23"/>
    <n v="0"/>
    <s v="NO_CONCILIADO"/>
  </r>
  <r>
    <x v="4"/>
    <m/>
    <x v="4"/>
    <x v="48"/>
    <s v="Q17788340002"/>
    <s v="CRV"/>
    <n v="1778834"/>
    <m/>
    <s v="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
    <m/>
    <m/>
    <m/>
    <m/>
    <m/>
    <m/>
    <n v="0"/>
    <n v="4972.6000000000004"/>
    <s v="NO_CONCILIADO"/>
  </r>
  <r>
    <x v="1"/>
    <m/>
    <x v="1"/>
    <x v="49"/>
    <s v="F0012160"/>
    <s v="NTE"/>
    <n v="5332799"/>
    <m/>
    <s v="A:00099021001 Transferencia que realizamos a solicitud de la Empresa Nacional de Electricidad mediante nota CITE: ENDE-DEEM-3/25-23 en aplicación al Decreto Supremo No 4848 de 28 de diciembre de 2022 correspondiente al mes de febrero de 2023 H.R. 6-5466-R"/>
    <m/>
    <m/>
    <m/>
    <m/>
    <m/>
    <m/>
    <n v="0"/>
    <n v="1018235.89"/>
    <s v="NO_CONCILIADO"/>
  </r>
  <r>
    <x v="46"/>
    <m/>
    <x v="46"/>
    <x v="52"/>
    <s v="S10569140002"/>
    <s v="DEV"/>
    <n v="1056914"/>
    <m/>
    <s v="||PAGO PRÉSTAMO EXIMBANK CHINA GCL 2004 (08) 118 VCTO 21-03-2023 POR CUENTA DE YPFB, SEGÚN COD. LIQ. 017134 VALOR 21-03-2023 CAPITAL RMY 6.620.579,87 INTERESES RMY 399.441,65 CTA. NRO. 00513012002 LBP-YPFB-VENTA GAS NAT.UNRC LP CP (2011349951300) REF. COMISIÓN BANQUERO"/>
    <m/>
    <m/>
    <m/>
    <m/>
    <m/>
    <m/>
    <n v="68.599999999999994"/>
    <n v="0"/>
    <s v="NO_CONCILIADO"/>
  </r>
  <r>
    <x v="31"/>
    <m/>
    <x v="31"/>
    <x v="53"/>
    <s v="G22115380002"/>
    <s v="CRV"/>
    <n v="2211538"/>
    <m/>
    <s v="REGULARIZACION DE TRANSFERENCIA DEL EXTERIOR SEGUN SWIFT NO.4446 Y NO.4445 DE FECHA 22/03/2023 ORDENANTE: AGRARIA INDUSTRIA E COMERCIO LTDA. (JARDINOPOLIS SP BRASIL) REF.: CRED YLBGCO0047ODV23 VEX DE 13032023 CONTRATO 342971186 LIB. 00597012001 RECURSOS PROPIOS VENTAS YLB"/>
    <m/>
    <m/>
    <m/>
    <m/>
    <m/>
    <m/>
    <n v="0"/>
    <n v="585295.19999999995"/>
    <s v="NO_CONCILIADO"/>
  </r>
  <r>
    <x v="1"/>
    <m/>
    <x v="1"/>
    <x v="57"/>
    <s v="Q17861710002"/>
    <s v="CRV"/>
    <n v="1786171"/>
    <m/>
    <s v="NUMERO DE LIBRETA CUT: 00099021001 OPERACIÓN E18 TRANSFERENCIA DEL SISTEMA FINANCIERO POR CUENTA DE TERCEROS A LA CUT devolucion pagos de CC no cobrados noviembre y aguinaldo 2022"/>
    <m/>
    <m/>
    <m/>
    <m/>
    <m/>
    <m/>
    <n v="0"/>
    <n v="1096350.43"/>
    <s v="NO_CONCILIADO"/>
  </r>
  <r>
    <x v="50"/>
    <m/>
    <x v="50"/>
    <x v="58"/>
    <s v="Q17867360002"/>
    <s v="CRV"/>
    <n v="1786736"/>
    <m/>
    <s v="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
    <m/>
    <m/>
    <m/>
    <m/>
    <m/>
    <m/>
    <n v="0"/>
    <n v="28540.3"/>
    <s v="NO_CONCILIADO"/>
  </r>
  <r>
    <x v="4"/>
    <m/>
    <x v="4"/>
    <x v="58"/>
    <s v="Q17867370002"/>
    <s v="CRV"/>
    <n v="1786737"/>
    <m/>
    <s v="NUMERO DE LIBRETA CUT: 00099021001 OPERACIÓN E75 TRANSFERENCIA DE LA CUENTA FISCAL BUN A LA CUT EN MN TRANSFERENCIA DE FONDOS A SOLICITUD DE: GOBIERNO AUTONOMO DPTAL. COCHABAMBA CITE : CE/UT YCP/031/2023 CUENTA CUT 3987069001 LIBRETA NÂ° 00099021001 &quot;TGN RECURSOS ORDINARIOS &quot;."/>
    <m/>
    <m/>
    <m/>
    <m/>
    <m/>
    <m/>
    <n v="0"/>
    <n v="118446.68"/>
    <s v="NO_CONCILIADO"/>
  </r>
  <r>
    <x v="1"/>
    <m/>
    <x v="1"/>
    <x v="59"/>
    <s v="G22203280003"/>
    <s v="CVD"/>
    <n v="2220328"/>
    <m/>
    <s v="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
    <m/>
    <m/>
    <m/>
    <m/>
    <m/>
    <m/>
    <n v="50"/>
    <n v="0"/>
    <s v="NO_CONCILIADO"/>
  </r>
  <r>
    <x v="49"/>
    <m/>
    <x v="49"/>
    <x v="59"/>
    <s v="G22210890002"/>
    <s v="CRV"/>
    <n v="2221089"/>
    <m/>
    <s v="REGULARIZACION DE TRANSFERENCIA DEL EXTERIOR SEGUN SWIFT NO.4841 Y NO.4840 DE FECHA 30/03/2023 ORDENANTE: BOLIVIANA DE AVIACIÓN -BOA INC (DORAL FL) REF.: FACTURA NO.213 RFB 2083983 25.00 FEE DEDUCTED LIB. 00525012001 LBP-TRANSPORTES AEREOS BOLIVIANOS (4030001162)"/>
    <m/>
    <m/>
    <m/>
    <m/>
    <m/>
    <m/>
    <n v="0"/>
    <n v="160764.1"/>
    <s v="NO_CONCILIADO"/>
  </r>
  <r>
    <x v="51"/>
    <m/>
    <x v="51"/>
    <x v="60"/>
    <s v="Q17886140002"/>
    <s v="CRV"/>
    <n v="1788614"/>
    <m/>
    <s v="NUMERO DE LIBRETA CUT: 0013032001 OPERACIÓN E18 TRANSFERENCIA DEL SISTEMA FINANCIERO POR CUENTA DE TERCEROS A LA CUT TRANSFERENCIA GARANTIA DE MOTANTACARGA POR URANEL"/>
    <m/>
    <m/>
    <m/>
    <m/>
    <m/>
    <m/>
    <n v="0"/>
    <n v="27927"/>
    <s v="NO_CONCILIADO"/>
  </r>
  <r>
    <x v="11"/>
    <m/>
    <x v="11"/>
    <x v="60"/>
    <s v="T04434780001"/>
    <s v="DEV"/>
    <n v="443478"/>
    <m/>
    <s v="CONTABILIZACION ORDENES DE TRANSFERENCIA GRACOS"/>
    <m/>
    <m/>
    <m/>
    <m/>
    <m/>
    <m/>
    <n v="4091301.74"/>
    <n v="0"/>
    <s v="NO_CONCILIADO"/>
  </r>
  <r>
    <x v="11"/>
    <m/>
    <x v="11"/>
    <x v="60"/>
    <s v="T04434760001"/>
    <s v="DEV"/>
    <n v="443476"/>
    <m/>
    <s v="CONTABILIZACION ORDENES DE TRANSFERENCIA GRACOS"/>
    <m/>
    <m/>
    <m/>
    <m/>
    <m/>
    <m/>
    <n v="216733.88"/>
    <n v="0"/>
    <s v="NO_CONCILIADO"/>
  </r>
  <r>
    <x v="11"/>
    <m/>
    <x v="11"/>
    <x v="60"/>
    <s v="T04434820001"/>
    <s v="DEV"/>
    <n v="443482"/>
    <m/>
    <s v="CONTABILIZACION ORDENES DE TRANSFERENCIA GRACOS"/>
    <m/>
    <m/>
    <m/>
    <m/>
    <m/>
    <m/>
    <n v="573445.24"/>
    <n v="0"/>
    <s v="NO_CONCILIADO"/>
  </r>
  <r>
    <x v="11"/>
    <m/>
    <x v="11"/>
    <x v="60"/>
    <s v="T04434840001"/>
    <s v="DEV"/>
    <n v="443484"/>
    <m/>
    <s v="CONTABILIZACION ORDENES DE TRANSFERENCIA GRACOS"/>
    <m/>
    <m/>
    <m/>
    <m/>
    <m/>
    <m/>
    <n v="16566966.34"/>
    <n v="0"/>
    <s v="NO_CONCILIADO"/>
  </r>
  <r>
    <x v="11"/>
    <m/>
    <x v="11"/>
    <x v="60"/>
    <s v="T04434860001"/>
    <s v="DEV"/>
    <n v="443486"/>
    <m/>
    <s v="CONTABILIZACION ORDENES DE TRANSFERENCIA GRACOS"/>
    <m/>
    <m/>
    <m/>
    <m/>
    <m/>
    <m/>
    <n v="11237240.810000001"/>
    <n v="0"/>
    <s v="NO_CONCILIADO"/>
  </r>
  <r>
    <x v="11"/>
    <m/>
    <x v="11"/>
    <x v="60"/>
    <s v="T04434880001"/>
    <s v="DEV"/>
    <n v="443488"/>
    <m/>
    <s v="CONTABILIZACION ORDENES DE TRANSFERENCIA GRACOS"/>
    <m/>
    <m/>
    <m/>
    <m/>
    <m/>
    <m/>
    <n v="3048003.03"/>
    <n v="0"/>
    <s v="NO_CONCILIADO"/>
  </r>
  <r>
    <x v="11"/>
    <m/>
    <x v="11"/>
    <x v="60"/>
    <s v="T04434900001"/>
    <s v="DEV"/>
    <n v="443490"/>
    <m/>
    <s v="CONTABILIZACION ORDENES DE TRANSFERENCIA GRACOS"/>
    <m/>
    <m/>
    <m/>
    <m/>
    <m/>
    <m/>
    <n v="109521"/>
    <n v="0"/>
    <s v="NO_CONCILIADO"/>
  </r>
  <r>
    <x v="11"/>
    <m/>
    <x v="11"/>
    <x v="60"/>
    <s v="T04434920001"/>
    <s v="DEV"/>
    <n v="443492"/>
    <m/>
    <s v="CONTABILIZACION ORDENES DE TRANSFERENCIA GRACOS"/>
    <m/>
    <m/>
    <m/>
    <m/>
    <m/>
    <m/>
    <n v="2067436.07"/>
    <n v="0"/>
    <s v="NO_CONCILIADO"/>
  </r>
  <r>
    <x v="11"/>
    <m/>
    <x v="11"/>
    <x v="60"/>
    <s v="T04434940001"/>
    <s v="DEV"/>
    <n v="443494"/>
    <m/>
    <s v="CONTABILIZACION ORDENES DE TRANSFERENCIA GRACOS"/>
    <m/>
    <m/>
    <m/>
    <m/>
    <m/>
    <m/>
    <n v="2177154.15"/>
    <n v="0"/>
    <s v="NO_CONCILIADO"/>
  </r>
  <r>
    <x v="11"/>
    <m/>
    <x v="11"/>
    <x v="60"/>
    <s v="T04434960001"/>
    <s v="DEV"/>
    <n v="443496"/>
    <m/>
    <s v="CONTABILIZACION ORDENES DE TRANSFERENCIA GRACOS"/>
    <m/>
    <m/>
    <m/>
    <m/>
    <m/>
    <m/>
    <n v="508449.48"/>
    <n v="0"/>
    <s v="NO_CONCILIADO"/>
  </r>
  <r>
    <x v="11"/>
    <m/>
    <x v="11"/>
    <x v="60"/>
    <s v="T04434980001"/>
    <s v="DEV"/>
    <n v="443498"/>
    <m/>
    <s v="CONTABILIZACION ORDENES DE TRANSFERENCIA GRACOS"/>
    <m/>
    <m/>
    <m/>
    <m/>
    <m/>
    <m/>
    <n v="5970422.7800000003"/>
    <n v="0"/>
    <s v="NO_CONCILIADO"/>
  </r>
  <r>
    <x v="11"/>
    <m/>
    <x v="11"/>
    <x v="60"/>
    <s v="T04435000001"/>
    <s v="DEV"/>
    <n v="443500"/>
    <m/>
    <s v="CONTABILIZACION ORDENES DE TRANSFERENCIA GRACOS"/>
    <m/>
    <m/>
    <m/>
    <m/>
    <m/>
    <m/>
    <n v="1396516.27"/>
    <n v="0"/>
    <s v="NO_CONCILIADO"/>
  </r>
  <r>
    <x v="11"/>
    <m/>
    <x v="11"/>
    <x v="60"/>
    <s v="T04434560001"/>
    <s v="DEV"/>
    <n v="443456"/>
    <m/>
    <s v="CONTABILIZACION ORDENES DE TRANSFERENCIA GRACOS"/>
    <m/>
    <m/>
    <m/>
    <m/>
    <m/>
    <m/>
    <n v="2266888.65"/>
    <n v="0"/>
    <s v="NO_CONCILIADO"/>
  </r>
  <r>
    <x v="11"/>
    <m/>
    <x v="11"/>
    <x v="60"/>
    <s v="T04434580001"/>
    <s v="DEV"/>
    <n v="443458"/>
    <m/>
    <s v="CONTABILIZACION ORDENES DE TRANSFERENCIA GRACOS"/>
    <m/>
    <m/>
    <m/>
    <m/>
    <m/>
    <m/>
    <n v="2665231.4900000002"/>
    <n v="0"/>
    <s v="NO_CONCILIADO"/>
  </r>
  <r>
    <x v="11"/>
    <m/>
    <x v="11"/>
    <x v="60"/>
    <s v="T04434600001"/>
    <s v="DEV"/>
    <n v="443460"/>
    <m/>
    <s v="CONTABILIZACION ORDENES DE TRANSFERENCIA GRACOS"/>
    <m/>
    <m/>
    <m/>
    <m/>
    <m/>
    <m/>
    <n v="2665231.4900000002"/>
    <n v="0"/>
    <s v="NO_CONCILIADO"/>
  </r>
  <r>
    <x v="11"/>
    <m/>
    <x v="11"/>
    <x v="60"/>
    <s v="T04434620001"/>
    <s v="DEV"/>
    <n v="443462"/>
    <m/>
    <s v="CONTABILIZACION ORDENES DE TRANSFERENCIA GRACOS"/>
    <m/>
    <m/>
    <m/>
    <m/>
    <m/>
    <m/>
    <n v="2665231.4900000002"/>
    <n v="0"/>
    <s v="NO_CONCILIADO"/>
  </r>
  <r>
    <x v="11"/>
    <m/>
    <x v="11"/>
    <x v="60"/>
    <s v="T04434640001"/>
    <s v="DEV"/>
    <n v="443464"/>
    <m/>
    <s v="CONTABILIZACION ORDENES DE TRANSFERENCIA GRACOS"/>
    <m/>
    <m/>
    <m/>
    <m/>
    <m/>
    <m/>
    <n v="1758439.17"/>
    <n v="0"/>
    <s v="NO_CONCILIADO"/>
  </r>
  <r>
    <x v="11"/>
    <m/>
    <x v="11"/>
    <x v="60"/>
    <s v="T04434660001"/>
    <s v="DEV"/>
    <n v="443466"/>
    <m/>
    <s v="CONTABILIZACION ORDENES DE TRANSFERENCIA GRACOS"/>
    <m/>
    <m/>
    <m/>
    <m/>
    <m/>
    <m/>
    <n v="89734.56"/>
    <n v="0"/>
    <s v="NO_CONCILIADO"/>
  </r>
  <r>
    <x v="11"/>
    <m/>
    <x v="11"/>
    <x v="60"/>
    <s v="T04434680001"/>
    <s v="DEV"/>
    <n v="443468"/>
    <m/>
    <s v="CONTABILIZACION ORDENES DE TRANSFERENCIA GRACOS"/>
    <m/>
    <m/>
    <m/>
    <m/>
    <m/>
    <m/>
    <n v="93152.08"/>
    <n v="0"/>
    <s v="NO_CONCILIADO"/>
  </r>
  <r>
    <x v="11"/>
    <m/>
    <x v="11"/>
    <x v="60"/>
    <s v="T04434700001"/>
    <s v="DEV"/>
    <n v="443470"/>
    <m/>
    <s v="CONTABILIZACION ORDENES DE TRANSFERENCIA GRACOS"/>
    <m/>
    <m/>
    <m/>
    <m/>
    <m/>
    <m/>
    <n v="4829759.68"/>
    <n v="0"/>
    <s v="NO_CONCILIADO"/>
  </r>
  <r>
    <x v="11"/>
    <m/>
    <x v="11"/>
    <x v="60"/>
    <s v="T04434720001"/>
    <s v="DEV"/>
    <n v="443472"/>
    <m/>
    <s v="CONTABILIZACION ORDENES DE TRANSFERENCIA GRACOS"/>
    <m/>
    <m/>
    <m/>
    <m/>
    <m/>
    <m/>
    <n v="255853.24"/>
    <n v="0"/>
    <s v="NO_CONCILIADO"/>
  </r>
  <r>
    <x v="11"/>
    <m/>
    <x v="11"/>
    <x v="60"/>
    <s v="T04434740001"/>
    <s v="DEV"/>
    <n v="443474"/>
    <m/>
    <s v="CONTABILIZACION ORDENES DE TRANSFERENCIA GRACOS"/>
    <m/>
    <m/>
    <m/>
    <m/>
    <m/>
    <m/>
    <n v="246466.42"/>
    <n v="0"/>
    <s v="NO_CONCILIADO"/>
  </r>
  <r>
    <x v="11"/>
    <m/>
    <x v="11"/>
    <x v="60"/>
    <s v="T04434800001"/>
    <s v="DEV"/>
    <n v="443480"/>
    <m/>
    <s v="CONTABILIZACION ORDENES DE TRANSFERENCIA GRACOS"/>
    <m/>
    <m/>
    <m/>
    <m/>
    <m/>
    <m/>
    <n v="208782.32"/>
    <n v="0"/>
    <s v="NO_CONCILIADO"/>
  </r>
  <r>
    <x v="11"/>
    <m/>
    <x v="11"/>
    <x v="60"/>
    <s v="T04435240001"/>
    <s v="DEV"/>
    <n v="443524"/>
    <m/>
    <s v="CONTABILIZACION ORDENES DE TRANSFERENCIA GRACOS"/>
    <m/>
    <m/>
    <m/>
    <m/>
    <m/>
    <m/>
    <n v="42162673.240000002"/>
    <n v="0"/>
    <s v="NO_CONCILIADO"/>
  </r>
  <r>
    <x v="11"/>
    <m/>
    <x v="11"/>
    <x v="60"/>
    <s v="T04435260001"/>
    <s v="DEV"/>
    <n v="443526"/>
    <m/>
    <s v="CONTABILIZACION ORDENES DE TRANSFERENCIA GRACOS"/>
    <m/>
    <m/>
    <m/>
    <m/>
    <m/>
    <m/>
    <n v="7435469.1399999997"/>
    <n v="0"/>
    <s v="NO_CONCILIADO"/>
  </r>
  <r>
    <x v="11"/>
    <m/>
    <x v="11"/>
    <x v="60"/>
    <s v="T04435280001"/>
    <s v="DEV"/>
    <n v="443528"/>
    <m/>
    <s v="CONTABILIZACION ORDENES DE TRANSFERENCIA GRACOS"/>
    <m/>
    <m/>
    <m/>
    <m/>
    <m/>
    <m/>
    <n v="17283.02"/>
    <n v="0"/>
    <s v="NO_CONCILIADO"/>
  </r>
  <r>
    <x v="11"/>
    <m/>
    <x v="11"/>
    <x v="60"/>
    <s v="T04435300001"/>
    <s v="DEV"/>
    <n v="443530"/>
    <m/>
    <s v="CONTABILIZACION ORDENES DE TRANSFERENCIA GRACOS"/>
    <m/>
    <m/>
    <m/>
    <m/>
    <m/>
    <m/>
    <n v="598.26"/>
    <n v="0"/>
    <s v="NO_CONCILIADO"/>
  </r>
  <r>
    <x v="11"/>
    <m/>
    <x v="11"/>
    <x v="60"/>
    <s v="T04435320001"/>
    <s v="DEV"/>
    <n v="443532"/>
    <m/>
    <s v="CONTABILIZACION ORDENES DE TRANSFERENCIA GRACOS"/>
    <m/>
    <m/>
    <m/>
    <m/>
    <m/>
    <m/>
    <n v="621.04"/>
    <n v="0"/>
    <s v="NO_CONCILIADO"/>
  </r>
  <r>
    <x v="11"/>
    <m/>
    <x v="11"/>
    <x v="60"/>
    <s v="T04435340001"/>
    <s v="DEV"/>
    <n v="443534"/>
    <m/>
    <s v="CONTABILIZACION ORDENES DE TRANSFERENCIA GRACOS"/>
    <m/>
    <m/>
    <m/>
    <m/>
    <m/>
    <m/>
    <n v="15112.58"/>
    <n v="0"/>
    <s v="NO_CONCILIADO"/>
  </r>
  <r>
    <x v="11"/>
    <m/>
    <x v="11"/>
    <x v="60"/>
    <s v="T04435420001"/>
    <s v="DEV"/>
    <n v="443542"/>
    <m/>
    <s v="CONTABILIZACION ORDENES DE TRANSFERENCIA GRACOS"/>
    <m/>
    <m/>
    <m/>
    <m/>
    <m/>
    <m/>
    <n v="6108.21"/>
    <n v="0"/>
    <s v="NO_CONCILIADO"/>
  </r>
  <r>
    <x v="11"/>
    <m/>
    <x v="11"/>
    <x v="60"/>
    <s v="T04435360001"/>
    <s v="DEV"/>
    <n v="443536"/>
    <m/>
    <s v="CONTABILIZACION ORDENES DE TRANSFERENCIA GRACOS"/>
    <m/>
    <m/>
    <m/>
    <m/>
    <m/>
    <m/>
    <n v="15112.58"/>
    <n v="0"/>
    <s v="NO_CONCILIADO"/>
  </r>
  <r>
    <x v="11"/>
    <m/>
    <x v="11"/>
    <x v="60"/>
    <s v="T04435380001"/>
    <s v="DEV"/>
    <n v="443538"/>
    <m/>
    <s v="CONTABILIZACION ORDENES DE TRANSFERENCIA GRACOS"/>
    <m/>
    <m/>
    <m/>
    <m/>
    <m/>
    <m/>
    <n v="15112.58"/>
    <n v="0"/>
    <s v="NO_CONCILIADO"/>
  </r>
  <r>
    <x v="11"/>
    <m/>
    <x v="11"/>
    <x v="60"/>
    <s v="T04435400001"/>
    <s v="DEV"/>
    <n v="443540"/>
    <m/>
    <s v="CONTABILIZACION ORDENES DE TRANSFERENCIA GRACOS"/>
    <m/>
    <m/>
    <m/>
    <m/>
    <m/>
    <m/>
    <n v="15112.58"/>
    <n v="0"/>
    <s v="NO_CONCILIADO"/>
  </r>
  <r>
    <x v="11"/>
    <m/>
    <x v="11"/>
    <x v="60"/>
    <s v="T04435440001"/>
    <s v="DEV"/>
    <n v="443544"/>
    <m/>
    <s v="CONTABILIZACION ORDENES DE TRANSFERENCIA GRACOS"/>
    <m/>
    <m/>
    <m/>
    <m/>
    <m/>
    <m/>
    <n v="4143.17"/>
    <n v="0"/>
    <s v="NO_CONCILIADO"/>
  </r>
  <r>
    <x v="11"/>
    <m/>
    <x v="11"/>
    <x v="60"/>
    <s v="T04435460001"/>
    <s v="DEV"/>
    <n v="443546"/>
    <m/>
    <s v="CONTABILIZACION ORDENES DE TRANSFERENCIA GRACOS"/>
    <m/>
    <m/>
    <m/>
    <m/>
    <m/>
    <m/>
    <n v="211.43"/>
    <n v="0"/>
    <s v="NO_CONCILIADO"/>
  </r>
  <r>
    <x v="11"/>
    <m/>
    <x v="11"/>
    <x v="60"/>
    <s v="T04435480001"/>
    <s v="DEV"/>
    <n v="443548"/>
    <m/>
    <s v="CONTABILIZACION ORDENES DE TRANSFERENCIA GRACOS"/>
    <m/>
    <m/>
    <m/>
    <m/>
    <m/>
    <m/>
    <n v="5341.13"/>
    <n v="0"/>
    <s v="NO_CONCILIADO"/>
  </r>
  <r>
    <x v="11"/>
    <m/>
    <x v="11"/>
    <x v="60"/>
    <s v="T04435500001"/>
    <s v="DEV"/>
    <n v="443550"/>
    <m/>
    <s v="CONTABILIZACION ORDENES DE TRANSFERENCIA GRACOS"/>
    <m/>
    <m/>
    <m/>
    <m/>
    <m/>
    <m/>
    <n v="5341.13"/>
    <n v="0"/>
    <s v="NO_CONCILIADO"/>
  </r>
  <r>
    <x v="11"/>
    <m/>
    <x v="11"/>
    <x v="60"/>
    <s v="T04435520001"/>
    <s v="DEV"/>
    <n v="443552"/>
    <m/>
    <s v="CONTABILIZACION ORDENES DE TRANSFERENCIA GRACOS"/>
    <m/>
    <m/>
    <m/>
    <m/>
    <m/>
    <m/>
    <n v="5341.13"/>
    <n v="0"/>
    <s v="NO_CONCILIADO"/>
  </r>
  <r>
    <x v="11"/>
    <m/>
    <x v="11"/>
    <x v="60"/>
    <s v="T04435540001"/>
    <s v="DEV"/>
    <n v="443554"/>
    <m/>
    <s v="CONTABILIZACION ORDENES DE TRANSFERENCIA GRACOS"/>
    <m/>
    <m/>
    <m/>
    <m/>
    <m/>
    <m/>
    <n v="5341.13"/>
    <n v="0"/>
    <s v="NO_CONCILIADO"/>
  </r>
  <r>
    <x v="11"/>
    <m/>
    <x v="11"/>
    <x v="60"/>
    <s v="T04435560001"/>
    <s v="DEV"/>
    <n v="443556"/>
    <m/>
    <s v="CONTABILIZACION ORDENES DE TRANSFERENCIA GRACOS"/>
    <m/>
    <m/>
    <m/>
    <m/>
    <m/>
    <m/>
    <n v="47469.83"/>
    <n v="0"/>
    <s v="NO_CONCILIADO"/>
  </r>
  <r>
    <x v="11"/>
    <m/>
    <x v="11"/>
    <x v="60"/>
    <s v="T04435580001"/>
    <s v="DEV"/>
    <n v="443558"/>
    <m/>
    <s v="CONTABILIZACION ORDENES DE TRANSFERENCIA GRACOS"/>
    <m/>
    <m/>
    <m/>
    <m/>
    <m/>
    <m/>
    <n v="32198.37"/>
    <n v="0"/>
    <s v="NO_CONCILIADO"/>
  </r>
  <r>
    <x v="11"/>
    <m/>
    <x v="11"/>
    <x v="60"/>
    <s v="T04435600001"/>
    <s v="DEV"/>
    <n v="443560"/>
    <m/>
    <s v="CONTABILIZACION ORDENES DE TRANSFERENCIA GRACOS"/>
    <m/>
    <m/>
    <m/>
    <m/>
    <m/>
    <m/>
    <n v="1705.67"/>
    <n v="0"/>
    <s v="NO_CONCILIADO"/>
  </r>
  <r>
    <x v="11"/>
    <m/>
    <x v="11"/>
    <x v="60"/>
    <s v="T04435620001"/>
    <s v="DEV"/>
    <n v="443562"/>
    <m/>
    <s v="CONTABILIZACION ORDENES DE TRANSFERENCIA GRACOS"/>
    <m/>
    <m/>
    <m/>
    <m/>
    <m/>
    <m/>
    <n v="41508.49"/>
    <n v="0"/>
    <s v="NO_CONCILIADO"/>
  </r>
  <r>
    <x v="11"/>
    <m/>
    <x v="11"/>
    <x v="60"/>
    <s v="T04435640001"/>
    <s v="DEV"/>
    <n v="443564"/>
    <m/>
    <s v="CONTABILIZACION ORDENES DE TRANSFERENCIA GRACOS"/>
    <m/>
    <m/>
    <m/>
    <m/>
    <m/>
    <m/>
    <n v="41508.49"/>
    <n v="0"/>
    <s v="NO_CONCILIADO"/>
  </r>
  <r>
    <x v="11"/>
    <m/>
    <x v="11"/>
    <x v="60"/>
    <s v="T04435660001"/>
    <s v="DEV"/>
    <n v="443566"/>
    <m/>
    <s v="CONTABILIZACION ORDENES DE TRANSFERENCIA GRACOS"/>
    <m/>
    <m/>
    <m/>
    <m/>
    <m/>
    <m/>
    <n v="41508.49"/>
    <n v="0"/>
    <s v="NO_CONCILIADO"/>
  </r>
  <r>
    <x v="11"/>
    <m/>
    <x v="11"/>
    <x v="60"/>
    <s v="T04435680001"/>
    <s v="DEV"/>
    <n v="443568"/>
    <m/>
    <s v="CONTABILIZACION ORDENES DE TRANSFERENCIA GRACOS"/>
    <m/>
    <m/>
    <m/>
    <m/>
    <m/>
    <m/>
    <n v="41508.49"/>
    <n v="0"/>
    <s v="NO_CONCILIADO"/>
  </r>
  <r>
    <x v="11"/>
    <m/>
    <x v="11"/>
    <x v="60"/>
    <s v="T04435700001"/>
    <s v="DEV"/>
    <n v="443570"/>
    <m/>
    <s v="CONTABILIZACION ORDENES DE TRANSFERENCIA GRACOS"/>
    <m/>
    <m/>
    <m/>
    <m/>
    <m/>
    <m/>
    <n v="49569.81"/>
    <n v="0"/>
    <s v="NO_CONCILIADO"/>
  </r>
  <r>
    <x v="11"/>
    <m/>
    <x v="11"/>
    <x v="60"/>
    <s v="T04435720001"/>
    <s v="DEV"/>
    <n v="443572"/>
    <m/>
    <s v="CONTABILIZACION ORDENES DE TRANSFERENCIA GRACOS"/>
    <m/>
    <m/>
    <m/>
    <m/>
    <m/>
    <m/>
    <n v="5121.68"/>
    <n v="0"/>
    <s v="NO_CONCILIADO"/>
  </r>
  <r>
    <x v="11"/>
    <m/>
    <x v="11"/>
    <x v="60"/>
    <s v="T04435740001"/>
    <s v="DEV"/>
    <n v="443574"/>
    <m/>
    <s v="CONTABILIZACION ORDENES DE TRANSFERENCIA GRACOS"/>
    <m/>
    <m/>
    <m/>
    <m/>
    <m/>
    <m/>
    <n v="1197.96"/>
    <n v="0"/>
    <s v="NO_CONCILIADO"/>
  </r>
  <r>
    <x v="11"/>
    <m/>
    <x v="11"/>
    <x v="60"/>
    <s v="T04435760001"/>
    <s v="DEV"/>
    <n v="443576"/>
    <m/>
    <s v="CONTABILIZACION ORDENES DE TRANSFERENCIA GRACOS"/>
    <m/>
    <m/>
    <m/>
    <m/>
    <m/>
    <m/>
    <n v="14514.39"/>
    <n v="0"/>
    <s v="NO_CONCILIADO"/>
  </r>
  <r>
    <x v="11"/>
    <m/>
    <x v="11"/>
    <x v="60"/>
    <s v="T04435780001"/>
    <s v="DEV"/>
    <n v="443578"/>
    <m/>
    <s v="CONTABILIZACION ORDENES DE TRANSFERENCIA GRACOS"/>
    <m/>
    <m/>
    <m/>
    <m/>
    <m/>
    <m/>
    <n v="3389.66"/>
    <n v="0"/>
    <s v="NO_CONCILIADO"/>
  </r>
  <r>
    <x v="11"/>
    <m/>
    <x v="11"/>
    <x v="60"/>
    <s v="T04435800001"/>
    <s v="DEV"/>
    <n v="443580"/>
    <m/>
    <s v="CONTABILIZACION ORDENES DE TRANSFERENCIA GRACOS"/>
    <m/>
    <m/>
    <m/>
    <m/>
    <m/>
    <m/>
    <n v="9310.1200000000008"/>
    <n v="0"/>
    <s v="NO_CONCILIADO"/>
  </r>
  <r>
    <x v="11"/>
    <m/>
    <x v="11"/>
    <x v="60"/>
    <s v="T04435820001"/>
    <s v="DEV"/>
    <n v="443582"/>
    <m/>
    <s v="CONTABILIZACION ORDENES DE TRANSFERENCIA GRACOS"/>
    <m/>
    <m/>
    <m/>
    <m/>
    <m/>
    <m/>
    <n v="39802.82"/>
    <n v="0"/>
    <s v="NO_CONCILIADO"/>
  </r>
  <r>
    <x v="11"/>
    <m/>
    <x v="11"/>
    <x v="60"/>
    <s v="T04435850001"/>
    <s v="DEV"/>
    <n v="443585"/>
    <m/>
    <s v="CONTABILIZACION ORDENES DE TRANSFERENCIA GRACOS"/>
    <m/>
    <m/>
    <m/>
    <m/>
    <m/>
    <m/>
    <n v="2266888.65"/>
    <n v="0"/>
    <s v="NO_CONCILIADO"/>
  </r>
  <r>
    <x v="11"/>
    <m/>
    <x v="11"/>
    <x v="60"/>
    <s v="T04435870001"/>
    <s v="DEV"/>
    <n v="443587"/>
    <m/>
    <s v="CONTABILIZACION ORDENES DE TRANSFERENCIA GRACOS"/>
    <m/>
    <m/>
    <m/>
    <m/>
    <m/>
    <m/>
    <n v="2266888.65"/>
    <n v="0"/>
    <s v="NO_CONCILIADO"/>
  </r>
  <r>
    <x v="11"/>
    <m/>
    <x v="11"/>
    <x v="60"/>
    <s v="T04435890001"/>
    <s v="DEV"/>
    <n v="443589"/>
    <m/>
    <s v="CONTABILIZACION ORDENES DE TRANSFERENCIA GRACOS"/>
    <m/>
    <m/>
    <m/>
    <m/>
    <m/>
    <m/>
    <n v="2266888.65"/>
    <n v="0"/>
    <s v="NO_CONCILIADO"/>
  </r>
  <r>
    <x v="11"/>
    <m/>
    <x v="11"/>
    <x v="60"/>
    <s v="T04435910001"/>
    <s v="DEV"/>
    <n v="443591"/>
    <m/>
    <s v="CONTABILIZACION ORDENES DE TRANSFERENCIA GRACOS"/>
    <m/>
    <m/>
    <m/>
    <m/>
    <m/>
    <m/>
    <n v="2266888.65"/>
    <n v="0"/>
    <s v="NO_CONCILIADO"/>
  </r>
  <r>
    <x v="11"/>
    <m/>
    <x v="11"/>
    <x v="60"/>
    <s v="T04435930001"/>
    <s v="DEV"/>
    <n v="443593"/>
    <m/>
    <s v="CONTABILIZACION ORDENES DE TRANSFERENCIA GRACOS"/>
    <m/>
    <m/>
    <m/>
    <m/>
    <m/>
    <m/>
    <n v="6226275.9400000004"/>
    <n v="0"/>
    <s v="NO_CONCILIADO"/>
  </r>
  <r>
    <x v="11"/>
    <m/>
    <x v="11"/>
    <x v="60"/>
    <s v="T04435950001"/>
    <s v="DEV"/>
    <n v="443595"/>
    <m/>
    <s v="CONTABILIZACION ORDENES DE TRANSFERENCIA GRACOS"/>
    <m/>
    <m/>
    <m/>
    <m/>
    <m/>
    <m/>
    <n v="6226275.9400000004"/>
    <n v="0"/>
    <s v="NO_CONCILIADO"/>
  </r>
  <r>
    <x v="11"/>
    <m/>
    <x v="11"/>
    <x v="60"/>
    <s v="T04435970001"/>
    <s v="DEV"/>
    <n v="443597"/>
    <m/>
    <s v="CONTABILIZACION ORDENES DE TRANSFERENCIA GRACOS"/>
    <m/>
    <m/>
    <m/>
    <m/>
    <m/>
    <m/>
    <n v="6226275.9400000004"/>
    <n v="0"/>
    <s v="NO_CONCILIADO"/>
  </r>
  <r>
    <x v="11"/>
    <m/>
    <x v="11"/>
    <x v="60"/>
    <s v="T04435990001"/>
    <s v="DEV"/>
    <n v="443599"/>
    <m/>
    <s v="CONTABILIZACION ORDENES DE TRANSFERENCIA GRACOS"/>
    <m/>
    <m/>
    <m/>
    <m/>
    <m/>
    <m/>
    <n v="6226275.9400000004"/>
    <n v="0"/>
    <s v="NO_CONCILIADO"/>
  </r>
  <r>
    <x v="11"/>
    <m/>
    <x v="11"/>
    <x v="60"/>
    <s v="T04436010001"/>
    <s v="DEV"/>
    <n v="443601"/>
    <m/>
    <s v="CONTABILIZACION ORDENES DE TRANSFERENCIA GRACOS"/>
    <m/>
    <m/>
    <m/>
    <m/>
    <m/>
    <m/>
    <n v="6226275.9400000004"/>
    <n v="0"/>
    <s v="NO_CONCILIADO"/>
  </r>
  <r>
    <x v="11"/>
    <m/>
    <x v="11"/>
    <x v="60"/>
    <s v="T04436030001"/>
    <s v="DEV"/>
    <n v="443603"/>
    <m/>
    <s v="CONTABILIZACION ORDENES DE TRANSFERENCIA GRACOS"/>
    <m/>
    <m/>
    <m/>
    <m/>
    <m/>
    <m/>
    <n v="5274294.26"/>
    <n v="0"/>
    <s v="NO_CONCILIADO"/>
  </r>
  <r>
    <x v="11"/>
    <m/>
    <x v="11"/>
    <x v="60"/>
    <s v="T04436110001"/>
    <s v="DEV"/>
    <n v="443611"/>
    <m/>
    <s v="CONTABILIZACION ORDENES DE TRANSFERENCIA GRACOS"/>
    <m/>
    <m/>
    <m/>
    <m/>
    <m/>
    <m/>
    <n v="5274294.26"/>
    <n v="0"/>
    <s v="NO_CONCILIADO"/>
  </r>
  <r>
    <x v="11"/>
    <m/>
    <x v="11"/>
    <x v="60"/>
    <s v="T04436050001"/>
    <s v="DEV"/>
    <n v="443605"/>
    <m/>
    <s v="CONTABILIZACION ORDENES DE TRANSFERENCIA GRACOS"/>
    <m/>
    <m/>
    <m/>
    <m/>
    <m/>
    <m/>
    <n v="5274294.26"/>
    <n v="0"/>
    <s v="NO_CONCILIADO"/>
  </r>
  <r>
    <x v="11"/>
    <m/>
    <x v="11"/>
    <x v="60"/>
    <s v="T04436070001"/>
    <s v="DEV"/>
    <n v="443607"/>
    <m/>
    <s v="CONTABILIZACION ORDENES DE TRANSFERENCIA GRACOS"/>
    <m/>
    <m/>
    <m/>
    <m/>
    <m/>
    <m/>
    <n v="5274294.26"/>
    <n v="0"/>
    <s v="NO_CONCILIADO"/>
  </r>
  <r>
    <x v="11"/>
    <m/>
    <x v="11"/>
    <x v="60"/>
    <s v="T04436090001"/>
    <s v="DEV"/>
    <n v="443609"/>
    <m/>
    <s v="CONTABILIZACION ORDENES DE TRANSFERENCIA GRACOS"/>
    <m/>
    <m/>
    <m/>
    <m/>
    <m/>
    <m/>
    <n v="5274294.26"/>
    <n v="0"/>
    <s v="NO_CONCILIADO"/>
  </r>
  <r>
    <x v="11"/>
    <m/>
    <x v="11"/>
    <x v="60"/>
    <s v="T04436130001"/>
    <s v="DEV"/>
    <n v="443613"/>
    <m/>
    <s v="CONTABILIZACION ORDENES DE TRANSFERENCIA GRACOS"/>
    <m/>
    <m/>
    <m/>
    <m/>
    <m/>
    <m/>
    <n v="14486468.689999999"/>
    <n v="0"/>
    <s v="NO_CONCILIADO"/>
  </r>
  <r>
    <x v="11"/>
    <m/>
    <x v="11"/>
    <x v="60"/>
    <s v="T04436150001"/>
    <s v="DEV"/>
    <n v="443615"/>
    <m/>
    <s v="CONTABILIZACION ORDENES DE TRANSFERENCIA GRACOS"/>
    <m/>
    <m/>
    <m/>
    <m/>
    <m/>
    <m/>
    <n v="14486468.689999999"/>
    <n v="0"/>
    <s v="NO_CONCILIADO"/>
  </r>
  <r>
    <x v="11"/>
    <m/>
    <x v="11"/>
    <x v="60"/>
    <s v="T04436170001"/>
    <s v="DEV"/>
    <n v="443617"/>
    <m/>
    <s v="CONTABILIZACION ORDENES DE TRANSFERENCIA GRACOS"/>
    <m/>
    <m/>
    <m/>
    <m/>
    <m/>
    <m/>
    <n v="14486468.689999999"/>
    <n v="0"/>
    <s v="NO_CONCILIADO"/>
  </r>
  <r>
    <x v="11"/>
    <m/>
    <x v="11"/>
    <x v="60"/>
    <s v="T04436190001"/>
    <s v="DEV"/>
    <n v="443619"/>
    <m/>
    <s v="CONTABILIZACION ORDENES DE TRANSFERENCIA GRACOS"/>
    <m/>
    <m/>
    <m/>
    <m/>
    <m/>
    <m/>
    <n v="14486468.689999999"/>
    <n v="0"/>
    <s v="NO_CONCILIADO"/>
  </r>
  <r>
    <x v="11"/>
    <m/>
    <x v="11"/>
    <x v="60"/>
    <s v="T04436210001"/>
    <s v="DEV"/>
    <n v="443621"/>
    <m/>
    <s v="CONTABILIZACION ORDENES DE TRANSFERENCIA GRACOS"/>
    <m/>
    <m/>
    <m/>
    <m/>
    <m/>
    <m/>
    <n v="14486468.689999999"/>
    <n v="0"/>
    <s v="NO_CONCILIADO"/>
  </r>
  <r>
    <x v="11"/>
    <m/>
    <x v="11"/>
    <x v="60"/>
    <s v="T04436230001"/>
    <s v="DEV"/>
    <n v="443623"/>
    <m/>
    <s v="CONTABILIZACION ORDENES DE TRANSFERENCIA GRACOS"/>
    <m/>
    <m/>
    <m/>
    <m/>
    <m/>
    <m/>
    <n v="2665231.4900000002"/>
    <n v="0"/>
    <s v="NO_CONCILIADO"/>
  </r>
  <r>
    <x v="11"/>
    <m/>
    <x v="11"/>
    <x v="60"/>
    <s v="T04436250001"/>
    <s v="DEV"/>
    <n v="443625"/>
    <m/>
    <s v="CONTABILIZACION ORDENES DE TRANSFERENCIA GRACOS"/>
    <m/>
    <m/>
    <m/>
    <m/>
    <m/>
    <m/>
    <n v="2665231.4900000002"/>
    <n v="0"/>
    <s v="NO_CONCILIADO"/>
  </r>
  <r>
    <x v="11"/>
    <m/>
    <x v="11"/>
    <x v="60"/>
    <s v="T04436270001"/>
    <s v="DEV"/>
    <n v="443627"/>
    <m/>
    <s v="CONTABILIZACION ORDENES DE TRANSFERENCIA GRACOS"/>
    <m/>
    <m/>
    <m/>
    <m/>
    <m/>
    <m/>
    <n v="2592451.56"/>
    <n v="0"/>
    <s v="NO_CONCILIADO"/>
  </r>
  <r>
    <x v="11"/>
    <m/>
    <x v="11"/>
    <x v="60"/>
    <s v="T04436290001"/>
    <s v="DEV"/>
    <n v="443629"/>
    <m/>
    <s v="CONTABILIZACION ORDENES DE TRANSFERENCIA GRACOS"/>
    <m/>
    <m/>
    <m/>
    <m/>
    <m/>
    <m/>
    <n v="7120472.6200000001"/>
    <n v="0"/>
    <s v="NO_CONCILIADO"/>
  </r>
  <r>
    <x v="11"/>
    <m/>
    <x v="11"/>
    <x v="60"/>
    <s v="T04436310001"/>
    <s v="DEV"/>
    <n v="443631"/>
    <m/>
    <s v="CONTABILIZACION ORDENES DE TRANSFERENCIA GRACOS"/>
    <m/>
    <m/>
    <m/>
    <m/>
    <m/>
    <m/>
    <n v="6031770.5199999996"/>
    <n v="0"/>
    <s v="NO_CONCILIADO"/>
  </r>
  <r>
    <x v="11"/>
    <m/>
    <x v="11"/>
    <x v="60"/>
    <s v="T04436330001"/>
    <s v="DEV"/>
    <n v="443633"/>
    <m/>
    <s v="CONTABILIZACION ORDENES DE TRANSFERENCIA GRACOS"/>
    <m/>
    <m/>
    <m/>
    <m/>
    <m/>
    <m/>
    <n v="595285.14"/>
    <n v="0"/>
    <s v="NO_CONCILIADO"/>
  </r>
  <r>
    <x v="11"/>
    <m/>
    <x v="11"/>
    <x v="60"/>
    <s v="T04436350001"/>
    <s v="DEV"/>
    <n v="443635"/>
    <m/>
    <s v="CONTABILIZACION ORDENES DE TRANSFERENCIA GRACOS"/>
    <m/>
    <m/>
    <m/>
    <m/>
    <m/>
    <m/>
    <n v="105502.89"/>
    <n v="0"/>
    <s v="NO_CONCILIADO"/>
  </r>
  <r>
    <x v="11"/>
    <m/>
    <x v="11"/>
    <x v="60"/>
    <s v="T04436370001"/>
    <s v="DEV"/>
    <n v="443637"/>
    <m/>
    <s v="CONTABILIZACION ORDENES DE TRANSFERENCIA GRACOS"/>
    <m/>
    <m/>
    <m/>
    <m/>
    <m/>
    <m/>
    <n v="2173736.5699999998"/>
    <n v="0"/>
    <s v="NO_CONCILIADO"/>
  </r>
  <r>
    <x v="11"/>
    <m/>
    <x v="11"/>
    <x v="60"/>
    <s v="T04436390001"/>
    <s v="DEV"/>
    <n v="443639"/>
    <m/>
    <s v="CONTABILIZACION ORDENES DE TRANSFERENCIA GRACOS"/>
    <m/>
    <m/>
    <m/>
    <m/>
    <m/>
    <m/>
    <n v="5979809.5199999996"/>
    <n v="0"/>
    <s v="NO_CONCILIADO"/>
  </r>
  <r>
    <x v="11"/>
    <m/>
    <x v="11"/>
    <x v="60"/>
    <s v="T04436410001"/>
    <s v="DEV"/>
    <n v="443641"/>
    <m/>
    <s v="CONTABILIZACION ORDENES DE TRANSFERENCIA GRACOS"/>
    <m/>
    <m/>
    <m/>
    <m/>
    <m/>
    <m/>
    <n v="13913023.52"/>
    <n v="0"/>
    <s v="NO_CONCILIADO"/>
  </r>
  <r>
    <x v="11"/>
    <m/>
    <x v="11"/>
    <x v="60"/>
    <s v="T04436430001"/>
    <s v="DEV"/>
    <n v="443643"/>
    <m/>
    <s v="CONTABILIZACION ORDENES DE TRANSFERENCIA GRACOS"/>
    <m/>
    <m/>
    <m/>
    <m/>
    <m/>
    <m/>
    <n v="2559728.6"/>
    <n v="0"/>
    <s v="NO_CONCILIADO"/>
  </r>
  <r>
    <x v="11"/>
    <m/>
    <x v="11"/>
    <x v="60"/>
    <s v="T04436450001"/>
    <s v="DEV"/>
    <n v="443645"/>
    <m/>
    <s v="CONTABILIZACION ORDENES DE TRANSFERENCIA GRACOS"/>
    <m/>
    <m/>
    <m/>
    <m/>
    <m/>
    <m/>
    <n v="8377543.0599999996"/>
    <n v="0"/>
    <s v="NO_CONCILIADO"/>
  </r>
  <r>
    <x v="11"/>
    <m/>
    <x v="11"/>
    <x v="60"/>
    <s v="T04436470001"/>
    <s v="DEV"/>
    <n v="443647"/>
    <m/>
    <s v="CONTABILIZACION ORDENES DE TRANSFERENCIA GRACOS"/>
    <m/>
    <m/>
    <m/>
    <m/>
    <m/>
    <m/>
    <n v="11722.92"/>
    <n v="0"/>
    <s v="NO_CONCILIADO"/>
  </r>
  <r>
    <x v="11"/>
    <m/>
    <x v="11"/>
    <x v="60"/>
    <s v="T04436490001"/>
    <s v="DEV"/>
    <n v="443649"/>
    <m/>
    <s v="CONTABILIZACION ORDENES DE TRANSFERENCIA GRACOS"/>
    <m/>
    <m/>
    <m/>
    <m/>
    <m/>
    <m/>
    <n v="15112.58"/>
    <n v="0"/>
    <s v="NO_CONCILIADO"/>
  </r>
  <r>
    <x v="11"/>
    <m/>
    <x v="11"/>
    <x v="60"/>
    <s v="T04436510001"/>
    <s v="DEV"/>
    <n v="443651"/>
    <m/>
    <s v="CONTABILIZACION ORDENES DE TRANSFERENCIA GRACOS"/>
    <m/>
    <m/>
    <m/>
    <m/>
    <m/>
    <m/>
    <n v="281084.52"/>
    <n v="0"/>
    <s v="NO_CONCILIADO"/>
  </r>
  <r>
    <x v="11"/>
    <m/>
    <x v="11"/>
    <x v="60"/>
    <s v="T04436530001"/>
    <s v="DEV"/>
    <n v="443653"/>
    <m/>
    <s v="CONTABILIZACION ORDENES DE TRANSFERENCIA GRACOS"/>
    <m/>
    <m/>
    <m/>
    <m/>
    <m/>
    <m/>
    <n v="219.45"/>
    <n v="0"/>
    <s v="NO_CONCILIADO"/>
  </r>
  <r>
    <x v="11"/>
    <m/>
    <x v="11"/>
    <x v="60"/>
    <s v="T04436550001"/>
    <s v="DEV"/>
    <n v="443655"/>
    <m/>
    <s v="CONTABILIZACION ORDENES DE TRANSFERENCIA GRACOS"/>
    <m/>
    <m/>
    <m/>
    <m/>
    <m/>
    <m/>
    <n v="5341.13"/>
    <n v="0"/>
    <s v="NO_CONCILIADO"/>
  </r>
  <r>
    <x v="11"/>
    <m/>
    <x v="11"/>
    <x v="60"/>
    <s v="T04436570001"/>
    <s v="DEV"/>
    <n v="443657"/>
    <m/>
    <s v="CONTABILIZACION ORDENES DE TRANSFERENCIA GRACOS"/>
    <m/>
    <m/>
    <m/>
    <m/>
    <m/>
    <m/>
    <n v="1643.11"/>
    <n v="0"/>
    <s v="NO_CONCILIADO"/>
  </r>
  <r>
    <x v="11"/>
    <m/>
    <x v="11"/>
    <x v="60"/>
    <s v="T04436590001"/>
    <s v="DEV"/>
    <n v="443659"/>
    <m/>
    <s v="CONTABILIZACION ORDENES DE TRANSFERENCIA GRACOS"/>
    <m/>
    <m/>
    <m/>
    <m/>
    <m/>
    <m/>
    <n v="41508.49"/>
    <n v="0"/>
    <s v="NO_CONCILIADO"/>
  </r>
  <r>
    <x v="11"/>
    <m/>
    <x v="11"/>
    <x v="60"/>
    <s v="T04436610001"/>
    <s v="DEV"/>
    <n v="443661"/>
    <m/>
    <s v="CONTABILIZACION ORDENES DE TRANSFERENCIA GRACOS"/>
    <m/>
    <m/>
    <m/>
    <m/>
    <m/>
    <m/>
    <n v="5129.7"/>
    <n v="0"/>
    <s v="NO_CONCILIADO"/>
  </r>
  <r>
    <x v="11"/>
    <m/>
    <x v="11"/>
    <x v="60"/>
    <s v="T04436630001"/>
    <s v="DEV"/>
    <n v="443663"/>
    <m/>
    <s v="CONTABILIZACION ORDENES DE TRANSFERENCIA GRACOS"/>
    <m/>
    <m/>
    <m/>
    <m/>
    <m/>
    <m/>
    <n v="14491.54"/>
    <n v="0"/>
    <s v="NO_CONCILIADO"/>
  </r>
  <r>
    <x v="11"/>
    <m/>
    <x v="11"/>
    <x v="60"/>
    <s v="T04436650001"/>
    <s v="DEV"/>
    <n v="443665"/>
    <m/>
    <s v="CONTABILIZACION ORDENES DE TRANSFERENCIA GRACOS"/>
    <m/>
    <m/>
    <m/>
    <m/>
    <m/>
    <m/>
    <n v="39865.379999999997"/>
    <n v="0"/>
    <s v="NO_CONCILIADO"/>
  </r>
  <r>
    <x v="11"/>
    <m/>
    <x v="11"/>
    <x v="60"/>
    <s v="T04435020001"/>
    <s v="DEV"/>
    <n v="443502"/>
    <m/>
    <s v="CONTABILIZACION ORDENES DE TRANSFERENCIA GRACOS"/>
    <m/>
    <m/>
    <m/>
    <m/>
    <m/>
    <m/>
    <n v="5057560.38"/>
    <n v="0"/>
    <s v="NO_CONCILIADO"/>
  </r>
  <r>
    <x v="11"/>
    <m/>
    <x v="11"/>
    <x v="60"/>
    <s v="T04435040001"/>
    <s v="DEV"/>
    <n v="443504"/>
    <m/>
    <s v="CONTABILIZACION ORDENES DE TRANSFERENCIA GRACOS"/>
    <m/>
    <m/>
    <m/>
    <m/>
    <m/>
    <m/>
    <n v="5065511.95"/>
    <n v="0"/>
    <s v="NO_CONCILIADO"/>
  </r>
  <r>
    <x v="11"/>
    <m/>
    <x v="11"/>
    <x v="60"/>
    <s v="T04435060001"/>
    <s v="DEV"/>
    <n v="443506"/>
    <m/>
    <s v="CONTABILIZACION ORDENES DE TRANSFERENCIA GRACOS"/>
    <m/>
    <m/>
    <m/>
    <m/>
    <m/>
    <m/>
    <n v="1182992.53"/>
    <n v="0"/>
    <s v="NO_CONCILIADO"/>
  </r>
  <r>
    <x v="11"/>
    <m/>
    <x v="11"/>
    <x v="60"/>
    <s v="T04435080001"/>
    <s v="DEV"/>
    <n v="443508"/>
    <m/>
    <s v="CONTABILIZACION ORDENES DE TRANSFERENCIA GRACOS"/>
    <m/>
    <m/>
    <m/>
    <m/>
    <m/>
    <m/>
    <n v="3249227.96"/>
    <n v="0"/>
    <s v="NO_CONCILIADO"/>
  </r>
  <r>
    <x v="11"/>
    <m/>
    <x v="11"/>
    <x v="60"/>
    <s v="T04435100001"/>
    <s v="DEV"/>
    <n v="443510"/>
    <m/>
    <s v="CONTABILIZACION ORDENES DE TRANSFERENCIA GRACOS"/>
    <m/>
    <m/>
    <m/>
    <m/>
    <m/>
    <m/>
    <n v="13891183.619999999"/>
    <n v="0"/>
    <s v="NO_CONCILIADO"/>
  </r>
  <r>
    <x v="11"/>
    <m/>
    <x v="11"/>
    <x v="60"/>
    <s v="T04435120001"/>
    <s v="DEV"/>
    <n v="443512"/>
    <m/>
    <s v="CONTABILIZACION ORDENES DE TRANSFERENCIA GRACOS"/>
    <m/>
    <m/>
    <m/>
    <m/>
    <m/>
    <m/>
    <n v="2555710.4900000002"/>
    <n v="0"/>
    <s v="NO_CONCILIADO"/>
  </r>
  <r>
    <x v="11"/>
    <m/>
    <x v="11"/>
    <x v="60"/>
    <s v="T04435140001"/>
    <s v="DEV"/>
    <n v="443514"/>
    <m/>
    <s v="CONTABILIZACION ORDENES DE TRANSFERENCIA GRACOS"/>
    <m/>
    <m/>
    <m/>
    <m/>
    <m/>
    <m/>
    <n v="597795.42000000004"/>
    <n v="0"/>
    <s v="NO_CONCILIADO"/>
  </r>
  <r>
    <x v="11"/>
    <m/>
    <x v="11"/>
    <x v="60"/>
    <s v="T04435160001"/>
    <s v="DEV"/>
    <n v="443516"/>
    <m/>
    <s v="CONTABILIZACION ORDENES DE TRANSFERENCIA GRACOS"/>
    <m/>
    <m/>
    <m/>
    <m/>
    <m/>
    <m/>
    <n v="17299858.140000001"/>
    <n v="0"/>
    <s v="NO_CONCILIADO"/>
  </r>
  <r>
    <x v="11"/>
    <m/>
    <x v="11"/>
    <x v="60"/>
    <s v="T04435180001"/>
    <s v="DEV"/>
    <n v="443518"/>
    <m/>
    <s v="CONTABILIZACION ORDENES DE TRANSFERENCIA GRACOS"/>
    <m/>
    <m/>
    <m/>
    <m/>
    <m/>
    <m/>
    <n v="16962287.829999998"/>
    <n v="0"/>
    <s v="NO_CONCILIADO"/>
  </r>
  <r>
    <x v="11"/>
    <m/>
    <x v="11"/>
    <x v="60"/>
    <s v="T04435200001"/>
    <s v="DEV"/>
    <n v="443520"/>
    <m/>
    <s v="CONTABILIZACION ORDENES DE TRANSFERENCIA GRACOS"/>
    <m/>
    <m/>
    <m/>
    <m/>
    <m/>
    <m/>
    <n v="21751473.489999998"/>
    <n v="0"/>
    <s v="NO_CONCILIADO"/>
  </r>
  <r>
    <x v="11"/>
    <m/>
    <x v="11"/>
    <x v="60"/>
    <s v="T04435220001"/>
    <s v="DEV"/>
    <n v="443522"/>
    <m/>
    <s v="CONTABILIZACION ORDENES DE TRANSFERENCIA GRACOS"/>
    <m/>
    <m/>
    <m/>
    <m/>
    <m/>
    <m/>
    <n v="98098486.719999999"/>
    <n v="0"/>
    <s v="NO_CONCILIADO"/>
  </r>
  <r>
    <x v="22"/>
    <m/>
    <x v="22"/>
    <x v="61"/>
    <s v="O21043400002"/>
    <s v="BOD"/>
    <n v="2104340"/>
    <m/>
    <s v="00099021001 DEPOSITO DE EFECTIVO, DEPOSITANTE: HELEN CARMEN MANZANEDA ARUQUIPA, CONCEPTO: POR LA REPOSICION DE CREDENCIAL, CUENTA DE DEPOSITO: CUENTA UNICA DEL TESORO"/>
    <m/>
    <m/>
    <m/>
    <m/>
    <m/>
    <m/>
    <n v="0"/>
    <n v="120"/>
    <s v="NO_CONCILIADO"/>
  </r>
  <r>
    <x v="1"/>
    <m/>
    <x v="1"/>
    <x v="61"/>
    <s v="O21043430002"/>
    <s v="BOD"/>
    <n v="2104343"/>
    <m/>
    <s v="00099021001 DEPOSITO DE EFECTIVO, DEPOSITANTE: GONZALO FELIX CANAVIRI MAMANI, CONCEPTO: REVERSION TOTAL, CUENTA DE DEPOSITO: CUENTA UNICA DEL TESORO"/>
    <m/>
    <m/>
    <m/>
    <m/>
    <m/>
    <m/>
    <n v="0"/>
    <n v="888.81"/>
    <s v="NO_CONCILIADO"/>
  </r>
  <r>
    <x v="1"/>
    <m/>
    <x v="1"/>
    <x v="61"/>
    <s v="O21043540002"/>
    <s v="BOD"/>
    <n v="2104354"/>
    <m/>
    <s v="00099021001 DEPOSITO DE EFECTIVO, DEPOSITANTE: MARIA TERESA ABRAHAM VDA DE MOSCOSO, CONCEPTO: DEVOLUCION DE ONCE DUODECIMAS DE AGUINALDO, CUENTA DE DEPOSITO: CUENTA UNICA DEL TESORO"/>
    <m/>
    <m/>
    <m/>
    <m/>
    <m/>
    <m/>
    <n v="0"/>
    <n v="3676.03"/>
    <s v="NO_CONCILIADO"/>
  </r>
  <r>
    <x v="1"/>
    <m/>
    <x v="1"/>
    <x v="61"/>
    <s v="O21043580002"/>
    <s v="BOD"/>
    <n v="2104358"/>
    <m/>
    <s v="00099021001 DEPOSITO DE EFECTIVO, DEPOSITANTE: ANTONIO ARUQUIPA MALLEA, CONCEPTO: DEVOLUCION DE RETROACTIVO, CUENTA DE DEPOSITO: CUENTA UNICA DEL TESORO"/>
    <m/>
    <m/>
    <m/>
    <m/>
    <m/>
    <m/>
    <n v="0"/>
    <n v="290"/>
    <s v="NO_CONCILIADO"/>
  </r>
  <r>
    <x v="4"/>
    <m/>
    <x v="4"/>
    <x v="61"/>
    <s v="Q17895220002"/>
    <s v="CRV"/>
    <n v="1789522"/>
    <m/>
    <s v="NUMERO DE LIBRETA CUT: 00099021001 OPERACIÓN E75 TRANSFERENCIA DE LA CUENTA FISCAL BUN A LA CUT EN MN TRANSFERENCIA DE FONDOS A SOLICITUD DE: GOBIERNO AUTONOMO MUNICIPAL DE PUERTO VILLARROEL, CITE: 213/GAMPV/2023 CUENTA CUT 3987069001 LIBRETA NÂ° 00099021001 TGN RECURSOS ORDINARIOS"/>
    <m/>
    <m/>
    <m/>
    <m/>
    <m/>
    <m/>
    <n v="0"/>
    <n v="789.7"/>
    <s v="NO_CONCILIADO"/>
  </r>
  <r>
    <x v="52"/>
    <m/>
    <x v="52"/>
    <x v="61"/>
    <s v="O21044790002"/>
    <s v="BOD"/>
    <n v="2104479"/>
    <m/>
    <s v="00299014101 DEPOSITO DE EFECTIVO, DEPOSITANTE: SERVICIO DEPARTAMENTAL DE RIEGO LA PAZ, CONCEPTO: DEVOLUCION DE GASTO POR COMPRA DE GASOLINA DEL VIAJE DE REGISTROS, CUENTA DE DEPOSITO: CUENTA UNICA DEL TESORO"/>
    <m/>
    <m/>
    <m/>
    <m/>
    <m/>
    <m/>
    <n v="0"/>
    <n v="4"/>
    <s v="NO_CONCILIADO"/>
  </r>
  <r>
    <x v="37"/>
    <m/>
    <x v="37"/>
    <x v="61"/>
    <s v="O21044800002"/>
    <s v="BOD"/>
    <n v="2104480"/>
    <m/>
    <s v="00548132001 DEPOSITO DE EFECTIVO, DEPOSITANTE: MARCELINO LARUTA ESPINO, CONCEPTO: DEVOLUCION DEL 13% POR VIATICOS, CUENTA DE DEPOSITO: CUENTA UNICA DEL TESORO"/>
    <m/>
    <m/>
    <m/>
    <m/>
    <m/>
    <m/>
    <n v="0"/>
    <n v="39"/>
    <s v="NO_CONCILIADO"/>
  </r>
  <r>
    <x v="37"/>
    <m/>
    <x v="37"/>
    <x v="61"/>
    <s v="O21044810002"/>
    <s v="BOD"/>
    <n v="2104481"/>
    <m/>
    <s v="00548132001 DEPOSITO DE EFECTIVO, DEPOSITANTE: VLADIMIR TROCHE QUISPE, CONCEPTO: DEVOLUCIOON DEL 13% POR VIATICOS, CUENTA DE DEPOSITO: CUENTA UNICA DEL TESORO"/>
    <m/>
    <m/>
    <m/>
    <m/>
    <m/>
    <m/>
    <n v="0"/>
    <n v="48"/>
    <s v="NO_CONCILIADO"/>
  </r>
  <r>
    <x v="37"/>
    <m/>
    <x v="37"/>
    <x v="61"/>
    <s v="O21044830002"/>
    <s v="BOD"/>
    <n v="2104483"/>
    <m/>
    <s v="00548132001 DEPOSITO DE EFECTIVO, DEPOSITANTE: JOSE LUIS MORALES SALAMANCA, CONCEPTO: DEVOLUCION DEL 13% POR VIATICOS, CUENTA DE DEPOSITO: CUENTA UNICA DEL TESORO"/>
    <m/>
    <m/>
    <m/>
    <m/>
    <m/>
    <m/>
    <n v="0"/>
    <n v="241"/>
    <s v="NO_CONCILIADO"/>
  </r>
  <r>
    <x v="37"/>
    <m/>
    <x v="37"/>
    <x v="61"/>
    <s v="O21044840002"/>
    <s v="BOD"/>
    <n v="2104484"/>
    <m/>
    <s v="00548132001 DEPOSITO DE EFECTIVO, DEPOSITANTE: YAMIL HENRRY QUISPE MORALES, CONCEPTO: DEVOLUCION DEL 13% POR VIATICOS, CUENTA DE DEPOSITO: CUENTA UNICA DEL TESORO"/>
    <m/>
    <m/>
    <m/>
    <m/>
    <m/>
    <m/>
    <n v="0"/>
    <n v="39"/>
    <s v="NO_CONCILIADO"/>
  </r>
  <r>
    <x v="53"/>
    <m/>
    <x v="53"/>
    <x v="61"/>
    <s v="O21044870002"/>
    <s v="BOD"/>
    <n v="2104487"/>
    <m/>
    <s v="00041048006 DEPOSITO DE EFECTIVO, DEPOSITANTE: FABRICA DE MUEBLES INDARA S.R.L., CONCEPTO: DEV PAGO EN DEMASIA A PROVEEDOR INDARA SRL BENEFICIARIOS BETO TANCARA Y ANGELINO COPAJA, CUENTA DE DEPOSITO: CUENTA UNICA DEL TESORO"/>
    <m/>
    <m/>
    <m/>
    <m/>
    <m/>
    <m/>
    <n v="0"/>
    <n v="2"/>
    <s v="NO_CONCILIADO"/>
  </r>
  <r>
    <x v="1"/>
    <m/>
    <x v="1"/>
    <x v="61"/>
    <s v="Q17898100002"/>
    <s v="CRV"/>
    <n v="1789810"/>
    <m/>
    <s v="NUMERO DE LIBRETA CUT: 00099021001 OPERACIÓN E18 TRANSFERENCIA DEL SISTEMA FINANCIERO POR CUENTA DE TERCEROS A LA CUT devolucion de aportes desacreditacion TGN-MEFP_VTCP_DGPOT_UAIS_No_303.2022"/>
    <m/>
    <m/>
    <m/>
    <m/>
    <m/>
    <m/>
    <n v="0"/>
    <n v="38058.050000000003"/>
    <s v="NO_CONCILIADO"/>
  </r>
  <r>
    <x v="1"/>
    <m/>
    <x v="1"/>
    <x v="61"/>
    <s v="B21043570002"/>
    <s v="BOD"/>
    <n v="2104357"/>
    <m/>
    <s v="00099021001 DEP.DE CHEQ.AJENOS,RET.DE CAM.,CONCEPTO: FRACCION COMPLEMENTARIA,DEP.: FUTURO DE BOLIVIA S.A. AFP , PROCEDENCIA: BANCO DE CREDITO DE BOLIVIA S.A., CHEQUE: 69274, FECHA DE EMISION:31/03/2023"/>
    <m/>
    <m/>
    <m/>
    <m/>
    <m/>
    <m/>
    <n v="0"/>
    <n v="14235.59"/>
    <s v="NO_CONCILIADO"/>
  </r>
  <r>
    <x v="1"/>
    <m/>
    <x v="1"/>
    <x v="61"/>
    <s v="B21043590002"/>
    <s v="BOD"/>
    <n v="2104359"/>
    <m/>
    <s v="00099021001 DEP.DE CHEQ.AJENOS,RET.DE CAM.,CONCEPTO: COMPENSACION MENSUAL COTIZACION,DEP.: FUTURO DE BOLIVIA S.A AFP , PROCEDENCIA: BANCO DE CREDITO DE BOLIVIA S.A., CHEQUE: 69273, FECHA DE EMISION:31/03/2023"/>
    <m/>
    <m/>
    <m/>
    <m/>
    <m/>
    <m/>
    <n v="0"/>
    <n v="739811.7"/>
    <s v="NO_CONCILIADO"/>
  </r>
  <r>
    <x v="1"/>
    <m/>
    <x v="1"/>
    <x v="61"/>
    <s v="B21043790002"/>
    <s v="BOD"/>
    <n v="2104379"/>
    <m/>
    <s v="00099021001 DEP.DE CHEQ.AJENOS,RET.DE CAM.,CONCEPTO: DEVOLUCION DE VIATICOS POR LA NO PRESENTACION DE DESCARGOS DEV 1388,DEP.: QUISPE LIMACHI MIGUEL ANGEL , PROCEDENCIA: BANCO UNION S.A., CHEQUE: 3416, FECHA DE EMISION:29/03/2023"/>
    <m/>
    <m/>
    <m/>
    <m/>
    <m/>
    <m/>
    <n v="0"/>
    <n v="222"/>
    <s v="NO_CONCILIADO"/>
  </r>
  <r>
    <x v="1"/>
    <m/>
    <x v="1"/>
    <x v="61"/>
    <s v="B21043840002"/>
    <s v="BOD"/>
    <n v="2104384"/>
    <m/>
    <s v="00099021001 DEP.DE CHEQ.AJENOS,RET.DE CAM.,CONCEPTO: DEVOLUCION DE VIATICOS POR LA NO PRESENTACION DE DESCARGOS DEV. 1251,DEP.: ROMERO PEÑA CLAUDIA KATHERINE , PROCEDENCIA: BANCO UNION S.A., CHEQUE: 3417, FECHA DE EMISION:29/03/2023"/>
    <m/>
    <m/>
    <m/>
    <m/>
    <m/>
    <m/>
    <n v="0"/>
    <n v="222"/>
    <s v="NO_CONCILIADO"/>
  </r>
  <r>
    <x v="1"/>
    <m/>
    <x v="1"/>
    <x v="61"/>
    <s v="B21043900002"/>
    <s v="BOD"/>
    <n v="2104390"/>
    <m/>
    <s v="00099021001 DEP.DE CHEQ.AJENOS,RET.DE CAM.,CONCEPTO: DEVOLUCION DE VIATICOS POR LA NO PRESENTACION DE DESCARGOS DEV 1250,DEP.: ROMERO PEÑA CLAUDIA KATHERINE , PROCEDENCIA: BANCO UNION S.A., CHEQUE: 3418, FECHA DE EMISION:29/03/2023"/>
    <m/>
    <m/>
    <m/>
    <m/>
    <m/>
    <m/>
    <n v="0"/>
    <n v="222"/>
    <s v="NO_CONCILIADO"/>
  </r>
  <r>
    <x v="1"/>
    <m/>
    <x v="1"/>
    <x v="61"/>
    <s v="B21043950002"/>
    <s v="BOD"/>
    <n v="2104395"/>
    <m/>
    <s v="00099021001 DEP.DE CHEQ.AJENOS,RET.DE CAM.,CONCEPTO: DEVOLUCION DE VIATICOS POR LA NO PRESENTACION DE DESCARGOS DEV 1235,DEP.: TOMICHA VACA MIGUEL ANGEL , PROCEDENCIA: BANCO UNION S.A., CHEQUE: 3419, FECHA DE EMISION:29/03/2023"/>
    <m/>
    <m/>
    <m/>
    <m/>
    <m/>
    <m/>
    <n v="0"/>
    <n v="222"/>
    <s v="NO_CONCILIADO"/>
  </r>
  <r>
    <x v="1"/>
    <m/>
    <x v="1"/>
    <x v="62"/>
    <s v="O21046470002"/>
    <s v="BOD"/>
    <n v="2104647"/>
    <m/>
    <s v="00099021001 DEPOSITO DE EFECTIVO, DEPOSITANTE: ROSSMARY BARRERA VINO, CONCEPTO: PAGO POR CONVENIO CON SENASIR, CUENTA DE DEPOSITO: CUENTA UNICA DEL TESORO"/>
    <m/>
    <m/>
    <m/>
    <m/>
    <m/>
    <m/>
    <n v="0"/>
    <n v="1140"/>
    <s v="NO_CONCILIADO"/>
  </r>
  <r>
    <x v="14"/>
    <m/>
    <x v="14"/>
    <x v="62"/>
    <s v="O21046480002"/>
    <s v="BOD"/>
    <n v="2104648"/>
    <m/>
    <s v="00099021001 DEPOSITO DE EFECTIVO, DEPOSITANTE: URSINA MANUELO CORNEJO, CONCEPTO: DEVOLUCION COBRO INDEBIDO POR INCONSISTENCIA DE COTIZACIONES SENASIR, CUENTA DE DEPOSITO: CUENTA UNICA DEL TESORO"/>
    <m/>
    <m/>
    <m/>
    <m/>
    <m/>
    <m/>
    <n v="0"/>
    <n v="2945"/>
    <s v="NO_CONCILIADO"/>
  </r>
  <r>
    <x v="54"/>
    <m/>
    <x v="54"/>
    <x v="62"/>
    <s v="O21046640002"/>
    <s v="BOD"/>
    <n v="2104664"/>
    <m/>
    <s v="00099021001 DEPOSITO DE EFECTIVO, DEPOSITANTE: GROVER ANTONIO FLORES ARANIBAR, CONCEPTO: CONVENIO DOBLE PERCEPCION-SENASIR, CUENTA DE DEPOSITO: CUENTA UNICA DEL TESORO"/>
    <m/>
    <m/>
    <m/>
    <m/>
    <m/>
    <m/>
    <n v="0"/>
    <n v="1000"/>
    <s v="NO_CONCILIADO"/>
  </r>
  <r>
    <x v="55"/>
    <m/>
    <x v="55"/>
    <x v="62"/>
    <s v="O21047030002"/>
    <s v="BOD"/>
    <n v="2104703"/>
    <m/>
    <s v="00099021001 DEPOSITO DE EFECTIVO, DEPOSITANTE: FRANCISCO CHUI SIÑANI, CONCEPTO: DEVOLUCION DE DEUDA SENASIR, CUENTA DE DEPOSITO: CUENTA UNICA DEL TESORO"/>
    <m/>
    <m/>
    <m/>
    <m/>
    <m/>
    <m/>
    <n v="0"/>
    <n v="622.44000000000005"/>
    <s v="NO_CONCILIADO"/>
  </r>
  <r>
    <x v="1"/>
    <m/>
    <x v="1"/>
    <x v="62"/>
    <s v="O21047150002"/>
    <s v="BOD"/>
    <n v="2104715"/>
    <m/>
    <s v="00099021001 DEPOSITO DE EFECTIVO, DEPOSITANTE: VICTOR ADRIAN APAZA FLORES, CONCEPTO: DEVOLUCION DE HABERES DE MES DE NOVIEMBRE 2022, CUENTA DE DEPOSITO: CUENTA UNICA DEL TESORO"/>
    <m/>
    <m/>
    <m/>
    <m/>
    <m/>
    <m/>
    <n v="0"/>
    <n v="5442.36"/>
    <s v="NO_CONCILIADO"/>
  </r>
  <r>
    <x v="1"/>
    <m/>
    <x v="1"/>
    <x v="62"/>
    <s v="O21047160002"/>
    <s v="BOD"/>
    <n v="2104716"/>
    <m/>
    <s v="00099021001 DEPOSITO DE EFECTIVO, DEPOSITANTE: VICTOR ADRIAN APAZA FLORES, CONCEPTO: DEVOLUCION DE HABERES DE MES DE DICIEMBRE 2022, CUENTA DE DEPOSITO: CUENTA UNICA DEL TESORO"/>
    <m/>
    <m/>
    <m/>
    <m/>
    <m/>
    <m/>
    <n v="0"/>
    <n v="5442.36"/>
    <s v="NO_CONCILIADO"/>
  </r>
  <r>
    <x v="1"/>
    <m/>
    <x v="1"/>
    <x v="62"/>
    <s v="O21047170002"/>
    <s v="BOD"/>
    <n v="2104717"/>
    <m/>
    <s v="00099021001 DEPOSITO DE EFECTIVO, DEPOSITANTE: VICTOR ADRIAN APAZA FLORES, CONCEPTO: DEVOLUCION DE HABERES DE MES DE ENERO 2023, CUENTA DE DEPOSITO: CUENTA UNICA DEL TESORO"/>
    <m/>
    <m/>
    <m/>
    <m/>
    <m/>
    <m/>
    <n v="0"/>
    <n v="5442.36"/>
    <s v="NO_CONCILIADO"/>
  </r>
  <r>
    <x v="1"/>
    <m/>
    <x v="1"/>
    <x v="62"/>
    <s v="O21047180002"/>
    <s v="BOD"/>
    <n v="2104718"/>
    <m/>
    <s v="00099021001 DEPOSITO DE EFECTIVO, DEPOSITANTE: VICTOR ADRIAN APAZA FLORES, CONCEPTO: DEVOLUCION DE HABERES DE MES DE FEBRERO 2023, CUENTA DE DEPOSITO: CUENTA UNICA DEL TESORO"/>
    <m/>
    <m/>
    <m/>
    <m/>
    <m/>
    <m/>
    <n v="0"/>
    <n v="5442.36"/>
    <s v="NO_CONCILIADO"/>
  </r>
  <r>
    <x v="12"/>
    <m/>
    <x v="12"/>
    <x v="62"/>
    <s v="O21047280002"/>
    <s v="BOD"/>
    <n v="2104728"/>
    <m/>
    <s v="00099021001 DEPOSITO DE EFECTIVO, DEPOSITANTE: MARIA KYOKO DE UZIN KAWABE, CONCEPTO: DEVOLUCION DE SALDO POR ASIGNACION DE FONDOS EN AVANCE N° PREVENTIVO 52, CUENTA DE DEPOSITO: CUENTA UNICA DEL TESORO"/>
    <m/>
    <m/>
    <m/>
    <m/>
    <m/>
    <m/>
    <n v="0"/>
    <n v="395.1"/>
    <s v="NO_CONCILIADO"/>
  </r>
  <r>
    <x v="1"/>
    <m/>
    <x v="1"/>
    <x v="62"/>
    <s v="O21047480002"/>
    <s v="BOD"/>
    <n v="2104748"/>
    <m/>
    <s v="00099021001 DEPOSITO DE EFECTIVO, DEPOSITANTE: ALBERTINA GUTIERREZ QUISPE, CONCEPTO: DEVOLUCION DE RETROACTIVO, CUENTA DE DEPOSITO: CUENTA UNICA DEL TESORO"/>
    <m/>
    <m/>
    <m/>
    <m/>
    <m/>
    <m/>
    <n v="0"/>
    <n v="810"/>
    <s v="NO_CONCILIADO"/>
  </r>
  <r>
    <x v="40"/>
    <m/>
    <x v="40"/>
    <x v="62"/>
    <s v="S10577680001"/>
    <s v="COB"/>
    <n v="1057768"/>
    <m/>
    <s v="'COBRO DE UTILES DE ESCRITORIO POR´||BS50.- Y REGISTRO DE COBRO REEMBOLSO GASTOS COMUNICACION BS220.- CARTA DE CREDITO STANDBY REF:10000LG000787800 (BCB:SB-R-2021-14) A/F ADMINISTRADORA BOLIVIANA DE CARRETERAS, S/G NOTA ABC/GNA/SAF/ATE/2023-0727, REC. EN FECHA 30/3/2023. LIB:00291012002 ABC-RECURSOS PROPIOS REF: REEMB GASTOS COM. EMIS CBTE. CONT. SBLC 10000LG000787800"/>
    <m/>
    <m/>
    <m/>
    <m/>
    <m/>
    <m/>
    <n v="270"/>
    <n v="0"/>
    <s v="NO_CONCILIADO"/>
  </r>
  <r>
    <x v="1"/>
    <m/>
    <x v="1"/>
    <x v="62"/>
    <s v="O21047680002"/>
    <s v="BOD"/>
    <n v="2104768"/>
    <m/>
    <s v="00099021001 DEPOSITO DE EFECTIVO, DEPOSITANTE: RENE KUNO MAMANI, CONCEPTO: DEVOLUCION POR PAGO EN DEMASIA DE SUELDO CORRESPONDIENTE AL MES DE MARZO 2021, CUENTA DE DEPOSITO: CUENTA UNICA DEL TESORO"/>
    <m/>
    <m/>
    <m/>
    <m/>
    <m/>
    <m/>
    <n v="0"/>
    <n v="249.3"/>
    <s v="NO_CONCILIADO"/>
  </r>
  <r>
    <x v="1"/>
    <m/>
    <x v="1"/>
    <x v="62"/>
    <s v="B21046760002"/>
    <s v="BOD"/>
    <n v="2104676"/>
    <m/>
    <s v="00099021001 DEP.DE CHEQ.AJENOS,RET.DE CAM.,CONCEPTO: EDUARDO ALTAMIRANO,DEP.: BANCO UNION S.A. , PROCEDENCIA: BANCO UNION S.A., CHEQUE: 191461, FECHA DE EMISION:04/04/2023"/>
    <m/>
    <m/>
    <m/>
    <m/>
    <m/>
    <m/>
    <n v="0"/>
    <n v="1530.98"/>
    <s v="NO_CONCILIADO"/>
  </r>
  <r>
    <x v="1"/>
    <m/>
    <x v="1"/>
    <x v="62"/>
    <s v="B21046790002"/>
    <s v="BOD"/>
    <n v="2104679"/>
    <m/>
    <s v="00099021001 DEP.DE CHEQ.AJENOS,RET.DE CAM.,CONCEPTO: CARLOS FERNANDO ROMERO VARGAS,DEP.: BANCO UNION S.A. , PROCEDENCIA: BANCO UNION S.A., CHEQUE: 191462, FECHA DE EMISION:04/04/2023"/>
    <m/>
    <m/>
    <m/>
    <m/>
    <m/>
    <m/>
    <n v="0"/>
    <n v="3466.33"/>
    <s v="NO_CONCILIADO"/>
  </r>
  <r>
    <x v="56"/>
    <m/>
    <x v="56"/>
    <x v="62"/>
    <s v="B21046830002"/>
    <s v="BOD"/>
    <n v="2104683"/>
    <m/>
    <s v="00301014101 DEP.DE CHEQ.AJENOS,RET.DE CAM.,CONCEPTO: TRANSFERENCIA SEGUN CONVENIO DE FINANCIAMIENTO DE LA GADOR AL SEDERI-ORURO,DEP.: ABEL MATIAS COSSIO , PROCEDENCIA: BANCO UNION S.A., CHEQUE: 407, FECHA DE EMISION:31/03/2023"/>
    <m/>
    <m/>
    <m/>
    <m/>
    <m/>
    <m/>
    <n v="0"/>
    <n v="298500"/>
    <s v="NO_CONCILIADO"/>
  </r>
  <r>
    <x v="9"/>
    <m/>
    <x v="9"/>
    <x v="62"/>
    <s v="G22265280003"/>
    <s v="COB"/>
    <n v="17199"/>
    <m/>
    <s v="PAGO A CAF PRÉSTAMO CFA010253 VCTO. 04-04-2023 POR CUENTA DE TGN , NTI. 017199 VALOR 04-04-2023 CAPITAL USD 199.409,09 INTERESES USD 126.642,52 CTA. 3987 CUENTA UNICA DEL TESORO LIB. 00099021001 REF.: COMISIONES BANCARIAS"/>
    <m/>
    <m/>
    <m/>
    <m/>
    <m/>
    <m/>
    <n v="1835.73"/>
    <n v="0"/>
    <s v="NO_CONCILIADO"/>
  </r>
  <r>
    <x v="1"/>
    <m/>
    <x v="1"/>
    <x v="63"/>
    <s v="O21049200002"/>
    <s v="BOD"/>
    <n v="2104920"/>
    <m/>
    <s v="00099021001 DEPOSITO DE EFECTIVO, DEPOSITANTE: ROBERTO FLOR CALZADILLA, CONCEPTO: DEVOLUCION, CUENTA DE DEPOSITO: CUENTA UNICA DEL TESORO"/>
    <m/>
    <m/>
    <m/>
    <m/>
    <m/>
    <m/>
    <n v="0"/>
    <n v="1360"/>
    <s v="NO_CONCILIADO"/>
  </r>
  <r>
    <x v="1"/>
    <m/>
    <x v="1"/>
    <x v="63"/>
    <s v="O21049230002"/>
    <s v="BOD"/>
    <n v="2104923"/>
    <m/>
    <s v="00099021001 DEPOSITO DE EFECTIVO, DEPOSITANTE: BENEDICTA CERON VDA. DE CALLE, CONCEPTO: SUSCRIPCION DE CONVENIO PARA EL PAGO DE LO ADEUDADO, CUENTA DE DEPOSITO: CUENTA UNICA DEL TESORO"/>
    <m/>
    <m/>
    <m/>
    <m/>
    <m/>
    <m/>
    <n v="0"/>
    <n v="1441"/>
    <s v="NO_CONCILIADO"/>
  </r>
  <r>
    <x v="1"/>
    <m/>
    <x v="1"/>
    <x v="63"/>
    <s v="O21049640002"/>
    <s v="BOD"/>
    <n v="2104964"/>
    <m/>
    <s v="00099021001 DEPOSITO DE EFECTIVO, DEPOSITANTE: ADHEMAR BORIS CONDORI CONDE, CONCEPTO: POR DEVOLUCION DE MAXIMA REMUNERACION ECONOMICA PERCIBIDA EL MES DE NOVIEMBRE DE2022, CUENTA DE DEPOSITO: CUENTA UNICA DEL TESORO"/>
    <m/>
    <m/>
    <m/>
    <m/>
    <m/>
    <m/>
    <n v="0"/>
    <n v="193"/>
    <s v="NO_CONCILIADO"/>
  </r>
  <r>
    <x v="1"/>
    <m/>
    <x v="1"/>
    <x v="63"/>
    <s v="O21050040002"/>
    <s v="BOD"/>
    <n v="2105004"/>
    <m/>
    <s v="00099021001 DEPOSITO DE EFECTIVO, DEPOSITANTE: FELICIANO HUANCA LAURA, CONCEPTO: DEVOLUCION DE COBRO INDEBIDO, CUENTA DE DEPOSITO: CUENTA UNICA DEL TESORO"/>
    <m/>
    <m/>
    <m/>
    <m/>
    <m/>
    <m/>
    <n v="0"/>
    <n v="4310"/>
    <s v="NO_CONCILIADO"/>
  </r>
  <r>
    <x v="1"/>
    <m/>
    <x v="1"/>
    <x v="63"/>
    <s v="O21050170002"/>
    <s v="BOD"/>
    <n v="2105017"/>
    <m/>
    <s v="00099021001 DEPOSITO DE EFECTIVO, DEPOSITANTE: CLAUDIA VERONICA SILVA CORINI, CONCEPTO: DEVOLUCION REMUNERACION MAXIMA MES OCTUBRE GESTION 2022, CUENTA DE DEPOSITO: CUENTA UNICA DEL TESORO"/>
    <m/>
    <m/>
    <m/>
    <m/>
    <m/>
    <m/>
    <n v="0"/>
    <n v="3166.83"/>
    <s v="NO_CONCILIADO"/>
  </r>
  <r>
    <x v="1"/>
    <m/>
    <x v="1"/>
    <x v="63"/>
    <s v="O21050200002"/>
    <s v="BOD"/>
    <n v="2105020"/>
    <m/>
    <s v="00099021001 DEPOSITO DE EFECTIVO, DEPOSITANTE: FLORA RODRIGUEZ SIRPA, CONCEPTO: DEVOLUCION POR COBRO INDEBIDO, CUENTA DE DEPOSITO: CUENTA UNICA DEL TESORO"/>
    <m/>
    <m/>
    <m/>
    <m/>
    <m/>
    <m/>
    <n v="0"/>
    <n v="6200"/>
    <s v="NO_CONCILIADO"/>
  </r>
  <r>
    <x v="1"/>
    <m/>
    <x v="1"/>
    <x v="63"/>
    <s v="O21050230002"/>
    <s v="BOD"/>
    <n v="2105023"/>
    <m/>
    <s v="00099021001 DEPOSITO DE EFECTIVO, DEPOSITANTE: WENDY MARIN MENDOZA, CONCEPTO: DEVOLUCION, CUENTA DE DEPOSITO: CUENTA UNICA DEL TESORO"/>
    <m/>
    <m/>
    <m/>
    <m/>
    <m/>
    <m/>
    <n v="0"/>
    <n v="930"/>
    <s v="NO_CONCILIADO"/>
  </r>
  <r>
    <x v="1"/>
    <m/>
    <x v="1"/>
    <x v="63"/>
    <s v="O21050320002"/>
    <s v="BOD"/>
    <n v="2105032"/>
    <m/>
    <s v="00099021001 DEPOSITO DE EFECTIVO, DEPOSITANTE: WALTER VILLARROEL CHUQUIMIA, CONCEPTO: DEVOLUCION COBRO INDEBIDO SENASIR, CUENTA DE DEPOSITO: CUENTA UNICA DEL TESORO"/>
    <m/>
    <m/>
    <m/>
    <m/>
    <m/>
    <m/>
    <n v="0"/>
    <n v="400"/>
    <s v="NO_CONCILIADO"/>
  </r>
  <r>
    <x v="1"/>
    <m/>
    <x v="1"/>
    <x v="63"/>
    <s v="O21050450002"/>
    <s v="BOD"/>
    <n v="2105045"/>
    <m/>
    <s v="00099021001 DEPOSITO DE EFECTIVO, DEPOSITANTE: MARINA CORTEZ GUTIERREZ CI. 3059311 OR, CONCEPTO: DEVOLUCION POR PERCEPCION INDEBIDA DE SUELDOS, CUENTA DE DEPOSITO: CUENTA UNICA DEL TESORO"/>
    <m/>
    <m/>
    <m/>
    <m/>
    <m/>
    <m/>
    <n v="0"/>
    <n v="1295.3800000000001"/>
    <s v="NO_CONCILIADO"/>
  </r>
  <r>
    <x v="57"/>
    <m/>
    <x v="57"/>
    <x v="63"/>
    <s v="O21050740002"/>
    <s v="BOD"/>
    <n v="2105074"/>
    <m/>
    <s v="00587012001 DEPOSITO DE EFECTIVO, DEPOSITANTE: E.B.C., CONCEPTO: DEVOLUCION AL COMPROBANTE N°497, CUENTA DE DEPOSITO: CUENTA UNICA DEL TESORO"/>
    <m/>
    <m/>
    <m/>
    <m/>
    <m/>
    <m/>
    <n v="0"/>
    <n v="78.19"/>
    <s v="NO_CONCILIADO"/>
  </r>
  <r>
    <x v="31"/>
    <m/>
    <x v="31"/>
    <x v="63"/>
    <s v="G22277380002"/>
    <s v="CRV"/>
    <n v="2227738"/>
    <m/>
    <s v="TRANSFERENCIA DEL EXTERIOR SEGUN SWIFT NO.5345 Y NO.5344 DE FECHA 05/04/2023 ORDENANTE: AGRARIA INDUSTRIA E COMERCIO LTDA (SP BRASIL) REF.: CRED YLBGCO0057ODV23VEX DE 28032023 CONTRATO 345067131. LIB. 00597012001 RECURSOS PROPIOS VENTAS YLB"/>
    <m/>
    <m/>
    <m/>
    <m/>
    <m/>
    <m/>
    <n v="0"/>
    <n v="541940"/>
    <s v="NO_CONCILIADO"/>
  </r>
  <r>
    <x v="1"/>
    <m/>
    <x v="1"/>
    <x v="63"/>
    <s v="O21050840002"/>
    <s v="BOD"/>
    <n v="2105084"/>
    <m/>
    <s v="00099021001 DEPOSITO DE EFECTIVO, DEPOSITANTE: YHOLA JUANITA YANARICO DE MACHACA, CONCEPTO: COBRO INDEBIDO POR NUEVAS NUPCIAS, CUENTA DE DEPOSITO: CUENTA UNICA DEL TESORO"/>
    <m/>
    <m/>
    <m/>
    <m/>
    <m/>
    <m/>
    <n v="0"/>
    <n v="2205"/>
    <s v="NO_CONCILIADO"/>
  </r>
  <r>
    <x v="31"/>
    <m/>
    <x v="31"/>
    <x v="63"/>
    <s v="G22277390001"/>
    <s v="CVD"/>
    <n v="2227739"/>
    <m/>
    <s v="COBRO COSTOS DE PAPELERIA SEGUN TRANSFERENCIA DEL EXTERIOR POR ORDEN DE AGRARIA INDUSTRIA E COMERCIO LTDA (SP BRASIL) REF.: CRED YLBGCO0057ODV23VEX DE 28032023 CONTRATO 345067131. LIB. 00597012001 RECURSOS PROPIOS VENTAS YLB"/>
    <m/>
    <m/>
    <m/>
    <m/>
    <m/>
    <m/>
    <n v="50"/>
    <n v="0"/>
    <s v="NO_CONCILIADO"/>
  </r>
  <r>
    <x v="1"/>
    <m/>
    <x v="1"/>
    <x v="63"/>
    <s v="B21049710002"/>
    <s v="BOD"/>
    <n v="2104971"/>
    <m/>
    <s v="00099021001 DEP.DE CHEQ.AJENOS,RET.DE CAM.,CONCEPTO: DEVOLUCION FONDOS EN AVANCE-GESTIONES ANTERIORES,DEP.: RAUL VILLCA QUISPE , PROCEDENCIA: BANCO UNION S.A., CHEQUE: 3434, FECHA DE EMISION:04/04/2023"/>
    <m/>
    <m/>
    <m/>
    <m/>
    <m/>
    <m/>
    <n v="0"/>
    <n v="1000"/>
    <s v="NO_CONCILIADO"/>
  </r>
  <r>
    <x v="1"/>
    <m/>
    <x v="1"/>
    <x v="63"/>
    <s v="B21049740002"/>
    <s v="BOD"/>
    <n v="2104974"/>
    <m/>
    <s v="00099021001 DEP.DE CHEQ.AJENOS,RET.DE CAM.,CONCEPTO: DEVOLUCION DE VIATICOS POR LA NO PRESENTACION DE DESCARGOS DEV 565,DEP.: JESSICA GUARACHI GUARACHI , PROCEDENCIA: BANCO UNION S.A., CHEQUE: 3370, FECHA DE EMISION:16/03/2023"/>
    <m/>
    <m/>
    <m/>
    <m/>
    <m/>
    <m/>
    <n v="0"/>
    <n v="222"/>
    <s v="NO_CONCILIADO"/>
  </r>
  <r>
    <x v="1"/>
    <m/>
    <x v="1"/>
    <x v="63"/>
    <s v="B21049770002"/>
    <s v="BOD"/>
    <n v="2104977"/>
    <m/>
    <s v="00099021001 DEP.DE CHEQ.AJENOS,RET.DE CAM.,CONCEPTO: REVERSION AL TGN CASOS NO COBRADOS DICIEMBRE 2022,DEP.: LA VITALICIA SEGUROS Y REASEGUROS DE VIDA S.A. , PROCEDENCIA: BANCO BISA S.A., CHEQUE: 80359, FECHA DE EMISION:04/04/2023"/>
    <m/>
    <m/>
    <m/>
    <m/>
    <m/>
    <m/>
    <n v="0"/>
    <n v="10653.21"/>
    <s v="NO_CONCILIADO"/>
  </r>
  <r>
    <x v="14"/>
    <m/>
    <x v="14"/>
    <x v="63"/>
    <s v="B21049950002"/>
    <s v="BOD"/>
    <n v="2104995"/>
    <m/>
    <s v="00099021001 DEP.DE CHEQ.AJENOS,RET.DE CAM.,CONCEPTO: CONVENIO DOBLE PERCEPCION -SENASIR,DEP.: SERVICIO DE IMPUESTOS NACIONALES , PROCEDENCIA: BANCO UNION S.A., CHEQUE: 7127, FECHA DE EMISION:30/03/2023"/>
    <m/>
    <m/>
    <m/>
    <m/>
    <m/>
    <m/>
    <n v="0"/>
    <n v="696"/>
    <s v="NO_CONCILIADO"/>
  </r>
  <r>
    <x v="58"/>
    <m/>
    <x v="58"/>
    <x v="63"/>
    <s v="S10578390001"/>
    <s v="COB"/>
    <n v="1057839"/>
    <m/>
    <s v="||AMPLIACION DE VALIDEZ 0,15% S/USD87.172.-POR 32 DIAS,REEMB.GSTS.COMUNICACION BS220.-Y EMISION COMP.CONTABLE BS50.-,S/G NOTA SEDEM/GG/EB/ORU N°0321/2023,03/04/2023.REF.:I-2023-01 P/C ECEBOL A/F MCFIL TECNOLOGIA DE FILTRAJE S.A. LIB.00132032001 ECEBOL - GESTION OPERATIVA REF.:COMISIONES ENMIENDA 1 LC I-2023-01"/>
    <m/>
    <m/>
    <m/>
    <m/>
    <m/>
    <m/>
    <n v="349.71"/>
    <n v="0"/>
    <s v="NO_CONCILIADO"/>
  </r>
  <r>
    <x v="37"/>
    <m/>
    <x v="37"/>
    <x v="64"/>
    <s v="O21052380002"/>
    <s v="BOD"/>
    <n v="2105238"/>
    <m/>
    <s v="00548012001 DEPOSITO DE EFECTIVO, DEPOSITANTE: FREDDY COSME LOAYZA, CONCEPTO: DEVOLUCION DE COMBUSTIBLE, CUENTA DE DEPOSITO: CUENTA UNICA DEL TESORO"/>
    <m/>
    <m/>
    <m/>
    <m/>
    <m/>
    <m/>
    <n v="0"/>
    <n v="775"/>
    <s v="NO_CONCILIADO"/>
  </r>
  <r>
    <x v="37"/>
    <m/>
    <x v="37"/>
    <x v="64"/>
    <s v="O21052390002"/>
    <s v="BOD"/>
    <n v="2105239"/>
    <m/>
    <s v="00548012001 DEPOSITO DE EFECTIVO, DEPOSITANTE: FREDDY COSME LOAYZA, CONCEPTO: DEVOLUCION TASAS, CUENTA DE DEPOSITO: CUENTA UNICA DEL TESORO"/>
    <m/>
    <m/>
    <m/>
    <m/>
    <m/>
    <m/>
    <n v="0"/>
    <n v="373"/>
    <s v="NO_CONCILIADO"/>
  </r>
  <r>
    <x v="37"/>
    <m/>
    <x v="37"/>
    <x v="64"/>
    <s v="O21052410002"/>
    <s v="BOD"/>
    <n v="2105241"/>
    <m/>
    <s v="00548012001 DEPOSITO DE EFECTIVO, DEPOSITANTE: FREDDY COSME LOAYZA, CONCEPTO: DEVOLUCION DE SERVICIOS MANUALES, CUENTA DE DEPOSITO: CUENTA UNICA DEL TESORO"/>
    <m/>
    <m/>
    <m/>
    <m/>
    <m/>
    <m/>
    <n v="0"/>
    <n v="250"/>
    <s v="NO_CONCILIADO"/>
  </r>
  <r>
    <x v="1"/>
    <m/>
    <x v="1"/>
    <x v="64"/>
    <s v="O21053080002"/>
    <s v="BOD"/>
    <n v="2105308"/>
    <m/>
    <s v="00099021001 DEPOSITO DE EFECTIVO, DEPOSITANTE: JOSE ARMANDO PERICON VARGAS, CONCEPTO: REVERSION DE BOLETA HABER MENSUAL DE FEBRERO, CUENTA DE DEPOSITO: CUENTA UNICA DEL TESORO"/>
    <m/>
    <m/>
    <m/>
    <m/>
    <m/>
    <m/>
    <n v="0"/>
    <n v="6300.26"/>
    <s v="NO_CONCILIADO"/>
  </r>
  <r>
    <x v="53"/>
    <m/>
    <x v="53"/>
    <x v="64"/>
    <s v="O21053430002"/>
    <s v="BOD"/>
    <n v="2105343"/>
    <m/>
    <s v="00041041102 DEPOSITO DE EFECTIVO, DEPOSITANTE: MIGUEL ANGEL VILLALOBOS MAMANI, CONCEPTO: DEVOLUCION DE DINERO, CUENTA DE DEPOSITO: CUENTA UNICA DEL TESORO"/>
    <m/>
    <m/>
    <m/>
    <m/>
    <m/>
    <m/>
    <n v="0"/>
    <n v="4810.8"/>
    <s v="NO_CONCILIADO"/>
  </r>
  <r>
    <x v="40"/>
    <m/>
    <x v="40"/>
    <x v="64"/>
    <s v="O21053570002"/>
    <s v="BOD"/>
    <n v="2105357"/>
    <m/>
    <s v="00291012008 DEPOSITO DE EFECTIVO, DEPOSITANTE: BRYAN ROCA ARIAS NIT. 5602018010, CONCEPTO: ENSAYO DE LABOTARORIO, CUENTA DE DEPOSITO: CUENTA UNICA DEL TESORO"/>
    <m/>
    <m/>
    <m/>
    <m/>
    <m/>
    <m/>
    <n v="0"/>
    <n v="16702.68"/>
    <s v="NO_CONCILIADO"/>
  </r>
  <r>
    <x v="24"/>
    <m/>
    <x v="24"/>
    <x v="64"/>
    <s v="B21053230002"/>
    <s v="BOD"/>
    <n v="2105323"/>
    <m/>
    <s v="00086011102 DEP.DE CHEQ.AJENOS,RET.DE CAM.,CONCEPTO: JAVIER DURAN VIERA,DEP.: BANCO UNION S.A. , PROCEDENCIA: BANCO UNION S.A., CHEQUE: 191463, FECHA DE EMISION:06/04/2023"/>
    <m/>
    <m/>
    <m/>
    <m/>
    <m/>
    <m/>
    <n v="0"/>
    <n v="14431"/>
    <s v="NO_CONCILIADO"/>
  </r>
  <r>
    <x v="31"/>
    <m/>
    <x v="31"/>
    <x v="64"/>
    <s v="G22294450002"/>
    <s v="CRV"/>
    <n v="2229445"/>
    <m/>
    <s v="TRANSFERENCIA DEL EXTERIOR SEGUN SWIFT NO.5423 Y NO.5431 DE FECHA 06/04/2023 ORDENANTE: THS ABROBUSINES LTDA. (BRASIL) REF.: CRED INV 338612 029 LIB. 00597012001 RECURSOS PROPIOS VENTAS YLB"/>
    <m/>
    <m/>
    <m/>
    <m/>
    <m/>
    <m/>
    <n v="0"/>
    <n v="583.1"/>
    <s v="NO_CONCILIADO"/>
  </r>
  <r>
    <x v="1"/>
    <m/>
    <x v="1"/>
    <x v="64"/>
    <s v="Q17919760002"/>
    <s v="CRV"/>
    <n v="1791976"/>
    <m/>
    <s v="NUMERO DE LIBRETA CUT: 00099021001 OPERACIÓN E18 TRANSFERENCIA DEL SISTEMA FINANCIERO POR CUENTA DE TERCEROS A LA CUT DEVOLUCIÓN DE APORTES AL TGN"/>
    <m/>
    <m/>
    <m/>
    <m/>
    <m/>
    <m/>
    <n v="0"/>
    <n v="20508.41"/>
    <s v="NO_CONCILIADO"/>
  </r>
  <r>
    <x v="31"/>
    <m/>
    <x v="31"/>
    <x v="64"/>
    <s v="G22294460001"/>
    <s v="CVD"/>
    <n v="2229446"/>
    <m/>
    <s v="COBRO COSTOS DE PAPELERIA SEGUN TRANSFERENCIA DEL EXTERIOR POR ORDEN DE THS ABROBUSINES LTDA. (BRASIL) REF.: CRED INV 338612 029 LIB. 00597012001 RECURSOS PROPIOS VENTAS YLB"/>
    <m/>
    <m/>
    <m/>
    <m/>
    <m/>
    <m/>
    <n v="50"/>
    <n v="0"/>
    <s v="NO_CONCILIADO"/>
  </r>
  <r>
    <x v="12"/>
    <m/>
    <x v="12"/>
    <x v="65"/>
    <s v="O21055550002"/>
    <s v="BOD"/>
    <n v="2105555"/>
    <m/>
    <s v="00099021001 DEPOSITO DE EFECTIVO, DEPOSITANTE: ROBERTS JAMES LOPEZ GONZALES, CONCEPTO: CONVENIO DOBLE PERCEPCION - SENASIR, CUENTA DE DEPOSITO: CUENTA UNICA DEL TESORO"/>
    <m/>
    <m/>
    <m/>
    <m/>
    <m/>
    <m/>
    <n v="0"/>
    <n v="35.22"/>
    <s v="NO_CONCILIADO"/>
  </r>
  <r>
    <x v="1"/>
    <m/>
    <x v="1"/>
    <x v="65"/>
    <s v="O21056030002"/>
    <s v="BOD"/>
    <n v="2105603"/>
    <m/>
    <s v="00099021001 DEPOSITO DE EFECTIVO, DEPOSITANTE: TEOFILO BAPTISTA RAMIREZ, CONCEPTO: DEVOLUCION DE HABERES 2010 MES DE MARZO DE 2023, CUENTA DE DEPOSITO: CUENTA UNICA DEL TESORO"/>
    <m/>
    <m/>
    <m/>
    <m/>
    <m/>
    <m/>
    <n v="0"/>
    <n v="1364.9"/>
    <s v="NO_CONCILIADO"/>
  </r>
  <r>
    <x v="40"/>
    <m/>
    <x v="40"/>
    <x v="65"/>
    <s v="S10579380001"/>
    <s v="COB"/>
    <n v="1057938"/>
    <m/>
    <s v="||REGISTRO COBRO COMISION AVISO ENMIENDA CARTA DE CREDITO STANDBY BS220.-Y EMISION COMP.CONTABLE BS50.-REF.:10000LG000228800 (BCB:SB-R-2017-27) A/F ADMINISTRADORA BOLIVIANA DE CARRETERAS,S/G SWIFT 5424,06/04/2023. LIB.00291012002 ABC-RECURSOS PROPIOS REF.:COMISIONES ENMIENDA SBLC 10000LG000228800."/>
    <m/>
    <m/>
    <m/>
    <m/>
    <m/>
    <m/>
    <n v="270"/>
    <n v="0"/>
    <s v="NO_CONCILIADO"/>
  </r>
  <r>
    <x v="16"/>
    <m/>
    <x v="16"/>
    <x v="65"/>
    <s v="O21056450002"/>
    <s v="BOD"/>
    <n v="2105645"/>
    <m/>
    <s v="00212012001 DEPOSITO DE EFECTIVO, DEPOSITANTE: VARINIA ALONDRA QUENTA OLIVER, CONCEPTO: REPOSICION DE CREDENCIAL, CUENTA DE DEPOSITO: CUENTA UNICA DEL TESORO"/>
    <m/>
    <m/>
    <m/>
    <m/>
    <m/>
    <m/>
    <n v="0"/>
    <n v="60"/>
    <s v="NO_CONCILIADO"/>
  </r>
  <r>
    <x v="1"/>
    <m/>
    <x v="1"/>
    <x v="65"/>
    <s v="B21055930002"/>
    <s v="BOD"/>
    <n v="2105593"/>
    <m/>
    <s v="00099021001 DEP.DE CHEQ.AJENOS,RET.DE CAM.,CONCEPTO: EVELIN MARCELLE DE PARDO GHETTI,DEP.: BANCO UNION SA , PROCEDENCIA: BANCO UNION S.A., CHEQUE: 191465, FECHA DE EMISION:10/04/2023"/>
    <m/>
    <m/>
    <m/>
    <m/>
    <m/>
    <m/>
    <n v="0"/>
    <n v="700"/>
    <s v="NO_CONCILIADO"/>
  </r>
  <r>
    <x v="1"/>
    <m/>
    <x v="1"/>
    <x v="65"/>
    <s v="B21055950002"/>
    <s v="BOD"/>
    <n v="2105595"/>
    <m/>
    <s v="00099021001 DEP.DE CHEQ.AJENOS,RET.DE CAM.,CONCEPTO: AMILCAR CESPEDES ZURITA,DEP.: BANCO UNION SA , PROCEDENCIA: BANCO UNION S.A., CHEQUE: 191466, FECHA DE EMISION:10/04/2023"/>
    <m/>
    <m/>
    <m/>
    <m/>
    <m/>
    <m/>
    <n v="0"/>
    <n v="1555.41"/>
    <s v="NO_CONCILIADO"/>
  </r>
  <r>
    <x v="1"/>
    <m/>
    <x v="1"/>
    <x v="65"/>
    <s v="O21056520002"/>
    <s v="BOD"/>
    <n v="2105652"/>
    <m/>
    <s v="00099021001 DEPOSITO DE EFECTIVO, DEPOSITANTE: ELENA MERY POCA HUARACHI, CONCEPTO: REVERSION DE BOLETA HABER MENSUAL - FEBRERO, CUENTA DE DEPOSITO: CUENTA UNICA DEL TESORO"/>
    <m/>
    <m/>
    <m/>
    <m/>
    <m/>
    <m/>
    <n v="0"/>
    <n v="7859.37"/>
    <s v="NO_CONCILIADO"/>
  </r>
  <r>
    <x v="46"/>
    <m/>
    <x v="46"/>
    <x v="65"/>
    <s v="S10580570002"/>
    <s v="CRV"/>
    <n v="1058057"/>
    <m/>
    <s v="||DEVOLUCION DE FONDOS DEL COMP. G-2229718 DEL 6/04/2023 S/G CORREO ADJUNTO DEL MEFP DOBLE PROVISIÓN ENTRE ÁEREAS DEL SISTEMAS DEL MEFP CON EL BCB, SOLICITUD 044857-18024 DE YPFB REF.: ENEX SA 1ER PAGO SUM HIDR LIQ OCCIDENTE CHILE 2022 OP UPCA 162 HR DCIM 4226 2023 LIB.00513012004 LBP-YPFB-UNICOMERCIAL (4030005415/1-2188907)"/>
    <m/>
    <m/>
    <m/>
    <m/>
    <m/>
    <m/>
    <n v="0"/>
    <n v="42790679.390000001"/>
    <s v="NO_CONCILIADO"/>
  </r>
  <r>
    <x v="1"/>
    <m/>
    <x v="1"/>
    <x v="66"/>
    <s v="F0012355"/>
    <s v="NTE"/>
    <n v="5445960"/>
    <m/>
    <s v="A:00099021001 Transferencia que realizamos a solicitud de la Empresa Nacional de Electricidad mediante nota CITE: ENDE-DEEM-4/36-23 en aplicación al Decreto Supremo No 4848 de 28 de diciembre de 2022 correspondiente al mes de marzo de 2023"/>
    <m/>
    <m/>
    <m/>
    <m/>
    <m/>
    <m/>
    <n v="0"/>
    <n v="868987.63"/>
    <s v="NO_CONCILIADO"/>
  </r>
  <r>
    <x v="52"/>
    <m/>
    <x v="52"/>
    <x v="66"/>
    <s v="O21059110002"/>
    <s v="BOD"/>
    <n v="2105911"/>
    <m/>
    <s v="00299014101 DEPOSITO DE EFECTIVO, DEPOSITANTE: SERVICIO DEPARTAMENTAL DE RIEGO LA PAZ, CONCEPTO: DEVOLUCION DE GASOLINA DE LA GESTION 2022 DE SEDERI LP, CUENTA DE DEPOSITO: CUENTA UNICA DEL TESORO"/>
    <m/>
    <m/>
    <m/>
    <m/>
    <m/>
    <m/>
    <n v="0"/>
    <n v="400"/>
    <s v="NO_CONCILIADO"/>
  </r>
  <r>
    <x v="1"/>
    <m/>
    <x v="1"/>
    <x v="66"/>
    <s v="O21059160002"/>
    <s v="BOD"/>
    <n v="2105916"/>
    <m/>
    <s v="00099021001 DEPOSITO DE EFECTIVO, DEPOSITANTE: BANHER VLADIMIR CHAMBI QUISPE, CONCEPTO: DEVOLUCION POR CONCEPTO DE PAGO DUODECIMO DE AGUINALDO 2022, CUENTA DE DEPOSITO: CUENTA UNICA DEL TESORO"/>
    <m/>
    <m/>
    <m/>
    <m/>
    <m/>
    <m/>
    <n v="0"/>
    <n v="456.62"/>
    <s v="NO_CONCILIADO"/>
  </r>
  <r>
    <x v="1"/>
    <m/>
    <x v="1"/>
    <x v="66"/>
    <s v="O21059180002"/>
    <s v="BOD"/>
    <n v="2105918"/>
    <m/>
    <s v="00099021001 DEPOSITO DE EFECTIVO, DEPOSITANTE: CRISTINA ARGELIA VILLARREAL MONZON, CONCEPTO: DEVOLUCION DE DEUDA SENASIR, CUENTA DE DEPOSITO: CUENTA UNICA DEL TESORO"/>
    <m/>
    <m/>
    <m/>
    <m/>
    <m/>
    <m/>
    <n v="0"/>
    <n v="687.12"/>
    <s v="NO_CONCILIADO"/>
  </r>
  <r>
    <x v="8"/>
    <m/>
    <x v="8"/>
    <x v="66"/>
    <s v="O21059260002"/>
    <s v="BOD"/>
    <n v="2105926"/>
    <m/>
    <s v="00099021001 DEPOSITO DE EFECTIVO, DEPOSITANTE: LESLY H. ALBARRACIN ESCOBAR, CONCEPTO: DEVOLUCION DE 22 DIAS DE HABERES GESTION 2015 (JULIO), CUENTA DE DEPOSITO: CUENTA UNICA DEL TESORO"/>
    <m/>
    <m/>
    <m/>
    <m/>
    <m/>
    <m/>
    <n v="0"/>
    <n v="63.98"/>
    <s v="NO_CONCILIADO"/>
  </r>
  <r>
    <x v="1"/>
    <m/>
    <x v="1"/>
    <x v="66"/>
    <s v="B21058120002"/>
    <s v="BOD"/>
    <n v="2105812"/>
    <m/>
    <s v="00099021001 DEP.DE CHEQ.AJENOS,RET.DE CAM.,CONCEPTO: FRACCION COMPLEMENTARIA MENSUAL,DEP.: FUTURO DE BOLIVIA S.A. AFP , PROCEDENCIA: BANCO DE CREDITO DE BOLIVIA S.A., CHEQUE: 69392, FECHA DE EMISION:10/04/2023"/>
    <m/>
    <m/>
    <m/>
    <m/>
    <m/>
    <m/>
    <n v="0"/>
    <n v="27611.15"/>
    <s v="NO_CONCILIADO"/>
  </r>
  <r>
    <x v="1"/>
    <m/>
    <x v="1"/>
    <x v="66"/>
    <s v="B21058130002"/>
    <s v="BOD"/>
    <n v="2105813"/>
    <m/>
    <s v="00099021001 DEP.DE CHEQ.AJENOS,RET.DE CAM.,CONCEPTO: COMPENSACION MENSUAL DE COTIZACION,DEP.: FUTURO DE BOLIVIA S.A. AFP , PROCEDENCIA: BANCO DE CREDITO DE BOLIVIA S.A., CHEQUE: 69391, FECHA DE EMISION:10/04/2023"/>
    <m/>
    <m/>
    <m/>
    <m/>
    <m/>
    <m/>
    <n v="0"/>
    <n v="315237.96999999997"/>
    <s v="NO_CONCILIADO"/>
  </r>
  <r>
    <x v="1"/>
    <m/>
    <x v="1"/>
    <x v="66"/>
    <s v="B21058550002"/>
    <s v="BOD"/>
    <n v="2105855"/>
    <m/>
    <s v="00099021001 DEP.DE CHEQ.AJENOS,RET.DE CAM.,CONCEPTO: DEVOLUCION FONDOS NO COBRADOS CONCILIACION DICIEMBRE 2022,DEP.: SEGUROS PROVIDA SA , PROCEDENCIA: BANCO NACIONAL DE BOLIVIA S.A., CHEQUE: 2312860, FECHA DE EMISION:10/04/2023"/>
    <m/>
    <m/>
    <m/>
    <m/>
    <m/>
    <m/>
    <n v="0"/>
    <n v="3474.62"/>
    <s v="NO_CONCILIADO"/>
  </r>
  <r>
    <x v="1"/>
    <m/>
    <x v="1"/>
    <x v="66"/>
    <s v="B21058630002"/>
    <s v="BOD"/>
    <n v="2105863"/>
    <m/>
    <s v="00099021001 DEP.DE CHEQ.AJENOS,RET.DE CAM.,CONCEPTO: DEVOLUCON FONDOS SOLICITADOS POR ERROR CONCILIACON DICIEMBRE /2022,DEP.: SEGUROS PROVIDA SA , PROCEDENCIA: BANCO NACIONAL DE BOLIVIA S.A., CHEQUE: 4350636, FECHA DE EMISION:10/04/2023"/>
    <m/>
    <m/>
    <m/>
    <m/>
    <m/>
    <m/>
    <n v="0"/>
    <n v="6379.63"/>
    <s v="NO_CONCILIADO"/>
  </r>
  <r>
    <x v="40"/>
    <m/>
    <x v="40"/>
    <x v="66"/>
    <s v="G22328770003"/>
    <s v="COB"/>
    <n v="2232877"/>
    <m/>
    <s v="TRANSFERENCIA RECIBIDA DEL EXTERIOR SEGÚN MENSAJES SWIFT Nos. 5644-5643 (REM.EXT.) DE FECHA 11-04-2023 POR DESEMBOLSO DE IDA PRÉSTAMO 4923-BO ABC040 LIBRETA N° 00291012002 ABC-RECURSOS PROPIOS REF.: UTILES DE ESCRITORIO"/>
    <m/>
    <m/>
    <m/>
    <m/>
    <m/>
    <m/>
    <n v="50"/>
    <n v="0"/>
    <s v="NO_CONCILIADO"/>
  </r>
  <r>
    <x v="1"/>
    <m/>
    <x v="1"/>
    <x v="66"/>
    <s v="J05430310002"/>
    <s v="NTE"/>
    <n v="5454721"/>
    <m/>
    <s v="A:00099021001 Transferencia de recursos a la Libreta de Recursos Ordinarios (3987) adjunto extracto bancario."/>
    <m/>
    <m/>
    <m/>
    <m/>
    <m/>
    <m/>
    <n v="0"/>
    <n v="200000000"/>
    <s v="NO_CONCILIADO"/>
  </r>
  <r>
    <x v="1"/>
    <m/>
    <x v="1"/>
    <x v="67"/>
    <s v="O21061280002"/>
    <s v="BOD"/>
    <n v="2106128"/>
    <m/>
    <s v="00099021001 DEPOSITO DE EFECTIVO, DEPOSITANTE: FREDDY IVAN CONDORI CUNO, CONCEPTO: POR COBRO INDEVIDO -SEGUNDAS NUPCIAS DE LOLA CELESTINA CUNO CANASA Q.E.P.D., CUENTA DE DEPOSITO: CUENTA UNICA DEL TESORO"/>
    <m/>
    <m/>
    <m/>
    <m/>
    <m/>
    <m/>
    <n v="0"/>
    <n v="800"/>
    <s v="NO_CONCILIADO"/>
  </r>
  <r>
    <x v="1"/>
    <m/>
    <x v="1"/>
    <x v="67"/>
    <s v="O21061870002"/>
    <s v="BOD"/>
    <n v="2106187"/>
    <m/>
    <s v="00099021001 DEPOSITO DE EFECTIVO, DEPOSITANTE: JUSTA MENDOZA DE CARVAJAL, CONCEPTO: DEVOLUCION RETROACTIVO, CUENTA DE DEPOSITO: CUENTA UNICA DEL TESORO"/>
    <m/>
    <m/>
    <m/>
    <m/>
    <m/>
    <m/>
    <n v="0"/>
    <n v="700"/>
    <s v="NO_CONCILIADO"/>
  </r>
  <r>
    <x v="23"/>
    <m/>
    <x v="23"/>
    <x v="67"/>
    <s v="O21061900002"/>
    <s v="BOD"/>
    <n v="2106190"/>
    <m/>
    <s v="00099021001 DEPOSITO DE EFECTIVO, DEPOSITANTE: JAVIER OSCAR ESCOBAR YUPANQUI, CONCEPTO: DEVOLUCION REVERSION DE HABER MENSUAL, CUENTA DE DEPOSITO: CUENTA UNICA DEL TESORO"/>
    <m/>
    <m/>
    <m/>
    <m/>
    <m/>
    <m/>
    <n v="0"/>
    <n v="0.2"/>
    <s v="NO_CONCILIADO"/>
  </r>
  <r>
    <x v="1"/>
    <m/>
    <x v="1"/>
    <x v="67"/>
    <s v="Q17949000002"/>
    <s v="CRV"/>
    <n v="1794900"/>
    <m/>
    <s v="NUMERO DE LIBRETA CUT: 00099021001 OPERACIÓN E18 TRANSFERENCIA DEL SISTEMA FINANCIERO POR CUENTA DE TERCEROS A LA CUT devolucion pagos de CC caso christian victor raul prada clavijo"/>
    <m/>
    <m/>
    <m/>
    <m/>
    <m/>
    <m/>
    <n v="0"/>
    <n v="108269.89"/>
    <s v="NO_CONCILIADO"/>
  </r>
  <r>
    <x v="24"/>
    <m/>
    <x v="24"/>
    <x v="67"/>
    <s v="Q17949140002"/>
    <s v="CRV"/>
    <n v="1794914"/>
    <m/>
    <s v="NUMERO DE LIBRETA CUT: 00086014407 OPERACIÓN E75 TRANSFERENCIA DE LA CUENTA FISCAL BUN A LA CUT EN MN TRANSFERENCIA DE FONDOS A SOLICITUD DE: GOB.AUTONOMO MCPAL. CKOCHAS CITE: GAM_CK_SMAF_119/2023 CTA. 3987 LIBRETA NÂ°00086014407 MMYA-BS-PLAN NACIONAL DE CUENCAS PROYECTOS (99 13-17)"/>
    <m/>
    <m/>
    <m/>
    <m/>
    <m/>
    <m/>
    <n v="0"/>
    <n v="33373.360000000001"/>
    <s v="NO_CONCILIADO"/>
  </r>
  <r>
    <x v="58"/>
    <m/>
    <x v="58"/>
    <x v="67"/>
    <s v="S10581390002"/>
    <s v="CRV"/>
    <n v="1058139"/>
    <m/>
    <s v="||REGISTRO DEVOLUCION FONDOS P/SALDO NO UTILIZADO LC I-2022-19 P/C ECEBOL A/F TATA DAEWOO COMMERCIAL VEHICLE CO. LTD.,S/G DOCS.ADJ. LIB.00132032001 ECEBOL - GESTION OPERATIVA REF.:DEVOL.SALDO NO UTILIZADO LC I-2022-19"/>
    <m/>
    <m/>
    <m/>
    <m/>
    <m/>
    <m/>
    <n v="0"/>
    <n v="5.15"/>
    <s v="NO_CONCILIADO"/>
  </r>
  <r>
    <x v="58"/>
    <m/>
    <x v="58"/>
    <x v="67"/>
    <s v="S10581300001"/>
    <s v="COB"/>
    <n v="1058130"/>
    <m/>
    <s v="||COMISION TRANSFERENCIA FDOS.AL EXTERIOR 0,10% S/USD284.482.-,REEMB.GSTS.COMUNICACION BS220.-Y EMISION COMP.CONTABLE BS50.-REF.:PAGO 1 LC I-2022-19 P/C ECEBOL A/F TATA DAEWOO COMMERCIAL VEHICLE CO. LTD.,EN COMPL.A COMP.1058129,12/04/2023. LIB.00132032001 ECEBOL - GESTION OPERATIVA REF.:COMISIONES PAGO 1 LC I-2022-19"/>
    <m/>
    <m/>
    <m/>
    <m/>
    <m/>
    <m/>
    <n v="2221.5300000000002"/>
    <n v="0"/>
    <s v="NO_CONCILIADO"/>
  </r>
  <r>
    <x v="40"/>
    <m/>
    <x v="40"/>
    <x v="68"/>
    <s v="O21064160002"/>
    <s v="BOD"/>
    <n v="2106416"/>
    <m/>
    <s v="00291012008 DEPOSITO DE EFECTIVO, DEPOSITANTE: LOGITRUCKS SERVICE S.R.L., CONCEPTO: SERVICIO DE LABORATORIO PARA LA MEDICION Y EVALUACION DEL PROYECTO, S/DOCUMENTO BASE DE CONTRATACION, CUENTA DE DEPOSITO: CUENTA UNICA DEL TESORO"/>
    <m/>
    <m/>
    <m/>
    <m/>
    <m/>
    <m/>
    <n v="0"/>
    <n v="24201.1"/>
    <s v="NO_CONCILIADO"/>
  </r>
  <r>
    <x v="16"/>
    <m/>
    <x v="16"/>
    <x v="68"/>
    <s v="O21064190002"/>
    <s v="BOD"/>
    <n v="2106419"/>
    <m/>
    <s v="00099021001 DEPOSITO DE EFECTIVO, DEPOSITANTE: EDGAR SUXO APAZA, CONCEPTO: DEVOLUCION DE PASAJES AEREOS, CUENTA DE DEPOSITO: CUENTA UNICA DEL TESORO"/>
    <m/>
    <m/>
    <m/>
    <m/>
    <m/>
    <m/>
    <n v="0"/>
    <n v="246"/>
    <s v="NO_CONCILIADO"/>
  </r>
  <r>
    <x v="1"/>
    <m/>
    <x v="1"/>
    <x v="68"/>
    <s v="O21064780002"/>
    <s v="BOD"/>
    <n v="2106478"/>
    <m/>
    <s v="00099021001 DEPOSITO DE EFECTIVO, DEPOSITANTE: MERY QUIÑONES GABRIEL, CONCEPTO: DEVOLUCION DE COBRO INDEBIDO - SENASIR, CUENTA DE DEPOSITO: CUENTA UNICA DEL TESORO"/>
    <m/>
    <m/>
    <m/>
    <m/>
    <m/>
    <m/>
    <n v="0"/>
    <n v="1310"/>
    <s v="NO_CONCILIADO"/>
  </r>
  <r>
    <x v="44"/>
    <m/>
    <x v="44"/>
    <x v="68"/>
    <s v="O21065010002"/>
    <s v="BOD"/>
    <n v="2106501"/>
    <m/>
    <s v="00099021001 DEPOSITO DE EFECTIVO, DEPOSITANTE: OSCAR CESPEDES ESTRADA, CONCEPTO: DEVOLUCION POR DEPÓSITO EN DEMASIA POR HABERES SR. OSCAR CESPEDES ESTRADA, CUENTA DE DEPOSITO: CUENTA UNICA DEL TESORO"/>
    <m/>
    <m/>
    <m/>
    <m/>
    <m/>
    <m/>
    <n v="0"/>
    <n v="4757"/>
    <s v="NO_CONCILIADO"/>
  </r>
  <r>
    <x v="40"/>
    <m/>
    <x v="40"/>
    <x v="68"/>
    <s v="G22357370003"/>
    <s v="COB"/>
    <n v="2235737"/>
    <m/>
    <s v="TRANSFERENCIA RECIBIDA DEL EXTERIOR SEGÚN MENSAJES SWIFT Nos. 5826-5825 (REM.EXT.) DE FECHA 13-04-2023 POR DESEMBOLSO DE BIRF PRÉSTAMO 8552-BO 33 LIBRETA N° 00291012002 ABC-RECURSOS PROPIOS REF.: UTILES DE ESCRITORIO"/>
    <m/>
    <m/>
    <m/>
    <m/>
    <m/>
    <m/>
    <n v="50"/>
    <n v="0"/>
    <s v="NO_CONCILIADO"/>
  </r>
  <r>
    <x v="38"/>
    <m/>
    <x v="38"/>
    <x v="68"/>
    <s v="B21064570002"/>
    <s v="BOD"/>
    <n v="2106457"/>
    <m/>
    <s v="00099021001 DEP.DE CHEQ.AJENOS,RET.DE NO_CONCILIADO CAM.,CONCEPTO: PAGO INCAPACIDADES TEMPORALES REEMBOLSO -MINISTERIO DE ECONOMIA Y FINANZAS PUBLICAS,DEP.: CAJA NACIONAL DE SALUD , PROCEDENCIA: BANCO UNION S.A., CHEQUE: 31805, FECHA DE EMISION:13/04/2023_x000a_DT - 279 SIT - 46"/>
    <m/>
    <m/>
    <m/>
    <m/>
    <m/>
    <m/>
    <n v="0"/>
    <n v="13579.86"/>
    <s v="CONCILIADO_PARCIAL"/>
  </r>
  <r>
    <x v="44"/>
    <m/>
    <x v="44"/>
    <x v="68"/>
    <s v="B21064570002"/>
    <s v="BOD"/>
    <n v="2106457"/>
    <m/>
    <s v="00099021001 DEP.DE CHEQ.AJENOS,RET.DE NO_CONCILIADO CAM.,CONCEPTO: PAGO INCAPACIDADES TEMPORALES REEMBOLSO -MINISTERIO DE ECONOMIA Y FINANZAS PUBLICAS,DEP.: CAJA NACIONAL DE SALUD , PROCEDENCIA: BANCO UNION S.A., CHEQUE: 31805, FECHA DE EMISION:13/04/2023_x000a_DT - 279 SIT - 46"/>
    <m/>
    <m/>
    <m/>
    <m/>
    <m/>
    <m/>
    <n v="0"/>
    <n v="339177.22"/>
    <s v="CONCILIADO_PARCIAL"/>
  </r>
  <r>
    <x v="59"/>
    <m/>
    <x v="59"/>
    <x v="68"/>
    <s v="B21064570002"/>
    <s v="BOD"/>
    <n v="2106457"/>
    <m/>
    <s v="00099021001 DEP.DE CHEQ.AJENOS,RET.DE NO_CONCILIADO CAM.,CONCEPTO: PAGO INCAPACIDADES TEMPORALES REEMBOLSO -MINISTERIO DE ECONOMIA Y FINANZAS PUBLICAS,DEP.: CAJA NACIONAL DE SALUD , PROCEDENCIA: BANCO UNION S.A., CHEQUE: 31805, FECHA DE EMISION:13/04/2023_x000a_DT - 279 SIT - 46"/>
    <m/>
    <m/>
    <m/>
    <m/>
    <m/>
    <m/>
    <n v="0"/>
    <n v="15335.25"/>
    <s v="CONCILIADO_PARCIAL"/>
  </r>
  <r>
    <x v="59"/>
    <m/>
    <x v="59"/>
    <x v="68"/>
    <s v="B21064570002"/>
    <s v="BOD"/>
    <n v="2106457"/>
    <m/>
    <s v="00099021001 DEP.DE CHEQ.AJENOS,RET.DE NO_CONCILIADO CAM.,CONCEPTO: PAGO INCAPACIDADES TEMPORALES REEMBOLSO -MINISTERIO DE ECONOMIA Y FINANZAS PUBLICAS,DEP.: CAJA NACIONAL DE SALUD , PROCEDENCIA: BANCO UNION S.A., CHEQUE: 31805, FECHA DE EMISION:13/04/2023_x000a_DT - 279 SIT - 46"/>
    <m/>
    <m/>
    <m/>
    <m/>
    <m/>
    <m/>
    <n v="0"/>
    <n v="230.95"/>
    <s v="CONCILIADO_PARCIAL"/>
  </r>
  <r>
    <x v="44"/>
    <m/>
    <x v="44"/>
    <x v="68"/>
    <s v="B21064580002"/>
    <s v="BOD"/>
    <n v="2106458"/>
    <m/>
    <s v="00099021001 DEP.DE CHEQ.AJENOS,RET.DE NO_CONCILIADO CAM.,CONCEPTO: PAGO INCAPACIDAD TEMPORAL -_x000a_REEMBOLSO MINISTERIO DE ECONOMIA Y FINANZAS PUBLICAS,DEP.: CAJA NACIONAL DE SALUD, PROCEDENCIA: BANCO UNION S.A., CHEQUE: 31824, FECHA DE EMISION:13/04/2023_x000a_DT - 279 SIT - 45"/>
    <m/>
    <m/>
    <m/>
    <m/>
    <m/>
    <m/>
    <n v="0"/>
    <n v="474118.5"/>
    <s v="CONCILIADO_PARCIAL"/>
  </r>
  <r>
    <x v="44"/>
    <m/>
    <x v="44"/>
    <x v="68"/>
    <s v="B21064580002"/>
    <s v="BOD"/>
    <n v="2106458"/>
    <m/>
    <s v="00099021001 DEP.DE CHEQ.AJENOS,RET.DE NO_CONCILIADO CAM.,CONCEPTO: PAGO INCAPACIDAD TEMPORAL -_x000a_REEMBOLSO MINISTERIO DE ECONOMIA Y FINANZAS PUBLICAS,DEP.: CAJA NACIONAL DE SALUD, PROCEDENCIA: BANCO UNION S.A., CHEQUE: 31824, FECHA DE EMISION:13/04/2023_x000a_DT - 279 SIT - 45"/>
    <m/>
    <m/>
    <m/>
    <m/>
    <m/>
    <m/>
    <n v="0"/>
    <n v="455417.18"/>
    <s v="CONCILIADO_PARCIAL"/>
  </r>
  <r>
    <x v="44"/>
    <m/>
    <x v="44"/>
    <x v="68"/>
    <s v="B21064580002"/>
    <s v="BOD"/>
    <n v="2106458"/>
    <m/>
    <s v="00099021001 DEP.DE CHEQ.AJENOS,RET.DE NO_CONCILIADO CAM.,CONCEPTO: PAGO INCAPACIDAD TEMPORAL -_x000a_REEMBOLSO MINISTERIO DE ECONOMIA Y FINANZAS PUBLICAS,DEP.: CAJA NACIONAL DE SALUD, PROCEDENCIA: BANCO UNION S.A., CHEQUE: 31824, FECHA DE EMISION:13/04/2023_x000a_DT - 279 SIT - 45"/>
    <m/>
    <m/>
    <m/>
    <m/>
    <m/>
    <m/>
    <n v="0"/>
    <n v="323016.86"/>
    <s v="CONCILIADO_PARCIAL"/>
  </r>
  <r>
    <x v="44"/>
    <m/>
    <x v="44"/>
    <x v="68"/>
    <s v="B21064580002"/>
    <s v="BOD"/>
    <n v="2106458"/>
    <m/>
    <s v="00099021001 DEP.DE CHEQ.AJENOS,RET.DE NO_CONCILIADO CAM.,CONCEPTO: PAGO INCAPACIDAD TEMPORAL -_x000a_REEMBOLSO MINISTERIO DE ECONOMIA Y FINANZAS PUBLICAS,DEP.: CAJA NACIONAL DE SALUD, PROCEDENCIA: BANCO UNION S.A., CHEQUE: 31824, FECHA DE EMISION:13/04/2023_x000a_DT - 279 SIT - 45"/>
    <m/>
    <m/>
    <m/>
    <m/>
    <m/>
    <m/>
    <n v="0"/>
    <n v="388189.63"/>
    <s v="CONCILIADO_PARCIAL"/>
  </r>
  <r>
    <x v="44"/>
    <m/>
    <x v="44"/>
    <x v="68"/>
    <s v="B21064580002"/>
    <s v="BOD"/>
    <n v="2106458"/>
    <m/>
    <s v="00099021001 DEP.DE CHEQ.AJENOS,RET.DE NO_CONCILIADO CAM.,CONCEPTO: PAGO INCAPACIDAD TEMPORAL -_x000a_REEMBOLSO MINISTERIO DE ECONOMIA Y FINANZAS PUBLICAS,DEP.: CAJA NACIONAL DE SALUD, PROCEDENCIA: BANCO UNION S.A., CHEQUE: 31824, FECHA DE EMISION:13/04/2023_x000a_DT - 279 SIT - 45"/>
    <m/>
    <m/>
    <m/>
    <m/>
    <m/>
    <m/>
    <n v="0"/>
    <n v="351026.05"/>
    <s v="CONCILIADO_PARCIAL"/>
  </r>
  <r>
    <x v="58"/>
    <m/>
    <x v="58"/>
    <x v="68"/>
    <s v="S10581670004"/>
    <s v="COB"/>
    <n v="1058167"/>
    <m/>
    <s v="||REGISTRO VENTA DE DIVISAS S/USD694,93 (EQUIV.A EUR631,98) Y COBRO EMISION COMP.CONT.BS50.-,CORRESP.A COMISIONES BANCARIAS COMMERZBANK AG FRANKFURT-ALEMANIA.REF.:LC I-2022-21 P/C ECEBOL A/F DURO SURFACING S.A DE C.V.,S/G DOCS.ADJ. LIB.00132032001 ECEBOL - GESTION OPERATIVA REF.:COBRO EMIS.COMP.CONT.LC I-2022-21"/>
    <m/>
    <m/>
    <m/>
    <m/>
    <m/>
    <m/>
    <n v="50"/>
    <n v="0"/>
    <s v="NO_CONCILIADO"/>
  </r>
  <r>
    <x v="58"/>
    <m/>
    <x v="58"/>
    <x v="68"/>
    <s v="S10581670001"/>
    <s v="DEV"/>
    <n v="1058167"/>
    <m/>
    <s v="||REGISTRO VENTA DE DIVISAS S/USD694,93 (EQUIV.A EUR631,98) Y COBRO EMISION COMP.CONT.BS50.-,CORRESP.A COMISIONES BANCARIAS COMMERZBANK AG FRANKFURT-ALEMANIA.REF.:LC I-2022-21 P/C ECEBOL A/F DURO SURFACING S.A DE C.V.,S/G DOCS.ADJ. LIB.00132032001 ECEBOL - GESTION OPERATIVA REF.:COMISIONES BANCARIAS COMMERZBANK AG LC I-2022-21"/>
    <m/>
    <m/>
    <m/>
    <m/>
    <m/>
    <m/>
    <n v="4836.71"/>
    <n v="0"/>
    <s v="NO_CONCILIADO"/>
  </r>
  <r>
    <x v="24"/>
    <m/>
    <x v="24"/>
    <x v="69"/>
    <s v="O21067110002"/>
    <s v="BOD"/>
    <n v="2106711"/>
    <m/>
    <s v="00099021001 DEPOSITO DE EFECTIVO, DEPOSITANTE: MINISTERIO DE MEDIO AMBIENTE Y AGUA, CONCEPTO: DEVOLUCION DE SALDO, CUENTA DE DEPOSITO: CUENTA UNICA DEL TESORO"/>
    <m/>
    <m/>
    <m/>
    <m/>
    <m/>
    <m/>
    <n v="0"/>
    <n v="700"/>
    <s v="NO_CONCILIADO"/>
  </r>
  <r>
    <x v="1"/>
    <m/>
    <x v="1"/>
    <x v="69"/>
    <s v="O21067260002"/>
    <s v="BOD"/>
    <n v="2106726"/>
    <m/>
    <s v="00099021001 DEPOSITO DE EFECTIVO, DEPOSITANTE: LOURDES ALIAGA ZAPATA, CONCEPTO: DOBLE PERCEPCION DEL MES DE ABRIL 2023, CUENTA DE DEPOSITO: CUENTA UNICA DEL TESORO"/>
    <m/>
    <m/>
    <m/>
    <m/>
    <m/>
    <m/>
    <n v="0"/>
    <n v="2000"/>
    <s v="NO_CONCILIADO"/>
  </r>
  <r>
    <x v="1"/>
    <m/>
    <x v="1"/>
    <x v="69"/>
    <s v="O21067440002"/>
    <s v="BOD"/>
    <n v="2106744"/>
    <m/>
    <s v="00099021001 DEPOSITO DE EFECTIVO, DEPOSITANTE: PATRICIA ENCARNACION CALDERON CARDONA, CONCEPTO: DEVOLUCION DE SUELDO DEL MES DE MARZO 2023, CUENTA DE DEPOSITO: CUENTA UNICA DEL TESORO"/>
    <m/>
    <m/>
    <m/>
    <m/>
    <m/>
    <m/>
    <n v="0"/>
    <n v="4439"/>
    <s v="NO_CONCILIADO"/>
  </r>
  <r>
    <x v="60"/>
    <m/>
    <x v="60"/>
    <x v="69"/>
    <s v="O21067680002"/>
    <s v="BOD"/>
    <n v="2106768"/>
    <m/>
    <s v="00190012004 DEPOSITO DE EFECTIVO, DEPOSITANTE: YERKO GROVER ALAVI CALSINA, CONCEPTO: DEVOLUCION DE VIATICOS POR VIAJE AL MUNICIPIO COMANCHE EL 03/04/2023, CUENTA DE DEPOSITO: CUENTA UNICA DEL TESORO"/>
    <m/>
    <m/>
    <m/>
    <m/>
    <m/>
    <m/>
    <n v="0"/>
    <n v="155"/>
    <s v="NO_CONCILIADO"/>
  </r>
  <r>
    <x v="4"/>
    <m/>
    <x v="4"/>
    <x v="69"/>
    <s v="Q17960440002"/>
    <s v="CRV"/>
    <n v="1796044"/>
    <m/>
    <s v="NUMERO DE LIBRETA CUT: 00099021001 OPERACIÓN E75 TRANSFERENCIA DE LA CUENTA FISCAL BUN A LA CUT EN MN TRANSFERENCIA DE FONDOS A SOLICITUD DE: GOBIERNO AUTONOMO MUNICIPAL DE SAN ANDRES , CITE: GAMSA/MAE/ERVM/74/2023, CUENTA CUT 3987 LIBRETA NÂ° 00099021001 TGN-RECURSOS ORDINARIOS"/>
    <m/>
    <m/>
    <m/>
    <m/>
    <m/>
    <m/>
    <n v="0"/>
    <n v="625"/>
    <s v="NO_CONCILIADO"/>
  </r>
  <r>
    <x v="31"/>
    <m/>
    <x v="31"/>
    <x v="69"/>
    <s v="G22373350002"/>
    <s v="CRV"/>
    <n v="2237335"/>
    <m/>
    <s v="TRANSFERENCIA DEL EXTERIOR SEGUN SWIFT NO.5842 Y NO.5841 DE FECHA 14/04/2023 ORDENANTE: ALFA NATURA DO BRASIL IMPORTACAO EXPORTACAO E COMERCIO DE PRODUTOS LTD (CORUMBA) REF.: INV NRO YLB-GCO-0069-ODV/23-VEX LIB. 00597012001 RECURSOS PROPIOS VENTAS YLB"/>
    <m/>
    <m/>
    <m/>
    <m/>
    <m/>
    <m/>
    <n v="0"/>
    <n v="55511.12"/>
    <s v="NO_CONCILIADO"/>
  </r>
  <r>
    <x v="31"/>
    <m/>
    <x v="31"/>
    <x v="69"/>
    <s v="G22373360001"/>
    <s v="CVD"/>
    <n v="2237336"/>
    <m/>
    <s v="COBRO COSTOS DE PAPELERIA SEGUN TRANSFERENCIA DEL EXTERIOR POR ORDEN DE ALFA NATURA DO BRASIL IMPORTACAO EXPORTACAO E COMERCIO DE PRODUTOS LTD (CORUMBA) REF.: INV NRO YLB-GCO-0069-ODV/23-VEX LIB. 00597012001 RECURSOS PROPIOS VENTAS YLB"/>
    <m/>
    <m/>
    <m/>
    <m/>
    <m/>
    <m/>
    <n v="50"/>
    <n v="0"/>
    <s v="NO_CONCILIADO"/>
  </r>
  <r>
    <x v="61"/>
    <m/>
    <x v="61"/>
    <x v="69"/>
    <s v="B21067030002"/>
    <s v="BOD"/>
    <n v="2106703"/>
    <m/>
    <s v="00099021001 DEP.DE CHEQ.AJENOS,RET.DE CAM.,CONCEPTO: DEVOLUCION DE REFRIGERIOS,DEP.: ADEMAF , PROCEDENCIA: BANCO UNION S.A., CHEQUE: 165, FECHA DE EMISION:12/04/2023"/>
    <m/>
    <m/>
    <m/>
    <m/>
    <m/>
    <m/>
    <n v="0"/>
    <n v="108"/>
    <s v="NO_CONCILIADO"/>
  </r>
  <r>
    <x v="1"/>
    <m/>
    <x v="1"/>
    <x v="69"/>
    <s v="B21067240002"/>
    <s v="BOD"/>
    <n v="2106724"/>
    <m/>
    <s v="00099021001 DEP.DE CHEQ.AJENOS,RET.DE CAM.,CONCEPTO: MARIA LUISA CAMARGO TORRICO,DEP.: BANCO UNION SA , PROCEDENCIA: BANCO UNION S.A., CHEQUE: 191473, FECHA DE EMISION:14/04/2023"/>
    <m/>
    <m/>
    <m/>
    <m/>
    <m/>
    <m/>
    <n v="0"/>
    <n v="545"/>
    <s v="NO_CONCILIADO"/>
  </r>
  <r>
    <x v="62"/>
    <m/>
    <x v="62"/>
    <x v="69"/>
    <s v="O21068010002"/>
    <s v="BOD"/>
    <n v="2106801"/>
    <m/>
    <s v="00206044301 DEPOSITO DE EFECTIVO, DEPOSITANTE: INE-CPV-DA4, CONCEPTO: DEPÓSITO DE SALDOS, CUENTA DE DEPOSITO: CUENTA UNICA DEL TESORO"/>
    <m/>
    <m/>
    <m/>
    <m/>
    <m/>
    <m/>
    <n v="0"/>
    <n v="48"/>
    <s v="CONCILIADO_PARCIAL"/>
  </r>
  <r>
    <x v="9"/>
    <m/>
    <x v="9"/>
    <x v="70"/>
    <s v="G22387450003"/>
    <s v="COB"/>
    <n v="17248"/>
    <m/>
    <s v="PAGO A BID PRÉSTAMO 4643/BL-BO VCTO. 15-04-2023 POR CUENTA DE TGN , NTI. 017248 VALOR 17-04-2023 INTERESES USD 2.105,38 COMISIONES USD 25.181,15 CTA. 3987 CUENTA UNICA DEL TESORO LIB. 00099021001 REF.: COMISIONES BANCARIAS"/>
    <m/>
    <m/>
    <m/>
    <m/>
    <m/>
    <m/>
    <n v="401.03"/>
    <n v="0"/>
    <s v="NO_CONCILIADO"/>
  </r>
  <r>
    <x v="9"/>
    <m/>
    <x v="9"/>
    <x v="70"/>
    <s v="G22388960003"/>
    <s v="COB"/>
    <n v="17236"/>
    <m/>
    <s v="PAGO A BID PRÉSTAMO 3725/BL-BO VCTO. 15-04-2023 POR CUENTA DE TGN , NTI. 017236 VALOR 17-04-2023 INTERESES USD 1.181,09 CTA. 3987 CUENTA UNICA DEL TESORO LIB. 00099021001 REF.: COMISIONES BANCARIAS"/>
    <m/>
    <m/>
    <m/>
    <m/>
    <m/>
    <m/>
    <n v="275.69"/>
    <n v="0"/>
    <s v="NO_CONCILIADO"/>
  </r>
  <r>
    <x v="9"/>
    <m/>
    <x v="9"/>
    <x v="70"/>
    <s v="G22388950003"/>
    <s v="COB"/>
    <n v="17233"/>
    <m/>
    <s v="PAGO A BID PRÉSTAMO 3725/BL-BO VCTO. 15-04-2023 POR CUENTA DE TGN , NTI. 017233 VALOR 17-04-2023 INTERESES USD 107.376,31 COMISIONES USD 155,90 CTA. 3987 CUENTA UNICA DEL TESORO LIB. 00099021001 REF.: COMISIONES BANCARIAS"/>
    <m/>
    <m/>
    <m/>
    <m/>
    <m/>
    <m/>
    <n v="786.35"/>
    <n v="0"/>
    <s v="NO_CONCILIADO"/>
  </r>
  <r>
    <x v="23"/>
    <m/>
    <x v="23"/>
    <x v="70"/>
    <s v="O21071860002"/>
    <s v="BOD"/>
    <n v="2107186"/>
    <m/>
    <s v="00099021001 DEPOSITO DE EFECTIVO, DEPOSITANTE: NORKA VENTURA CUEVAS, CONCEPTO: DEVOLUCION PAGO DE HABERES MES DE MARZO, CUENTA DE DEPOSITO: CUENTA UNICA DEL TESORO"/>
    <m/>
    <m/>
    <m/>
    <m/>
    <m/>
    <m/>
    <n v="0"/>
    <n v="597.1"/>
    <s v="NO_CONCILIADO"/>
  </r>
  <r>
    <x v="39"/>
    <m/>
    <x v="39"/>
    <x v="70"/>
    <s v="O21071900002"/>
    <s v="BOD"/>
    <n v="2107190"/>
    <m/>
    <s v="00099021001 DEPOSITO DE EFECTIVO, DEPOSITANTE: MARTIN SEGUNDO FERRUFINO MAIDANA, CONCEPTO: DEVOLUCION DE VIATICOS - AUTORIDAD DE SUPERVISION DEL SISTEMA BOLIVIANO, CUENTA DE DEPOSITO: CUENTA UNICA DEL TESORO"/>
    <m/>
    <m/>
    <m/>
    <m/>
    <m/>
    <m/>
    <n v="0"/>
    <n v="371"/>
    <s v="NO_CONCILIADO"/>
  </r>
  <r>
    <x v="1"/>
    <m/>
    <x v="1"/>
    <x v="70"/>
    <s v="O21071920002"/>
    <s v="BOD"/>
    <n v="2107192"/>
    <m/>
    <s v="00099021001 DEPOSITO DE EFECTIVO, DEPOSITANTE: EDWIN CARLOS CHAVEZ VARGAS, CONCEPTO: DEPÓSITO DEL SALDO POR EL PAGO DE LOS VIDRIOS POLARIZADOS, CUENTA DE DEPOSITO: CUENTA UNICA DEL TESORO"/>
    <m/>
    <m/>
    <m/>
    <m/>
    <m/>
    <m/>
    <n v="0"/>
    <n v="4490"/>
    <s v="NO_CONCILIADO"/>
  </r>
  <r>
    <x v="9"/>
    <m/>
    <x v="9"/>
    <x v="70"/>
    <s v="G22390620003"/>
    <s v="COB"/>
    <n v="17253"/>
    <m/>
    <s v="PAGO A IDA PRÉSTAMO 6248-BO VCTO. 15-04-2023 POR CUENTA DE TGN , NTI. 017253 VALOR 17-04-2023 INTERESES USD 78.678,60 COMISIONES USD 56.569,60 CTA. 3987 CUENTA UNICA DEL TESORO LIB. 00099021001 REF.: COMISIONES BANCARIAS"/>
    <m/>
    <m/>
    <m/>
    <m/>
    <m/>
    <m/>
    <n v="919.44"/>
    <n v="0"/>
    <s v="NO_CONCILIADO"/>
  </r>
  <r>
    <x v="1"/>
    <m/>
    <x v="1"/>
    <x v="70"/>
    <s v="O21072430002"/>
    <s v="BOD"/>
    <n v="2107243"/>
    <m/>
    <s v="00099021001 DEPOSITO DE EFECTIVO, DEPOSITANTE: RUTH CECILIA UGARTE YAFFAR, CONCEPTO: CONTRATRO DE CUMPLIMIENTO DE OBLIGACION DGESU - 008/2018 RUTH CECILIA UGARTE YAFFAR, CUENTA DE DEPOSITO: CUENTA UNICA DEL TESORO"/>
    <m/>
    <m/>
    <m/>
    <m/>
    <m/>
    <m/>
    <n v="0"/>
    <n v="44000"/>
    <s v="NO_CONCILIADO"/>
  </r>
  <r>
    <x v="4"/>
    <m/>
    <x v="4"/>
    <x v="70"/>
    <s v="F0012421"/>
    <s v="DAU"/>
    <n v="5478538"/>
    <m/>
    <s v="A:00099021001 Pago de capital e interés a favor del TGN, adeudado por el GAD La Paz, correspondiente al Convenio de Reprogramación CAF-2324."/>
    <m/>
    <m/>
    <m/>
    <m/>
    <m/>
    <m/>
    <n v="0"/>
    <n v="4064376.98"/>
    <s v="NO_CONCILIADO"/>
  </r>
  <r>
    <x v="1"/>
    <m/>
    <x v="1"/>
    <x v="70"/>
    <s v="B21071690002"/>
    <s v="BOD"/>
    <n v="2107169"/>
    <m/>
    <s v="00099021001 DEP.DE CHEQ.AJENOS,RET.DE CAM.,CONCEPTO: CRISPIN NOVA FLORES,DEP.: BANCO UNION SA , PROCEDENCIA: BANCO UNION S.A., CHEQUE: 191474, FECHA DE EMISION:17/04/2023"/>
    <m/>
    <m/>
    <m/>
    <m/>
    <m/>
    <m/>
    <n v="0"/>
    <n v="1857.43"/>
    <s v="NO_CONCILIADO"/>
  </r>
  <r>
    <x v="1"/>
    <m/>
    <x v="1"/>
    <x v="71"/>
    <s v="O21074070002"/>
    <s v="BOD"/>
    <n v="2107407"/>
    <m/>
    <s v="00099021001 DEPOSITO DE EFECTIVO, DEPOSITANTE: FELIPA SALCEDO VISCARRA, CONCEPTO: DEVOLUCION POR DOBLE PERCEPCION, CUENTA DE DEPOSITO: CUENTA UNICA DEL TESORO"/>
    <m/>
    <m/>
    <m/>
    <m/>
    <m/>
    <m/>
    <n v="0"/>
    <n v="512.05999999999995"/>
    <s v="NO_CONCILIADO"/>
  </r>
  <r>
    <x v="14"/>
    <m/>
    <x v="14"/>
    <x v="71"/>
    <s v="O21074270002"/>
    <s v="BOD"/>
    <n v="2107427"/>
    <m/>
    <s v="00099021001 DEPOSITO DE EFECTIVO, DEPOSITANTE: JUAN ANGEL CORONEL SARDON CI 6136125 LP, CONCEPTO: DEVOLUCION A SENASIR COACTIVO SOCIAL, CUENTA DE DEPOSITO: CUENTA UNICA DEL TESORO"/>
    <m/>
    <m/>
    <m/>
    <m/>
    <m/>
    <m/>
    <n v="0"/>
    <n v="3513.93"/>
    <s v="NO_CONCILIADO"/>
  </r>
  <r>
    <x v="20"/>
    <m/>
    <x v="20"/>
    <x v="71"/>
    <s v="O21075030002"/>
    <s v="BOD"/>
    <n v="2107503"/>
    <m/>
    <s v="00423122001 DEPOSITO DE EFECTIVO, DEPOSITANTE: INDUSTRIA CERAMICA CERAGRES S.A., CONCEPTO: PAGO SERVICIO CAJA DE CAMINOS, CUENTA DE DEPOSITO: CUENTA UNICA DEL TESORO"/>
    <m/>
    <m/>
    <m/>
    <m/>
    <m/>
    <m/>
    <n v="0"/>
    <n v="3584.58"/>
    <s v="NO_CONCILIADO"/>
  </r>
  <r>
    <x v="31"/>
    <m/>
    <x v="31"/>
    <x v="71"/>
    <s v="G22409060002"/>
    <s v="CRV"/>
    <n v="2240906"/>
    <m/>
    <s v="TRANSFERENCIA DEL EXTERIOR SEGUN SWIFT NO.5989 Y NO.5988 DE FECHA 18/04/2023 ORDENANTE: BRASILQUIMICA INDUSTRIA E COMERCIO LTDA REF.: CRED INV YLB-GCO-0067-ODV/23-VEX LIB. 00597012001 RECURSOS PROPIOS VENTAS YLB"/>
    <m/>
    <m/>
    <m/>
    <m/>
    <m/>
    <m/>
    <n v="0"/>
    <n v="528220"/>
    <s v="NO_CONCILIADO"/>
  </r>
  <r>
    <x v="31"/>
    <m/>
    <x v="31"/>
    <x v="71"/>
    <s v="Q17978120002"/>
    <s v="CRV"/>
    <n v="1797812"/>
    <m/>
    <s v="NUMERO DE LIBRETA CUT: 00597029201 OPERACIÓN E18 TRANSFERENCIA DEL SISTEMA FINANCIERO POR CUENTA DE TERCEROS A LA CUT SOL. CHINA MACHINERY ENGINEERING CORPORA"/>
    <m/>
    <m/>
    <m/>
    <m/>
    <m/>
    <m/>
    <n v="0"/>
    <n v="270"/>
    <s v="NO_CONCILIADO"/>
  </r>
  <r>
    <x v="31"/>
    <m/>
    <x v="31"/>
    <x v="71"/>
    <s v="Q17978130002"/>
    <s v="CRV"/>
    <n v="1797813"/>
    <m/>
    <s v="NUMERO DE LIBRETA CUT: 00597029201 OPERACIÓN E18 TRANSFERENCIA DEL SISTEMA FINANCIERO POR CUENTA DE TERCEROS A LA CUT SOL. CHINA MACHINERY ENGINEERING CORPORA"/>
    <m/>
    <m/>
    <m/>
    <m/>
    <m/>
    <m/>
    <n v="0"/>
    <n v="24961.06"/>
    <s v="NO_CONCILIADO"/>
  </r>
  <r>
    <x v="31"/>
    <m/>
    <x v="31"/>
    <x v="71"/>
    <s v="Q17978140002"/>
    <s v="CRV"/>
    <n v="1797814"/>
    <m/>
    <s v="NUMERO DE LIBRETA CUT: 00597029201 OPERACIÓN E18 TRANSFERENCIA DEL SISTEMA FINANCIERO POR CUENTA DE TERCEROS A LA CUT SOL. CHINA MACHINERY ENGINEERING CORPORA"/>
    <m/>
    <m/>
    <m/>
    <m/>
    <m/>
    <m/>
    <n v="0"/>
    <n v="270"/>
    <s v="NO_CONCILIADO"/>
  </r>
  <r>
    <x v="31"/>
    <m/>
    <x v="31"/>
    <x v="71"/>
    <s v="Q17978150002"/>
    <s v="CRV"/>
    <n v="1797815"/>
    <m/>
    <s v="NUMERO DE LIBRETA CUT: 00597029201 OPERACIÓN E18 TRANSFERENCIA DEL SISTEMA FINANCIERO POR CUENTA DE TERCEROS A LA CUT SOL. CHINA MACHINERY ENGINEERING CORPORA"/>
    <m/>
    <m/>
    <m/>
    <m/>
    <m/>
    <m/>
    <n v="0"/>
    <n v="21189.71"/>
    <s v="NO_CONCILIADO"/>
  </r>
  <r>
    <x v="31"/>
    <m/>
    <x v="31"/>
    <x v="71"/>
    <s v="Q17978160002"/>
    <s v="CRV"/>
    <n v="1797816"/>
    <m/>
    <s v="NUMERO DE LIBRETA CUT: 00597029201 OPERACIÓN E18 TRANSFERENCIA DEL SISTEMA FINANCIERO POR CUENTA DE TERCEROS A LA CUT SOL. CHINA MACHINERY ENGINEERING CORPORA"/>
    <m/>
    <m/>
    <m/>
    <m/>
    <m/>
    <m/>
    <n v="0"/>
    <n v="3909.57"/>
    <s v="NO_CONCILIADO"/>
  </r>
  <r>
    <x v="31"/>
    <m/>
    <x v="31"/>
    <x v="71"/>
    <s v="Q17978170002"/>
    <s v="CRV"/>
    <n v="1797817"/>
    <m/>
    <s v="NUMERO DE LIBRETA CUT: 00597029201 OPERACIÓN E18 TRANSFERENCIA DEL SISTEMA FINANCIERO POR CUENTA DE TERCEROS A LA CUT SOL. CHINA MACHINERY ENGINEERING CORPORA"/>
    <m/>
    <m/>
    <m/>
    <m/>
    <m/>
    <m/>
    <n v="0"/>
    <n v="2048.1799999999998"/>
    <s v="NO_CONCILIADO"/>
  </r>
  <r>
    <x v="31"/>
    <m/>
    <x v="31"/>
    <x v="71"/>
    <s v="Q17978180002"/>
    <s v="CRV"/>
    <n v="1797818"/>
    <m/>
    <s v="NUMERO DE LIBRETA CUT: 00597029201 OPERACIÓN E18 TRANSFERENCIA DEL SISTEMA FINANCIERO POR CUENTA DE TERCEROS A LA CUT SOL. CHINA MACHINERY ENGINEERING CORPORA"/>
    <m/>
    <m/>
    <m/>
    <m/>
    <m/>
    <m/>
    <n v="0"/>
    <n v="503113.97"/>
    <s v="NO_CONCILIADO"/>
  </r>
  <r>
    <x v="31"/>
    <m/>
    <x v="31"/>
    <x v="71"/>
    <s v="G22409070001"/>
    <s v="CVD"/>
    <n v="2240907"/>
    <m/>
    <s v="COBRO COSTOS DE PAPELERIA SEGUN TRANSFERENCIA DEL EXTERIOR POR ORDEN DE BRASILQUIMICA INDUSTRIA E COMERCIO LTDA REF.: CRED INV YLB-GCO-0067-ODV/23-VEX LIB. 00597012001 RECURSOS PROPIOS VENTAS YLB"/>
    <m/>
    <m/>
    <m/>
    <m/>
    <m/>
    <m/>
    <n v="50"/>
    <n v="0"/>
    <s v="NO_CONCILIADO"/>
  </r>
  <r>
    <x v="1"/>
    <m/>
    <x v="1"/>
    <x v="71"/>
    <s v="Q17978300002"/>
    <s v="CRV"/>
    <n v="1797830"/>
    <m/>
    <s v="NUMERO DE LIBRETA CUT: 00099021001 OPERACIÓN E18 TRANSFERENCIA DEL SISTEMA FINANCIERO POR CUENTA DE TERCEROS A LA CUT devolucion pagos de CC no cobrados diciembre 2022"/>
    <m/>
    <m/>
    <m/>
    <m/>
    <m/>
    <m/>
    <n v="0"/>
    <n v="180934.63"/>
    <s v="NO_CONCILIADO"/>
  </r>
  <r>
    <x v="31"/>
    <m/>
    <x v="31"/>
    <x v="71"/>
    <s v="G22410650002"/>
    <s v="CRV"/>
    <n v="2241065"/>
    <m/>
    <s v="TRANSFERENCIA DEL EXTERIOR SEGUN SWIFT NO.6054 Y NO.6053 DE FECHA 18/04/2023 ORDENANTE: ECO PRODUTOS AGROPECUARIOS LTDA REF.: CRED INV YLBGCO0070ODV23 LIB. 00597012001 RECURSOS PROPIOS VENTAS YLB"/>
    <m/>
    <m/>
    <m/>
    <m/>
    <m/>
    <m/>
    <n v="0"/>
    <n v="456382.08"/>
    <s v="NO_CONCILIADO"/>
  </r>
  <r>
    <x v="31"/>
    <m/>
    <x v="31"/>
    <x v="71"/>
    <s v="G22410660001"/>
    <s v="CVD"/>
    <n v="2241066"/>
    <m/>
    <s v="COBRO COSTOS DE PAPELERIA SEGUN TRANSFERENCIA DEL EXTERIOR POR ORDEN DE ECO PRODUTOS AGROPECUARIOS LTDA REF.: CRED INV YLBGCO0070ODV23 LIB. 00597012001 RECURSOS PROPIOS VENTAS YLB"/>
    <m/>
    <m/>
    <m/>
    <m/>
    <m/>
    <m/>
    <n v="50"/>
    <n v="0"/>
    <s v="NO_CONCILIADO"/>
  </r>
  <r>
    <x v="1"/>
    <m/>
    <x v="1"/>
    <x v="71"/>
    <s v="B21073930002"/>
    <s v="BOD"/>
    <n v="2107393"/>
    <m/>
    <s v="00099021001 DEP.DE CHEQ.AJENOS,RET.DE CAM.,CONCEPTO: INCAPACIDAD TEMPORAL PERIODO ENERO 2023 LA PAZ,DEP.: CAJA DE SALUD DE LA BANCA PRIVADA , PROCEDENCIA: BANCO NACIONAL DE BOLIVIA S.A., CHEQUE: 9832253, FECHA DE EMISION:23/03/2023"/>
    <m/>
    <m/>
    <m/>
    <m/>
    <m/>
    <m/>
    <n v="0"/>
    <n v="1282.43"/>
    <s v="NO_CONCILIADO"/>
  </r>
  <r>
    <x v="1"/>
    <m/>
    <x v="1"/>
    <x v="71"/>
    <s v="B21073940002"/>
    <s v="BOD"/>
    <n v="2107394"/>
    <m/>
    <s v="00099021001 DEP.DE CHEQ.AJENOS,RET.DE CAM.,CONCEPTO: REEMBOLSO SUBSIDIO INCAPACIDAD MES DE ENERO 23 REG COBIJA,DEP.: CAJA DE SALUD DE LA BANCA PRIVADA , PROCEDENCIA: BANCO NACIONAL DE BOLIVIA S.A., CHEQUE: 9832848, FECHA DE EMISION:24/03/2023"/>
    <m/>
    <m/>
    <m/>
    <m/>
    <m/>
    <m/>
    <n v="0"/>
    <n v="1507.69"/>
    <s v="NO_CONCILIADO"/>
  </r>
  <r>
    <x v="1"/>
    <m/>
    <x v="1"/>
    <x v="71"/>
    <s v="B21074000002"/>
    <s v="BOD"/>
    <n v="2107400"/>
    <m/>
    <s v="00099021001 DEP.DE CHEQ.AJENOS,RET.DE CAM.,CONCEPTO: REEMBOLSO SUBSIDIO INCAPACIDAD MES ENERO /23 REGIONAL LA PAZ,DEP.: CAJA DE SALUD DE LA BANCA PRIVADA , PROCEDENCIA: BANCO NACIONAL DE BOLIVIA S.A., CHEQUE: 9832360, FECHA DE EMISION:23/03/2023"/>
    <m/>
    <m/>
    <m/>
    <m/>
    <m/>
    <m/>
    <n v="0"/>
    <n v="26916.46"/>
    <s v="NO_CONCILIADO"/>
  </r>
  <r>
    <x v="63"/>
    <m/>
    <x v="63"/>
    <x v="71"/>
    <s v="B21074400002"/>
    <s v="BOD"/>
    <n v="2107440"/>
    <m/>
    <s v="00099021001 DEP.DE CHEQ.AJENOS,RET.DE CAM.,CONCEPTO: DEVOLUCION DE RECURSOS DEL C-31 11-5-1 Y 11-8-1 DE GESTION 2021,DEP.: HILDA ROSA SUYO CARBAJAL , PROCEDENCIA: BANCO UNION S.A., CHEQUE: 16459, FECHA DE EMISION:14/04/2023"/>
    <m/>
    <m/>
    <m/>
    <m/>
    <m/>
    <m/>
    <n v="0"/>
    <n v="954"/>
    <s v="NO_CONCILIADO"/>
  </r>
  <r>
    <x v="31"/>
    <m/>
    <x v="31"/>
    <x v="72"/>
    <s v="G22427620002"/>
    <s v="CRV"/>
    <n v="2242762"/>
    <m/>
    <s v="TRANSFERENCIA DEL EXTERIOR SEGUN SWIFT NO.6144 Y NO.6129 DE FECHA 19/04/2023 ORDENANTE: FASS INDUSTRIA E COMERCIO DE (BRAZIL RIBEIRAO PRETO) REF.: CRED INV X YLBGCO 0071 ODV23 VE LIB. 00597012001 RECURSOS PROPIOS VENTAS YLB"/>
    <m/>
    <m/>
    <m/>
    <m/>
    <m/>
    <m/>
    <n v="0"/>
    <n v="514115.84000000003"/>
    <s v="NO_CONCILIADO"/>
  </r>
  <r>
    <x v="31"/>
    <m/>
    <x v="31"/>
    <x v="72"/>
    <s v="S10583920001"/>
    <s v="COB"/>
    <n v="1058392"/>
    <m/>
    <s v="||AMPLIACION DE VALIDEZ 0,15% S/USD292.050.- POR 229 DIAS,REEMB.GSTS.COMUNICACION BS220.-Y EMISION COMP.CONTABLE BS50.-,S/G NOTA YLB-PEE-0393/2023,14/04/2023.REF.:I-2017-026 P/C YACIMIENTOS DE LITIO BOLIVIANOS-YLB A/F JEOL USA INC. LIB.00597012001 RECURSOS PROPIOS VENTAS YLB REF.:COMISIONES ENMIENDA 9 LC I-2017-026"/>
    <m/>
    <m/>
    <m/>
    <m/>
    <m/>
    <m/>
    <n v="2181.61"/>
    <n v="0"/>
    <s v="NO_CONCILIADO"/>
  </r>
  <r>
    <x v="31"/>
    <m/>
    <x v="31"/>
    <x v="72"/>
    <s v="G22427630001"/>
    <s v="CVD"/>
    <n v="2242763"/>
    <m/>
    <s v="COBRO COSTOS DE PAPELERIA SEGUN TRANSFERENCIA DEL EXTERIOR POR ORDEN DE FASS INDUSTRIA E COMERCIO DE (BRAZIL RIBEIRAO PRETO) REF.: CRED INV X YLBGCO 0071 ODV23 VE LIB. 00597012001 RECURSOS PROPIOS VENTAS YLB"/>
    <m/>
    <m/>
    <m/>
    <m/>
    <m/>
    <m/>
    <n v="50"/>
    <n v="0"/>
    <s v="NO_CONCILIADO"/>
  </r>
  <r>
    <x v="16"/>
    <m/>
    <x v="16"/>
    <x v="73"/>
    <s v="O21080150002"/>
    <s v="BOD"/>
    <n v="2108015"/>
    <m/>
    <s v="00212012001 DEPOSITO DE EFECTIVO, DEPOSITANTE: TELMO ALIAGA CHOQUEHUANCA, CONCEPTO: REPOSICION DE CREDENCIAL, CUENTA DE DEPOSITO: CUENTA UNICA DEL TESORO"/>
    <m/>
    <m/>
    <m/>
    <m/>
    <m/>
    <m/>
    <n v="0"/>
    <n v="60"/>
    <s v="NO_CONCILIADO"/>
  </r>
  <r>
    <x v="1"/>
    <m/>
    <x v="1"/>
    <x v="73"/>
    <s v="O21080370002"/>
    <s v="BOD"/>
    <n v="2108037"/>
    <m/>
    <s v="00099021001 DEPOSITO DE EFECTIVO, DEPOSITANTE: MARIEL SAAVEDRA, CONCEPTO: REPOSICION DE TARJETA DE ACCESO, CUENTA DE DEPOSITO: CUENTA UNICA DEL TESORO"/>
    <m/>
    <m/>
    <m/>
    <m/>
    <m/>
    <m/>
    <n v="0"/>
    <n v="120"/>
    <s v="NO_CONCILIADO"/>
  </r>
  <r>
    <x v="1"/>
    <m/>
    <x v="1"/>
    <x v="73"/>
    <s v="O21080400002"/>
    <s v="BOD"/>
    <n v="2108040"/>
    <m/>
    <s v="00099021001 DEPOSITO DE EFECTIVO, DEPOSITANTE: CARMEN EMILIA CARPIO AMENABAR, CONCEPTO: DEVOLUCION DUODECIMAS DE AGUINALDO DE RENTA DE TITULAR, CUENTA DE DEPOSITO: CUENTA UNICA DEL TESORO"/>
    <m/>
    <m/>
    <m/>
    <m/>
    <m/>
    <m/>
    <n v="0"/>
    <n v="313.26"/>
    <s v="NO_CONCILIADO"/>
  </r>
  <r>
    <x v="1"/>
    <m/>
    <x v="1"/>
    <x v="73"/>
    <s v="O21081020002"/>
    <s v="BOD"/>
    <n v="2108102"/>
    <m/>
    <s v="00099021001 DEPOSITO DE EFECTIVO, DEPOSITANTE: PORFIRIO LIMACHI POMA, CONCEPTO: COBRO INDEBIDO DEVOLUCION, CUENTA DE DEPOSITO: CUENTA UNICA DEL TESORO"/>
    <m/>
    <m/>
    <m/>
    <m/>
    <m/>
    <m/>
    <n v="0"/>
    <n v="950"/>
    <s v="NO_CONCILIADO"/>
  </r>
  <r>
    <x v="1"/>
    <m/>
    <x v="1"/>
    <x v="73"/>
    <s v="O21081140002"/>
    <s v="BOD"/>
    <n v="2108114"/>
    <m/>
    <s v="00099021001 DEPOSITO DE EFECTIVO, DEPOSITANTE: IVER LUNA SANCHEZ, CONCEPTO: DEVOLUCION DE FONDOS PARA REFRIGERIO SEGUN PREV. NRO 852, CUENTA DE DEPOSITO: CUENTA UNICA DEL TESORO"/>
    <m/>
    <m/>
    <m/>
    <m/>
    <m/>
    <m/>
    <n v="0"/>
    <n v="300"/>
    <s v="NO_CONCILIADO"/>
  </r>
  <r>
    <x v="1"/>
    <m/>
    <x v="1"/>
    <x v="73"/>
    <s v="O21081150002"/>
    <s v="BOD"/>
    <n v="2108115"/>
    <m/>
    <s v="00099021001 DEPOSITO DE EFECTIVO, DEPOSITANTE: SANDIA SUSANA BONIFACIO COLQUE CI 6896243, CONCEPTO: DEVOLUCION DE VIATICOS, CUENTA DE DEPOSITO: CUENTA UNICA DEL TESORO"/>
    <m/>
    <m/>
    <m/>
    <m/>
    <m/>
    <m/>
    <n v="0"/>
    <n v="278"/>
    <s v="NO_CONCILIADO"/>
  </r>
  <r>
    <x v="24"/>
    <m/>
    <x v="24"/>
    <x v="73"/>
    <s v="Q17995080002"/>
    <s v="CRV"/>
    <n v="1799508"/>
    <m/>
    <s v="NUMERO DE LIBRETA CUT: 0086011109 OPERACIÓN E18 TRANSFERENCIA DEL SISTEMA FINANCIERO POR CUENTA DE TERCEROS A LA CUT DEVOLUCION CONGRESO DE MEDIO AMBIENTE SEGUN SOLICITUD."/>
    <m/>
    <m/>
    <m/>
    <m/>
    <m/>
    <m/>
    <n v="0"/>
    <n v="500"/>
    <s v="NO_CONCILIADO"/>
  </r>
  <r>
    <x v="31"/>
    <m/>
    <x v="31"/>
    <x v="73"/>
    <s v="G22443250002"/>
    <s v="CRV"/>
    <n v="2244325"/>
    <m/>
    <s v="TRANSFERENCIA DEL EXTERIOR SEGUN SWIFT NO.6424 - 6423 DE FECHA 20/04/2023 ORDENANTE: ECONOMET SPA, FECHA VALOR 20/04/2023 REF:500 TM CLORURO POTASIO TIPO 1 LIB. 00597012001 RECURSOS PROPIOS VENTAS YLB"/>
    <m/>
    <m/>
    <m/>
    <m/>
    <m/>
    <m/>
    <n v="0"/>
    <n v="975492"/>
    <s v="NO_CONCILIADO"/>
  </r>
  <r>
    <x v="31"/>
    <m/>
    <x v="31"/>
    <x v="73"/>
    <s v="G22443260001"/>
    <s v="CVD"/>
    <n v="2244326"/>
    <m/>
    <s v="COBRO COSTOS DE PAPELERIA SEGUN TRANSFERENCIA DEL EXTERIOR POR ORDEN DE ECONOMET SPA, FECHA VALOR 20/04/2023 REF:500 TM CLORURO POTASIO TIPO 1 LIB. 00597012001 RECURSOS PROPIOS VENTAS YLB"/>
    <m/>
    <m/>
    <m/>
    <m/>
    <m/>
    <m/>
    <n v="50"/>
    <n v="0"/>
    <s v="NO_CONCILIADO"/>
  </r>
  <r>
    <x v="1"/>
    <m/>
    <x v="1"/>
    <x v="73"/>
    <s v="B21080210002"/>
    <s v="BOD"/>
    <n v="2108021"/>
    <m/>
    <s v="00099021001 DEP.DE CHEQ.AJENOS,RET.DE CAM.,CONCEPTO: DEVOLUCION PLANILLA DE INCAPACIDADES CAJA DE SALUD CORDES,DEP.: SEDES-COCHABAMBA , PROCEDENCIA: BANCO UNION S.A., CHEQUE: 25138, FECHA DE EMISION:05/04/2023"/>
    <m/>
    <m/>
    <m/>
    <m/>
    <m/>
    <m/>
    <n v="0"/>
    <n v="1180.4000000000001"/>
    <s v="NO_CONCILIADO"/>
  </r>
  <r>
    <x v="1"/>
    <m/>
    <x v="1"/>
    <x v="73"/>
    <s v="B21080220002"/>
    <s v="BOD"/>
    <n v="2108022"/>
    <m/>
    <s v="00099021001 DEP.DE CHEQ.AJENOS,RET.DE CAM.,CONCEPTO: DEVOLUCION PLANILLA DE INCAPACIDADES CAJA DE SALUD CORDES,DEP.: SEDES-COCHABAMBA , PROCEDENCIA: BANCO UNION S.A., CHEQUE: 25137, FECHA DE EMISION:05/04/2023"/>
    <m/>
    <m/>
    <m/>
    <m/>
    <m/>
    <m/>
    <n v="0"/>
    <n v="1747.28"/>
    <s v="NO_CONCILIADO"/>
  </r>
  <r>
    <x v="1"/>
    <m/>
    <x v="1"/>
    <x v="73"/>
    <s v="B21080250002"/>
    <s v="BOD"/>
    <n v="2108025"/>
    <m/>
    <s v="00099021001 DEP.DE CHEQ.AJENOS,RET.DE CAM.,CONCEPTO: DEVOLUCION PLANILLA DE INCAPACIDADES CAJA DE SALUD CORDES,DEP.: SEDES-COCHABAMBA , PROCEDENCIA: BANCO UNION S.A., CHEQUE: 25136, FECHA DE EMISION:05/04/2023"/>
    <m/>
    <m/>
    <m/>
    <m/>
    <m/>
    <m/>
    <n v="0"/>
    <n v="1611.08"/>
    <s v="NO_CONCILIADO"/>
  </r>
  <r>
    <x v="1"/>
    <m/>
    <x v="1"/>
    <x v="73"/>
    <s v="B21080270002"/>
    <s v="BOD"/>
    <n v="2108027"/>
    <m/>
    <s v="00099021001 DEP.DE CHEQ.AJENOS,RET.DE CAM.,CONCEPTO: DEVOLUCION DE PLANILLA DE INCAPACIDADES CAJA DE SALUD CORDES,DEP.: SEDES - COCHABAMBA , PROCEDENCIA: BANCO UNION S.A., CHEQUE: 25135, FECHA DE EMISION:05/04/2023"/>
    <m/>
    <m/>
    <m/>
    <m/>
    <m/>
    <m/>
    <n v="0"/>
    <n v="2848.31"/>
    <s v="NO_CONCILIADO"/>
  </r>
  <r>
    <x v="1"/>
    <m/>
    <x v="1"/>
    <x v="73"/>
    <s v="B21080290002"/>
    <s v="BOD"/>
    <n v="2108029"/>
    <m/>
    <s v="00099021001 DEP.DE CHEQ.AJENOS,RET.DE CAM.,CONCEPTO: DEVOLUCION PLANILLA DE INCAPACIDADES SEGURO SOCIAL UNIVERSITARIO,DEP.: SEDES - COCHABAMBA , PROCEDENCIA: BANCO UNION S.A., CHEQUE: 21791, FECHA DE EMISION:28/03/2023"/>
    <m/>
    <m/>
    <m/>
    <m/>
    <m/>
    <m/>
    <n v="0"/>
    <n v="6323.62"/>
    <s v="NO_CONCILIADO"/>
  </r>
  <r>
    <x v="1"/>
    <m/>
    <x v="1"/>
    <x v="73"/>
    <s v="B21080350002"/>
    <s v="BOD"/>
    <n v="2108035"/>
    <m/>
    <s v="00099021001 DEP.DE CHEQ.AJENOS,RET.DE CAM.,CONCEPTO: DEVOLUCION PLANILLA DE INCAPACIDADES SEGURO SOCIAL UNIVERSITARIO,DEP.: SEDES - COCHABAMBA , PROCEDENCIA: BANCO UNION S.A., CHEQUE: 21178, FECHA DE EMISION:28/03/2023"/>
    <m/>
    <m/>
    <m/>
    <m/>
    <m/>
    <m/>
    <n v="0"/>
    <n v="8629.0400000000009"/>
    <s v="NO_CONCILIADO"/>
  </r>
  <r>
    <x v="1"/>
    <m/>
    <x v="1"/>
    <x v="73"/>
    <s v="B21080310002"/>
    <s v="BOD"/>
    <n v="2108031"/>
    <m/>
    <s v="00099021001 DEP.DE CHEQ.AJENOS,RET.DE CAM.,CONCEPTO: DEVOLUCION PLANILLA DE INCAPACIDADES SEGURO SOCIAL UNIVERSITARIO,DEP.: SEDES - COCHABAMBA , PROCEDENCIA: BANCO UNION S.A., CHEQUE: 21262, FECHA DE EMISION:28/03/2023"/>
    <m/>
    <m/>
    <m/>
    <m/>
    <m/>
    <m/>
    <n v="0"/>
    <n v="15329.76"/>
    <s v="NO_CONCILIADO"/>
  </r>
  <r>
    <x v="31"/>
    <m/>
    <x v="31"/>
    <x v="73"/>
    <s v="B21080410002"/>
    <s v="BOD"/>
    <n v="2108041"/>
    <m/>
    <s v="00597019202 DEP.DE CHEQ.AJENOS,RET.DE CAM.,CONCEPTO: YACIMINETO SDELITIOS BOLIVIANOS,DEP.: CAJA PETROLERA DE SALUD , PROCEDENCIA: BANCO UNION S.A., CHEQUE: 20294, FECHA DE EMISION:19/04/2023"/>
    <m/>
    <m/>
    <m/>
    <m/>
    <m/>
    <m/>
    <n v="0"/>
    <n v="24766.68"/>
    <s v="NO_CONCILIADO"/>
  </r>
  <r>
    <x v="31"/>
    <m/>
    <x v="31"/>
    <x v="73"/>
    <s v="B21080420002"/>
    <s v="BOD"/>
    <n v="2108042"/>
    <m/>
    <s v="00597019202 DEP.DE CHEQ.AJENOS,RET.DE CAM.,CONCEPTO: YACIMIENTOS DE LITIOS BOLIVIANOS,DEP.: CAJA PETROLERA DE SALUD , PROCEDENCIA: BANCO UNION S.A., CHEQUE: 20255, FECHA DE EMISION:19/04/2023"/>
    <m/>
    <m/>
    <m/>
    <m/>
    <m/>
    <m/>
    <n v="0"/>
    <n v="11139.65"/>
    <s v="NO_CONCILIADO"/>
  </r>
  <r>
    <x v="31"/>
    <m/>
    <x v="31"/>
    <x v="73"/>
    <s v="B21080440002"/>
    <s v="BOD"/>
    <n v="2108044"/>
    <m/>
    <s v="00597019202 DEP.DE CHEQ.AJENOS,RET.DE CAM.,CONCEPTO: YACIMIENTOS DE LITIOS BOLIVIANOS,DEP.: CAJA PETROLERA DE SALUD , PROCEDENCIA: BANCO UNION S.A., CHEQUE: 20380, FECHA DE EMISION:19/04/2023"/>
    <m/>
    <m/>
    <m/>
    <m/>
    <m/>
    <m/>
    <n v="0"/>
    <n v="44819.75"/>
    <s v="NO_CONCILIADO"/>
  </r>
  <r>
    <x v="31"/>
    <m/>
    <x v="31"/>
    <x v="73"/>
    <s v="B21080460002"/>
    <s v="BOD"/>
    <n v="2108046"/>
    <m/>
    <s v="00099021001 DEP.DE CHEQ.AJENOS,RET.DE CAM.,CONCEPTO: AGENCIA DE GOBIERNO ELECTRONICO Y TECNOLOGIAS,DEP.: CAJA PETROLERA DE SALUD , PROCEDENCIA: BANCO UNION S.A., CHEQUE: 20290, FECHA DE EMISION:19/04/2023"/>
    <m/>
    <m/>
    <m/>
    <m/>
    <m/>
    <m/>
    <n v="0"/>
    <n v="5971.55"/>
    <s v="NO_CONCILIADO"/>
  </r>
  <r>
    <x v="27"/>
    <m/>
    <x v="27"/>
    <x v="73"/>
    <s v="B21080480002"/>
    <s v="BOD"/>
    <n v="2108048"/>
    <m/>
    <s v="00099021001 DEP.DE CHEQ.AJENOS,RET.DE CAM.,CONCEPTO: AGENCIA DE GOBIERNO ELECTRONICO Y TECNOLOGIAS,DEP.: CAJA PETROLERA DE SALUD , PROCEDENCIA: BANCO UNION S.A., CHEQUE: 20383, FECHA DE EMISION:19/04/2023"/>
    <m/>
    <m/>
    <m/>
    <m/>
    <m/>
    <m/>
    <n v="0"/>
    <n v="4478.25"/>
    <s v="NO_CONCILIADO"/>
  </r>
  <r>
    <x v="27"/>
    <m/>
    <x v="27"/>
    <x v="73"/>
    <s v="B21080490002"/>
    <s v="BOD"/>
    <n v="2108049"/>
    <m/>
    <s v="00099021001 DEP.DE CHEQ.AJENOS,RET.DE CAM.,CONCEPTO: AUTORIDAD DE FISCALIZACION Y CONTROL DE AGUA POTABLE Y SANEAMIENTO BASICO,DEP.: CAJA PETROLERA DE SALUD , PROCEDENCIA: BANCO UNION S.A., CHEQUE: 20382, FECHA DE EMISION:19/04/2023"/>
    <m/>
    <m/>
    <m/>
    <m/>
    <m/>
    <m/>
    <n v="0"/>
    <n v="4669.3100000000004"/>
    <s v="NO_CONCILIADO"/>
  </r>
  <r>
    <x v="64"/>
    <m/>
    <x v="64"/>
    <x v="73"/>
    <s v="B21080520002"/>
    <s v="BOD"/>
    <n v="2108052"/>
    <m/>
    <s v="00099021001 DEP.DE CHEQ.AJENOS,RET.DE CAM.,CONCEPTO: AUTORIDAD DE FISCALIZACION Y CONTROL DE AGUA POTABLE Y SANEAMIENTO BASICO,DEP.: CAJA PETROLERA DE SALUD , PROCEDENCIA: BANCO UNION S.A., CHEQUE: 20258, FECHA DE EMISION:19/04/2023"/>
    <m/>
    <m/>
    <m/>
    <m/>
    <m/>
    <m/>
    <n v="0"/>
    <n v="11728.94"/>
    <s v="NO_CONCILIADO"/>
  </r>
  <r>
    <x v="64"/>
    <m/>
    <x v="64"/>
    <x v="73"/>
    <s v="B21080530002"/>
    <s v="BOD"/>
    <n v="2108053"/>
    <m/>
    <s v="00099021001 DEP.DE CHEQ.AJENOS,RET.DE CAM.,CONCEPTO: AUTORIDAD DE FISCALIZACION Y CONTROL DE AGUA POTABLE Y SANEAMIENTO BASICO,DEP.: CAJA PETROLERA DE SALUD , PROCEDENCIA: BANCO UNION S.A., CHEQUE: 20288, FECHA DE EMISION:19/04/2023"/>
    <m/>
    <m/>
    <m/>
    <m/>
    <m/>
    <m/>
    <n v="0"/>
    <n v="6372.15"/>
    <s v="NO_CONCILIADO"/>
  </r>
  <r>
    <x v="65"/>
    <m/>
    <x v="65"/>
    <x v="73"/>
    <s v="B21080590002"/>
    <s v="BOD"/>
    <n v="2108059"/>
    <m/>
    <s v="00099021001 DEP.DE CHEQ.AJENOS,RET.DE CAM.,CONCEPTO: AGENCIA DEL DESARROLLO DEL CINE AUDIVIASUAL BOLIVIANO ADECINE,DEP.: CAJA PETROLERA DE SALUD , PROCEDENCIA: BANCO UNION S.A., CHEQUE: 20260, FECHA DE EMISION:19/04/2023"/>
    <m/>
    <m/>
    <m/>
    <m/>
    <m/>
    <m/>
    <n v="0"/>
    <n v="77.5"/>
    <s v="NO_CONCILIADO"/>
  </r>
  <r>
    <x v="66"/>
    <m/>
    <x v="66"/>
    <x v="73"/>
    <s v="B21080680002"/>
    <s v="BOD"/>
    <n v="2108068"/>
    <m/>
    <s v="00099021001 DEP.DE CHEQ.AJENOS,RET.DE CAM.,CONCEPTO: TRIBUNAL CONSTITUCIONAL PLURINACIONAL SUCRE,DEP.: CAJA PETROLERA DE SALUD , PROCEDENCIA: BANCO UNION S.A., CHEQUE: 24137, FECHA DE EMISION:29/03/2023"/>
    <m/>
    <m/>
    <m/>
    <m/>
    <m/>
    <m/>
    <n v="0"/>
    <n v="11907.28"/>
    <s v="NO_CONCILIADO"/>
  </r>
  <r>
    <x v="67"/>
    <m/>
    <x v="67"/>
    <x v="73"/>
    <s v="B21080620002"/>
    <s v="BOD"/>
    <n v="2108062"/>
    <m/>
    <s v="00385014201 DEP.DE CHEQ.AJENOS,RET.DE CAM.,CONCEPTO: AUTORIDAD DE SUPERVICION DE LA SEGURIDAD SOCIAL A CORTO PLAZO -ASUSS,DEP.: CAJA PETROLERA DE SALUD , PROCEDENCIA: BANCO UNION S.A., CHEQUE: 20284, FECHA DE EMISION:19/04/2023"/>
    <m/>
    <m/>
    <m/>
    <m/>
    <m/>
    <m/>
    <n v="0"/>
    <n v="1242.5999999999999"/>
    <s v="NO_CONCILIADO"/>
  </r>
  <r>
    <x v="67"/>
    <m/>
    <x v="67"/>
    <x v="73"/>
    <s v="B21080630002"/>
    <s v="BOD"/>
    <n v="2108063"/>
    <m/>
    <s v="00385014201 DEP.DE CHEQ.AJENOS,RET.DE CAM.,CONCEPTO: AUTORIDAD DE SUPERVICION DE LA SEGURIDAD SOCIAL A CORTO PLAZO -ASUSS,DEP.: CAJA PETROLERA DE SALUD , PROCEDENCIA: BANCO UNION S.A., CHEQUE: 20254, FECHA DE EMISION:19/04/2023"/>
    <m/>
    <m/>
    <m/>
    <m/>
    <m/>
    <m/>
    <n v="0"/>
    <n v="1726.13"/>
    <s v="NO_CONCILIADO"/>
  </r>
  <r>
    <x v="66"/>
    <m/>
    <x v="66"/>
    <x v="73"/>
    <s v="B21080660002"/>
    <s v="BOD"/>
    <n v="2108066"/>
    <m/>
    <s v="00099021001 DEP.DE CHEQ.AJENOS,RET.DE CAM.,CONCEPTO: TRIBUNAL CONSTITUCIONAL PLURINACIONAL SUCRE,DEP.: CAJA PETROLERA DE SALUD , PROCEDENCIA: BANCO UNION S.A., CHEQUE: 24125, FECHA DE EMISION:28/03/2023"/>
    <m/>
    <m/>
    <m/>
    <m/>
    <m/>
    <m/>
    <n v="0"/>
    <n v="28639.360000000001"/>
    <s v="NO_CONCILIADO"/>
  </r>
  <r>
    <x v="66"/>
    <m/>
    <x v="66"/>
    <x v="73"/>
    <s v="B21080690002"/>
    <s v="BOD"/>
    <n v="2108069"/>
    <m/>
    <s v="00099021001 DEP.DE CHEQ.AJENOS,RET.DE CAM.,CONCEPTO: TRIBUNAL CONSTITUCIONAL PLURINACIONAL SUCRE,DEP.: CAJA PETROLERA DE SALUD , PROCEDENCIA: BANCO UNION S.A., CHEQUE: 24144, FECHA DE EMISION:29/03/2023"/>
    <m/>
    <m/>
    <m/>
    <m/>
    <m/>
    <m/>
    <n v="0"/>
    <n v="10178.64"/>
    <s v="NO_CONCILIADO"/>
  </r>
  <r>
    <x v="66"/>
    <m/>
    <x v="66"/>
    <x v="73"/>
    <s v="B21080710002"/>
    <s v="BOD"/>
    <n v="2108071"/>
    <m/>
    <s v="00099021001 DEP.DE CHEQ.AJENOS,RET.DE CAM.,CONCEPTO: TRIBUNAL CONSTITUCIONAL PLURINACIONAL SUCRE,DEP.: CAJA PETROLERA DE SALUD , PROCEDENCIA: BANCO UNION S.A., CHEQUE: 24160, FECHA DE EMISION:29/03/2023"/>
    <m/>
    <m/>
    <m/>
    <m/>
    <m/>
    <m/>
    <n v="0"/>
    <n v="6035.45"/>
    <s v="NO_CONCILIADO"/>
  </r>
  <r>
    <x v="66"/>
    <m/>
    <x v="66"/>
    <x v="73"/>
    <s v="B21080730002"/>
    <s v="BOD"/>
    <n v="2108073"/>
    <m/>
    <s v="00099021001 DEP.DE CHEQ.AJENOS,RET.DE CAM.,CONCEPTO: TRIBUNAL CONSTITUCIONAL PLURINACIONAL SUCRE,DEP.: CAJA PETROLERA DE SALUD , PROCEDENCIA: BANCO UNION S.A., CHEQUE: 24167, FECHA DE EMISION:29/03/2023"/>
    <m/>
    <m/>
    <m/>
    <m/>
    <m/>
    <m/>
    <n v="0"/>
    <n v="12331.66"/>
    <s v="NO_CONCILIADO"/>
  </r>
  <r>
    <x v="66"/>
    <m/>
    <x v="66"/>
    <x v="73"/>
    <s v="B21080740002"/>
    <s v="BOD"/>
    <n v="2108074"/>
    <m/>
    <s v="00099021001 DEP.DE CHEQ.AJENOS,RET.DE CAM.,CONCEPTO: TRIBUNAL CONSTITUCIONAL PLURINACIONAL SUCRE,DEP.: CAJA PETROLERA DE SALUD , PROCEDENCIA: BANCO UNION S.A., CHEQUE: 24172, FECHA DE EMISION:29/03/2023"/>
    <m/>
    <m/>
    <m/>
    <m/>
    <m/>
    <m/>
    <n v="0"/>
    <n v="3353.78"/>
    <s v="NO_CONCILIADO"/>
  </r>
  <r>
    <x v="66"/>
    <m/>
    <x v="66"/>
    <x v="73"/>
    <s v="B21080750002"/>
    <s v="BOD"/>
    <n v="2108075"/>
    <m/>
    <s v="00099021001 DEP.DE CHEQ.AJENOS,RET.DE CAM.,CONCEPTO: TRIBUNAL CONSTITUCIONAL PLURINACIONAL SUCRE,DEP.: CAJA PETROLERA DE SALUD , PROCEDENCIA: BANCO UNION S.A., CHEQUE: 24178, FECHA DE EMISION:29/03/2023"/>
    <m/>
    <m/>
    <m/>
    <m/>
    <m/>
    <m/>
    <n v="0"/>
    <n v="5084.3"/>
    <s v="NO_CONCILIADO"/>
  </r>
  <r>
    <x v="22"/>
    <m/>
    <x v="22"/>
    <x v="73"/>
    <s v="B21080900002"/>
    <s v="BOD"/>
    <n v="2108090"/>
    <m/>
    <s v="00099021001 DEP.DE CHEQ.AJENOS,RET.DE CAM.,CONCEPTO: HONORABLE CAMARA DE DIPUTADOS,DEP.: CAJA PETROLERA DE SALUD , PROCEDENCIA: BANCO UNION S.A., CHEQUE: 20250, FECHA DE EMISION:19/04/2023"/>
    <m/>
    <m/>
    <m/>
    <m/>
    <m/>
    <m/>
    <n v="0"/>
    <n v="37772.879999999997"/>
    <s v="NO_CONCILIADO"/>
  </r>
  <r>
    <x v="22"/>
    <m/>
    <x v="22"/>
    <x v="73"/>
    <s v="B21080920002"/>
    <s v="BOD"/>
    <n v="2108092"/>
    <m/>
    <s v="00099021001 DEP.DE CHEQ.AJENOS,RET.DE CAM.,CONCEPTO: HONORABLE CAMARA DE DIPUTADOS ,DEP.: CAJA PETROLERA DE SALUD , PROCEDENCIA: BANCO UNION S.A., CHEQUE: 20293, FECHA DE EMISION:19/04/2023"/>
    <m/>
    <m/>
    <m/>
    <m/>
    <m/>
    <m/>
    <n v="0"/>
    <n v="40171.800000000003"/>
    <s v="NO_CONCILIADO"/>
  </r>
  <r>
    <x v="22"/>
    <m/>
    <x v="22"/>
    <x v="73"/>
    <s v="B21080930002"/>
    <s v="BOD"/>
    <n v="2108093"/>
    <m/>
    <s v="00099021001 DEP.DE CHEQ.AJENOS,RET.DE CAM.,CONCEPTO: HONORABLE CAMARA DE DIPUTADOS ,DEP.: CAJA PETROLERA DE SALUD , PROCEDENCIA: BANCO UNION S.A., CHEQUE: 20379, FECHA DE EMISION:19/04/2023"/>
    <m/>
    <m/>
    <m/>
    <m/>
    <m/>
    <m/>
    <n v="0"/>
    <n v="28290"/>
    <s v="NO_CONCILIADO"/>
  </r>
  <r>
    <x v="1"/>
    <m/>
    <x v="1"/>
    <x v="74"/>
    <s v="O21084400002"/>
    <s v="BOD"/>
    <n v="2108440"/>
    <m/>
    <s v="00099021001 DEPOSITO DE EFECTIVO, DEPOSITANTE: JUANI YOLANDA PANOZO ZEBALLOS, CONCEPTO: REVERSION, CUENTA DE DEPOSITO: CUENTA UNICA DEL TESORO"/>
    <m/>
    <m/>
    <m/>
    <m/>
    <m/>
    <m/>
    <n v="0"/>
    <n v="7930"/>
    <s v="NO_CONCILIADO"/>
  </r>
  <r>
    <x v="68"/>
    <m/>
    <x v="68"/>
    <x v="74"/>
    <s v="O21085110002"/>
    <s v="BOD"/>
    <n v="2108511"/>
    <m/>
    <s v="00253014307 DEPOSITO DE EFECTIVO, DEPOSITANTE: JOSE LUIS BOYAN TELLEZ, CONCEPTO: DEVOLUCION DE PAGO EN EXCESO, CUENTA DE DEPOSITO: CUENTA UNICA DEL TESORO"/>
    <m/>
    <m/>
    <m/>
    <m/>
    <m/>
    <m/>
    <n v="0"/>
    <n v="250"/>
    <s v="NO_CONCILIADO"/>
  </r>
  <r>
    <x v="1"/>
    <m/>
    <x v="1"/>
    <x v="74"/>
    <s v="B21083470002"/>
    <s v="BOD"/>
    <n v="2108347"/>
    <m/>
    <s v="00099021001 DEP.DE CHEQ.AJENOS,RET.DE CAM.,CONCEPTO: DEVOLUCION DE COTIZACION EXCESO EMPLEADOR,DEP.: FUTURO DE BOLIVIA SA AFP , PROCEDENCIA: BANCO DE CREDITO DE BOLIVIA S.A., CHEQUE: 69453, FECHA DE EMISION:20/04/2023"/>
    <m/>
    <m/>
    <m/>
    <m/>
    <m/>
    <m/>
    <n v="0"/>
    <n v="2310.87"/>
    <s v="NO_CONCILIADO"/>
  </r>
  <r>
    <x v="1"/>
    <m/>
    <x v="1"/>
    <x v="74"/>
    <s v="B21084030002"/>
    <s v="BOD"/>
    <n v="2108403"/>
    <m/>
    <s v="00099021001 DEP.DE CHEQ.AJENOS,RET.DE CAM.,CONCEPTO: ANAHI CAMARGO HERRERA,DEP.: BANCO UNION SA , PROCEDENCIA: BANCO UNION S.A., CHEQUE: 191476, FECHA DE EMISION:21/04/2023"/>
    <m/>
    <m/>
    <m/>
    <m/>
    <m/>
    <m/>
    <n v="0"/>
    <n v="5777.24"/>
    <s v="NO_CONCILIADO"/>
  </r>
  <r>
    <x v="1"/>
    <m/>
    <x v="1"/>
    <x v="75"/>
    <s v="O21088020002"/>
    <s v="BOD"/>
    <n v="2108802"/>
    <m/>
    <s v="00099021001 DEPOSITO DE EFECTIVO, DEPOSITANTE: EDDA IRENE BALLON PEÑALOZA, CONCEPTO: SOLICITUD DE PAGO DE COBROS INDEBIDOS, CUENTA DE DEPOSITO: CUENTA UNICA DEL TESORO"/>
    <m/>
    <m/>
    <m/>
    <m/>
    <m/>
    <m/>
    <n v="0"/>
    <n v="3763"/>
    <s v="NO_CONCILIADO"/>
  </r>
  <r>
    <x v="1"/>
    <m/>
    <x v="1"/>
    <x v="75"/>
    <s v="O21088740002"/>
    <s v="BOD"/>
    <n v="2108874"/>
    <m/>
    <s v="00099021001 DEPOSITO DE EFECTIVO, DEPOSITANTE: LUCRECIA VELARDE DVA DE FLORES, CONCEPTO: NUEVAS NUPCIAS, CUENTA DE DEPOSITO: CUENTA UNICA DEL TESORO"/>
    <m/>
    <m/>
    <m/>
    <m/>
    <m/>
    <m/>
    <n v="0"/>
    <n v="1500"/>
    <s v="NO_CONCILIADO"/>
  </r>
  <r>
    <x v="39"/>
    <m/>
    <x v="39"/>
    <x v="75"/>
    <s v="O21089110002"/>
    <s v="BOD"/>
    <n v="2108911"/>
    <m/>
    <s v="00099021001 DEPOSITO DE EFECTIVO, DEPOSITANTE: JAVIER YAPU PATON CI 6146037LP, CONCEPTO: DEVOLUCION VIATICOS, CUENTA DE DEPOSITO: CUENTA UNICA DEL TESORO"/>
    <m/>
    <m/>
    <m/>
    <m/>
    <m/>
    <m/>
    <n v="0"/>
    <n v="259.7"/>
    <s v="NO_CONCILIADO"/>
  </r>
  <r>
    <x v="31"/>
    <m/>
    <x v="31"/>
    <x v="75"/>
    <s v="G22476190002"/>
    <s v="CRV"/>
    <n v="2247619"/>
    <m/>
    <s v="TRANSFERENCIA DEL EXTERIOR SEGUN SWIFT NO.6540 Y NO.6539 DE FECHA 24/04/2023 ORDENANTE: YASTER TRADING S A (URUGUAY) REF.: CRED SWF OF 23/04/24 FINANCIAL/RFB/BANCO CENTRAL DE BOLIVIA FT2311035149 LIB. 00597012001 RECURSOS PROPIOS VENTAS YLB"/>
    <m/>
    <m/>
    <m/>
    <m/>
    <m/>
    <m/>
    <n v="0"/>
    <n v="3841600"/>
    <s v="NO_CONCILIADO"/>
  </r>
  <r>
    <x v="39"/>
    <m/>
    <x v="39"/>
    <x v="75"/>
    <s v="O21089140002"/>
    <s v="BOD"/>
    <n v="2108914"/>
    <m/>
    <s v="00099021001 DEPOSITO DE EFECTIVO, DEPOSITANTE: JOSE CORO LARA CI9122319LP, CONCEPTO: DEVOLUCION DE VIATICOS, CUENTA DE DEPOSITO: CUENTA UNICA DEL TESORO"/>
    <m/>
    <m/>
    <m/>
    <m/>
    <m/>
    <m/>
    <n v="0"/>
    <n v="259.7"/>
    <s v="NO_CONCILIADO"/>
  </r>
  <r>
    <x v="31"/>
    <m/>
    <x v="31"/>
    <x v="75"/>
    <s v="G22476200001"/>
    <s v="CVD"/>
    <n v="2247620"/>
    <m/>
    <s v="COBRO COSTOS DE PAPELERIA SEGUN TRANSFERENCIA DEL EXTERIOR POR ORDEN DE YASTER TRADING S A (URUGUAY) REF.: CRED SWF OF 23/04/24 FINANCIAL/RFB/BANCO CENTRAL DE BOLIVIA FT2311035149 LIB. 00597012001 RECURSOS PROPIOS VENTAS YLB"/>
    <m/>
    <m/>
    <m/>
    <m/>
    <m/>
    <m/>
    <n v="50"/>
    <n v="0"/>
    <s v="NO_CONCILIADO"/>
  </r>
  <r>
    <x v="31"/>
    <m/>
    <x v="31"/>
    <x v="75"/>
    <s v="B21088000002"/>
    <s v="BOD"/>
    <n v="2108800"/>
    <m/>
    <s v="00597012001 DEP.DE CHEQ.AJENOS,RET.DE CAM.,CONCEPTO: EJECUCION DE POLIZA DE GARANTIA,DEP.: SEGUROS ILLIMANI S.A. , PROCEDENCIA: BANCO BISA S.A., CHEQUE: 45775, FECHA DE EMISION:21/04/2023"/>
    <m/>
    <m/>
    <m/>
    <m/>
    <m/>
    <m/>
    <n v="0"/>
    <n v="210000"/>
    <s v="NO_CONCILIADO"/>
  </r>
  <r>
    <x v="23"/>
    <m/>
    <x v="23"/>
    <x v="75"/>
    <s v="B21088260002"/>
    <s v="BOD"/>
    <n v="2108826"/>
    <m/>
    <s v="00099021001 DEP.DE CHEQ.AJENOS,RET.DE CAM.,CONCEPTO: FERNANDO SUAREZ SAAVEDRA,DEP.: BANCO UNION S.A. , PROCEDENCIA: BANCO UNION S.A., CHEQUE: 191477, FECHA DE EMISION:24/04/2023"/>
    <m/>
    <m/>
    <m/>
    <m/>
    <m/>
    <m/>
    <n v="0"/>
    <n v="11294.1"/>
    <s v="NO_CONCILIADO"/>
  </r>
  <r>
    <x v="57"/>
    <m/>
    <x v="57"/>
    <x v="75"/>
    <s v="B21088340002"/>
    <s v="BOD"/>
    <n v="2108834"/>
    <m/>
    <s v="00587012013 DEP.DE CHEQ.AJENOS,RET.DE CAM.,CONCEPTO: DEP. PLANILLAS MUYUPAMPA (DIC/22-ENE/23),DEP.: E.B.C. , PROCEDENCIA: BANCO UNION S.A., CHEQUE: 1798, FECHA DE EMISION:24/04/2023"/>
    <m/>
    <m/>
    <m/>
    <m/>
    <m/>
    <m/>
    <n v="0"/>
    <n v="4010555.79"/>
    <s v="NO_CONCILIADO"/>
  </r>
  <r>
    <x v="57"/>
    <m/>
    <x v="57"/>
    <x v="75"/>
    <s v="B21088370002"/>
    <s v="BOD"/>
    <n v="2108837"/>
    <m/>
    <s v="00587012012 DEP.DE CHEQ.AJENOS,RET.DE CAM.,CONCEPTO: DEP. PLANILLAS SAN IGNACIO (SEP/22-FEB/23),DEP.: E.B.C. , PROCEDENCIA: BANCO UNION S.A., CHEQUE: 1797, FECHA DE EMISION:24/04/2023"/>
    <m/>
    <m/>
    <m/>
    <m/>
    <m/>
    <m/>
    <n v="0"/>
    <n v="21119991.100000001"/>
    <s v="NO_CONCILIADO"/>
  </r>
  <r>
    <x v="52"/>
    <m/>
    <x v="52"/>
    <x v="75"/>
    <s v="B21088390002"/>
    <s v="BOD"/>
    <n v="2108839"/>
    <m/>
    <s v="00299014101 DEP.DE CHEQ.AJENOS,RET.DE CAM.,CONCEPTO: TRANSFERENCIA DEL GOBIERNO AUTONOMO DEPARTAMENTAL DE LA PAZ A LA LIBRETA 00299014101,DEP.: SERVICIO DEPARTAMENTAL DE RIEGO LA PAZ , PROCEDENCIA: BANCO UNION S.A., CHEQUE: 583, FECHA DE EMISION:24/04/2023"/>
    <m/>
    <m/>
    <m/>
    <m/>
    <m/>
    <m/>
    <n v="0"/>
    <n v="675000"/>
    <s v="NO_CONCILIADO"/>
  </r>
  <r>
    <x v="1"/>
    <m/>
    <x v="1"/>
    <x v="76"/>
    <s v="O21091050002"/>
    <s v="BOD"/>
    <n v="2109105"/>
    <m/>
    <s v="00099021001 DEPOSITO DE EFECTIVO, DEPOSITANTE: MAMANI AGUILAR MARIELA MARIA, CONCEPTO: DEVOLUCION DE SUBSIDIO DE FRONTERA NOVIEMBRE C31-6221, CUENTA DE DEPOSITO: CUENTA UNICA DEL TESORO"/>
    <m/>
    <m/>
    <m/>
    <m/>
    <m/>
    <m/>
    <n v="0"/>
    <n v="713.61"/>
    <s v="NO_CONCILIADO"/>
  </r>
  <r>
    <x v="1"/>
    <m/>
    <x v="1"/>
    <x v="76"/>
    <s v="O21091060002"/>
    <s v="BOD"/>
    <n v="2109106"/>
    <m/>
    <s v="00099021001 DEPOSITO DE EFECTIVO, DEPOSITANTE: MAMANI AGUILAR MARIELA MARIA, CONCEPTO: DEVOLUCION DE SUBSIDIO DE FRONTERA DICIEMBRE C31-6426, CUENTA DE DEPOSITO: CUENTA UNICA DEL TESORO"/>
    <m/>
    <m/>
    <m/>
    <m/>
    <m/>
    <m/>
    <n v="0"/>
    <n v="1646.8"/>
    <s v="NO_CONCILIADO"/>
  </r>
  <r>
    <x v="20"/>
    <m/>
    <x v="20"/>
    <x v="76"/>
    <s v="O21091200002"/>
    <s v="BOD"/>
    <n v="2109120"/>
    <m/>
    <s v="00423012001 DEPOSITO DE EFECTIVO, DEPOSITANTE: SERGIO FABIAN SILES RIVERO, CONCEPTO: DEVOLUCION DE FONDOS, CUENTA DE DEPOSITO: CUENTA UNICA DEL TESORO"/>
    <m/>
    <m/>
    <m/>
    <m/>
    <m/>
    <m/>
    <n v="0"/>
    <n v="2050"/>
    <s v="NO_CONCILIADO"/>
  </r>
  <r>
    <x v="69"/>
    <m/>
    <x v="69"/>
    <x v="76"/>
    <s v="O21091520002"/>
    <s v="BOD"/>
    <n v="2109152"/>
    <m/>
    <s v="00213012001 DEPOSITO DE EFECTIVO, DEPOSITANTE: AGUILAR MORALES LUIS JAVIER, CONCEPTO: DEVOLUCION DE FONDOS EN AVANCE, CUENTA DE DEPOSITO: CUENTA UNICA DEL TESORO"/>
    <m/>
    <m/>
    <m/>
    <m/>
    <m/>
    <m/>
    <n v="0"/>
    <n v="366.4"/>
    <s v="NO_CONCILIADO"/>
  </r>
  <r>
    <x v="16"/>
    <m/>
    <x v="16"/>
    <x v="76"/>
    <s v="O21091830002"/>
    <s v="BOD"/>
    <n v="2109183"/>
    <m/>
    <s v="00212012001 DEPOSITO DE EFECTIVO, DEPOSITANTE: LUIS ALFREDO PACO VISALUQUE, CONCEPTO: REPOCISION DE CREDENCIAL, CUENTA DE DEPOSITO: CUENTA UNICA DEL TESORO"/>
    <m/>
    <m/>
    <m/>
    <m/>
    <m/>
    <m/>
    <n v="0"/>
    <n v="60"/>
    <s v="NO_CONCILIADO"/>
  </r>
  <r>
    <x v="31"/>
    <m/>
    <x v="31"/>
    <x v="76"/>
    <s v="G22490620002"/>
    <s v="CRV"/>
    <n v="2249062"/>
    <m/>
    <s v="TRANSFERENCIA DEL EXTERIOR SEGUN SWIFT NO.6577 Y NO.6574 DE FECHA 25/04/2023 ORDENANTE: BRASILQUIMICA INDUSTRIA E COMERCIO LTDA REF.: CRED INV YLB-GCO-0066-ODV/23-VEX LIB. 00597012001 RECURSOS PROPIOS VENTAS YLB"/>
    <m/>
    <m/>
    <m/>
    <m/>
    <m/>
    <m/>
    <n v="0"/>
    <n v="528220"/>
    <s v="NO_CONCILIADO"/>
  </r>
  <r>
    <x v="39"/>
    <m/>
    <x v="39"/>
    <x v="76"/>
    <s v="O21091900002"/>
    <s v="BOD"/>
    <n v="2109190"/>
    <m/>
    <s v="00099021001 DEPOSITO DE EFECTIVO, DEPOSITANTE: SILENE PAOLA CONDORI VILLANUEVA, CONCEPTO: DEVOLUCION DE VIATICOS, CUENTA DE DEPOSITO: CUENTA UNICA DEL TESORO"/>
    <m/>
    <m/>
    <m/>
    <m/>
    <m/>
    <m/>
    <n v="0"/>
    <n v="630.70000000000005"/>
    <s v="NO_CONCILIADO"/>
  </r>
  <r>
    <x v="31"/>
    <m/>
    <x v="31"/>
    <x v="76"/>
    <s v="G22490630001"/>
    <s v="CVD"/>
    <n v="2249063"/>
    <m/>
    <s v="COBRO COSTOS DE PAPELERIA SEGUN TRANSFERENCIA DEL EXTERIOR POR ORDEN DE BRASILQUIMICA INDUSTRIA E COMERCIO LTDA REF.: CRED INV YLB-GCO-0066-ODV/23-VEX LIB. 00597012001 RECURSOS PROPIOS VENTAS YLB"/>
    <m/>
    <m/>
    <m/>
    <m/>
    <m/>
    <m/>
    <n v="50"/>
    <n v="0"/>
    <s v="NO_CONCILIADO"/>
  </r>
  <r>
    <x v="58"/>
    <m/>
    <x v="58"/>
    <x v="76"/>
    <s v="O21091960002"/>
    <s v="BOD"/>
    <n v="2109196"/>
    <m/>
    <s v="00132032001 DEPOSITO DE EFECTIVO, DEPOSITANTE: MAMANI CALLISAYA MARIA CHANTAL, CONCEPTO: DEVOLUCION DE VIATICOS, CUENTA DE DEPOSITO: CUENTA UNICA DEL TESORO"/>
    <m/>
    <m/>
    <m/>
    <m/>
    <m/>
    <m/>
    <n v="0"/>
    <n v="371"/>
    <s v="NO_CONCILIADO"/>
  </r>
  <r>
    <x v="12"/>
    <m/>
    <x v="12"/>
    <x v="76"/>
    <s v="B21091110002"/>
    <s v="BOD"/>
    <n v="2109111"/>
    <m/>
    <s v="00099021001 DEP.DE CHEQ.AJENOS,RET.DE CAM.,CONCEPTO: DEPÓSITO POR DOBLE PERCEPCION BENEFICIARIO:PASCUAL MARQUEZ TICONA,DEP.: GOBIERNO AUTONOMO MUNICIPAL DE LA PAZ , PROCEDENCIA: BANCO UNION S.A., CHEQUE: 66699, FECHA DE EMISION:18/04/2023"/>
    <m/>
    <m/>
    <m/>
    <m/>
    <m/>
    <m/>
    <n v="0"/>
    <n v="2143.4899999999998"/>
    <s v="NO_CONCILIADO"/>
  </r>
  <r>
    <x v="1"/>
    <m/>
    <x v="1"/>
    <x v="76"/>
    <s v="B21091220002"/>
    <s v="BOD"/>
    <n v="2109122"/>
    <m/>
    <s v="00099021001 DEP.DE CHEQ.AJENOS,RET.DE CAM.,CONCEPTO: CARLOS FERNANDO ROMERO VARGAS,DEP.: BANCO UNION S.A. , PROCEDENCIA: BANCO UNION S.A., CHEQUE: 191480, FECHA DE EMISION:25/04/2023"/>
    <m/>
    <m/>
    <m/>
    <m/>
    <m/>
    <m/>
    <n v="0"/>
    <n v="3466.33"/>
    <s v="NO_CONCILIADO"/>
  </r>
  <r>
    <x v="1"/>
    <m/>
    <x v="1"/>
    <x v="76"/>
    <s v="B21091120002"/>
    <s v="BOD"/>
    <n v="2109112"/>
    <m/>
    <s v="00099021001 DEP.DE CHEQ.AJENOS,RET.DE CAM.,CONCEPTO: DEPÓSITO POR DOBLE PERCEPCION BENEFICIARIO:PASCUAL MARQUEZ TICONA,DEP.: GOBIERNO AUTONOMO MUNICIPAL DE LA PAZ , PROCEDENCIA: BANCO UNION S.A., CHEQUE: 66700, FECHA DE EMISION:18/04/2023"/>
    <m/>
    <m/>
    <m/>
    <m/>
    <m/>
    <m/>
    <n v="0"/>
    <n v="2143.4899999999998"/>
    <s v="NO_CONCILIADO"/>
  </r>
  <r>
    <x v="1"/>
    <m/>
    <x v="1"/>
    <x v="76"/>
    <s v="B21091140002"/>
    <s v="BOD"/>
    <n v="2109114"/>
    <m/>
    <s v="00099021001 DEP.DE CHEQ.AJENOS,RET.DE CAM.,CONCEPTO: DEPÓSITO POR DOBLE PERCEPCION BENEFICIARIO:PASCUAL MARQUEZ TICONA,DEP.: GOBIERNO AUTONOMO MUNICIPAL DE LA PAZ , PROCEDENCIA: BANCO UNION S.A., CHEQUE: 66701, FECHA DE EMISION:18/04/2023"/>
    <m/>
    <m/>
    <m/>
    <m/>
    <m/>
    <m/>
    <n v="0"/>
    <n v="2143.4899999999998"/>
    <s v="NO_CONCILIADO"/>
  </r>
  <r>
    <x v="1"/>
    <m/>
    <x v="1"/>
    <x v="76"/>
    <s v="B21091240002"/>
    <s v="BOD"/>
    <n v="2109124"/>
    <m/>
    <s v="00099021001 DEP.DE CHEQ.AJENOS,RET.DE CAM.,CONCEPTO: VIVIAN RIBERA MENACHO,DEP.: BANCO UNION S.A. , PROCEDENCIA: BANCO UNION S.A., CHEQUE: 191479, FECHA DE EMISION:25/04/2023"/>
    <m/>
    <m/>
    <m/>
    <m/>
    <m/>
    <m/>
    <n v="0"/>
    <n v="17564.13"/>
    <s v="NO_CONCILIADO"/>
  </r>
  <r>
    <x v="70"/>
    <m/>
    <x v="70"/>
    <x v="76"/>
    <s v="G22494460002"/>
    <s v="CRV"/>
    <n v="2249446"/>
    <m/>
    <s v="REGULARIZACION DE TRANSFERENCIA DEL EXTERIOR SEGUN SWIFT NO.5986 DE FECHA 25/04/2023 ORDENANTE: CONSULADO DE BOLIVIA EN ROSARIO ARGENTINA REF.: GOVERNMENT SERVIC LIB. 00594012001 ASP-B FONDO DE OPERACIONES"/>
    <m/>
    <m/>
    <m/>
    <m/>
    <m/>
    <m/>
    <n v="0"/>
    <n v="153882.56"/>
    <s v="NO_CONCILIADO"/>
  </r>
  <r>
    <x v="9"/>
    <m/>
    <x v="9"/>
    <x v="77"/>
    <s v="F0012523"/>
    <s v="NTE"/>
    <n v="5523122"/>
    <m/>
    <s v="A:00099021001 TRANSFERENCIA DE RECUPERACIONES SEGÚN NOTA INTERNA GEF-LCR-DYF-0378-NOT/23, POR CONCEPTO DE INTERESES DE ACUERDO A CONTRATO DE FIDEICOMISO “FINANCIMIENTO DE APOYO A LA REACTIVACION DE LA INVERSION PUBLICA” FIRMADO ENTRE EL MPD Y EL FNDR CORRESPONDIENTE AL GAM CHIMORE"/>
    <m/>
    <m/>
    <m/>
    <m/>
    <m/>
    <m/>
    <n v="0"/>
    <n v="1472.55"/>
    <s v="NO_CONCILIADO"/>
  </r>
  <r>
    <x v="9"/>
    <m/>
    <x v="9"/>
    <x v="77"/>
    <s v="F0012523"/>
    <s v="NTE"/>
    <n v="5523097"/>
    <m/>
    <s v="A:00099021001 TRANSFERENCIA DE RECUPERACIONES SEGÚN NOTA INTERNA GEF-LCR-DYF-0378-NOT/23, POR CONCEPTO DE INTERESES DE ACUERDO A CONTRATO DE FIDEICOMISO “FINANCIMIENTO DE APOYO A LA REACTIVACION DE LA INVERSION PUBLICA” FIRMADO ENTRE EL MPD Y EL FNDR CORRESPONDIENTE AL GAM CHIMORE"/>
    <m/>
    <m/>
    <m/>
    <m/>
    <m/>
    <m/>
    <n v="0"/>
    <n v="6404"/>
    <s v="NO_CONCILIADO"/>
  </r>
  <r>
    <x v="9"/>
    <m/>
    <x v="9"/>
    <x v="77"/>
    <s v="F0012523"/>
    <s v="NTE"/>
    <n v="5523201"/>
    <m/>
    <s v="A:00099021001 TRANSFERENCIA DE RECUPERACIONES SEGÚN NOTA INTERNA GEF-LCR-DYF-0378-NOT/23, POR CONCEPTO DE INTERESES DE ACUERDO A CONTRATO DE FIDEICOMISO “FINANCIMIENTO DE APOYO A LA REACTIVACION DE LA INVERSION PUBLICA” FIRMADO ENTRE EL MPD Y EL FNDR CORRESPONDIENTE AL GAM CHIMORE"/>
    <m/>
    <m/>
    <m/>
    <m/>
    <m/>
    <m/>
    <n v="0"/>
    <n v="285.7"/>
    <s v="NO_CONCILIADO"/>
  </r>
  <r>
    <x v="9"/>
    <m/>
    <x v="9"/>
    <x v="77"/>
    <s v="F0012526"/>
    <s v="NTE"/>
    <n v="5523208"/>
    <m/>
    <s v="A:00099021001 TRANSFERENCIA DE RECUPERACIONES SEGÚN NOTA INTERNA GEF-LCR-DYF-0378-NOT/23, POR CONCEPTO DE INTERESES DE ACUERDO A CONTRATO DE FIDEICOMISO “FINANCIMIENTO DE APOYO A LA REACTIVACION DE LA INVERSION PUBLICA” FIRMADO ENTRE EL MPD Y EL FNDR CORRESPONDIENTE AL GAM FERNANDEZ ALONSO"/>
    <m/>
    <m/>
    <m/>
    <m/>
    <m/>
    <m/>
    <n v="0"/>
    <n v="1290.04"/>
    <s v="NO_CONCILIADO"/>
  </r>
  <r>
    <x v="9"/>
    <m/>
    <x v="9"/>
    <x v="77"/>
    <s v="F0012526"/>
    <s v="NTE"/>
    <n v="5523217"/>
    <m/>
    <s v="A:00099021001 TRANSFERENCIA DE RECUPERACIONES SEGÚN NOTA INTERNA GEF-LCR-DYF-0378-NOT/23, POR CONCEPTO DE INTERESES DE ACUERDO A CONTRATO DE FIDEICOMISO “FINANCIMIENTO DE APOYO A LA REACTIVACION DE LA INVERSION PUBLICA” FIRMADO ENTRE EL MPD Y EL FNDR CORRESPONDIENTE AL GAM SAPAHAQUI"/>
    <m/>
    <m/>
    <m/>
    <m/>
    <m/>
    <m/>
    <n v="0"/>
    <n v="1917.97"/>
    <s v="NO_CONCILIADO"/>
  </r>
  <r>
    <x v="1"/>
    <m/>
    <x v="1"/>
    <x v="77"/>
    <s v="O21094050002"/>
    <s v="BOD"/>
    <n v="2109405"/>
    <m/>
    <s v="00099021001 DEPOSITO DE EFECTIVO, DEPOSITANTE: FREDY MOISES FLORES MAMANI, CONCEPTO: COBRO INDEVIDO DEL PRA, CUENTA DE DEPOSITO: CUENTA UNICA DEL TESORO"/>
    <m/>
    <m/>
    <m/>
    <m/>
    <m/>
    <m/>
    <n v="0"/>
    <n v="3300.69"/>
    <s v="NO_CONCILIADO"/>
  </r>
  <r>
    <x v="1"/>
    <m/>
    <x v="1"/>
    <x v="77"/>
    <s v="O21094940002"/>
    <s v="BOD"/>
    <n v="2109494"/>
    <m/>
    <s v="00099021001 DEPOSITO DE EFECTIVO, DEPOSITANTE: CARLOS PELAEZ PACHECO, CONCEPTO: RENUMERACION MAXIMA PERMITIDA MES MARZO 2023, CUENTA DE DEPOSITO: CUENTA UNICA DEL TESORO"/>
    <m/>
    <m/>
    <m/>
    <m/>
    <m/>
    <m/>
    <n v="0"/>
    <n v="2589.23"/>
    <s v="NO_CONCILIADO"/>
  </r>
  <r>
    <x v="9"/>
    <m/>
    <x v="9"/>
    <x v="77"/>
    <s v="Q18030020002"/>
    <s v="CRV"/>
    <n v="1803002"/>
    <m/>
    <s v="NÚMERO DE LIBRETA CUT: 99031009.00 OPERACIÓN T01 TRANSFERENCIA DE FONDOS A LA CUT - TESORO DIRECTO DE BANCO UNION S.A. A CUENTA UNICA DEL TESORO CON NUMERO DE SOLICITUD = 8008944 Y NUMERO CORRELATIVO = 91320026042023016 TRANSFERENCIA TGN RECURSOS ORDINARIOS POR CUENTA DE VALORES UNION SA OPERACIONES"/>
    <m/>
    <m/>
    <m/>
    <m/>
    <m/>
    <m/>
    <n v="0"/>
    <n v="140000"/>
    <s v="NO_CONCILIADO"/>
  </r>
  <r>
    <x v="9"/>
    <m/>
    <x v="9"/>
    <x v="77"/>
    <s v="F0012531"/>
    <s v="NTE"/>
    <n v="5523682"/>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FERNANDEZ ALONSO."/>
    <m/>
    <m/>
    <m/>
    <m/>
    <m/>
    <m/>
    <n v="0"/>
    <n v="230249.35"/>
    <s v="NO_CONCILIADO"/>
  </r>
  <r>
    <x v="9"/>
    <m/>
    <x v="9"/>
    <x v="77"/>
    <s v="F0012531"/>
    <s v="NTE"/>
    <n v="5523684"/>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FERNANDEZ ALONSO."/>
    <m/>
    <m/>
    <m/>
    <m/>
    <m/>
    <m/>
    <n v="0"/>
    <n v="295832.01"/>
    <s v="NO_CONCILIADO"/>
  </r>
  <r>
    <x v="9"/>
    <m/>
    <x v="9"/>
    <x v="77"/>
    <s v="F0012531"/>
    <s v="NTE"/>
    <n v="5523319"/>
    <m/>
    <s v="A:00099021001 TRANSFERENCIA DE RECUPERACIONES SEGÚN NOTA INTERNA GEF-LCR-DYF-0378-NOT/23, POR CONCEPTO DE INTERESES DE ACUERDO A CONTRATO DE FIDEICOMISO “FINANCIMIENTO DE APOYO A LA REACTIVACION DE LA INVERSION PUBLICA” FIRMADO ENTRE EL MPD Y EL FNDR CORRESPONDIENTE AL GAM TIQUIPAYA"/>
    <m/>
    <m/>
    <m/>
    <m/>
    <m/>
    <m/>
    <n v="0"/>
    <n v="817.19"/>
    <s v="NO_CONCILIADO"/>
  </r>
  <r>
    <x v="9"/>
    <m/>
    <x v="9"/>
    <x v="77"/>
    <s v="F0012531"/>
    <s v="NTE"/>
    <n v="552367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TIQUIPAYA."/>
    <m/>
    <m/>
    <m/>
    <m/>
    <m/>
    <m/>
    <n v="0"/>
    <n v="75646.679999999993"/>
    <s v="NO_CONCILIADO"/>
  </r>
  <r>
    <x v="9"/>
    <m/>
    <x v="9"/>
    <x v="77"/>
    <s v="F0012531"/>
    <s v="NTE"/>
    <n v="5523674"/>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ARAPARI."/>
    <m/>
    <m/>
    <m/>
    <m/>
    <m/>
    <m/>
    <n v="0"/>
    <n v="542486.88"/>
    <s v="NO_CONCILIADO"/>
  </r>
  <r>
    <x v="9"/>
    <m/>
    <x v="9"/>
    <x v="77"/>
    <s v="F0012531"/>
    <s v="NTE"/>
    <n v="552367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TIQUIPAYA."/>
    <m/>
    <m/>
    <m/>
    <m/>
    <m/>
    <m/>
    <n v="0"/>
    <n v="163136.22"/>
    <s v="NO_CONCILIADO"/>
  </r>
  <r>
    <x v="9"/>
    <m/>
    <x v="9"/>
    <x v="77"/>
    <s v="F0012531"/>
    <s v="NTE"/>
    <n v="5523316"/>
    <m/>
    <s v="A:00099021001 TRANSFERENCIA DE RECUPERACIONES SEGÚN NOTA INTERNA GEF-LCR-DYF-0378-NOT/23, POR CONCEPTO DE INTERESES DE ACUERDO A CONTRATO DE FIDEICOMISO “FINANCIMIENTO DE APOYO A LA REACTIVACION DE LA INVERSION PUBLICA” FIRMADO ENTRE EL MPD Y EL FNDR CORRESPONDIENTE AL GAM TARIJA"/>
    <m/>
    <m/>
    <m/>
    <m/>
    <m/>
    <m/>
    <n v="0"/>
    <n v="15465.1"/>
    <s v="NO_CONCILIADO"/>
  </r>
  <r>
    <x v="9"/>
    <m/>
    <x v="9"/>
    <x v="77"/>
    <s v="F0012531"/>
    <s v="NTE"/>
    <n v="5523336"/>
    <m/>
    <s v="A:00099021001 TRANSFERENCIA DE RECUPERACIONES SEGÚN NOTA INTERNA GEF-LCR-DYF-0378-NOT/23, POR CONCEPTO DE INTERESES DE ACUERDO A CONTRATO DE FIDEICOMISO “FINANCIMIENTO DE APOYO A LA REACTIVACION DE LA INVERSION PUBLICA” FIRMADO ENTRE EL MPD Y EL FNDR CORRESPONDIENTE AL GAM VILLA AZURDUY"/>
    <m/>
    <m/>
    <m/>
    <m/>
    <m/>
    <m/>
    <n v="0"/>
    <n v="6040.17"/>
    <s v="NO_CONCILIADO"/>
  </r>
  <r>
    <x v="9"/>
    <m/>
    <x v="9"/>
    <x v="77"/>
    <s v="F0012531"/>
    <s v="NTE"/>
    <n v="552368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ALALAY."/>
    <m/>
    <m/>
    <m/>
    <m/>
    <m/>
    <m/>
    <n v="0"/>
    <n v="17881.580000000002"/>
    <s v="NO_CONCILIADO"/>
  </r>
  <r>
    <x v="9"/>
    <m/>
    <x v="9"/>
    <x v="77"/>
    <s v="F0012531"/>
    <s v="NTE"/>
    <n v="5525927"/>
    <m/>
    <s v="A:00099021001 TRANSFERENCIA DE RECUPERACIONES SEGÚN NOTA INTERNA GEF-LCR-CMD-0382-NOT/23, POR CONCEPTO DE CAPITAL E INTERESES DE ACUERDO A CONTRATO DE FIDEICOMISO “FINANCIMIENTO UNIVERSIDADES PUBLICAS AUTONOMAS” FIRMADO ENTRE EL MPD Y EL FNDR CORRESPONDIENTE A UNIVERSIDAD SIGLO XX."/>
    <m/>
    <m/>
    <m/>
    <m/>
    <m/>
    <m/>
    <n v="0"/>
    <n v="1228175.3400000001"/>
    <s v="NO_CONCILIADO"/>
  </r>
  <r>
    <x v="9"/>
    <m/>
    <x v="9"/>
    <x v="77"/>
    <s v="F0012531"/>
    <s v="NTE"/>
    <n v="552368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HIMORE."/>
    <m/>
    <m/>
    <m/>
    <m/>
    <m/>
    <m/>
    <n v="0"/>
    <n v="40869.51"/>
    <s v="NO_CONCILIADO"/>
  </r>
  <r>
    <x v="9"/>
    <m/>
    <x v="9"/>
    <x v="77"/>
    <s v="F0012531"/>
    <s v="NTE"/>
    <n v="552369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OBIJA."/>
    <m/>
    <m/>
    <m/>
    <m/>
    <m/>
    <m/>
    <n v="0"/>
    <n v="700046.85"/>
    <s v="NO_CONCILIADO"/>
  </r>
  <r>
    <x v="9"/>
    <m/>
    <x v="9"/>
    <x v="77"/>
    <s v="F0012531"/>
    <s v="NTE"/>
    <n v="552368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ULPINA."/>
    <m/>
    <m/>
    <m/>
    <m/>
    <m/>
    <m/>
    <n v="0"/>
    <n v="13741.51"/>
    <s v="NO_CONCILIADO"/>
  </r>
  <r>
    <x v="27"/>
    <m/>
    <x v="27"/>
    <x v="77"/>
    <s v="B21093890002"/>
    <s v="BOD"/>
    <n v="2109389"/>
    <m/>
    <s v="00099021001 DEP.DE CHEQ.AJENOS,RET.DE CAM.,CONCEPTO: AGENIA DE GOBIERNO ELECTRONICO Y TECNOLOGICO(AGETIC),DEP.: CAJA PETROLERA DE SALUD , PROCEDENCIA: BANCO UNION S.A., CHEQUE: 20252, FECHA DE EMISION:19/04/2023"/>
    <m/>
    <m/>
    <m/>
    <m/>
    <m/>
    <m/>
    <n v="0"/>
    <n v="4120.78"/>
    <s v="NO_CONCILIADO"/>
  </r>
  <r>
    <x v="71"/>
    <m/>
    <x v="71"/>
    <x v="77"/>
    <s v="B21093950002"/>
    <s v="BOD"/>
    <n v="2109395"/>
    <m/>
    <s v="00099021001 DEP.DE CHEQ.AJENOS,RET.DE CAM.,CONCEPTO: MINISTERIO DE HIDROCARBUROS,DEP.: CAJA PETROLERA DE SALUD , PROCEDENCIA: BANCO UNION S.A., CHEQUE: 20256, FECHA DE EMISION:19/04/2023"/>
    <m/>
    <m/>
    <m/>
    <m/>
    <m/>
    <m/>
    <n v="0"/>
    <n v="1109.8"/>
    <s v="NO_CONCILIADO"/>
  </r>
  <r>
    <x v="71"/>
    <m/>
    <x v="71"/>
    <x v="77"/>
    <s v="B21093980002"/>
    <s v="BOD"/>
    <n v="2109398"/>
    <m/>
    <s v="00099021001 DEP.DE CHEQ.AJENOS,RET.DE CAM.,CONCEPTO: MINISTERIO DE HIDROCARBUROS,DEP.: CAJA PETROLERA DE SALUD , PROCEDENCIA: BANCO UNION S.A., CHEQUE: 20326, FECHA DE EMISION:19/04/2023"/>
    <m/>
    <m/>
    <m/>
    <m/>
    <m/>
    <m/>
    <n v="0"/>
    <n v="595.20000000000005"/>
    <s v="NO_CONCILIADO"/>
  </r>
  <r>
    <x v="71"/>
    <m/>
    <x v="71"/>
    <x v="77"/>
    <s v="B21093990002"/>
    <s v="BOD"/>
    <n v="2109399"/>
    <m/>
    <s v="00099021001 DEP.DE CHEQ.AJENOS,RET.DE CAM.,CONCEPTO: MINISTERIO DE HIDROCARBUROS,DEP.: CAJA PETROLERA DE SALUD , PROCEDENCIA: BANCO UNION S.A., CHEQUE: 20385, FECHA DE EMISION:19/04/2023"/>
    <m/>
    <m/>
    <m/>
    <m/>
    <m/>
    <m/>
    <n v="0"/>
    <n v="6689.73"/>
    <s v="NO_CONCILIADO"/>
  </r>
  <r>
    <x v="1"/>
    <m/>
    <x v="1"/>
    <x v="77"/>
    <s v="B21094160002"/>
    <s v="BOD"/>
    <n v="2109416"/>
    <m/>
    <s v="00099021001 DEP.DE CHEQ.AJENOS,RET.DE CAM.,CONCEPTO: CARLA ELIANA QUIROGA PAZ,DEP.: BANCO UNION S.A. , PROCEDENCIA: BANCO UNION S.A., CHEQUE: 191481, FECHA DE EMISION:26/04/2023"/>
    <m/>
    <m/>
    <m/>
    <m/>
    <m/>
    <m/>
    <n v="0"/>
    <n v="1238.3"/>
    <s v="NO_CONCILIADO"/>
  </r>
  <r>
    <x v="58"/>
    <m/>
    <x v="58"/>
    <x v="77"/>
    <s v="S10591450001"/>
    <s v="COB"/>
    <n v="1059145"/>
    <m/>
    <s v="||COMISION TRANSFERENCIA FDOS.AL EXTERIOR 0,10% S/USD107.000.-,REEMB.GSTS.COMUNICACION BS220.-Y EMISION COMP.CONTABLE BS50.-REF.:PAGO 2 LC I-2022-11 P/C ECEBOL A/F URANEL S.A.,EN COMPL.A COMP.1059144,26/04/2023. LIB.00132039201 SEDEM-ECEBOL-FINPRO REF.:COMISIONES PAGO 2 LC I-2022-11"/>
    <m/>
    <m/>
    <m/>
    <m/>
    <m/>
    <m/>
    <n v="1004.02"/>
    <n v="0"/>
    <s v="NO_CONCILIADO"/>
  </r>
  <r>
    <x v="37"/>
    <m/>
    <x v="37"/>
    <x v="78"/>
    <s v="O21096770002"/>
    <s v="BOD"/>
    <n v="2109677"/>
    <m/>
    <s v="00548132001 DEPOSITO DE EFECTIVO, DEPOSITANTE: LUIS GALLO OLAGUIBEL, CONCEPTO: DEVOLUCION DEL 13% POR VIATICOS, CUENTA DE DEPOSITO: CUENTA UNICA DEL TESORO"/>
    <m/>
    <m/>
    <m/>
    <m/>
    <m/>
    <m/>
    <n v="0"/>
    <n v="20"/>
    <s v="NO_CONCILIADO"/>
  </r>
  <r>
    <x v="37"/>
    <m/>
    <x v="37"/>
    <x v="78"/>
    <s v="O21096780002"/>
    <s v="BOD"/>
    <n v="2109678"/>
    <m/>
    <s v="00548132001 DEPOSITO DE EFECTIVO, DEPOSITANTE: MARCELINO LARUTA ESPINO, CONCEPTO: DEVOLUCION POR VIATICOS DEL 13%, CUENTA DE DEPOSITO: CUENTA UNICA DEL TESORO"/>
    <m/>
    <m/>
    <m/>
    <m/>
    <m/>
    <m/>
    <n v="0"/>
    <n v="59"/>
    <s v="NO_CONCILIADO"/>
  </r>
  <r>
    <x v="37"/>
    <m/>
    <x v="37"/>
    <x v="78"/>
    <s v="O21096790002"/>
    <s v="BOD"/>
    <n v="2109679"/>
    <m/>
    <s v="00548132001 DEPOSITO DE EFECTIVO, DEPOSITANTE: NELSON AMBA CONDORI, CONCEPTO: DEVOLUCION DE VIATICOS DEL 13%, CUENTA DE DEPOSITO: CUENTA UNICA DEL TESORO"/>
    <m/>
    <m/>
    <m/>
    <m/>
    <m/>
    <m/>
    <n v="0"/>
    <n v="59"/>
    <s v="NO_CONCILIADO"/>
  </r>
  <r>
    <x v="1"/>
    <m/>
    <x v="1"/>
    <x v="78"/>
    <s v="O21096910002"/>
    <s v="BOD"/>
    <n v="2109691"/>
    <m/>
    <s v="00099021001 DEPOSITO DE EFECTIVO, DEPOSITANTE: ADALID HUAYNOCA AMARU, CONCEPTO: DEVOLUCION DE VIATICOS, CUENTA DE DEPOSITO: CUENTA UNICA DEL TESORO"/>
    <m/>
    <m/>
    <m/>
    <m/>
    <m/>
    <m/>
    <n v="0"/>
    <n v="259.7"/>
    <s v="NO_CONCILIADO"/>
  </r>
  <r>
    <x v="1"/>
    <m/>
    <x v="1"/>
    <x v="78"/>
    <s v="J05447590002"/>
    <s v="NTE"/>
    <n v="5539412"/>
    <m/>
    <s v="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
    <m/>
    <m/>
    <m/>
    <m/>
    <m/>
    <m/>
    <n v="0"/>
    <n v="3070.13"/>
    <s v="NO_CONCILIADO"/>
  </r>
  <r>
    <x v="1"/>
    <m/>
    <x v="1"/>
    <x v="78"/>
    <s v="J05447600002"/>
    <s v="NTE"/>
    <n v="5539413"/>
    <m/>
    <s v="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
    <m/>
    <m/>
    <m/>
    <m/>
    <m/>
    <m/>
    <n v="0"/>
    <n v="67175"/>
    <s v="NO_CONCILIADO"/>
  </r>
  <r>
    <x v="1"/>
    <m/>
    <x v="1"/>
    <x v="78"/>
    <s v="O21097120002"/>
    <s v="BOD"/>
    <n v="2109712"/>
    <m/>
    <s v="00099021001 DEPOSITO DE EFECTIVO, DEPOSITANTE: ROSA AMALIA QUISBERT DE MARCA, CONCEPTO: DEVOLUCION DE RETROACTIVO, CUENTA DE DEPOSITO: CUENTA UNICA DEL TESORO"/>
    <m/>
    <m/>
    <m/>
    <m/>
    <m/>
    <m/>
    <n v="0"/>
    <n v="200"/>
    <s v="NO_CONCILIADO"/>
  </r>
  <r>
    <x v="46"/>
    <m/>
    <x v="46"/>
    <x v="78"/>
    <s v="S10593020001"/>
    <s v="DEV"/>
    <n v="1059302"/>
    <m/>
    <s v="||TRANSFERENCIA DE FONDOS S/G.CITE: MEFP/VTCP/DGPOT/UPCFTGN/N°659/2023 DE LA FECHA DEL MIN.DE ECONOMIA Y FINANZAS PUBLICAS.(HRE-TSO-672) Y CORREO ELECTRONICO DE LA FECHA REMITIDO POR YACIMIENTOS PETROLIFEROS FISCALES BOLIVIANOS. DEBITO DE LA LIBRETA N°00513012015 YPFB - HEROES DEL CHACO - BS. (VENTA DIVISAS)"/>
    <m/>
    <m/>
    <m/>
    <m/>
    <m/>
    <m/>
    <n v="520975494.95999998"/>
    <n v="0"/>
    <s v="NO_CONCILIADO"/>
  </r>
  <r>
    <x v="1"/>
    <m/>
    <x v="1"/>
    <x v="78"/>
    <s v="O21097430002"/>
    <s v="BOD"/>
    <n v="2109743"/>
    <m/>
    <s v="00099021001 DEPOSITO DE EFECTIVO, DEPOSITANTE: GREGORIO LOVERA TUPA, CONCEPTO: COBRO DE DOBLE PERCEPCION, CUENTA DE DEPOSITO: CUENTA UNICA DEL TESORO"/>
    <m/>
    <m/>
    <m/>
    <m/>
    <m/>
    <m/>
    <n v="0"/>
    <n v="150.94"/>
    <s v="NO_CONCILIADO"/>
  </r>
  <r>
    <x v="4"/>
    <m/>
    <x v="4"/>
    <x v="78"/>
    <s v="Q18034100002"/>
    <s v="CRV"/>
    <n v="1803410"/>
    <m/>
    <s v="NUMERO DE LIBRETA CUT: 00099021001 OPERACIÓN E75 TRANSFERENCIA DE LA CUENTA FISCAL BUN A LA CUT EN MN TRANSFERENCIA DE FONDOS A SOLICITUD DE: GOBIERNO AUTONOMO MUNICIPAL DE SORATA CITE: G.A.M.S./DESP/E.H.P. NÂ°256/2023 CUENTA CUT 3987 LIBRETA NÂ° 00099021001 TGN RECURSOS ORDINARIOS"/>
    <m/>
    <m/>
    <m/>
    <m/>
    <m/>
    <m/>
    <n v="0"/>
    <n v="1250"/>
    <s v="NO_CONCILIADO"/>
  </r>
  <r>
    <x v="39"/>
    <m/>
    <x v="39"/>
    <x v="78"/>
    <s v="O21097520002"/>
    <s v="BOD"/>
    <n v="2109752"/>
    <m/>
    <s v="00099021001 DEPOSITO DE EFECTIVO, DEPOSITANTE: LUIS RUBEN LOPEZ GUACHALLA, CONCEPTO: DEVOLUCION DE VIATICOS, CUENTA DE DEPOSITO: CUENTA UNICA DEL TESORO"/>
    <m/>
    <m/>
    <m/>
    <m/>
    <m/>
    <m/>
    <n v="0"/>
    <n v="259.7"/>
    <s v="NO_CONCILIADO"/>
  </r>
  <r>
    <x v="1"/>
    <m/>
    <x v="1"/>
    <x v="78"/>
    <s v="O21097530002"/>
    <s v="BOD"/>
    <n v="2109753"/>
    <m/>
    <s v="00099021001 DEPOSITO DE EFECTIVO, DEPOSITANTE: LUCIA CANCARI HUANCA C.I.10008440 LP, CONCEPTO: REVERSION DE BOLETA HABER MENSUAL, CUENTA DE DEPOSITO: CUENTA UNICA DEL TESORO"/>
    <m/>
    <m/>
    <m/>
    <m/>
    <m/>
    <m/>
    <n v="0"/>
    <n v="2564.58"/>
    <s v="NO_CONCILIADO"/>
  </r>
  <r>
    <x v="23"/>
    <m/>
    <x v="23"/>
    <x v="78"/>
    <s v="O21097540002"/>
    <s v="BOD"/>
    <n v="2109754"/>
    <m/>
    <s v="00099021001 DEPOSITO DE EFECTIVO, DEPOSITANTE: ALEJANDRA G. PADILLA SANDOVAL CI10388405CH, CONCEPTO: DEVOLUCION DE SUELDO, CUENTA DE DEPOSITO: CUENTA UNICA DEL TESORO"/>
    <m/>
    <m/>
    <m/>
    <m/>
    <m/>
    <m/>
    <n v="0"/>
    <n v="3104.03"/>
    <s v="NO_CONCILIADO"/>
  </r>
  <r>
    <x v="4"/>
    <m/>
    <x v="4"/>
    <x v="78"/>
    <s v="F0012542"/>
    <s v="DAU"/>
    <n v="5548725"/>
    <m/>
    <s v="A:00099021001 Pago de capital e interés corriente a favor del TGN, adeudados por el GAD Beni, correspondiente al Préstamo Convenio Subsidiario CAF 2324, Proyecto de Electrificación ITUBA."/>
    <m/>
    <m/>
    <m/>
    <m/>
    <m/>
    <m/>
    <n v="0"/>
    <n v="598201.77"/>
    <s v="NO_CONCILIADO"/>
  </r>
  <r>
    <x v="70"/>
    <m/>
    <x v="70"/>
    <x v="78"/>
    <s v="G22522260002"/>
    <s v="CRV"/>
    <n v="2252226"/>
    <m/>
    <s v="REGULARIZACION DE TRANSFERENCIA DEL EXTERIOR SEGUN SWIFT NO.6047 DE FECHA 27/04/2023 ORDENANTE: CONSULADO DE BOLIVIA EN ROSARIO ARGENTINA REF.: GOVERNMENT SERVI LIB. 00594012001 ASP-B FONDO DE OPERACIONES"/>
    <m/>
    <m/>
    <m/>
    <m/>
    <m/>
    <m/>
    <n v="0"/>
    <n v="6568.24"/>
    <s v="NO_CONCILIADO"/>
  </r>
  <r>
    <x v="9"/>
    <m/>
    <x v="9"/>
    <x v="79"/>
    <s v="F0012555"/>
    <s v="NTE"/>
    <n v="5552817"/>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BERMEJO."/>
    <m/>
    <m/>
    <m/>
    <m/>
    <m/>
    <m/>
    <n v="0"/>
    <n v="194421.91"/>
    <s v="NO_CONCILIADO"/>
  </r>
  <r>
    <x v="9"/>
    <m/>
    <x v="9"/>
    <x v="79"/>
    <s v="F0012555"/>
    <s v="NTE"/>
    <n v="5552852"/>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CHUQUISACA."/>
    <m/>
    <m/>
    <m/>
    <m/>
    <m/>
    <m/>
    <n v="0"/>
    <n v="2733391.75"/>
    <s v="NO_CONCILIADO"/>
  </r>
  <r>
    <x v="9"/>
    <m/>
    <x v="9"/>
    <x v="79"/>
    <s v="F0012555"/>
    <s v="NTE"/>
    <n v="555278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MONTEAGUDO."/>
    <m/>
    <m/>
    <m/>
    <m/>
    <m/>
    <m/>
    <n v="0"/>
    <n v="61445.75"/>
    <s v="NO_CONCILIADO"/>
  </r>
  <r>
    <x v="55"/>
    <m/>
    <x v="55"/>
    <x v="79"/>
    <s v="O21100250002"/>
    <s v="BOD"/>
    <n v="2110025"/>
    <m/>
    <s v="00099021001 DEPOSITO DE EFECTIVO, DEPOSITANTE: FEDERICO GUACHALLA YUPANQUI, CONCEPTO: DEVOLUCION POR DOBLE PERCEPCION, CUENTA DE DEPOSITO: CUENTA UNICA DEL TESORO"/>
    <m/>
    <m/>
    <m/>
    <m/>
    <m/>
    <m/>
    <n v="0"/>
    <n v="1297.6400000000001"/>
    <s v="NO_CONCILIADO"/>
  </r>
  <r>
    <x v="55"/>
    <m/>
    <x v="55"/>
    <x v="79"/>
    <s v="O21100360002"/>
    <s v="BOD"/>
    <n v="2110036"/>
    <m/>
    <s v="00099021001 DEPOSITO DE EFECTIVO, DEPOSITANTE: REYNALDO FLORES MOYA, CONCEPTO: DEVOLUCION POR DOBLE PERCEPCION, CUENTA DE DEPOSITO: CUENTA UNICA DEL TESORO"/>
    <m/>
    <m/>
    <m/>
    <m/>
    <m/>
    <m/>
    <n v="0"/>
    <n v="128.22999999999999"/>
    <s v="NO_CONCILIADO"/>
  </r>
  <r>
    <x v="24"/>
    <m/>
    <x v="24"/>
    <x v="79"/>
    <s v="O21100390002"/>
    <s v="BOD"/>
    <n v="2110039"/>
    <m/>
    <s v="00086011102 DEPOSITO DE EFECTIVO, DEPOSITANTE: TRANSPORTE PESADO VERACRUZ SRL, CONCEPTO: MULTA POR CONTRAVENCIONES A LA LEY DEL MEDIO AMBIENTE, CUENTA DE DEPOSITO: CUENTA UNICA DEL TESORO"/>
    <m/>
    <m/>
    <m/>
    <m/>
    <m/>
    <m/>
    <n v="0"/>
    <n v="7140"/>
    <s v="NO_CONCILIADO"/>
  </r>
  <r>
    <x v="9"/>
    <m/>
    <x v="9"/>
    <x v="79"/>
    <s v="F0012559"/>
    <s v="NTE"/>
    <n v="555281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MOJOCOYA."/>
    <m/>
    <m/>
    <m/>
    <m/>
    <m/>
    <m/>
    <n v="0"/>
    <n v="45533.27"/>
    <s v="NO_CONCILIADO"/>
  </r>
  <r>
    <x v="9"/>
    <m/>
    <x v="9"/>
    <x v="79"/>
    <s v="F0012559"/>
    <s v="NTE"/>
    <n v="5552802"/>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TUNARI."/>
    <m/>
    <m/>
    <m/>
    <m/>
    <m/>
    <m/>
    <n v="0"/>
    <n v="26122.54"/>
    <s v="NO_CONCILIADO"/>
  </r>
  <r>
    <x v="39"/>
    <m/>
    <x v="39"/>
    <x v="79"/>
    <s v="O21100440002"/>
    <s v="BOD"/>
    <n v="2110044"/>
    <m/>
    <s v="00099021001 DEPOSITO DE EFECTIVO, DEPOSITANTE: LIZARDO EMILIO RUIZ TERRAZAS, CONCEPTO: DEVOLUCION DE VIATICOS, CUENTA DE DEPOSITO: CUENTA UNICA DEL TESORO"/>
    <m/>
    <m/>
    <m/>
    <m/>
    <m/>
    <m/>
    <n v="0"/>
    <n v="2025.66"/>
    <s v="NO_CONCILIADO"/>
  </r>
  <r>
    <x v="54"/>
    <m/>
    <x v="54"/>
    <x v="79"/>
    <s v="O21100470002"/>
    <s v="BOD"/>
    <n v="2110047"/>
    <m/>
    <s v="00099021001 DEPOSITO DE EFECTIVO, DEPOSITANTE: JUAN APAZA MAMANI, CONCEPTO: DEVOLUCION POR DOBLE PERCEPCION, CUENTA DE DEPOSITO: CUENTA UNICA DEL TESORO"/>
    <m/>
    <m/>
    <m/>
    <m/>
    <m/>
    <m/>
    <n v="0"/>
    <n v="2404.12"/>
    <s v="NO_CONCILIADO"/>
  </r>
  <r>
    <x v="46"/>
    <m/>
    <x v="46"/>
    <x v="79"/>
    <s v="G22535420001"/>
    <s v="CVD"/>
    <n v="2253542"/>
    <m/>
    <s v="COBRO COSTOS DE PAPELERIA SEGUN TRANSFERENCIA DEL EXTERIOR POR ORDEN DE FIDEICOMISO HERCO-CK M (LIMA PERU) REF.: CRED EMB 6A - YPFB 2023 - 5 CIST -HERCO FECHA VALOR 28/04/2023 LIB. 00513062001 YPFB-OPERACIONES PLANTA DE SEPARACION DE LIQUIDOS RIO GRANDE"/>
    <m/>
    <m/>
    <m/>
    <m/>
    <m/>
    <m/>
    <n v="50"/>
    <n v="0"/>
    <s v="NO_CONCILIADO"/>
  </r>
  <r>
    <x v="37"/>
    <m/>
    <x v="37"/>
    <x v="79"/>
    <s v="O21100810002"/>
    <s v="BOD"/>
    <n v="2110081"/>
    <m/>
    <s v="00548132001 DEPOSITO DE EFECTIVO, DEPOSITANTE: FERNANDO GUTIERREZ SALAS, CONCEPTO: DEVOLUCION DEL 13% POR VIATICOS, CUENTA DE DEPOSITO: CUENTA UNICA DEL TESORO"/>
    <m/>
    <m/>
    <m/>
    <m/>
    <m/>
    <m/>
    <n v="0"/>
    <n v="193"/>
    <s v="NO_CONCILIADO"/>
  </r>
  <r>
    <x v="1"/>
    <m/>
    <x v="1"/>
    <x v="79"/>
    <s v="J05451140001"/>
    <s v="NTE"/>
    <n v="5559867"/>
    <m/>
    <s v="De: 00099021001 De: 00099021001 A: 0759069001 Transferencia de recursos para la reposición de recursos que fueron transferidos a la Libreta de RROO en fecha 11-04-2023 (adjunto reporte)."/>
    <m/>
    <m/>
    <m/>
    <m/>
    <m/>
    <m/>
    <n v="200000000"/>
    <n v="0"/>
    <s v="NO_CONCILIADO"/>
  </r>
  <r>
    <x v="4"/>
    <m/>
    <x v="4"/>
    <x v="79"/>
    <s v="Q18048250002"/>
    <s v="CRV"/>
    <n v="1804825"/>
    <m/>
    <s v="NUMERO DE LIBRETA CUT: 00099021001 OPERACIÓN E75 TRANSFERENCIA DE LA CUENTA FISCAL BUN A LA CUT EN MN TRANSFERENCIA DE FONDOS A SOLICITUD DE: GOB. AUTONOMO DEPTAL. POTOSI - CUENTA UNICA GOBERNACION - CUG CITE:/GADP/SAF/TES/ NÂ°153/2023 CTA. 3987 LIBRETA NÂ°00099021001 BANCO CENTRAL DE BOLIVIA"/>
    <m/>
    <m/>
    <m/>
    <m/>
    <m/>
    <m/>
    <n v="0"/>
    <n v="2742.24"/>
    <s v="NO_CONCILIADO"/>
  </r>
  <r>
    <x v="9"/>
    <m/>
    <x v="9"/>
    <x v="79"/>
    <s v="F0012566"/>
    <s v="NTE"/>
    <n v="5552901"/>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CABA."/>
    <m/>
    <m/>
    <m/>
    <m/>
    <m/>
    <m/>
    <n v="0"/>
    <n v="29441.32"/>
    <s v="NO_CONCILIADO"/>
  </r>
  <r>
    <x v="9"/>
    <m/>
    <x v="9"/>
    <x v="79"/>
    <s v="F0012566"/>
    <s v="NTE"/>
    <n v="5552945"/>
    <m/>
    <s v="A:00099021001 TRANSFERENCIA DE RECUPERACIONES SEGÚN NOTA GEF-LCR-CMD-0367-NOT/23 POR CONCEPTO DE PAGO DE INTERES DE ACUERDO A CONTRATO DE FIDEICOMISO “PROGRAMA APOYO A LA EJECUCION DE LA INVERSION PUBLICA” FIRMADO ENTRE MINISTERIO DE PLANIFICACION Y EL FNDR, CORRESPONDIENTE AL GAM DE YUNCHARA."/>
    <m/>
    <m/>
    <m/>
    <m/>
    <m/>
    <m/>
    <n v="0"/>
    <n v="3181.75"/>
    <s v="NO_CONCILIADO"/>
  </r>
  <r>
    <x v="9"/>
    <m/>
    <x v="9"/>
    <x v="79"/>
    <s v="F0012566"/>
    <s v="NTE"/>
    <n v="555286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TARIJA."/>
    <m/>
    <m/>
    <m/>
    <m/>
    <m/>
    <m/>
    <n v="0"/>
    <n v="2660940.42"/>
    <s v="NO_CONCILIADO"/>
  </r>
  <r>
    <x v="9"/>
    <m/>
    <x v="9"/>
    <x v="79"/>
    <s v="F0012566"/>
    <s v="NTE"/>
    <n v="5552959"/>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LA GUARDIA."/>
    <m/>
    <m/>
    <m/>
    <m/>
    <m/>
    <m/>
    <n v="0"/>
    <n v="152025.23000000001"/>
    <s v="NO_CONCILIADO"/>
  </r>
  <r>
    <x v="9"/>
    <m/>
    <x v="9"/>
    <x v="79"/>
    <s v="F0012566"/>
    <s v="NTE"/>
    <n v="5552875"/>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TARIJA."/>
    <m/>
    <m/>
    <m/>
    <m/>
    <m/>
    <m/>
    <n v="0"/>
    <n v="3617824.75"/>
    <s v="NO_CONCILIADO"/>
  </r>
  <r>
    <x v="9"/>
    <m/>
    <x v="9"/>
    <x v="79"/>
    <s v="F0012566"/>
    <s v="NTE"/>
    <n v="5553378"/>
    <m/>
    <s v="A:00099021001 TRANSFERENCIA DE RECUPERACIONES SEGÚN NOTA INTERNA GEF-LCR-DYF-0378-NOT/23, POR CONCEPTO DE INTERESES DE ACUERDO A CONTRATO DE FIDEICOMISO “FINANCIMIENTO DE APOYO A LA REACTIVACION DE LA INVERSION PUBLICA” FIRMADO ENTRE EL MPD Y EL FNDR CORRESPONDIENTE AL GAM ACHACACHI"/>
    <m/>
    <m/>
    <m/>
    <m/>
    <m/>
    <m/>
    <n v="0"/>
    <n v="533.71"/>
    <s v="NO_CONCILIADO"/>
  </r>
  <r>
    <x v="9"/>
    <m/>
    <x v="9"/>
    <x v="79"/>
    <s v="F0012566"/>
    <s v="NTE"/>
    <n v="555285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CHUQUISACA."/>
    <m/>
    <m/>
    <m/>
    <m/>
    <m/>
    <m/>
    <n v="0"/>
    <n v="2523857.0299999998"/>
    <s v="NO_CONCILIADO"/>
  </r>
  <r>
    <x v="9"/>
    <m/>
    <x v="9"/>
    <x v="79"/>
    <s v="F0012566"/>
    <s v="NTE"/>
    <n v="5556146"/>
    <m/>
    <s v="A:00099021001 TRANSFERENCIA DE RECUPERACIONES SEGÚN NOTA INTERNA GEF-LCR-CMD-0382-NOT/23, POR CONCEPTO DE CAPITAL E INTERESES DE ACUERDO A CONTRATO DE FIDEICOMISO “FINANCIMIENTO UNIVERSIDADES PUBLICAS AUTONOMAS” FIRMADO ENTRE EL MPD Y EL FNDR CORRESPONDIENTE A UNIV. AMAZONICA PANDO"/>
    <m/>
    <m/>
    <m/>
    <m/>
    <m/>
    <m/>
    <n v="0"/>
    <n v="489320.77"/>
    <s v="NO_CONCILIADO"/>
  </r>
  <r>
    <x v="9"/>
    <m/>
    <x v="9"/>
    <x v="79"/>
    <s v="F0012566"/>
    <s v="NTE"/>
    <n v="5555681"/>
    <m/>
    <s v="A:00099021001 TRANSFERENCIA DE RECUPERACIONES SEGÚN NOTA INTERNA GEF-LCR-DYF-0378-NOT/23, POR CONCEPTO DE INTERESES DE ACUERDO A CONTRATO DE FIDEICOMISO “FINANCIMIENTO DE APOYO A LA REACTIVACION DE LA INVERSION PUBLICA” FIRMADO ENTRE EL MPD Y EL FNDR CORRESPONDIENTE AL GAM CAIROMA"/>
    <m/>
    <m/>
    <m/>
    <m/>
    <m/>
    <m/>
    <n v="0"/>
    <n v="3939.27"/>
    <s v="NO_CONCILIADO"/>
  </r>
  <r>
    <x v="1"/>
    <m/>
    <x v="1"/>
    <x v="79"/>
    <s v="B21099780002"/>
    <s v="BOD"/>
    <n v="2109978"/>
    <m/>
    <s v="00099021001 DEP.DE CHEQ.AJENOS,RET.DE CAM.,CONCEPTO: CRISTOBAL FIDENCIO ROCHA FLORES,DEP.: BANCO UNION S.A. , PROCEDENCIA: BANCO UNION S.A., CHEQUE: 191483, FECHA DE EMISION:28/04/2023"/>
    <m/>
    <m/>
    <m/>
    <m/>
    <m/>
    <m/>
    <n v="0"/>
    <n v="171.88"/>
    <s v="NO_CONCILIADO"/>
  </r>
  <r>
    <x v="1"/>
    <m/>
    <x v="1"/>
    <x v="79"/>
    <s v="B21099800002"/>
    <s v="BOD"/>
    <n v="2109980"/>
    <m/>
    <s v="00099021001 DEP.DE CHEQ.AJENOS,RET.DE CAM.,CONCEPTO: CRISTOBAL FIDENCIO ROCHA FLORES,DEP.: BANCO UNION S.A. , PROCEDENCIA: BANCO UNION S.A., CHEQUE: 191484, FECHA DE EMISION:28/04/2023"/>
    <m/>
    <m/>
    <m/>
    <m/>
    <m/>
    <m/>
    <n v="0"/>
    <n v="171.88"/>
    <s v="NO_CONCILIADO"/>
  </r>
  <r>
    <x v="1"/>
    <m/>
    <x v="1"/>
    <x v="79"/>
    <s v="B21099820002"/>
    <s v="BOD"/>
    <n v="2109982"/>
    <m/>
    <s v="00099021001 DEP.DE CHEQ.AJENOS,RET.DE CAM.,CONCEPTO: CRISTOBAL FIDENCIO ROCHA FLORES,DEP.: BANCO UNION S.A. , PROCEDENCIA: BANCO UNION S.A., CHEQUE: 191485, FECHA DE EMISION:28/04/2023"/>
    <m/>
    <m/>
    <m/>
    <m/>
    <m/>
    <m/>
    <n v="0"/>
    <n v="171.88"/>
    <s v="NO_CONCILIADO"/>
  </r>
  <r>
    <x v="9"/>
    <m/>
    <x v="9"/>
    <x v="79"/>
    <s v="F0012566"/>
    <s v="NTE"/>
    <n v="5556816"/>
    <m/>
    <s v="A:00099021001 TRANSFERENCIA DE RECUPERACIONES SEGÚN NOTA INTERNA GEF-LCR-DYF-0378-NOT/23, POR CONCEPTO DE INTERESES DE ACUERDO A CONTRATO DE FIDEICOMISO “FINANCIMIENTO DE APOYO A LA REACTIVACION DE LA INVERSION PUBLICA” FIRMADO ENTRE EL MPD Y EL FNDR CORRESPONDIENTE AL GAM PUERTO VILLARROEL"/>
    <m/>
    <m/>
    <m/>
    <m/>
    <m/>
    <m/>
    <n v="0"/>
    <n v="8024.59"/>
    <s v="NO_CONCILIADO"/>
  </r>
  <r>
    <x v="9"/>
    <m/>
    <x v="9"/>
    <x v="79"/>
    <s v="F0012566"/>
    <s v="NTE"/>
    <n v="5556828"/>
    <m/>
    <s v="A:00099021001 TRANSFERENCIA DE RECUPERACIONES SEGÚN NOTA INTERNA GEF-LCR-DYF-0378-NOT/23, POR CONCEPTO DE INTERESES DE ACUERDO A CONTRATO DE FIDEICOMISO “FINANCIMIENTO DE APOYO A LA REACTIVACION DE LA INVERSION PUBLICA” FIRMADO ENTRE EL MPD Y EL FNDR CORRESPONDIENTE AL GAM SANTIAGO DE CALLAPA"/>
    <m/>
    <m/>
    <m/>
    <m/>
    <m/>
    <m/>
    <n v="0"/>
    <n v="325.33999999999997"/>
    <s v="NO_CONCILIADO"/>
  </r>
  <r>
    <x v="9"/>
    <m/>
    <x v="9"/>
    <x v="79"/>
    <s v="F0012566"/>
    <s v="NTE"/>
    <n v="5554203"/>
    <m/>
    <s v="A:00099021001 TRANSFERENCIA DE RECUPERACIONES SEGÚN NOTA INTERNA GEF-LCR-DYF-0378-NOT/23, POR CONCEPTO DE INTERESES DE ACUERDO A CONTRATO DE FIDEICOMISO “FINANCIMIENTO DE APOYO A LA REACTIVACION DE LA INVERSION PUBLICA” FIRMADO ENTRE EL MPD Y EL FNDR CORRESPONDIENTE AL GAD CHUQUISACA"/>
    <m/>
    <m/>
    <m/>
    <m/>
    <m/>
    <m/>
    <n v="0"/>
    <n v="1002.64"/>
    <s v="NO_CONCILIADO"/>
  </r>
  <r>
    <x v="9"/>
    <m/>
    <x v="9"/>
    <x v="79"/>
    <s v="F0012566"/>
    <s v="NTE"/>
    <n v="5556848"/>
    <m/>
    <s v="A:00099021001 TRANSFERENCIA DE RECUPERACIONES SEGÚN NOTA INTERNA GEF-LCR-DYF-0378-NOT/23, POR CONCEPTO DE INTERESES DE ACUERDO A CONTRATO DE FIDEICOMISO “FINANCIMIENTO DE APOYO A LA REACTIVACION DE LA INVERSION PUBLICA” FIRMADO ENTRE EL MPD Y EL FNDR CORRESPONDIENTE AL GAM SANTIVAÑEZ"/>
    <m/>
    <m/>
    <m/>
    <m/>
    <m/>
    <m/>
    <n v="0"/>
    <n v="11505.48"/>
    <s v="NO_CONCILIADO"/>
  </r>
  <r>
    <x v="9"/>
    <m/>
    <x v="9"/>
    <x v="79"/>
    <s v="F0012569"/>
    <s v="NTE"/>
    <n v="5553410"/>
    <m/>
    <s v="A:00099021001 TRANSFERENCIA DE RECUPERACIONES SEGÚN NOTA INTERNA GEF-LCR-DYF-0378-NOT/23, POR CONCEPTO DE INTERESES DE ACUERDO A CONTRATO DE FIDEICOMISO “FINANCIMIENTO DE APOYO A LA REACTIVACION DE LA INVERSION PUBLICA” FIRMADO ENTRE EL MPD Y EL FNDR CORRESPONDIENTE AL GAM ACHOCALLA"/>
    <m/>
    <m/>
    <m/>
    <m/>
    <m/>
    <m/>
    <n v="0"/>
    <n v="4703.04"/>
    <s v="NO_CONCILIADO"/>
  </r>
  <r>
    <x v="9"/>
    <m/>
    <x v="9"/>
    <x v="79"/>
    <s v="F0012569"/>
    <s v="NTE"/>
    <n v="5554188"/>
    <m/>
    <s v="A:00099021001 TRANSFERENCIA DE RECUPERACIONES SEGÚN NOTA INTERNA GEF-LCR-DYF-0378-NOT/23, POR CONCEPTO DE INTERESES DE ACUERDO A CONTRATO DE FIDEICOMISO “FINANCIMIENTO DE APOYO A LA REACTIVACION DE LA INVERSION PUBLICA” FIRMADO ENTRE EL MPD Y EL FNDR CORRESPONDIENTE AL GAD TARIJA"/>
    <m/>
    <m/>
    <m/>
    <m/>
    <m/>
    <m/>
    <n v="0"/>
    <n v="7660.22"/>
    <s v="NO_CONCILIADO"/>
  </r>
  <r>
    <x v="9"/>
    <m/>
    <x v="9"/>
    <x v="79"/>
    <s v="F0012569"/>
    <s v="NTE"/>
    <n v="5553431"/>
    <m/>
    <s v="A:00099021001 TRANSFERENCIA DE RECUPERACIONES SEGÚN NOTA INTERNA GEF-LCR-DYF-0378-NOT/23, POR CONCEPTO DE INTERESES DE ACUERDO A CONTRATO DE FIDEICOMISO “FINANCIMIENTO DE APOYO A LA REACTIVACION DE LA INVERSION PUBLICA” FIRMADO ENTRE EL MPD Y EL FNDR CORRESPONDIENTE AL GAM ARBIETO"/>
    <m/>
    <m/>
    <m/>
    <m/>
    <m/>
    <m/>
    <n v="0"/>
    <n v="3287.97"/>
    <s v="NO_CONCILIADO"/>
  </r>
  <r>
    <x v="9"/>
    <m/>
    <x v="9"/>
    <x v="79"/>
    <s v="F0012566"/>
    <s v="NTE"/>
    <n v="5556863"/>
    <m/>
    <s v="A:00099021001 TRANSFERENCIA DE RECUPERACIONES SEGÚN NOTA INTERNA GEF-LCR-DYF-0378-NOT/23, POR CONCEPTO DE INTERESES DE ACUERDO A CONTRATO DE FIDEICOMISO “FINANCIMIENTO DE APOYO A LA REACTIVACION DE LA INVERSION PUBLICA” FIRMADO ENTRE EL MPD Y EL FNDR CORRESPONDIENTE AL GAM SICAYA"/>
    <m/>
    <m/>
    <m/>
    <m/>
    <m/>
    <m/>
    <n v="0"/>
    <n v="596.42999999999995"/>
    <s v="NO_CONCILIADO"/>
  </r>
  <r>
    <x v="9"/>
    <m/>
    <x v="9"/>
    <x v="79"/>
    <s v="F0012566"/>
    <s v="NTE"/>
    <n v="5539959"/>
    <m/>
    <s v="A:00099021001 PAGO DE LA SEXTA CUOTA, EN EL MARCO DEL DECRETO SUPREMO NO.3671 Y PRIMERA ADENDA AL CONVENIO DE PAGO, FIDEICOMISO KARACHIPAMPA"/>
    <m/>
    <m/>
    <m/>
    <m/>
    <m/>
    <m/>
    <n v="0"/>
    <n v="16465895.42"/>
    <s v="NO_CONCILIADO"/>
  </r>
  <r>
    <x v="9"/>
    <m/>
    <x v="9"/>
    <x v="79"/>
    <s v="F0012566"/>
    <s v="NTE"/>
    <n v="555283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MECAPACA."/>
    <m/>
    <m/>
    <m/>
    <m/>
    <m/>
    <m/>
    <n v="0"/>
    <n v="59009.91"/>
    <s v="NO_CONCILIADO"/>
  </r>
  <r>
    <x v="9"/>
    <m/>
    <x v="9"/>
    <x v="79"/>
    <s v="F0012566"/>
    <s v="NTE"/>
    <n v="5556332"/>
    <m/>
    <s v="A:00099021001 TRANSFERENCIA DE RECUPERACIONES SEGÚN NOTA INTERNA GEF-LCR-CMD-0382-NOT/23, POR CONCEPTO DE CAPITAL E INTERESES DE ACUERDO A CONTRATO DE FIDEICOMISO “FINANCIMIENTO UNIVERSIDADES PUBLICAS AUTONOMAS” FIRMADO ENTRE EL MPD Y EL FNDR CORRESPONDIENTE A UNIV.TOMAS FRIAS"/>
    <m/>
    <m/>
    <m/>
    <m/>
    <m/>
    <m/>
    <n v="0"/>
    <n v="873763.85"/>
    <s v="NO_CONCILIADO"/>
  </r>
  <r>
    <x v="9"/>
    <m/>
    <x v="9"/>
    <x v="79"/>
    <s v="F0012566"/>
    <s v="NTE"/>
    <n v="5555789"/>
    <m/>
    <s v="A:00099021001 TRANSFERENCIA DE RECUPERACIONES SEGÚN NOTA INTERNA GEF-LCR-DYF-0378-NOT/23, POR CONCEPTO DE INTERESES DE ACUERDO A CONTRATO DE FIDEICOMISO “FINANCIMIENTO DE APOYO A LA REACTIVACION DE LA INVERSION PUBLICA” FIRMADO ENTRE EL MPD Y EL FNDR CORRESPONDIENTE AL GAD COCHABAMBA"/>
    <m/>
    <m/>
    <m/>
    <m/>
    <m/>
    <m/>
    <n v="0"/>
    <n v="2292.71"/>
    <s v="NO_CONCILIADO"/>
  </r>
  <r>
    <x v="9"/>
    <m/>
    <x v="9"/>
    <x v="79"/>
    <s v="F0012566"/>
    <s v="NTE"/>
    <n v="5555737"/>
    <m/>
    <s v="A:00099021001 TRANSFERENCIA DE RECUPERACIONES SEGÚN NOTA INTERNA GEF-LCR-DYF-0378-NOT/23, POR CONCEPTO DE INTERESES DE ACUERDO A CONTRATO DE FIDEICOMISO “FINANCIMIENTO DE APOYO A LA REACTIVACION DE LA INVERSION PUBLICA” FIRMADO ENTRE EL MPD Y EL FNDR CORRESPONDIENTE AL GAM TAHUA"/>
    <m/>
    <m/>
    <m/>
    <m/>
    <m/>
    <m/>
    <n v="0"/>
    <n v="756.38"/>
    <s v="NO_CONCILIADO"/>
  </r>
  <r>
    <x v="9"/>
    <m/>
    <x v="9"/>
    <x v="79"/>
    <s v="F0012566"/>
    <s v="NTE"/>
    <n v="5555763"/>
    <m/>
    <s v="A:00099021001 TRANSFERENCIA DE RECUPERACIONES SEGÚN NOTA INTERNA GEF-LCR-DYF-0378-NOT/23, POR CONCEPTO DE INTERESES DE ACUERDO A CONTRATO DE FIDEICOMISO “FINANCIMIENTO DE APOYO A LA REACTIVACION DE LA INVERSION PUBLICA” FIRMADO ENTRE EL MPD Y EL FNDR CORRESPONDIENTE AL GAM VIACHA"/>
    <m/>
    <m/>
    <m/>
    <m/>
    <m/>
    <m/>
    <n v="0"/>
    <n v="123191.34"/>
    <s v="NO_CONCILIADO"/>
  </r>
  <r>
    <x v="9"/>
    <m/>
    <x v="9"/>
    <x v="79"/>
    <s v="F0012566"/>
    <s v="NTE"/>
    <n v="5555698"/>
    <m/>
    <s v="A:00099021001 TRANSFERENCIA DE RECUPERACIONES SEGÚN NOTA INTERNA GEF-LCR-DYF-0378-NOT/23, POR CONCEPTO DE INTERESES DE ACUERDO A CONTRATO DE FIDEICOMISO “FINANCIMIENTO DE APOYO A LA REACTIVACION DE LA INVERSION PUBLICA” FIRMADO ENTRE EL MPD Y EL FNDR CORRESPONDIENTE AL GAM SACABA"/>
    <m/>
    <m/>
    <m/>
    <m/>
    <m/>
    <m/>
    <n v="0"/>
    <n v="786.96"/>
    <s v="NO_CONCILIADO"/>
  </r>
  <r>
    <x v="9"/>
    <m/>
    <x v="9"/>
    <x v="79"/>
    <s v="F0012566"/>
    <s v="NTE"/>
    <n v="5555719"/>
    <m/>
    <s v="A:00099021001 TRANSFERENCIA DE RECUPERACIONES SEGÚN NOTA INTERNA GEF-LCR-DYF-0378-NOT/23, POR CONCEPTO DE INTERESES DE ACUERDO A CONTRATO DE FIDEICOMISO “FINANCIMIENTO DE APOYO A LA REACTIVACION DE LA INVERSION PUBLICA” FIRMADO ENTRE EL MPD Y EL FNDR CORRESPONDIENTE AL GAM SAN BENITO"/>
    <m/>
    <m/>
    <m/>
    <m/>
    <m/>
    <m/>
    <n v="0"/>
    <n v="1664.75"/>
    <s v="NO_CONCILIADO"/>
  </r>
  <r>
    <x v="9"/>
    <m/>
    <x v="9"/>
    <x v="79"/>
    <s v="F0012566"/>
    <s v="NTE"/>
    <n v="555284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 CHARCAS."/>
    <m/>
    <m/>
    <m/>
    <m/>
    <m/>
    <m/>
    <n v="0"/>
    <n v="72201.53"/>
    <s v="NO_CONCILIADO"/>
  </r>
  <r>
    <x v="9"/>
    <m/>
    <x v="9"/>
    <x v="79"/>
    <s v="F0012566"/>
    <s v="NTE"/>
    <n v="5555659"/>
    <m/>
    <s v="A:00099021001 TRANSFERENCIA DE RECUPERACIONES SEGÚN NOTA INTERNA GEF-LCR-DYF-0378-NOT/23, POR CONCEPTO DE INTERESES DE ACUERDO A CONTRATO DE FIDEICOMISO “FINANCIMIENTO DE APOYO A LA REACTIVACION DE LA INVERSION PUBLICA” FIRMADO ENTRE EL MPD Y EL FNDR CORRESPONDIENTE AL GAM BATALLAS"/>
    <m/>
    <m/>
    <m/>
    <m/>
    <m/>
    <m/>
    <n v="0"/>
    <n v="9302.74"/>
    <s v="NO_CONCILIADO"/>
  </r>
  <r>
    <x v="9"/>
    <m/>
    <x v="9"/>
    <x v="79"/>
    <s v="F0012566"/>
    <s v="NTE"/>
    <n v="5556432"/>
    <m/>
    <s v="A:00099021001 TRANSFERENCIA DE RECUPERACIONES SEGÚN NOTA INTERNA GEF-LCR-CMD-0382-NOT/23, POR CONCEPTO DE CAPITAL E INTERESES DE ACUERDO A CONTRATO DE FIDEICOMISO “FINANCIMIENTO UNIVERSIDADES PUBLICAS AUTONOMAS” FIRMADO ENTRE EL MPD Y EL FNDR CORRESPONDIENTE A UNIV.TENICA DE ORURO"/>
    <m/>
    <m/>
    <m/>
    <m/>
    <m/>
    <m/>
    <n v="0"/>
    <n v="343471.03"/>
    <s v="NO_CONCILIADO"/>
  </r>
  <r>
    <x v="9"/>
    <m/>
    <x v="9"/>
    <x v="79"/>
    <s v="F0012566"/>
    <s v="NTE"/>
    <n v="5552927"/>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ENTRE RIOS (TARIJA)."/>
    <m/>
    <m/>
    <m/>
    <m/>
    <m/>
    <m/>
    <n v="0"/>
    <n v="39190.49"/>
    <s v="NO_CONCILIADO"/>
  </r>
  <r>
    <x v="9"/>
    <m/>
    <x v="9"/>
    <x v="79"/>
    <s v="F0012566"/>
    <s v="NTE"/>
    <n v="5552913"/>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RIBERALTA."/>
    <m/>
    <m/>
    <m/>
    <m/>
    <m/>
    <m/>
    <n v="0"/>
    <n v="114865.34"/>
    <s v="NO_CONCILIADO"/>
  </r>
  <r>
    <x v="11"/>
    <m/>
    <x v="11"/>
    <x v="79"/>
    <s v="T04444860001"/>
    <s v="DEV"/>
    <n v="444486"/>
    <m/>
    <s v="CONTABILIZACION ORDENES DE TRANSFERENCIA GRACOS"/>
    <m/>
    <m/>
    <m/>
    <m/>
    <m/>
    <m/>
    <n v="2066464.35"/>
    <n v="0"/>
    <s v="NO_CONCILIADO"/>
  </r>
  <r>
    <x v="11"/>
    <m/>
    <x v="11"/>
    <x v="79"/>
    <s v="T04444880001"/>
    <s v="DEV"/>
    <n v="444488"/>
    <m/>
    <s v="CONTABILIZACION ORDENES DE TRANSFERENCIA GRACOS"/>
    <m/>
    <m/>
    <m/>
    <m/>
    <m/>
    <m/>
    <n v="5675787.0800000001"/>
    <n v="0"/>
    <s v="NO_CONCILIADO"/>
  </r>
  <r>
    <x v="11"/>
    <m/>
    <x v="11"/>
    <x v="79"/>
    <s v="T04444900001"/>
    <s v="DEV"/>
    <n v="444490"/>
    <m/>
    <s v="CONTABILIZACION ORDENES DE TRANSFERENCIA GRACOS"/>
    <m/>
    <m/>
    <m/>
    <m/>
    <m/>
    <m/>
    <n v="4807973.6900000004"/>
    <n v="0"/>
    <s v="NO_CONCILIADO"/>
  </r>
  <r>
    <x v="11"/>
    <m/>
    <x v="11"/>
    <x v="79"/>
    <s v="T04444920001"/>
    <s v="DEV"/>
    <n v="444492"/>
    <m/>
    <s v="CONTABILIZACION ORDENES DE TRANSFERENCIA GRACOS"/>
    <m/>
    <m/>
    <m/>
    <m/>
    <m/>
    <m/>
    <n v="13205664.57"/>
    <n v="0"/>
    <s v="NO_CONCILIADO"/>
  </r>
  <r>
    <x v="11"/>
    <m/>
    <x v="11"/>
    <x v="79"/>
    <s v="T04444940001"/>
    <s v="DEV"/>
    <n v="444494"/>
    <m/>
    <s v="CONTABILIZACION ORDENES DE TRANSFERENCIA GRACOS"/>
    <m/>
    <m/>
    <m/>
    <m/>
    <m/>
    <m/>
    <n v="13205664.57"/>
    <n v="0"/>
    <s v="NO_CONCILIADO"/>
  </r>
  <r>
    <x v="11"/>
    <m/>
    <x v="11"/>
    <x v="79"/>
    <s v="T04444960001"/>
    <s v="DEV"/>
    <n v="444496"/>
    <m/>
    <s v="CONTABILIZACION ORDENES DE TRANSFERENCIA GRACOS"/>
    <m/>
    <m/>
    <m/>
    <m/>
    <m/>
    <m/>
    <n v="2429588.23"/>
    <n v="0"/>
    <s v="NO_CONCILIADO"/>
  </r>
  <r>
    <x v="11"/>
    <m/>
    <x v="11"/>
    <x v="79"/>
    <s v="T04444980001"/>
    <s v="DEV"/>
    <n v="444498"/>
    <m/>
    <s v="CONTABILIZACION ORDENES DE TRANSFERENCIA GRACOS"/>
    <m/>
    <m/>
    <m/>
    <m/>
    <m/>
    <m/>
    <n v="91381.79"/>
    <n v="0"/>
    <s v="NO_CONCILIADO"/>
  </r>
  <r>
    <x v="11"/>
    <m/>
    <x v="11"/>
    <x v="79"/>
    <s v="T04445000001"/>
    <s v="DEV"/>
    <n v="444500"/>
    <m/>
    <s v="CONTABILIZACION ORDENES DE TRANSFERENCIA GRACOS"/>
    <m/>
    <m/>
    <m/>
    <m/>
    <m/>
    <m/>
    <n v="225086.55"/>
    <n v="0"/>
    <s v="NO_CONCILIADO"/>
  </r>
  <r>
    <x v="11"/>
    <m/>
    <x v="11"/>
    <x v="79"/>
    <s v="T04445020001"/>
    <s v="DEV"/>
    <n v="444502"/>
    <m/>
    <s v="CONTABILIZACION ORDENES DE TRANSFERENCIA GRACOS"/>
    <m/>
    <m/>
    <m/>
    <m/>
    <m/>
    <m/>
    <n v="190671.37"/>
    <n v="0"/>
    <s v="NO_CONCILIADO"/>
  </r>
  <r>
    <x v="11"/>
    <m/>
    <x v="11"/>
    <x v="79"/>
    <s v="T04445040001"/>
    <s v="DEV"/>
    <n v="444504"/>
    <m/>
    <s v="CONTABILIZACION ORDENES DE TRANSFERENCIA GRACOS"/>
    <m/>
    <m/>
    <m/>
    <m/>
    <m/>
    <m/>
    <n v="212615"/>
    <n v="0"/>
    <s v="NO_CONCILIADO"/>
  </r>
  <r>
    <x v="11"/>
    <m/>
    <x v="11"/>
    <x v="79"/>
    <s v="T04445060001"/>
    <s v="DEV"/>
    <n v="444506"/>
    <m/>
    <s v="CONTABILIZACION ORDENES DE TRANSFERENCIA GRACOS"/>
    <m/>
    <m/>
    <m/>
    <m/>
    <m/>
    <m/>
    <n v="9766645.1099999994"/>
    <n v="0"/>
    <s v="NO_CONCILIADO"/>
  </r>
  <r>
    <x v="11"/>
    <m/>
    <x v="11"/>
    <x v="79"/>
    <s v="T04445080001"/>
    <s v="DEV"/>
    <n v="444508"/>
    <m/>
    <s v="CONTABILIZACION ORDENES DE TRANSFERENCIA GRACOS"/>
    <m/>
    <m/>
    <m/>
    <m/>
    <m/>
    <m/>
    <n v="107439.61"/>
    <n v="0"/>
    <s v="NO_CONCILIADO"/>
  </r>
  <r>
    <x v="11"/>
    <m/>
    <x v="11"/>
    <x v="79"/>
    <s v="T04445100001"/>
    <s v="DEV"/>
    <n v="444510"/>
    <m/>
    <s v="CONTABILIZACION ORDENES DE TRANSFERENCIA GRACOS"/>
    <m/>
    <m/>
    <m/>
    <m/>
    <m/>
    <m/>
    <n v="538148.68000000005"/>
    <n v="0"/>
    <s v="NO_CONCILIADO"/>
  </r>
  <r>
    <x v="11"/>
    <m/>
    <x v="11"/>
    <x v="79"/>
    <s v="T04445120001"/>
    <s v="DEV"/>
    <n v="444512"/>
    <m/>
    <s v="CONTABILIZACION ORDENES DE TRANSFERENCIA GRACOS"/>
    <m/>
    <m/>
    <m/>
    <m/>
    <m/>
    <m/>
    <n v="1478088.6"/>
    <n v="0"/>
    <s v="NO_CONCILIADO"/>
  </r>
  <r>
    <x v="11"/>
    <m/>
    <x v="11"/>
    <x v="79"/>
    <s v="T04445140001"/>
    <s v="DEV"/>
    <n v="444514"/>
    <m/>
    <s v="CONTABILIZACION ORDENES DE TRANSFERENCIA GRACOS"/>
    <m/>
    <m/>
    <m/>
    <m/>
    <m/>
    <m/>
    <n v="4595358.76"/>
    <n v="0"/>
    <s v="NO_CONCILIADO"/>
  </r>
  <r>
    <x v="11"/>
    <m/>
    <x v="11"/>
    <x v="79"/>
    <s v="T04445160001"/>
    <s v="DEV"/>
    <n v="444516"/>
    <m/>
    <s v="CONTABILIZACION ORDENES DE TRANSFERENCIA GRACOS"/>
    <m/>
    <m/>
    <m/>
    <m/>
    <m/>
    <m/>
    <n v="12681963.25"/>
    <n v="0"/>
    <s v="NO_CONCILIADO"/>
  </r>
  <r>
    <x v="11"/>
    <m/>
    <x v="11"/>
    <x v="79"/>
    <s v="T04445180001"/>
    <s v="DEV"/>
    <n v="444518"/>
    <m/>
    <s v="CONTABILIZACION ORDENES DE TRANSFERENCIA GRACOS"/>
    <m/>
    <m/>
    <m/>
    <m/>
    <m/>
    <m/>
    <n v="632713.43999999994"/>
    <n v="0"/>
    <s v="NO_CONCILIADO"/>
  </r>
  <r>
    <x v="11"/>
    <m/>
    <x v="11"/>
    <x v="79"/>
    <s v="T04445200001"/>
    <s v="DEV"/>
    <n v="444520"/>
    <m/>
    <s v="CONTABILIZACION ORDENES DE TRANSFERENCIA GRACOS"/>
    <m/>
    <m/>
    <m/>
    <m/>
    <m/>
    <m/>
    <n v="7636852.4000000004"/>
    <n v="0"/>
    <s v="NO_CONCILIADO"/>
  </r>
  <r>
    <x v="11"/>
    <m/>
    <x v="11"/>
    <x v="79"/>
    <s v="T04445220001"/>
    <s v="DEV"/>
    <n v="444522"/>
    <m/>
    <s v="CONTABILIZACION ORDENES DE TRANSFERENCIA GRACOS"/>
    <m/>
    <m/>
    <m/>
    <m/>
    <m/>
    <m/>
    <n v="6778070.8099999996"/>
    <n v="0"/>
    <s v="NO_CONCILIADO"/>
  </r>
  <r>
    <x v="11"/>
    <m/>
    <x v="11"/>
    <x v="79"/>
    <s v="T04445240001"/>
    <s v="DEV"/>
    <n v="444524"/>
    <m/>
    <s v="CONTABILIZACION ORDENES DE TRANSFERENCIA GRACOS"/>
    <m/>
    <m/>
    <m/>
    <m/>
    <m/>
    <m/>
    <n v="609.24"/>
    <n v="0"/>
    <s v="NO_CONCILIADO"/>
  </r>
  <r>
    <x v="11"/>
    <m/>
    <x v="11"/>
    <x v="79"/>
    <s v="T04445260001"/>
    <s v="DEV"/>
    <n v="444526"/>
    <m/>
    <s v="CONTABILIZACION ORDENES DE TRANSFERENCIA GRACOS"/>
    <m/>
    <m/>
    <m/>
    <m/>
    <m/>
    <m/>
    <n v="13776.46"/>
    <n v="0"/>
    <s v="NO_CONCILIADO"/>
  </r>
  <r>
    <x v="11"/>
    <m/>
    <x v="11"/>
    <x v="79"/>
    <s v="T04445280001"/>
    <s v="DEV"/>
    <n v="444528"/>
    <m/>
    <s v="CONTABILIZACION ORDENES DE TRANSFERENCIA GRACOS"/>
    <m/>
    <m/>
    <m/>
    <m/>
    <m/>
    <m/>
    <n v="13776.46"/>
    <n v="0"/>
    <s v="NO_CONCILIADO"/>
  </r>
  <r>
    <x v="11"/>
    <m/>
    <x v="11"/>
    <x v="79"/>
    <s v="T04445300001"/>
    <s v="DEV"/>
    <n v="444530"/>
    <m/>
    <s v="CONTABILIZACION ORDENES DE TRANSFERENCIA GRACOS"/>
    <m/>
    <m/>
    <m/>
    <m/>
    <m/>
    <m/>
    <n v="13776.46"/>
    <n v="0"/>
    <s v="NO_CONCILIADO"/>
  </r>
  <r>
    <x v="11"/>
    <m/>
    <x v="11"/>
    <x v="79"/>
    <s v="T04445320001"/>
    <s v="DEV"/>
    <n v="444532"/>
    <m/>
    <s v="CONTABILIZACION ORDENES DE TRANSFERENCIA GRACOS"/>
    <m/>
    <m/>
    <m/>
    <m/>
    <m/>
    <m/>
    <n v="254372.98"/>
    <n v="0"/>
    <s v="NO_CONCILIADO"/>
  </r>
  <r>
    <x v="11"/>
    <m/>
    <x v="11"/>
    <x v="79"/>
    <s v="T04445340001"/>
    <s v="DEV"/>
    <n v="444534"/>
    <m/>
    <s v="CONTABILIZACION ORDENES DE TRANSFERENCIA GRACOS"/>
    <m/>
    <m/>
    <m/>
    <m/>
    <m/>
    <m/>
    <n v="5728.51"/>
    <n v="0"/>
    <s v="NO_CONCILIADO"/>
  </r>
  <r>
    <x v="11"/>
    <m/>
    <x v="11"/>
    <x v="79"/>
    <s v="T04445360001"/>
    <s v="DEV"/>
    <n v="444536"/>
    <m/>
    <s v="CONTABILIZACION ORDENES DE TRANSFERENCIA GRACOS"/>
    <m/>
    <m/>
    <m/>
    <m/>
    <m/>
    <m/>
    <n v="3600.95"/>
    <n v="0"/>
    <s v="NO_CONCILIADO"/>
  </r>
  <r>
    <x v="11"/>
    <m/>
    <x v="11"/>
    <x v="79"/>
    <s v="T04445380001"/>
    <s v="DEV"/>
    <n v="444538"/>
    <m/>
    <s v="CONTABILIZACION ORDENES DE TRANSFERENCIA GRACOS"/>
    <m/>
    <m/>
    <m/>
    <m/>
    <m/>
    <m/>
    <n v="215.34"/>
    <n v="0"/>
    <s v="NO_CONCILIADO"/>
  </r>
  <r>
    <x v="11"/>
    <m/>
    <x v="11"/>
    <x v="79"/>
    <s v="T04445400001"/>
    <s v="DEV"/>
    <n v="444540"/>
    <m/>
    <s v="CONTABILIZACION ORDENES DE TRANSFERENCIA GRACOS"/>
    <m/>
    <m/>
    <m/>
    <m/>
    <m/>
    <m/>
    <n v="193.11"/>
    <n v="0"/>
    <s v="NO_CONCILIADO"/>
  </r>
  <r>
    <x v="11"/>
    <m/>
    <x v="11"/>
    <x v="79"/>
    <s v="T04445420001"/>
    <s v="DEV"/>
    <n v="444542"/>
    <m/>
    <s v="CONTABILIZACION ORDENES DE TRANSFERENCIA GRACOS"/>
    <m/>
    <m/>
    <m/>
    <m/>
    <m/>
    <m/>
    <n v="4868.8900000000003"/>
    <n v="0"/>
    <s v="NO_CONCILIADO"/>
  </r>
  <r>
    <x v="11"/>
    <m/>
    <x v="11"/>
    <x v="79"/>
    <s v="T04445440001"/>
    <s v="DEV"/>
    <n v="444544"/>
    <m/>
    <s v="CONTABILIZACION ORDENES DE TRANSFERENCIA GRACOS"/>
    <m/>
    <m/>
    <m/>
    <m/>
    <m/>
    <m/>
    <n v="4868.8900000000003"/>
    <n v="0"/>
    <s v="NO_CONCILIADO"/>
  </r>
  <r>
    <x v="11"/>
    <m/>
    <x v="11"/>
    <x v="79"/>
    <s v="T04445460001"/>
    <s v="DEV"/>
    <n v="444546"/>
    <m/>
    <s v="CONTABILIZACION ORDENES DE TRANSFERENCIA GRACOS"/>
    <m/>
    <m/>
    <m/>
    <m/>
    <m/>
    <m/>
    <n v="4868.8900000000003"/>
    <n v="0"/>
    <s v="NO_CONCILIADO"/>
  </r>
  <r>
    <x v="11"/>
    <m/>
    <x v="11"/>
    <x v="79"/>
    <s v="T04445480001"/>
    <s v="DEV"/>
    <n v="444548"/>
    <m/>
    <s v="CONTABILIZACION ORDENES DE TRANSFERENCIA GRACOS"/>
    <m/>
    <m/>
    <m/>
    <m/>
    <m/>
    <m/>
    <n v="4868.8900000000003"/>
    <n v="0"/>
    <s v="NO_CONCILIADO"/>
  </r>
  <r>
    <x v="11"/>
    <m/>
    <x v="11"/>
    <x v="79"/>
    <s v="T04445500001"/>
    <s v="DEV"/>
    <n v="444550"/>
    <m/>
    <s v="CONTABILIZACION ORDENES DE TRANSFERENCIA GRACOS"/>
    <m/>
    <m/>
    <m/>
    <m/>
    <m/>
    <m/>
    <n v="4868.8900000000003"/>
    <n v="0"/>
    <s v="NO_CONCILIADO"/>
  </r>
  <r>
    <x v="11"/>
    <m/>
    <x v="11"/>
    <x v="79"/>
    <s v="T04445520001"/>
    <s v="DEV"/>
    <n v="444552"/>
    <m/>
    <s v="CONTABILIZACION ORDENES DE TRANSFERENCIA GRACOS"/>
    <m/>
    <m/>
    <m/>
    <m/>
    <m/>
    <m/>
    <n v="44518.66"/>
    <n v="0"/>
    <s v="NO_CONCILIADO"/>
  </r>
  <r>
    <x v="11"/>
    <m/>
    <x v="11"/>
    <x v="79"/>
    <s v="T04445540001"/>
    <s v="DEV"/>
    <n v="444554"/>
    <m/>
    <s v="CONTABILIZACION ORDENES DE TRANSFERENCIA GRACOS"/>
    <m/>
    <m/>
    <m/>
    <m/>
    <m/>
    <m/>
    <n v="27984.68"/>
    <n v="0"/>
    <s v="NO_CONCILIADO"/>
  </r>
  <r>
    <x v="11"/>
    <m/>
    <x v="11"/>
    <x v="79"/>
    <s v="T04445560001"/>
    <s v="DEV"/>
    <n v="444556"/>
    <m/>
    <s v="CONTABILIZACION ORDENES DE TRANSFERENCIA GRACOS"/>
    <m/>
    <m/>
    <m/>
    <m/>
    <m/>
    <m/>
    <n v="1673.29"/>
    <n v="0"/>
    <s v="NO_CONCILIADO"/>
  </r>
  <r>
    <x v="11"/>
    <m/>
    <x v="11"/>
    <x v="79"/>
    <s v="T04445580001"/>
    <s v="DEV"/>
    <n v="444558"/>
    <m/>
    <s v="CONTABILIZACION ORDENES DE TRANSFERENCIA GRACOS"/>
    <m/>
    <m/>
    <m/>
    <m/>
    <m/>
    <m/>
    <n v="1500.56"/>
    <n v="0"/>
    <s v="NO_CONCILIADO"/>
  </r>
  <r>
    <x v="11"/>
    <m/>
    <x v="11"/>
    <x v="79"/>
    <s v="T04445600001"/>
    <s v="DEV"/>
    <n v="444560"/>
    <m/>
    <s v="CONTABILIZACION ORDENES DE TRANSFERENCIA GRACOS"/>
    <m/>
    <m/>
    <m/>
    <m/>
    <m/>
    <m/>
    <n v="37838.589999999997"/>
    <n v="0"/>
    <s v="NO_CONCILIADO"/>
  </r>
  <r>
    <x v="11"/>
    <m/>
    <x v="11"/>
    <x v="79"/>
    <s v="T04445620001"/>
    <s v="DEV"/>
    <n v="444562"/>
    <m/>
    <s v="CONTABILIZACION ORDENES DE TRANSFERENCIA GRACOS"/>
    <m/>
    <m/>
    <m/>
    <m/>
    <m/>
    <m/>
    <n v="37838.589999999997"/>
    <n v="0"/>
    <s v="NO_CONCILIADO"/>
  </r>
  <r>
    <x v="11"/>
    <m/>
    <x v="11"/>
    <x v="79"/>
    <s v="T04445640001"/>
    <s v="DEV"/>
    <n v="444564"/>
    <m/>
    <s v="CONTABILIZACION ORDENES DE TRANSFERENCIA GRACOS"/>
    <m/>
    <m/>
    <m/>
    <m/>
    <m/>
    <m/>
    <n v="37838.589999999997"/>
    <n v="0"/>
    <s v="NO_CONCILIADO"/>
  </r>
  <r>
    <x v="11"/>
    <m/>
    <x v="11"/>
    <x v="79"/>
    <s v="T04445660001"/>
    <s v="DEV"/>
    <n v="444566"/>
    <m/>
    <s v="CONTABILIZACION ORDENES DE TRANSFERENCIA GRACOS"/>
    <m/>
    <m/>
    <m/>
    <m/>
    <m/>
    <m/>
    <n v="37838.589999999997"/>
    <n v="0"/>
    <s v="NO_CONCILIADO"/>
  </r>
  <r>
    <x v="11"/>
    <m/>
    <x v="11"/>
    <x v="79"/>
    <s v="T04445680001"/>
    <s v="DEV"/>
    <n v="444568"/>
    <m/>
    <s v="CONTABILIZACION ORDENES DE TRANSFERENCIA GRACOS"/>
    <m/>
    <m/>
    <m/>
    <m/>
    <m/>
    <m/>
    <n v="37838.589999999997"/>
    <n v="0"/>
    <s v="NO_CONCILIADO"/>
  </r>
  <r>
    <x v="11"/>
    <m/>
    <x v="11"/>
    <x v="79"/>
    <s v="T04445700001"/>
    <s v="DEV"/>
    <n v="444570"/>
    <m/>
    <s v="CONTABILIZACION ORDENES DE TRANSFERENCIA GRACOS"/>
    <m/>
    <m/>
    <m/>
    <m/>
    <m/>
    <m/>
    <n v="45187.16"/>
    <n v="0"/>
    <s v="NO_CONCILIADO"/>
  </r>
  <r>
    <x v="11"/>
    <m/>
    <x v="11"/>
    <x v="79"/>
    <s v="T04445720001"/>
    <s v="DEV"/>
    <n v="444572"/>
    <m/>
    <s v="CONTABILIZACION ORDENES DE TRANSFERENCIA GRACOS"/>
    <m/>
    <m/>
    <m/>
    <m/>
    <m/>
    <m/>
    <n v="4675.84"/>
    <n v="0"/>
    <s v="NO_CONCILIADO"/>
  </r>
  <r>
    <x v="11"/>
    <m/>
    <x v="11"/>
    <x v="79"/>
    <s v="T04445740001"/>
    <s v="DEV"/>
    <n v="444574"/>
    <m/>
    <s v="CONTABILIZACION ORDENES DE TRANSFERENCIA GRACOS"/>
    <m/>
    <m/>
    <m/>
    <m/>
    <m/>
    <m/>
    <n v="4653.62"/>
    <n v="0"/>
    <s v="NO_CONCILIADO"/>
  </r>
  <r>
    <x v="11"/>
    <m/>
    <x v="11"/>
    <x v="79"/>
    <s v="T04445760001"/>
    <s v="DEV"/>
    <n v="444576"/>
    <m/>
    <s v="CONTABILIZACION ORDENES DE TRANSFERENCIA GRACOS"/>
    <m/>
    <m/>
    <m/>
    <m/>
    <m/>
    <m/>
    <n v="1267.93"/>
    <n v="0"/>
    <s v="NO_CONCILIADO"/>
  </r>
  <r>
    <x v="11"/>
    <m/>
    <x v="11"/>
    <x v="79"/>
    <s v="T04445780001"/>
    <s v="DEV"/>
    <n v="444578"/>
    <m/>
    <s v="CONTABILIZACION ORDENES DE TRANSFERENCIA GRACOS"/>
    <m/>
    <m/>
    <m/>
    <m/>
    <m/>
    <m/>
    <n v="13167.22"/>
    <n v="0"/>
    <s v="NO_CONCILIADO"/>
  </r>
  <r>
    <x v="11"/>
    <m/>
    <x v="11"/>
    <x v="79"/>
    <s v="T04445800001"/>
    <s v="DEV"/>
    <n v="444580"/>
    <m/>
    <s v="CONTABILIZACION ORDENES DE TRANSFERENCIA GRACOS"/>
    <m/>
    <m/>
    <m/>
    <m/>
    <m/>
    <m/>
    <n v="3587.64"/>
    <n v="0"/>
    <s v="NO_CONCILIADO"/>
  </r>
  <r>
    <x v="11"/>
    <m/>
    <x v="11"/>
    <x v="79"/>
    <s v="T04445820001"/>
    <s v="DEV"/>
    <n v="444582"/>
    <m/>
    <s v="CONTABILIZACION ORDENES DE TRANSFERENCIA GRACOS"/>
    <m/>
    <m/>
    <m/>
    <m/>
    <m/>
    <m/>
    <n v="13230.06"/>
    <n v="0"/>
    <s v="NO_CONCILIADO"/>
  </r>
  <r>
    <x v="11"/>
    <m/>
    <x v="11"/>
    <x v="79"/>
    <s v="T04445840001"/>
    <s v="DEV"/>
    <n v="444584"/>
    <m/>
    <s v="CONTABILIZACION ORDENES DE TRANSFERENCIA GRACOS"/>
    <m/>
    <m/>
    <m/>
    <m/>
    <m/>
    <m/>
    <n v="9853.91"/>
    <n v="0"/>
    <s v="NO_CONCILIADO"/>
  </r>
  <r>
    <x v="11"/>
    <m/>
    <x v="11"/>
    <x v="79"/>
    <s v="T04445860001"/>
    <s v="DEV"/>
    <n v="444586"/>
    <m/>
    <s v="CONTABILIZACION ORDENES DE TRANSFERENCIA GRACOS"/>
    <m/>
    <m/>
    <m/>
    <m/>
    <m/>
    <m/>
    <n v="36338.04"/>
    <n v="0"/>
    <s v="NO_CONCILIADO"/>
  </r>
  <r>
    <x v="11"/>
    <m/>
    <x v="11"/>
    <x v="79"/>
    <s v="T04445880001"/>
    <s v="DEV"/>
    <n v="444588"/>
    <m/>
    <s v="CONTABILIZACION ORDENES DE TRANSFERENCIA GRACOS"/>
    <m/>
    <m/>
    <m/>
    <m/>
    <m/>
    <m/>
    <n v="36165.300000000003"/>
    <n v="0"/>
    <s v="NO_CONCILIADO"/>
  </r>
  <r>
    <x v="11"/>
    <m/>
    <x v="11"/>
    <x v="79"/>
    <s v="T04445920001"/>
    <s v="DEV"/>
    <n v="444592"/>
    <m/>
    <s v="CONTABILIZACION ORDENES DE TRANSFERENCIA GRACOS"/>
    <m/>
    <m/>
    <m/>
    <m/>
    <m/>
    <m/>
    <n v="2066464.35"/>
    <n v="0"/>
    <s v="NO_CONCILIADO"/>
  </r>
  <r>
    <x v="11"/>
    <m/>
    <x v="11"/>
    <x v="79"/>
    <s v="T04445940001"/>
    <s v="DEV"/>
    <n v="444594"/>
    <m/>
    <s v="CONTABILIZACION ORDENES DE TRANSFERENCIA GRACOS"/>
    <m/>
    <m/>
    <m/>
    <m/>
    <m/>
    <m/>
    <n v="2066464.35"/>
    <n v="0"/>
    <s v="NO_CONCILIADO"/>
  </r>
  <r>
    <x v="11"/>
    <m/>
    <x v="11"/>
    <x v="79"/>
    <s v="T04445960001"/>
    <s v="DEV"/>
    <n v="444596"/>
    <m/>
    <s v="CONTABILIZACION ORDENES DE TRANSFERENCIA GRACOS"/>
    <m/>
    <m/>
    <m/>
    <m/>
    <m/>
    <m/>
    <n v="2066464.35"/>
    <n v="0"/>
    <s v="NO_CONCILIADO"/>
  </r>
  <r>
    <x v="11"/>
    <m/>
    <x v="11"/>
    <x v="79"/>
    <s v="T04445980001"/>
    <s v="DEV"/>
    <n v="444598"/>
    <m/>
    <s v="CONTABILIZACION ORDENES DE TRANSFERENCIA GRACOS"/>
    <m/>
    <m/>
    <m/>
    <m/>
    <m/>
    <m/>
    <n v="2066464.35"/>
    <n v="0"/>
    <s v="NO_CONCILIADO"/>
  </r>
  <r>
    <x v="11"/>
    <m/>
    <x v="11"/>
    <x v="79"/>
    <s v="T04446000001"/>
    <s v="DEV"/>
    <n v="444600"/>
    <m/>
    <s v="CONTABILIZACION ORDENES DE TRANSFERENCIA GRACOS"/>
    <m/>
    <m/>
    <m/>
    <m/>
    <m/>
    <m/>
    <n v="5675787.0800000001"/>
    <n v="0"/>
    <s v="NO_CONCILIADO"/>
  </r>
  <r>
    <x v="11"/>
    <m/>
    <x v="11"/>
    <x v="79"/>
    <s v="T04446020001"/>
    <s v="DEV"/>
    <n v="444602"/>
    <m/>
    <s v="CONTABILIZACION ORDENES DE TRANSFERENCIA GRACOS"/>
    <m/>
    <m/>
    <m/>
    <m/>
    <m/>
    <m/>
    <n v="5675787.0800000001"/>
    <n v="0"/>
    <s v="NO_CONCILIADO"/>
  </r>
  <r>
    <x v="11"/>
    <m/>
    <x v="11"/>
    <x v="79"/>
    <s v="T04446040001"/>
    <s v="DEV"/>
    <n v="444604"/>
    <m/>
    <s v="CONTABILIZACION ORDENES DE TRANSFERENCIA GRACOS"/>
    <m/>
    <m/>
    <m/>
    <m/>
    <m/>
    <m/>
    <n v="5675787.0800000001"/>
    <n v="0"/>
    <s v="NO_CONCILIADO"/>
  </r>
  <r>
    <x v="11"/>
    <m/>
    <x v="11"/>
    <x v="79"/>
    <s v="T04446060001"/>
    <s v="DEV"/>
    <n v="444606"/>
    <m/>
    <s v="CONTABILIZACION ORDENES DE TRANSFERENCIA GRACOS"/>
    <m/>
    <m/>
    <m/>
    <m/>
    <m/>
    <m/>
    <n v="5675787.0800000001"/>
    <n v="0"/>
    <s v="NO_CONCILIADO"/>
  </r>
  <r>
    <x v="11"/>
    <m/>
    <x v="11"/>
    <x v="79"/>
    <s v="T04446080001"/>
    <s v="DEV"/>
    <n v="444608"/>
    <m/>
    <s v="CONTABILIZACION ORDENES DE TRANSFERENCIA GRACOS"/>
    <m/>
    <m/>
    <m/>
    <m/>
    <m/>
    <m/>
    <n v="4807973.6900000004"/>
    <n v="0"/>
    <s v="NO_CONCILIADO"/>
  </r>
  <r>
    <x v="11"/>
    <m/>
    <x v="11"/>
    <x v="79"/>
    <s v="T04446100001"/>
    <s v="DEV"/>
    <n v="444610"/>
    <m/>
    <s v="CONTABILIZACION ORDENES DE TRANSFERENCIA GRACOS"/>
    <m/>
    <m/>
    <m/>
    <m/>
    <m/>
    <m/>
    <n v="4807973.6900000004"/>
    <n v="0"/>
    <s v="NO_CONCILIADO"/>
  </r>
  <r>
    <x v="11"/>
    <m/>
    <x v="11"/>
    <x v="79"/>
    <s v="T04446120001"/>
    <s v="DEV"/>
    <n v="444612"/>
    <m/>
    <s v="CONTABILIZACION ORDENES DE TRANSFERENCIA GRACOS"/>
    <m/>
    <m/>
    <m/>
    <m/>
    <m/>
    <m/>
    <n v="4807973.6900000004"/>
    <n v="0"/>
    <s v="NO_CONCILIADO"/>
  </r>
  <r>
    <x v="11"/>
    <m/>
    <x v="11"/>
    <x v="79"/>
    <s v="T04446140001"/>
    <s v="DEV"/>
    <n v="444614"/>
    <m/>
    <s v="CONTABILIZACION ORDENES DE TRANSFERENCIA GRACOS"/>
    <m/>
    <m/>
    <m/>
    <m/>
    <m/>
    <m/>
    <n v="4807973.6900000004"/>
    <n v="0"/>
    <s v="NO_CONCILIADO"/>
  </r>
  <r>
    <x v="11"/>
    <m/>
    <x v="11"/>
    <x v="79"/>
    <s v="T04446160001"/>
    <s v="DEV"/>
    <n v="444616"/>
    <m/>
    <s v="CONTABILIZACION ORDENES DE TRANSFERENCIA GRACOS"/>
    <m/>
    <m/>
    <m/>
    <m/>
    <m/>
    <m/>
    <n v="13205664.57"/>
    <n v="0"/>
    <s v="NO_CONCILIADO"/>
  </r>
  <r>
    <x v="11"/>
    <m/>
    <x v="11"/>
    <x v="79"/>
    <s v="T04446180001"/>
    <s v="DEV"/>
    <n v="444618"/>
    <m/>
    <s v="CONTABILIZACION ORDENES DE TRANSFERENCIA GRACOS"/>
    <m/>
    <m/>
    <m/>
    <m/>
    <m/>
    <m/>
    <n v="13205664.57"/>
    <n v="0"/>
    <s v="NO_CONCILIADO"/>
  </r>
  <r>
    <x v="11"/>
    <m/>
    <x v="11"/>
    <x v="79"/>
    <s v="T04446200001"/>
    <s v="DEV"/>
    <n v="444620"/>
    <m/>
    <s v="CONTABILIZACION ORDENES DE TRANSFERENCIA GRACOS"/>
    <m/>
    <m/>
    <m/>
    <m/>
    <m/>
    <m/>
    <n v="13205664.57"/>
    <n v="0"/>
    <s v="NO_CONCILIADO"/>
  </r>
  <r>
    <x v="11"/>
    <m/>
    <x v="11"/>
    <x v="79"/>
    <s v="T04446220001"/>
    <s v="DEV"/>
    <n v="444622"/>
    <m/>
    <s v="CONTABILIZACION ORDENES DE TRANSFERENCIA GRACOS"/>
    <m/>
    <m/>
    <m/>
    <m/>
    <m/>
    <m/>
    <n v="2429588.23"/>
    <n v="0"/>
    <s v="NO_CONCILIADO"/>
  </r>
  <r>
    <x v="11"/>
    <m/>
    <x v="11"/>
    <x v="79"/>
    <s v="T04446240001"/>
    <s v="DEV"/>
    <n v="444624"/>
    <m/>
    <s v="CONTABILIZACION ORDENES DE TRANSFERENCIA GRACOS"/>
    <m/>
    <m/>
    <m/>
    <m/>
    <m/>
    <m/>
    <n v="2429588.23"/>
    <n v="0"/>
    <s v="NO_CONCILIADO"/>
  </r>
  <r>
    <x v="11"/>
    <m/>
    <x v="11"/>
    <x v="79"/>
    <s v="T04446260001"/>
    <s v="DEV"/>
    <n v="444626"/>
    <m/>
    <s v="CONTABILIZACION ORDENES DE TRANSFERENCIA GRACOS"/>
    <m/>
    <m/>
    <m/>
    <m/>
    <m/>
    <m/>
    <n v="2429588.23"/>
    <n v="0"/>
    <s v="NO_CONCILIADO"/>
  </r>
  <r>
    <x v="11"/>
    <m/>
    <x v="11"/>
    <x v="79"/>
    <s v="T04446280001"/>
    <s v="DEV"/>
    <n v="444628"/>
    <m/>
    <s v="CONTABILIZACION ORDENES DE TRANSFERENCIA GRACOS"/>
    <m/>
    <m/>
    <m/>
    <m/>
    <m/>
    <m/>
    <n v="2429588.23"/>
    <n v="0"/>
    <s v="NO_CONCILIADO"/>
  </r>
  <r>
    <x v="11"/>
    <m/>
    <x v="11"/>
    <x v="79"/>
    <s v="T04446300001"/>
    <s v="DEV"/>
    <n v="444630"/>
    <m/>
    <s v="CONTABILIZACION ORDENES DE TRANSFERENCIA GRACOS"/>
    <m/>
    <m/>
    <m/>
    <m/>
    <m/>
    <m/>
    <n v="1528315.66"/>
    <n v="0"/>
    <s v="NO_CONCILIADO"/>
  </r>
  <r>
    <x v="11"/>
    <m/>
    <x v="11"/>
    <x v="79"/>
    <s v="T04446320001"/>
    <s v="DEV"/>
    <n v="444632"/>
    <m/>
    <s v="CONTABILIZACION ORDENES DE TRANSFERENCIA GRACOS"/>
    <m/>
    <m/>
    <m/>
    <m/>
    <m/>
    <m/>
    <n v="2431280.79"/>
    <n v="0"/>
    <s v="NO_CONCILIADO"/>
  </r>
  <r>
    <x v="11"/>
    <m/>
    <x v="11"/>
    <x v="79"/>
    <s v="T04446340001"/>
    <s v="DEV"/>
    <n v="444634"/>
    <m/>
    <s v="CONTABILIZACION ORDENES DE TRANSFERENCIA GRACOS"/>
    <m/>
    <m/>
    <m/>
    <m/>
    <m/>
    <m/>
    <n v="81950.45"/>
    <n v="0"/>
    <s v="NO_CONCILIADO"/>
  </r>
  <r>
    <x v="11"/>
    <m/>
    <x v="11"/>
    <x v="79"/>
    <s v="T04446360001"/>
    <s v="DEV"/>
    <n v="444636"/>
    <m/>
    <s v="CONTABILIZACION ORDENES DE TRANSFERENCIA GRACOS"/>
    <m/>
    <m/>
    <m/>
    <m/>
    <m/>
    <m/>
    <n v="4197698.4800000004"/>
    <n v="0"/>
    <s v="NO_CONCILIADO"/>
  </r>
  <r>
    <x v="11"/>
    <m/>
    <x v="11"/>
    <x v="79"/>
    <s v="T04446380001"/>
    <s v="DEV"/>
    <n v="444638"/>
    <m/>
    <s v="CONTABILIZACION ORDENES DE TRANSFERENCIA GRACOS"/>
    <m/>
    <m/>
    <m/>
    <m/>
    <m/>
    <m/>
    <n v="6677798.3300000001"/>
    <n v="0"/>
    <s v="NO_CONCILIADO"/>
  </r>
  <r>
    <x v="11"/>
    <m/>
    <x v="11"/>
    <x v="79"/>
    <s v="T04446400001"/>
    <s v="DEV"/>
    <n v="444640"/>
    <m/>
    <s v="CONTABILIZACION ORDENES DE TRANSFERENCIA GRACOS"/>
    <m/>
    <m/>
    <m/>
    <m/>
    <m/>
    <m/>
    <n v="250990.87"/>
    <n v="0"/>
    <s v="NO_CONCILIADO"/>
  </r>
  <r>
    <x v="11"/>
    <m/>
    <x v="11"/>
    <x v="79"/>
    <s v="T04446420001"/>
    <s v="DEV"/>
    <n v="444642"/>
    <m/>
    <s v="CONTABILIZACION ORDENES DE TRANSFERENCIA GRACOS"/>
    <m/>
    <m/>
    <m/>
    <m/>
    <m/>
    <m/>
    <n v="3555881.07"/>
    <n v="0"/>
    <s v="NO_CONCILIADO"/>
  </r>
  <r>
    <x v="11"/>
    <m/>
    <x v="11"/>
    <x v="79"/>
    <s v="T04446440001"/>
    <s v="DEV"/>
    <n v="444644"/>
    <m/>
    <s v="CONTABILIZACION ORDENES DE TRANSFERENCIA GRACOS"/>
    <m/>
    <m/>
    <m/>
    <m/>
    <m/>
    <m/>
    <n v="5656780.0099999998"/>
    <n v="0"/>
    <s v="NO_CONCILIADO"/>
  </r>
  <r>
    <x v="11"/>
    <m/>
    <x v="11"/>
    <x v="79"/>
    <s v="T04446460001"/>
    <s v="DEV"/>
    <n v="444646"/>
    <m/>
    <s v="CONTABILIZACION ORDENES DE TRANSFERENCIA GRACOS"/>
    <m/>
    <m/>
    <m/>
    <m/>
    <m/>
    <m/>
    <n v="583972.04"/>
    <n v="0"/>
    <s v="NO_CONCILIADO"/>
  </r>
  <r>
    <x v="11"/>
    <m/>
    <x v="11"/>
    <x v="79"/>
    <s v="T04446480001"/>
    <s v="DEV"/>
    <n v="444648"/>
    <m/>
    <s v="CONTABILIZACION ORDENES DE TRANSFERENCIA GRACOS"/>
    <m/>
    <m/>
    <m/>
    <m/>
    <m/>
    <m/>
    <n v="15537010.74"/>
    <n v="0"/>
    <s v="NO_CONCILIADO"/>
  </r>
  <r>
    <x v="11"/>
    <m/>
    <x v="11"/>
    <x v="79"/>
    <s v="T04446500001"/>
    <s v="DEV"/>
    <n v="444650"/>
    <m/>
    <s v="CONTABILIZACION ORDENES DE TRANSFERENCIA GRACOS"/>
    <m/>
    <m/>
    <m/>
    <m/>
    <m/>
    <m/>
    <n v="523701.32"/>
    <n v="0"/>
    <s v="NO_CONCILIADO"/>
  </r>
  <r>
    <x v="11"/>
    <m/>
    <x v="11"/>
    <x v="79"/>
    <s v="T04446520001"/>
    <s v="DEV"/>
    <n v="444652"/>
    <m/>
    <s v="CONTABILIZACION ORDENES DE TRANSFERENCIA GRACOS"/>
    <m/>
    <m/>
    <m/>
    <m/>
    <m/>
    <m/>
    <n v="2858511.03"/>
    <n v="0"/>
    <s v="NO_CONCILIADO"/>
  </r>
  <r>
    <x v="11"/>
    <m/>
    <x v="11"/>
    <x v="79"/>
    <s v="T04446540001"/>
    <s v="DEV"/>
    <n v="444654"/>
    <m/>
    <s v="CONTABILIZACION ORDENES DE TRANSFERENCIA GRACOS"/>
    <m/>
    <m/>
    <m/>
    <m/>
    <m/>
    <m/>
    <n v="96350.96"/>
    <n v="0"/>
    <s v="NO_CONCILIADO"/>
  </r>
  <r>
    <x v="11"/>
    <m/>
    <x v="11"/>
    <x v="79"/>
    <s v="T04446560001"/>
    <s v="DEV"/>
    <n v="444656"/>
    <m/>
    <s v="CONTABILIZACION ORDENES DE TRANSFERENCIA GRACOS"/>
    <m/>
    <m/>
    <m/>
    <m/>
    <m/>
    <m/>
    <n v="1796874.79"/>
    <n v="0"/>
    <s v="NO_CONCILIADO"/>
  </r>
  <r>
    <x v="11"/>
    <m/>
    <x v="11"/>
    <x v="79"/>
    <s v="T04446580001"/>
    <s v="DEV"/>
    <n v="444658"/>
    <m/>
    <s v="CONTABILIZACION ORDENES DE TRANSFERENCIA GRACOS"/>
    <m/>
    <m/>
    <m/>
    <m/>
    <m/>
    <m/>
    <n v="1975082.56"/>
    <n v="0"/>
    <s v="NO_CONCILIADO"/>
  </r>
  <r>
    <x v="11"/>
    <m/>
    <x v="11"/>
    <x v="79"/>
    <s v="T04446600001"/>
    <s v="DEV"/>
    <n v="444660"/>
    <m/>
    <s v="CONTABILIZACION ORDENES DE TRANSFERENCIA GRACOS"/>
    <m/>
    <m/>
    <m/>
    <m/>
    <m/>
    <m/>
    <n v="1984513.9"/>
    <n v="0"/>
    <s v="NO_CONCILIADO"/>
  </r>
  <r>
    <x v="11"/>
    <m/>
    <x v="11"/>
    <x v="79"/>
    <s v="T04446620001"/>
    <s v="DEV"/>
    <n v="444662"/>
    <m/>
    <s v="CONTABILIZACION ORDENES DE TRANSFERENCIA GRACOS"/>
    <m/>
    <m/>
    <m/>
    <m/>
    <m/>
    <m/>
    <n v="5450700.5300000003"/>
    <n v="0"/>
    <s v="NO_CONCILIADO"/>
  </r>
  <r>
    <x v="11"/>
    <m/>
    <x v="11"/>
    <x v="79"/>
    <s v="T04446640001"/>
    <s v="DEV"/>
    <n v="444664"/>
    <m/>
    <s v="CONTABILIZACION ORDENES DE TRANSFERENCIA GRACOS"/>
    <m/>
    <m/>
    <m/>
    <m/>
    <m/>
    <m/>
    <n v="5424796.21"/>
    <n v="0"/>
    <s v="NO_CONCILIADO"/>
  </r>
  <r>
    <x v="11"/>
    <m/>
    <x v="11"/>
    <x v="79"/>
    <s v="T04446660001"/>
    <s v="DEV"/>
    <n v="444666"/>
    <m/>
    <s v="CONTABILIZACION ORDENES DE TRANSFERENCIA GRACOS"/>
    <m/>
    <m/>
    <m/>
    <m/>
    <m/>
    <m/>
    <n v="4617302.32"/>
    <n v="0"/>
    <s v="NO_CONCILIADO"/>
  </r>
  <r>
    <x v="11"/>
    <m/>
    <x v="11"/>
    <x v="79"/>
    <s v="T04446680001"/>
    <s v="DEV"/>
    <n v="444668"/>
    <m/>
    <s v="CONTABILIZACION ORDENES DE TRANSFERENCIA GRACOS"/>
    <m/>
    <m/>
    <m/>
    <m/>
    <m/>
    <m/>
    <n v="1252092.6200000001"/>
    <n v="0"/>
    <s v="NO_CONCILIADO"/>
  </r>
  <r>
    <x v="11"/>
    <m/>
    <x v="11"/>
    <x v="79"/>
    <s v="T04446700001"/>
    <s v="DEV"/>
    <n v="444670"/>
    <m/>
    <s v="CONTABILIZACION ORDENES DE TRANSFERENCIA GRACOS"/>
    <m/>
    <m/>
    <m/>
    <m/>
    <m/>
    <m/>
    <n v="12621692.529999999"/>
    <n v="0"/>
    <s v="NO_CONCILIADO"/>
  </r>
  <r>
    <x v="11"/>
    <m/>
    <x v="11"/>
    <x v="79"/>
    <s v="T04446720001"/>
    <s v="DEV"/>
    <n v="444672"/>
    <m/>
    <s v="CONTABILIZACION ORDENES DE TRANSFERENCIA GRACOS"/>
    <m/>
    <m/>
    <m/>
    <m/>
    <m/>
    <m/>
    <n v="3439019.46"/>
    <n v="0"/>
    <s v="NO_CONCILIADO"/>
  </r>
  <r>
    <x v="11"/>
    <m/>
    <x v="11"/>
    <x v="79"/>
    <s v="T04446740001"/>
    <s v="DEV"/>
    <n v="444674"/>
    <m/>
    <s v="CONTABILIZACION ORDENES DE TRANSFERENCIA GRACOS"/>
    <m/>
    <m/>
    <m/>
    <m/>
    <m/>
    <m/>
    <n v="2333237.2599999998"/>
    <n v="0"/>
    <s v="NO_CONCILIADO"/>
  </r>
  <r>
    <x v="11"/>
    <m/>
    <x v="11"/>
    <x v="79"/>
    <s v="T04446760001"/>
    <s v="DEV"/>
    <n v="444676"/>
    <m/>
    <s v="CONTABILIZACION ORDENES DE TRANSFERENCIA GRACOS"/>
    <m/>
    <m/>
    <m/>
    <m/>
    <m/>
    <m/>
    <n v="2322148.5499999998"/>
    <n v="0"/>
    <s v="NO_CONCILIADO"/>
  </r>
  <r>
    <x v="11"/>
    <m/>
    <x v="11"/>
    <x v="79"/>
    <s v="T04446780001"/>
    <s v="DEV"/>
    <n v="444678"/>
    <m/>
    <s v="CONTABILIZACION ORDENES DE TRANSFERENCIA GRACOS"/>
    <m/>
    <m/>
    <m/>
    <m/>
    <m/>
    <m/>
    <n v="15770311.449999999"/>
    <n v="0"/>
    <s v="NO_CONCILIADO"/>
  </r>
  <r>
    <x v="11"/>
    <m/>
    <x v="11"/>
    <x v="79"/>
    <s v="T04446800001"/>
    <s v="DEV"/>
    <n v="444680"/>
    <m/>
    <s v="CONTABILIZACION ORDENES DE TRANSFERENCIA GRACOS"/>
    <m/>
    <m/>
    <m/>
    <m/>
    <m/>
    <m/>
    <n v="15462587.08"/>
    <n v="0"/>
    <s v="NO_CONCILIADO"/>
  </r>
  <r>
    <x v="11"/>
    <m/>
    <x v="11"/>
    <x v="79"/>
    <s v="T04446820001"/>
    <s v="DEV"/>
    <n v="444682"/>
    <m/>
    <s v="CONTABILIZACION ORDENES DE TRANSFERENCIA GRACOS"/>
    <m/>
    <m/>
    <m/>
    <m/>
    <m/>
    <m/>
    <n v="19828342.460000001"/>
    <n v="0"/>
    <s v="NO_CONCILIADO"/>
  </r>
  <r>
    <x v="11"/>
    <m/>
    <x v="11"/>
    <x v="79"/>
    <s v="T04446840001"/>
    <s v="DEV"/>
    <n v="444684"/>
    <m/>
    <s v="CONTABILIZACION ORDENES DE TRANSFERENCIA GRACOS"/>
    <m/>
    <m/>
    <m/>
    <m/>
    <m/>
    <m/>
    <n v="88776181.370000005"/>
    <n v="0"/>
    <s v="NO_CONCILIADO"/>
  </r>
  <r>
    <x v="11"/>
    <m/>
    <x v="11"/>
    <x v="79"/>
    <s v="T04446860001"/>
    <s v="DEV"/>
    <n v="444686"/>
    <m/>
    <s v="CONTABILIZACION ORDENES DE TRANSFERENCIA GRACOS"/>
    <m/>
    <m/>
    <m/>
    <m/>
    <m/>
    <m/>
    <n v="38155951.939999998"/>
    <n v="0"/>
    <s v="NO_CONCILIADO"/>
  </r>
  <r>
    <x v="11"/>
    <m/>
    <x v="11"/>
    <x v="79"/>
    <s v="T04446880001"/>
    <s v="DEV"/>
    <n v="444688"/>
    <m/>
    <s v="CONTABILIZACION ORDENES DE TRANSFERENCIA GRACOS"/>
    <m/>
    <m/>
    <m/>
    <m/>
    <m/>
    <m/>
    <n v="10188.75"/>
    <n v="0"/>
    <s v="NO_CONCILIADO"/>
  </r>
  <r>
    <x v="11"/>
    <m/>
    <x v="11"/>
    <x v="79"/>
    <s v="T04446900001"/>
    <s v="DEV"/>
    <n v="444690"/>
    <m/>
    <s v="CONTABILIZACION ORDENES DE TRANSFERENCIA GRACOS"/>
    <m/>
    <m/>
    <m/>
    <m/>
    <m/>
    <m/>
    <n v="16208.53"/>
    <n v="0"/>
    <s v="NO_CONCILIADO"/>
  </r>
  <r>
    <x v="11"/>
    <m/>
    <x v="11"/>
    <x v="79"/>
    <s v="T04446920001"/>
    <s v="DEV"/>
    <n v="444692"/>
    <m/>
    <s v="CONTABILIZACION ORDENES DE TRANSFERENCIA GRACOS"/>
    <m/>
    <m/>
    <m/>
    <m/>
    <m/>
    <m/>
    <n v="546.33000000000004"/>
    <n v="0"/>
    <s v="NO_CONCILIADO"/>
  </r>
  <r>
    <x v="11"/>
    <m/>
    <x v="11"/>
    <x v="79"/>
    <s v="T04446940001"/>
    <s v="DEV"/>
    <n v="444694"/>
    <m/>
    <s v="CONTABILIZACION ORDENES DE TRANSFERENCIA GRACOS"/>
    <m/>
    <m/>
    <m/>
    <m/>
    <m/>
    <m/>
    <n v="13776.46"/>
    <n v="0"/>
    <s v="NO_CONCILIADO"/>
  </r>
  <r>
    <x v="11"/>
    <m/>
    <x v="11"/>
    <x v="79"/>
    <s v="T04446960001"/>
    <s v="DEV"/>
    <n v="444696"/>
    <m/>
    <s v="CONTABILIZACION ORDENES DE TRANSFERENCIA GRACOS"/>
    <m/>
    <m/>
    <m/>
    <m/>
    <m/>
    <m/>
    <n v="13776.46"/>
    <n v="0"/>
    <s v="NO_CONCILIADO"/>
  </r>
  <r>
    <x v="9"/>
    <m/>
    <x v="9"/>
    <x v="79"/>
    <s v="F0012569"/>
    <s v="NTE"/>
    <n v="5553613"/>
    <m/>
    <s v="A:00099021001 TRANSFERENCIA DE RECUPERACIONES SEGÚN NOTA INTERNA GEF-LCR-DYF-0378-NOT/23, POR CONCEPTO DE INTERESES DE ACUERDO A CONTRATO DE FIDEICOMISO “FINANCIMIENTO DE APOYO A LA REACTIVACION DE LA INVERSION PUBLICA” FIRMADO ENTRE EL MPD Y EL FNDR CORRESPONDIENTE AL GAM MORO MORO"/>
    <m/>
    <m/>
    <m/>
    <m/>
    <m/>
    <m/>
    <n v="0"/>
    <n v="322"/>
    <s v="NO_CONCILIADO"/>
  </r>
  <r>
    <x v="9"/>
    <m/>
    <x v="9"/>
    <x v="79"/>
    <s v="F0012569"/>
    <s v="NTE"/>
    <n v="5554176"/>
    <m/>
    <s v="A:00099021001 TRANSFERENCIA DE RECUPERACIONES SEGÚN NOTA INTERNA GEF-LCR-DYF-0378-NOT/23, POR CONCEPTO DE INTERESES DE ACUERDO A CONTRATO DE FIDEICOMISO “FINANCIMIENTO DE APOYO A LA REACTIVACION DE LA INVERSION PUBLICA” FIRMADO ENTRE EL MPD Y EL FNDR CORRESPONDIENTE AL GAD TARIJA"/>
    <m/>
    <m/>
    <m/>
    <m/>
    <m/>
    <m/>
    <n v="0"/>
    <n v="26985.91"/>
    <s v="NO_CONCILIADO"/>
  </r>
  <r>
    <x v="9"/>
    <m/>
    <x v="9"/>
    <x v="79"/>
    <s v="F0012569"/>
    <s v="NTE"/>
    <n v="5557116"/>
    <m/>
    <s v="A:00099021001 TRANSFERENCIA DE RECUPERACIONES SEGÚN NOTA INTERNA GEF-LCR-DYF-0378-NOT/23, POR CONCEPTO DE INTERESES DE ACUERDO A CONTRATO DE FIDEICOMISO “FINANCIMIENTO DE APOYO A LA REACTIVACION DE LA INVERSION PUBLICA” FIRMADO ENTRE EL MPD Y EL FNDR CORRESPONDIENTE AL GAD PANDO"/>
    <m/>
    <m/>
    <m/>
    <m/>
    <m/>
    <m/>
    <n v="0"/>
    <n v="153548.28"/>
    <s v="NO_CONCILIADO"/>
  </r>
  <r>
    <x v="9"/>
    <m/>
    <x v="9"/>
    <x v="79"/>
    <s v="F0012569"/>
    <s v="NTE"/>
    <n v="5556891"/>
    <m/>
    <s v="A:00099021001 TRANSFERENCIA DE RECUPERACIONES SEGÚN NOTA INTERNA GEF-LCR-DYF-0378-NOT/23, POR CONCEPTO DE INTERESES DE ACUERDO A CONTRATO DE FIDEICOMISO “FINANCIMIENTO DE APOYO A LA REACTIVACION DE LA INVERSION PUBLICA” FIRMADO ENTRE EL MPD Y EL FNDR CORRESPONDIENTE AL GAM TIRAQUE"/>
    <m/>
    <m/>
    <m/>
    <m/>
    <m/>
    <m/>
    <n v="0"/>
    <n v="1953.19"/>
    <s v="NO_CONCILIADO"/>
  </r>
  <r>
    <x v="9"/>
    <m/>
    <x v="9"/>
    <x v="79"/>
    <s v="F0012569"/>
    <s v="NTE"/>
    <n v="5556912"/>
    <m/>
    <s v="A:00099021001 TRANSFERENCIA DE RECUPERACIONES SEGÚN NOTA INTERNA GEF-LCR-DYF-0378-NOT/23, POR CONCEPTO DE INTERESES DE ACUERDO A CONTRATO DE FIDEICOMISO “FINANCIMIENTO DE APOYO A LA REACTIVACION DE LA INVERSION PUBLICA” FIRMADO ENTRE EL MPD Y EL FNDR CORRESPONDIENTE AL GAM URIONDO"/>
    <m/>
    <m/>
    <m/>
    <m/>
    <m/>
    <m/>
    <n v="0"/>
    <n v="16761.689999999999"/>
    <s v="NO_CONCILIADO"/>
  </r>
  <r>
    <x v="9"/>
    <m/>
    <x v="9"/>
    <x v="79"/>
    <s v="F0012569"/>
    <s v="NTE"/>
    <n v="5556998"/>
    <m/>
    <s v="A:00099021001 TRANSFERENCIA DE RECUPERACIONES SEGÚN NOTA INTERNA GEF-LCR-DYF-0378-NOT/23, POR CONCEPTO DE INTERESES DE ACUERDO A CONTRATO DE FIDEICOMISO “FINANCIMIENTO DE APOYO A LA REACTIVACION DE LA INVERSION PUBLICA” FIRMADO ENTRE EL MPD Y EL FNDR CORRESPONDIENTE AL GAD ORURO"/>
    <m/>
    <m/>
    <m/>
    <m/>
    <m/>
    <m/>
    <n v="0"/>
    <n v="2793.65"/>
    <s v="NO_CONCILIADO"/>
  </r>
  <r>
    <x v="9"/>
    <m/>
    <x v="9"/>
    <x v="79"/>
    <s v="F0012569"/>
    <s v="NTE"/>
    <n v="5556873"/>
    <m/>
    <s v="A:00099021001 TRANSFERENCIA DE RECUPERACIONES SEGÚN NOTA INTERNA GEF-LCR-DYF-0378-NOT/23, POR CONCEPTO DE INTERESES DE ACUERDO A CONTRATO DE FIDEICOMISO “FINANCIMIENTO DE APOYO A LA REACTIVACION DE LA INVERSION PUBLICA” FIRMADO ENTRE EL MPD Y EL FNDR CORRESPONDIENTE AL GAM SUCRE"/>
    <m/>
    <m/>
    <m/>
    <m/>
    <m/>
    <m/>
    <n v="0"/>
    <n v="1455.84"/>
    <s v="NO_CONCILIADO"/>
  </r>
  <r>
    <x v="9"/>
    <m/>
    <x v="9"/>
    <x v="79"/>
    <s v="F0012569"/>
    <s v="NTE"/>
    <n v="5554162"/>
    <m/>
    <s v="A:00099021001 TRANSFERENCIA DE RECUPERACIONES SEGÚN NOTA INTERNA GEF-LCR-DYF-0378-NOT/23, POR CONCEPTO DE INTERESES DE ACUERDO A CONTRATO DE FIDEICOMISO “FINANCIMIENTO DE APOYO A LA REACTIVACION DE LA INVERSION PUBLICA” FIRMADO ENTRE EL MPD Y EL FNDR CORRESPONDIENTE AL GAM YUNCHARA"/>
    <m/>
    <m/>
    <m/>
    <m/>
    <m/>
    <m/>
    <n v="0"/>
    <n v="9286"/>
    <s v="NO_CONCILIADO"/>
  </r>
  <r>
    <x v="9"/>
    <m/>
    <x v="9"/>
    <x v="79"/>
    <s v="F0012569"/>
    <s v="NTE"/>
    <n v="5554072"/>
    <m/>
    <s v="A:00099021001 TRANSFERENCIA DE RECUPERACIONES SEGÚN NOTA INTERNA GEF-LCR-DYF-0378-NOT/23, POR CONCEPTO DE INTERESES DE ACUERDO A CONTRATO DE FIDEICOMISO “FINANCIMIENTO DE APOYO A LA REACTIVACION DE LA INVERSION PUBLICA” FIRMADO ENTRE EL MPD Y EL FNDR CORRESPONDIENTE AL GAM VILLA MOJOCOYA"/>
    <m/>
    <m/>
    <m/>
    <m/>
    <m/>
    <m/>
    <n v="0"/>
    <n v="9977.24"/>
    <s v="NO_CONCILIADO"/>
  </r>
  <r>
    <x v="9"/>
    <m/>
    <x v="9"/>
    <x v="79"/>
    <s v="F0012569"/>
    <s v="NTE"/>
    <n v="5554081"/>
    <m/>
    <s v="A:00099021001 TRANSFERENCIA DE RECUPERACIONES SEGÚN NOTA INTERNA GEF-LCR-DYF-0378-NOT/23, POR CONCEPTO DE INTERESES DE ACUERDO A CONTRATO DE FIDEICOMISO “FINANCIMIENTO DE APOYO A LA REACTIVACION DE LA INVERSION PUBLICA” FIRMADO ENTRE EL MPD Y EL FNDR CORRESPONDIENTE AL GAM VILLA MOJOCOYA"/>
    <m/>
    <m/>
    <m/>
    <m/>
    <m/>
    <m/>
    <n v="0"/>
    <n v="2884.61"/>
    <s v="NO_CONCILIADO"/>
  </r>
  <r>
    <x v="9"/>
    <m/>
    <x v="9"/>
    <x v="79"/>
    <s v="F0012569"/>
    <s v="NTE"/>
    <n v="5554094"/>
    <m/>
    <s v="A:00099021001 TRANSFERENCIA DE RECUPERACIONES SEGÚN NOTA INTERNA GEF-LCR-DYF-0378-NOT/23, POR CONCEPTO DE INTERESES DE ACUERDO A CONTRATO DE FIDEICOMISO “FINANCIMIENTO DE APOYO A LA REACTIVACION DE LA INVERSION PUBLICA” FIRMADO ENTRE EL MPD Y EL FNDR CORRESPONDIENTE AL GAM YAMPARAEZ"/>
    <m/>
    <m/>
    <m/>
    <m/>
    <m/>
    <m/>
    <n v="0"/>
    <n v="3023.88"/>
    <s v="NO_CONCILIADO"/>
  </r>
  <r>
    <x v="9"/>
    <m/>
    <x v="9"/>
    <x v="79"/>
    <s v="F0012569"/>
    <s v="NTE"/>
    <n v="5553510"/>
    <m/>
    <s v="A:00099021001 TRANSFERENCIA DE RECUPERACIONES SEGÚN NOTA INTERNA GEF-LCR-DYF-0378-NOT/23, POR CONCEPTO DE INTERESES DE ACUERDO A CONTRATO DE FIDEICOMISO “FINANCIMIENTO DE APOYO A LA REACTIVACION DE LA INVERSION PUBLICA” FIRMADO ENTRE EL MPD Y EL FNDR CORRESPONDIENTE AL GAM HUANUNI"/>
    <m/>
    <m/>
    <m/>
    <m/>
    <m/>
    <m/>
    <n v="0"/>
    <n v="4141.59"/>
    <s v="NO_CONCILIADO"/>
  </r>
  <r>
    <x v="9"/>
    <m/>
    <x v="9"/>
    <x v="79"/>
    <s v="F0012569"/>
    <s v="NTE"/>
    <n v="5554149"/>
    <m/>
    <s v="A:00099021001 TRANSFERENCIA DE RECUPERACIONES SEGÚN NOTA INTERNA GEF-LCR-DYF-0378-NOT/23, POR CONCEPTO DE INTERESES DE ACUERDO A CONTRATO DE FIDEICOMISO “FINANCIMIENTO DE APOYO A LA REACTIVACION DE LA INVERSION PUBLICA” FIRMADO ENTRE EL MPD Y EL FNDR CORRESPONDIENTE AL GAM YOTALA"/>
    <m/>
    <m/>
    <m/>
    <m/>
    <m/>
    <m/>
    <n v="0"/>
    <n v="147.35"/>
    <s v="NO_CONCILIADO"/>
  </r>
  <r>
    <x v="9"/>
    <m/>
    <x v="9"/>
    <x v="79"/>
    <s v="F0012569"/>
    <s v="NTE"/>
    <n v="5553649"/>
    <m/>
    <s v="A:00099021001 TRANSFERENCIA DE RECUPERACIONES SEGÚN NOTA INTERNA GEF-LCR-DYF-0378-NOT/23, POR CONCEPTO DE INTERESES DE ACUERDO A CONTRATO DE FIDEICOMISO “FINANCIMIENTO DE APOYO A LA REACTIVACION DE LA INVERSION PUBLICA” FIRMADO ENTRE EL MPD Y EL FNDR CORRESPONDIENTE AL GAM PUCARANI"/>
    <m/>
    <m/>
    <m/>
    <m/>
    <m/>
    <m/>
    <n v="0"/>
    <n v="5782.57"/>
    <s v="NO_CONCILIADO"/>
  </r>
  <r>
    <x v="9"/>
    <m/>
    <x v="9"/>
    <x v="79"/>
    <s v="F0012569"/>
    <s v="NTE"/>
    <n v="5554056"/>
    <m/>
    <s v="A:00099021001 TRANSFERENCIA DE RECUPERACIONES SEGÚN NOTA INTERNA GEF-LCR-DYF-0378-NOT/23, POR CONCEPTO DE INTERESES DE ACUERDO A CONTRATO DE FIDEICOMISO “FINANCIMIENTO DE APOYO A LA REACTIVACION DE LA INVERSION PUBLICA” FIRMADO ENTRE EL MPD Y EL FNDR CORRESPONDIENTE AL GAM VILLA CHARCAS"/>
    <m/>
    <m/>
    <m/>
    <m/>
    <m/>
    <m/>
    <n v="0"/>
    <n v="9412.89"/>
    <s v="NO_CONCILIADO"/>
  </r>
  <r>
    <x v="9"/>
    <m/>
    <x v="9"/>
    <x v="79"/>
    <s v="F0012569"/>
    <s v="NTE"/>
    <n v="5553998"/>
    <m/>
    <s v="A:00099021001 TRANSFERENCIA DE RECUPERACIONES SEGÚN NOTA INTERNA GEF-LCR-DYF-0378-NOT/23, POR CONCEPTO DE INTERESES DE ACUERDO A CONTRATO DE FIDEICOMISO “FINANCIMIENTO DE APOYO A LA REACTIVACION DE LA INVERSION PUBLICA” FIRMADO ENTRE EL MPD Y EL FNDR CORRESPONDIENTE AL GAM TINGUIPAYA"/>
    <m/>
    <m/>
    <m/>
    <m/>
    <m/>
    <m/>
    <n v="0"/>
    <n v="10696.62"/>
    <s v="NO_CONCILIADO"/>
  </r>
  <r>
    <x v="9"/>
    <m/>
    <x v="9"/>
    <x v="79"/>
    <s v="F0012569"/>
    <s v="NTE"/>
    <n v="5554142"/>
    <m/>
    <s v="A:00099021001 TRANSFERENCIA DE RECUPERACIONES SEGÚN NOTA INTERNA GEF-LCR-DYF-0378-NOT/23, POR CONCEPTO DE INTERESES DE ACUERDO A CONTRATO DE FIDEICOMISO “FINANCIMIENTO DE APOYO A LA REACTIVACION DE LA INVERSION PUBLICA” FIRMADO ENTRE EL MPD Y EL FNDR CORRESPONDIENTE AL GAM YOTALA"/>
    <m/>
    <m/>
    <m/>
    <m/>
    <m/>
    <m/>
    <n v="0"/>
    <n v="3922.58"/>
    <s v="NO_CONCILIADO"/>
  </r>
  <r>
    <x v="9"/>
    <m/>
    <x v="9"/>
    <x v="79"/>
    <s v="F0012569"/>
    <s v="NTE"/>
    <n v="5553433"/>
    <m/>
    <s v="A:00099021001 TRANSFERENCIA DE RECUPERACIONES SEGÚN NOTA INTERNA GEF-LCR-DYF-0378-NOT/23, POR CONCEPTO DE INTERESES DE ACUERDO A CONTRATO DE FIDEICOMISO “FINANCIMIENTO DE APOYO A LA REACTIVACION DE LA INVERSION PUBLICA” FIRMADO ENTRE EL MPD Y EL FNDR CORRESPONDIENTE AL GAM BETANZOS"/>
    <m/>
    <m/>
    <m/>
    <m/>
    <m/>
    <m/>
    <n v="0"/>
    <n v="3377.2"/>
    <s v="NO_CONCILIADO"/>
  </r>
  <r>
    <x v="9"/>
    <m/>
    <x v="9"/>
    <x v="79"/>
    <s v="F0012569"/>
    <s v="NTE"/>
    <n v="5553534"/>
    <m/>
    <s v="A:00099021001 TRANSFERENCIA DE RECUPERACIONES SEGÚN NOTA INTERNA GEF-LCR-DYF-0378-NOT/23, POR CONCEPTO DE INTERESES DE ACUERDO A CONTRATO DE FIDEICOMISO “FINANCIMIENTO DE APOYO A LA REACTIVACION DE LA INVERSION PUBLICA” FIRMADO ENTRE EL MPD Y EL FNDR CORRESPONDIENTE AL GAM DE LAS CARRERAS"/>
    <m/>
    <m/>
    <m/>
    <m/>
    <m/>
    <m/>
    <n v="0"/>
    <n v="5332.45"/>
    <s v="NO_CONCILIADO"/>
  </r>
  <r>
    <x v="9"/>
    <m/>
    <x v="9"/>
    <x v="79"/>
    <s v="F0012569"/>
    <s v="NTE"/>
    <n v="5554108"/>
    <m/>
    <s v="A:00099021001 TRANSFERENCIA DE RECUPERACIONES SEGÚN NOTA INTERNA GEF-LCR-DYF-0378-NOT/23, POR CONCEPTO DE INTERESES DE ACUERDO A CONTRATO DE FIDEICOMISO “FINANCIMIENTO DE APOYO A LA REACTIVACION DE LA INVERSION PUBLICA” FIRMADO ENTRE EL MPD Y EL FNDR CORRESPONDIENTE AL GAM YAMPARAEZ"/>
    <m/>
    <m/>
    <m/>
    <m/>
    <m/>
    <m/>
    <n v="0"/>
    <n v="614.24"/>
    <s v="NO_CONCILIADO"/>
  </r>
  <r>
    <x v="9"/>
    <m/>
    <x v="9"/>
    <x v="79"/>
    <s v="F0012569"/>
    <s v="NTE"/>
    <n v="5554131"/>
    <m/>
    <s v="A:00099021001 TRANSFERENCIA DE RECUPERACIONES SEGÚN NOTA INTERNA GEF-LCR-DYF-0378-NOT/23, POR CONCEPTO DE INTERESES DE ACUERDO A CONTRATO DE FIDEICOMISO “FINANCIMIENTO DE APOYO A LA REACTIVACION DE LA INVERSION PUBLICA” FIRMADO ENTRE EL MPD Y EL FNDR CORRESPONDIENTE AL GAM YAPACANI"/>
    <m/>
    <m/>
    <m/>
    <m/>
    <m/>
    <m/>
    <n v="0"/>
    <n v="17445.939999999999"/>
    <s v="NO_CONCILIADO"/>
  </r>
  <r>
    <x v="14"/>
    <m/>
    <x v="14"/>
    <x v="79"/>
    <s v="F0012569"/>
    <s v="NTE"/>
    <n v="5554351"/>
    <m/>
    <s v="A:00099021001 DEVOLUCION DEUDA AL TGN POR PARTE DEL SR. GUILLERMO ARAMAYO HERRERA CORRESPONDIENTE AL MES DE MARZO/2023. S/G. INF. SENASIR UAF-ITES Nº 0138/2023, DE FECHA 27/04/2023"/>
    <m/>
    <m/>
    <m/>
    <m/>
    <m/>
    <m/>
    <n v="0"/>
    <n v="1027.3499999999999"/>
    <s v="NO_CONCILIADO"/>
  </r>
  <r>
    <x v="9"/>
    <m/>
    <x v="9"/>
    <x v="79"/>
    <s v="F0012569"/>
    <s v="NTE"/>
    <n v="5553544"/>
    <m/>
    <s v="A:00099021001 TRANSFERENCIA DE RECUPERACIONES SEGÚN NOTA INTERNA GEF-LCR-DYF-0378-NOT/23, POR CONCEPTO DE INTERESES DE ACUERDO A CONTRATO DE FIDEICOMISO “FINANCIMIENTO DE APOYO A LA REACTIVACION DE LA INVERSION PUBLICA” FIRMADO ENTRE EL MPD Y EL FNDR CORRESPONDIENTE AL GAM MACHACAMARCA"/>
    <m/>
    <m/>
    <m/>
    <m/>
    <m/>
    <m/>
    <n v="0"/>
    <n v="4773.3100000000004"/>
    <s v="NO_CONCILIADO"/>
  </r>
  <r>
    <x v="9"/>
    <m/>
    <x v="9"/>
    <x v="79"/>
    <s v="F0012569"/>
    <s v="NTE"/>
    <n v="5554133"/>
    <m/>
    <s v="A:00099021001 TRANSFERENCIA DE RECUPERACIONES SEGÚN NOTA INTERNA GEF-LCR-DYF-0378-NOT/23, POR CONCEPTO DE INTERESES DE ACUERDO A CONTRATO DE FIDEICOMISO “FINANCIMIENTO DE APOYO A LA REACTIVACION DE LA INVERSION PUBLICA” FIRMADO ENTRE EL MPD Y EL FNDR CORRESPONDIENTE AL GAM YACAPANI"/>
    <m/>
    <m/>
    <m/>
    <m/>
    <m/>
    <m/>
    <n v="0"/>
    <n v="556.63"/>
    <s v="NO_CONCILIADO"/>
  </r>
  <r>
    <x v="9"/>
    <m/>
    <x v="9"/>
    <x v="79"/>
    <s v="F0012569"/>
    <s v="NTE"/>
    <n v="5553591"/>
    <m/>
    <s v="A:00099021001 TRANSFERENCIA DE RECUPERACIONES SEGÚN NOTA INTERNA GEF-LCR-DYF-0378-NOT/23, POR CONCEPTO DE INTERESES DE ACUERDO A CONTRATO DE FIDEICOMISO “FINANCIMIENTO DE APOYO A LA REACTIVACION DE LA INVERSION PUBLICA” FIRMADO ENTRE EL MPD Y EL FNDR CORRESPONDIENTE AL GAM MONTEAGUDO"/>
    <m/>
    <m/>
    <m/>
    <m/>
    <m/>
    <m/>
    <n v="0"/>
    <n v="8102.85"/>
    <s v="NO_CONCILIADO"/>
  </r>
  <r>
    <x v="9"/>
    <m/>
    <x v="9"/>
    <x v="79"/>
    <s v="F0012569"/>
    <s v="NTE"/>
    <n v="5553540"/>
    <m/>
    <s v="A:00099021001 TRANSFERENCIA DE RECUPERACIONES SEGÚN NOTA INTERNA GEF-LCR-DYF-0378-NOT/23, POR CONCEPTO DE INTERESES DE ACUERDO A CONTRATO DE FIDEICOMISO “FINANCIMIENTO DE APOYO A LA REACTIVACION DE LA INVERSION PUBLICA” FIRMADO ENTRE EL MPD Y EL FNDR CORRESPONDIENTE AL GAM LURIBAY"/>
    <m/>
    <m/>
    <m/>
    <m/>
    <m/>
    <m/>
    <n v="0"/>
    <n v="2410.21"/>
    <s v="NO_CONCILIADO"/>
  </r>
  <r>
    <x v="9"/>
    <m/>
    <x v="9"/>
    <x v="79"/>
    <s v="F0012569"/>
    <s v="NTE"/>
    <n v="5553629"/>
    <m/>
    <s v="A:00099021001 TRANSFERENCIA DE RECUPERACIONES SEGÚN NOTA INTERNA GEF-LCR-DYF-0378-NOT/23, POR CONCEPTO DE INTERESES DE ACUERDO A CONTRATO DE FIDEICOMISO “FINANCIMIENTO DE APOYO A LA REACTIVACION DE LA INVERSION PUBLICA” FIRMADO ENTRE EL MPD Y EL FNDR CORRESPONDIENTE AL GAM PAILON"/>
    <m/>
    <m/>
    <m/>
    <m/>
    <m/>
    <m/>
    <n v="0"/>
    <n v="2405.88"/>
    <s v="NO_CONCILIADO"/>
  </r>
  <r>
    <x v="9"/>
    <m/>
    <x v="9"/>
    <x v="79"/>
    <s v="F0012569"/>
    <s v="NTE"/>
    <n v="5553986"/>
    <m/>
    <s v="A:00099021001 TRANSFERENCIA DE RECUPERACIONES SEGÚN NOTA INTERNA GEF-LCR-DYF-0378-NOT/23, POR CONCEPTO DE INTERESES DE ACUERDO A CONTRATO DE FIDEICOMISO “FINANCIMIENTO DE APOYO A LA REACTIVACION DE LA INVERSION PUBLICA” FIRMADO ENTRE EL MPD Y EL FNDR CORRESPONDIENTE AL GAM SAN PEDRO DE QUEMES"/>
    <m/>
    <m/>
    <m/>
    <m/>
    <m/>
    <m/>
    <n v="0"/>
    <n v="636.29"/>
    <s v="NO_CONCILIADO"/>
  </r>
  <r>
    <x v="9"/>
    <m/>
    <x v="9"/>
    <x v="79"/>
    <s v="F0012569"/>
    <s v="NTE"/>
    <n v="5554015"/>
    <m/>
    <s v="A:00099021001 TRANSFERENCIA DE RECUPERACIONES SEGÚN NOTA INTERNA GEF-LCR-DYF-0378-NOT/23, POR CONCEPTO DE INTERESES DE ACUERDO A CONTRATO DE FIDEICOMISO “FINANCIMIENTO DE APOYO A LA REACTIVACION DE LA INVERSION PUBLICA” FIRMADO ENTRE EL MPD Y EL FNDR CORRESPONDIENTE AL GAM TOLEDO"/>
    <m/>
    <m/>
    <m/>
    <m/>
    <m/>
    <m/>
    <n v="0"/>
    <n v="9494.33"/>
    <s v="NO_CONCILIADO"/>
  </r>
  <r>
    <x v="9"/>
    <m/>
    <x v="9"/>
    <x v="79"/>
    <s v="F0012569"/>
    <s v="NTE"/>
    <n v="5553658"/>
    <m/>
    <s v="A:00099021001 TRANSFERENCIA DE RECUPERACIONES SEGÚN NOTA INTERNA GEF-LCR-DYF-0378-NOT/23, POR CONCEPTO DE INTERESES DE ACUERDO A CONTRATO DE FIDEICOMISO “FINANCIMIENTO DE APOYO A LA REACTIVACION DE LA INVERSION PUBLICA” FIRMADO ENTRE EL MPD Y EL FNDR CORRESPONDIENTE AL GAM RIBERALTA"/>
    <m/>
    <m/>
    <m/>
    <m/>
    <m/>
    <m/>
    <n v="0"/>
    <n v="2501.87"/>
    <s v="NO_CONCILIADO"/>
  </r>
  <r>
    <x v="4"/>
    <m/>
    <x v="4"/>
    <x v="79"/>
    <s v="F0012571"/>
    <s v="DAU"/>
    <n v="5291244"/>
    <m/>
    <s v="A:00099021001 Reversión de recursos al GAM Chuquihuta (Ayllu Jucumani), por incumplimiento en la devolución de saldos no ejecutados por concepto de Prevención, Contención y Tratamiento de la Infección por el Coronavirus (COVID-19). De acuerdo a lo establecido en el Artículo 17 de la Ley de Presupuesto General del Estado – Gestión 2010 (Vigentado por la Ley N° 1413 de 17 de diciembre de 2021) e Instructivo para el Cierre Presupuestario, Contable y de Tesorería."/>
    <m/>
    <m/>
    <m/>
    <m/>
    <m/>
    <m/>
    <n v="0"/>
    <n v="650000"/>
    <s v="NO_CONCILIADO"/>
  </r>
  <r>
    <x v="9"/>
    <m/>
    <x v="9"/>
    <x v="79"/>
    <s v="S10595670001"/>
    <s v="DEV"/>
    <n v="1059567"/>
    <m/>
    <s v="'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099021001 RECURSOS ORDINARIOS"/>
    <m/>
    <m/>
    <m/>
    <m/>
    <m/>
    <m/>
    <n v="26812679"/>
    <n v="0"/>
    <s v="NO_CONCILIADO"/>
  </r>
  <r>
    <x v="19"/>
    <m/>
    <x v="19"/>
    <x v="79"/>
    <s v="S10595670003"/>
    <s v="COB"/>
    <n v="1059567"/>
    <m/>
    <s v="'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595012001 GPSSLP RECURSOS ESPECIFICOS, REPOSICION UTILES DE ESCRITORIO."/>
    <m/>
    <m/>
    <m/>
    <m/>
    <m/>
    <m/>
    <n v="50"/>
    <n v="0"/>
    <s v="NO_CONCILIADO"/>
  </r>
  <r>
    <x v="72"/>
    <m/>
    <x v="72"/>
    <x v="80"/>
    <s v="O21103930002"/>
    <s v="BOD"/>
    <n v="2110393"/>
    <m/>
    <s v="00081011101 DEPOSITO DE EFECTIVO, DEPOSITANTE: APOLINAR ESPINDOLA CONDORI, CONCEPTO: REPOSICION DE CREDENCIAL, CUENTA DE DEPOSITO: CUENTA UNICA DEL TESORO"/>
    <m/>
    <m/>
    <m/>
    <m/>
    <m/>
    <m/>
    <n v="0"/>
    <n v="25"/>
    <s v="NO_CONCILIADO"/>
  </r>
  <r>
    <x v="2"/>
    <m/>
    <x v="2"/>
    <x v="80"/>
    <s v="O21104020002"/>
    <s v="BOD"/>
    <n v="2110402"/>
    <m/>
    <s v="00046134201 DEPOSITO DE EFECTIVO, DEPOSITANTE: JESUS EDGAR MACHICADO SALAS, CONCEPTO: DEVOLUCION DE FONDOS AL PNFRFSS-MSYD, CUENTA DE DEPOSITO: CUENTA UNICA DEL TESORO"/>
    <m/>
    <m/>
    <m/>
    <m/>
    <m/>
    <m/>
    <n v="0"/>
    <n v="919.75"/>
    <s v="NO_CONCILIADO"/>
  </r>
  <r>
    <x v="53"/>
    <m/>
    <x v="53"/>
    <x v="80"/>
    <s v="O21104320002"/>
    <s v="BOD"/>
    <n v="2110432"/>
    <m/>
    <s v="00041031107 DEPOSITO DE EFECTIVO, DEPOSITANTE: JORGE ALFREDO LUQUE CARI, CONCEPTO: DEVOLUCION DE RECURSOS NO GASTADOS PASAJES, CUENTA DE DEPOSITO: CUENTA UNICA DEL TESORO"/>
    <m/>
    <m/>
    <m/>
    <m/>
    <m/>
    <m/>
    <n v="0"/>
    <n v="70"/>
    <s v="NO_CONCILIADO"/>
  </r>
  <r>
    <x v="1"/>
    <m/>
    <x v="1"/>
    <x v="80"/>
    <s v="O21104340002"/>
    <s v="BOD"/>
    <n v="2110434"/>
    <m/>
    <s v="00099021001 DEPOSITO DE EFECTIVO, DEPOSITANTE: ANTONIO ARUQUIPA MALLEA, CONCEPTO: DEVOLUCION DE RETROACTIVO, CUENTA DE DEPOSITO: CUENTA UNICA DEL TESORO"/>
    <m/>
    <m/>
    <m/>
    <m/>
    <m/>
    <m/>
    <n v="0"/>
    <n v="290"/>
    <s v="NO_CONCILIADO"/>
  </r>
  <r>
    <x v="39"/>
    <m/>
    <x v="39"/>
    <x v="80"/>
    <s v="O21104360002"/>
    <s v="BOD"/>
    <n v="2110436"/>
    <m/>
    <s v="00099021001 DEPOSITO DE EFECTIVO, DEPOSITANTE: LUCIA RUTH SANCHEZ BARRERA, CONCEPTO: DEVOLUCION DE VIATICOS, CUENTA DE DEPOSITO: CUENTA UNICA DEL TESORO/DJBR"/>
    <m/>
    <m/>
    <m/>
    <m/>
    <m/>
    <m/>
    <n v="0"/>
    <n v="181.79"/>
    <s v="NO_CONCILIADO"/>
  </r>
  <r>
    <x v="55"/>
    <m/>
    <x v="55"/>
    <x v="80"/>
    <s v="O21104390002"/>
    <s v="BOD"/>
    <n v="2110439"/>
    <m/>
    <s v="00099021001 DEPOSITO DE EFECTIVO, DEPOSITANTE: SONIA ELDER VILDOZO VDA DE TARQUI, CONCEPTO: COBRO INDEBIDO, CUENTA DE DEPOSITO: CUENTA UNICA DEL TESORO/DJBR"/>
    <m/>
    <m/>
    <m/>
    <m/>
    <m/>
    <m/>
    <n v="0"/>
    <n v="2097.7600000000002"/>
    <s v="NO_CONCILIADO"/>
  </r>
  <r>
    <x v="24"/>
    <m/>
    <x v="24"/>
    <x v="80"/>
    <s v="O21104530002"/>
    <s v="BOD"/>
    <n v="2110453"/>
    <m/>
    <s v="00099021001 DEPOSITO DE EFECTIVO, DEPOSITANTE: CONSTANTINO PATZI MEDINA, CONCEPTO: DEVOLUCION POR DOBLE PERCEPCION, CUENTA DE DEPOSITO: CUENTA UNICA DEL TESORO/DJBR"/>
    <m/>
    <m/>
    <m/>
    <m/>
    <m/>
    <m/>
    <n v="0"/>
    <n v="1755.06"/>
    <s v="NO_CONCILIADO"/>
  </r>
  <r>
    <x v="73"/>
    <m/>
    <x v="73"/>
    <x v="80"/>
    <s v="O21104520002"/>
    <s v="BOD"/>
    <n v="2110452"/>
    <m/>
    <s v="00099021001 DEPOSITO DE EFECTIVO, DEPOSITANTE: SHAMIR SABA GONZALES-CMEJ FF.AA., CONCEPTO: REVERSION DE PAGOS DE INSUMOS, CUENTA DE DEPOSITO: CUENTA UNICA DEL TESORO"/>
    <m/>
    <m/>
    <m/>
    <m/>
    <m/>
    <m/>
    <n v="0"/>
    <n v="1232"/>
    <s v="NO_CONCILIADO"/>
  </r>
  <r>
    <x v="73"/>
    <m/>
    <x v="73"/>
    <x v="80"/>
    <s v="O21104550002"/>
    <s v="BOD"/>
    <n v="2110455"/>
    <m/>
    <s v="00099021001 DEPOSITO DE EFECTIVO, DEPOSITANTE: SHAMIR SABA GONZALES-CMEJ FF.AA., CONCEPTO: REVERSION DE PAGO DE INSUMOS PARA EL SERVICIO DE TE, CUENTA DE DEPOSITO: CUENTA UNICA DEL TESORO"/>
    <m/>
    <m/>
    <m/>
    <m/>
    <m/>
    <m/>
    <n v="0"/>
    <n v="1260"/>
    <s v="NO_CONCILIADO"/>
  </r>
  <r>
    <x v="39"/>
    <m/>
    <x v="39"/>
    <x v="80"/>
    <s v="O21104730002"/>
    <s v="BOD"/>
    <n v="2110473"/>
    <m/>
    <s v="00099021001 DEPOSITO DE EFECTIVO, DEPOSITANTE: OSCAR JAIR ESPEJO ALTAMIRANO, CONCEPTO: DEVOLUCION DE VIATICOS, CUENTA DE DEPOSITO: CUENTA UNICA DEL TESORO/DJBR"/>
    <m/>
    <m/>
    <m/>
    <m/>
    <m/>
    <m/>
    <n v="0"/>
    <n v="1817.9"/>
    <s v="NO_CONCILIADO"/>
  </r>
  <r>
    <x v="39"/>
    <m/>
    <x v="39"/>
    <x v="80"/>
    <s v="O21104750002"/>
    <s v="BOD"/>
    <n v="2110475"/>
    <m/>
    <s v="00099021001 DEPOSITO DE EFECTIVO, DEPOSITANTE: ARIEL MARCELO VILLENA RUIZ, CONCEPTO: DEVOLUCION DE VIATICOS, CUENTA DE DEPOSITO: CUENTA UNICA DEL TESORO/DJBR"/>
    <m/>
    <m/>
    <m/>
    <m/>
    <m/>
    <m/>
    <n v="0"/>
    <n v="1817.9"/>
    <s v="NO_CONCILIADO"/>
  </r>
  <r>
    <x v="39"/>
    <m/>
    <x v="39"/>
    <x v="80"/>
    <s v="O21104770002"/>
    <s v="BOD"/>
    <n v="2110477"/>
    <m/>
    <s v="00099021001 DEPOSITO DE EFECTIVO, DEPOSITANTE: TOMMY EMERSON QUIROZ GABRIEL, CONCEPTO: DEVOLUCION DE VIATICOS, CUENTA DE DEPOSITO: CUENTA UNICA DEL TESORO/DJBR"/>
    <m/>
    <m/>
    <m/>
    <m/>
    <m/>
    <m/>
    <n v="0"/>
    <n v="1817.9"/>
    <s v="NO_CONCILIADO"/>
  </r>
  <r>
    <x v="23"/>
    <m/>
    <x v="23"/>
    <x v="80"/>
    <s v="O21104790002"/>
    <s v="BOD"/>
    <n v="2110479"/>
    <m/>
    <s v="00016011101 DEPOSITO DE EFECTIVO, DEPOSITANTE: LUCY JACQUELINE AGUILAR CHOQUE, CONCEPTO: DE CUBRIR GASTOS DE LIMPEZA Y SERVICIOS DE ENERGIA ELECTRICA Y AGUA POTABLE, CUENTA DE DEPOSITO: CUENTA UNICA DEL TESORO"/>
    <m/>
    <m/>
    <m/>
    <m/>
    <m/>
    <m/>
    <n v="0"/>
    <n v="2000"/>
    <s v="NO_CONCILIADO"/>
  </r>
  <r>
    <x v="74"/>
    <m/>
    <x v="74"/>
    <x v="80"/>
    <s v="S10596550003"/>
    <s v="COB"/>
    <n v="1059655"/>
    <m/>
    <s v="||REGULARIZACIÓN DE NUESTRA OPERACIÓN N°1059554 Y SWIFT N°6812 DE FECHA 28/04/2023 Y NOTA CITE: DGAC-10774/2022 (HRE-TGL-5031) DE FECHA 31/3/2022 DE LA DIRECCIÓN GENERAL DE AERONÁUTICA CIVIL. (SECTOR PÚBLICO). DÉBITO DE LA LIBRETA 0117012001 DGAC, REPOSICIÓN DE ÚTILES DE ESCRITORIO."/>
    <m/>
    <m/>
    <m/>
    <m/>
    <m/>
    <m/>
    <n v="50"/>
    <n v="0"/>
    <s v="NO_CONCILIADO"/>
  </r>
  <r>
    <x v="75"/>
    <m/>
    <x v="75"/>
    <x v="80"/>
    <s v="O21104850002"/>
    <s v="BOD"/>
    <n v="2110485"/>
    <m/>
    <s v="00660012002 DEPOSITO DE EFECTIVO, DEPOSITANTE: FATIMA ANDREA CALDERON NAVA 12606461LP, CONCEPTO: REVERSION, CUENTA DE DEPOSITO: CUENTA UNICA DEL TESORO"/>
    <m/>
    <m/>
    <m/>
    <m/>
    <m/>
    <m/>
    <n v="0"/>
    <n v="3732.52"/>
    <s v="NO_CONCILIADO"/>
  </r>
  <r>
    <x v="1"/>
    <m/>
    <x v="1"/>
    <x v="80"/>
    <s v="O21104920002"/>
    <s v="BOD"/>
    <n v="2110492"/>
    <m/>
    <s v="00099021001 DEPOSITO DE EFECTIVO, DEPOSITANTE: ROSARIO MAYDANA YAHUITA, CONCEPTO: DOBLE PERCEPCION POR LOS PERIODOS DE FEBRERO A MARZO /2023, CUENTA DE DEPOSITO: CUENTA UNICA DEL TESORO"/>
    <m/>
    <m/>
    <m/>
    <m/>
    <m/>
    <m/>
    <n v="0"/>
    <n v="840.42"/>
    <s v="NO_CONCILIADO"/>
  </r>
  <r>
    <x v="48"/>
    <m/>
    <x v="48"/>
    <x v="80"/>
    <s v="O21104950002"/>
    <s v="BOD"/>
    <n v="2110495"/>
    <m/>
    <s v="00099021001 DEPOSITO DE EFECTIVO, DEPOSITANTE: IVAN REVOLLO PIZARROSO, CONCEPTO: DEVOLUCION POR DOBLE PERCEPCION, CUENTA DE DEPOSITO: CUENTA UNICA DEL TESORO/DJBR"/>
    <m/>
    <m/>
    <m/>
    <m/>
    <m/>
    <m/>
    <n v="0"/>
    <n v="1438.84"/>
    <s v="NO_CONCILIADO"/>
  </r>
  <r>
    <x v="39"/>
    <m/>
    <x v="39"/>
    <x v="80"/>
    <s v="O21105120002"/>
    <s v="BOD"/>
    <n v="2110512"/>
    <m/>
    <s v="00099021001 DEPOSITO DE EFECTIVO, DEPOSITANTE: TEODORA VALERIA MAMANI MAMANI, CONCEPTO: DEVOLUCION DE VIATICOS, CUENTA DE DEPOSITO: CUENTA UNICA DEL TESORO/DJBR"/>
    <m/>
    <m/>
    <m/>
    <m/>
    <m/>
    <m/>
    <n v="0"/>
    <n v="20"/>
    <s v="NO_CONCILIADO"/>
  </r>
  <r>
    <x v="58"/>
    <m/>
    <x v="58"/>
    <x v="80"/>
    <s v="O21105140002"/>
    <s v="BOD"/>
    <n v="2110514"/>
    <m/>
    <s v="00099021001 DEPOSITO DE EFECTIVO, DEPOSITANTE: HENRY DAVID MERCADO GEMIO, CONCEPTO: DEVOLUCION POR DOBLE PERCEPCION MES ABRIL/2023, CUENTA DE DEPOSITO: CUENTA UNICA DEL TESORO/DJBR"/>
    <m/>
    <m/>
    <m/>
    <m/>
    <m/>
    <m/>
    <n v="0"/>
    <n v="1409.33"/>
    <s v="NO_CONCILIADO"/>
  </r>
  <r>
    <x v="24"/>
    <m/>
    <x v="24"/>
    <x v="80"/>
    <s v="O21105180002"/>
    <s v="BOD"/>
    <n v="2110518"/>
    <m/>
    <s v="00099021001 DEPOSITO DE EFECTIVO, DEPOSITANTE: JESUSA MAMANI CALIZAYA, CONCEPTO: DEVOLUCION, CUENTA DE DEPOSITO: CUENTA UNICA DEL TESORO/DJBR"/>
    <m/>
    <m/>
    <m/>
    <m/>
    <m/>
    <m/>
    <n v="0"/>
    <n v="771.92"/>
    <s v="NO_CONCILIADO"/>
  </r>
  <r>
    <x v="40"/>
    <m/>
    <x v="40"/>
    <x v="80"/>
    <s v="Q18055520002"/>
    <s v="CRV"/>
    <n v="1805552"/>
    <m/>
    <s v="NUMERO DE LIBRETA CUT: 00291012009 OPERACIÓN E18 TRANSFERENCIA DEL SISTEMA FINANCIERO POR CUENTA DE TERCEROS A LA CUT ABC ADMINISTRADORA BOLIVIANA DE CARRETERAS"/>
    <m/>
    <m/>
    <m/>
    <m/>
    <m/>
    <m/>
    <n v="0"/>
    <n v="6743.98"/>
    <s v="NO_CONCILIADO"/>
  </r>
  <r>
    <x v="38"/>
    <m/>
    <x v="38"/>
    <x v="80"/>
    <s v="Q18056560002"/>
    <s v="CRV"/>
    <n v="1805656"/>
    <m/>
    <s v="NUMERO DE LIBRETA CUT: 00283012001 OPERACIÓN E18 TRANSFERENCIA DEL SISTEMA FINANCIERO POR CUENTA DE TERCEROS A LA CUT SOL. ESC. DE ALMACERNER BOLIVIANA S.A."/>
    <m/>
    <m/>
    <m/>
    <m/>
    <m/>
    <m/>
    <n v="0"/>
    <n v="285399.39"/>
    <s v="NO_CONCILIADO"/>
  </r>
  <r>
    <x v="25"/>
    <m/>
    <x v="25"/>
    <x v="80"/>
    <s v="G22556450002"/>
    <s v="CRV"/>
    <n v="2255645"/>
    <m/>
    <s v="REGULARIZACION DE TRANSFERENCIA DEL EXTERIOR SEGUN SWIFT NO.6732 DE FECHA 02/05/2023 ORDENANTE: CONSULADO GENERAL DE BOLIVIA (BUENOS AIRES ARGENTINA) REF.: GOVERMENT SERVIC LIB. 00340012005 SEGIP - RECAUDACION EXTERIOR - CEDULAS DE IDENTIDAD"/>
    <m/>
    <m/>
    <m/>
    <m/>
    <m/>
    <m/>
    <n v="0"/>
    <n v="60011.42"/>
    <s v="NO_CONCILIADO"/>
  </r>
  <r>
    <x v="46"/>
    <m/>
    <x v="46"/>
    <x v="80"/>
    <s v="G22556420001"/>
    <s v="CVD"/>
    <n v="2255642"/>
    <m/>
    <s v="COBRO COSTOS DE PAPELERIA SEGUN TRANSFERENCIA DEL EXTERIOR POR ORDEN DE MONTE ALEGRE S.A. (ASUNCION PARAGUAY) REF.: EXPORTACION GLP Y OTROS SALDO FACTURA 767 FECHA VALOR 28/04/2023 LIB. 00513062001 YPFB-OPERACIONES PLANTA DE SEPARACION DE LIQUIDOS RIO GRANDE"/>
    <m/>
    <m/>
    <m/>
    <m/>
    <m/>
    <m/>
    <n v="50"/>
    <n v="0"/>
    <s v="NO_CONCILIADO"/>
  </r>
  <r>
    <x v="46"/>
    <m/>
    <x v="46"/>
    <x v="80"/>
    <s v="G22556440001"/>
    <s v="CVD"/>
    <n v="2255644"/>
    <m/>
    <s v="COBRO COSTOS DE PAPELERIA SEGUN TRANSFERENCIA DEL EXTERIOR POR ORDEN DE COPA ENERGIA DISTRIBUIDORA DE GAS S A (SAO PAULO) REF.: INV 769, 770, 772, 774, 775, 776 FECHA VALOR 28/04/2023 LIB. 00513062001 YPFB-OPERACIONES PLANTA DE SEPARACION DE LIQUIDOS RIO GRANDE"/>
    <m/>
    <m/>
    <m/>
    <m/>
    <m/>
    <m/>
    <n v="50"/>
    <n v="0"/>
    <s v="NO_CONCILIADO"/>
  </r>
  <r>
    <x v="25"/>
    <m/>
    <x v="25"/>
    <x v="80"/>
    <s v="G22556460001"/>
    <s v="CVD"/>
    <n v="2255646"/>
    <m/>
    <s v="COBRO COSTOS DE PAPELERIA POR REGULARIZACION DE TRANSFERENCIA DEL EXTERIOR POR ORDEN DE CONSULADO GENERAL DE BOLIVIA (BUENOS AIRES ARGENTINA) REF.: GOVERMENT SERVIC LIB. 00340012003 RECAUDACION EXTRANJERIA - C.I. -L.C."/>
    <m/>
    <m/>
    <m/>
    <m/>
    <m/>
    <m/>
    <n v="50"/>
    <n v="0"/>
    <s v="NO_CONCILIADO"/>
  </r>
  <r>
    <x v="46"/>
    <m/>
    <x v="46"/>
    <x v="80"/>
    <s v="G22556480001"/>
    <s v="CVD"/>
    <n v="2255648"/>
    <m/>
    <s v="COBRO COSTOS DE PAPELERIA POR REGULARIZACION DE TRANSFERENCIA DEL EXTERIOR POR ORDEN DE PERMANENT COURT OF ARBITRATION REF.: BCB100-6-JPA-RT+ SDVA FECHA VALOR 21/03/2023 LIB. 00513012003 LBP-YPFB (2011349681373)"/>
    <m/>
    <m/>
    <m/>
    <m/>
    <m/>
    <m/>
    <n v="50"/>
    <n v="0"/>
    <s v="NO_CONCILIADO"/>
  </r>
  <r>
    <x v="46"/>
    <m/>
    <x v="46"/>
    <x v="80"/>
    <s v="G22558060001"/>
    <s v="CVD"/>
    <n v="2255806"/>
    <m/>
    <s v="COBRO COSTOS DE PAPELERIA SEGUN TRANSFERENCIA DEL EXTERIOR POR ORDEN DE OILY LUBRIFICANTES E QUIMICOS LTDA (BR/CAMPO GRANDE) REF.: CRED SWF OF 23/05/02 INV 004/2023 FECHA VALOR 2/05/2023 LIB. 00513012007 YPFB - RECURSOS NACIONALIZACIÓN"/>
    <m/>
    <m/>
    <m/>
    <m/>
    <m/>
    <m/>
    <n v="50"/>
    <n v="0"/>
    <s v="NO_CONCILIADO"/>
  </r>
  <r>
    <x v="40"/>
    <m/>
    <x v="40"/>
    <x v="80"/>
    <s v="G22558070003"/>
    <s v="COB"/>
    <n v="2255807"/>
    <m/>
    <s v="TRANSFERENCIA RECIBIDA DEL EXTERIOR SEGÚN MENSAJES SWIFT Nos. 6868-6867 (REM.EXT.) DE FECHA 02-05-2023 POR DESEMBOLSO DE BIRF PRÉSTAMO 8552-BO 34 LIBRETA N° 00291012002 ABC-RECURSOS PROPIOS REF.: UTILES DE ESCRITORIO"/>
    <m/>
    <m/>
    <m/>
    <m/>
    <m/>
    <m/>
    <n v="50"/>
    <n v="0"/>
    <s v="NO_CONCILIADO"/>
  </r>
  <r>
    <x v="76"/>
    <m/>
    <x v="76"/>
    <x v="80"/>
    <s v="B21104460002"/>
    <s v="BOD"/>
    <n v="2110446"/>
    <m/>
    <s v="00099021001 DEP.DE CHEQ.AJENOS,RET.DE CAM.,CONCEPTO: WILMER FLORES MANCILLA,DEP.: BANCO UNION S.A. , PROCEDENCIA: BANCO UNION S.A., CHEQUE: 191486, FECHA DE EMISION:02/05/2023/DJBR"/>
    <m/>
    <m/>
    <m/>
    <m/>
    <m/>
    <m/>
    <n v="0"/>
    <n v="1422.07"/>
    <s v="NO_CONCILIADO"/>
  </r>
  <r>
    <x v="77"/>
    <m/>
    <x v="77"/>
    <x v="80"/>
    <s v="B21104630002"/>
    <s v="BOD"/>
    <n v="2110463"/>
    <m/>
    <s v="00293012001 DEP.DE CHEQ.AJENOS,RET.DE CAM.,CONCEPTO: OTROS INGRESOS - RECUPERACION DE RECURSOS,DEP.: FUNDACION CULTURAL-BCB , PROCEDENCIA: BANCO UNION S.A., CHEQUE: 584, FECHA DE EMISION:28/04/2023"/>
    <m/>
    <m/>
    <m/>
    <m/>
    <m/>
    <m/>
    <n v="0"/>
    <n v="16000"/>
    <s v="NO_CONCILIADO"/>
  </r>
  <r>
    <x v="38"/>
    <m/>
    <x v="38"/>
    <x v="80"/>
    <s v="B21104740002"/>
    <s v="BOD"/>
    <n v="2110474"/>
    <m/>
    <s v="00283012002 DEP.DE CHEQ.AJENOS,RET.DE CAM.,CONCEPTO: TRANSFEREMCIA DE RECURSOS SUBASTAS ECOLOGICAS- GESTION 2022,DEP.: ADUAN NACIONAL , PROCEDENCIA: BANCO UNION S.A., CHEQUE: 124, FECHA DE EMISION:02/05/2023"/>
    <m/>
    <m/>
    <m/>
    <m/>
    <m/>
    <m/>
    <n v="0"/>
    <n v="36558236.939999998"/>
    <s v="NO_CONCILIADO"/>
  </r>
  <r>
    <x v="74"/>
    <m/>
    <x v="74"/>
    <x v="80"/>
    <s v="S10596830003"/>
    <s v="COB"/>
    <n v="1059683"/>
    <m/>
    <s v="||TRANSFERENCIAS DEL EXTERIOR SEGUN MENSAJES SWIFT NROS. 6816 Y 6815 DE LA FECHA Y NOTA CITE: DGAC-10774/2022 DE FECHA 31/03/2022. (HRE-TGL-5031) REMITIDA POR LA DIRECCIÓN GENERAL DE AERONAUTICA CIVIL. (SECTOR PÚBLICO). DEBITO DE LA LIBRETA 0117012001 DGAC, REPOSICIÓN DE ÚTILES DE ESCRITORIO"/>
    <m/>
    <m/>
    <m/>
    <m/>
    <m/>
    <m/>
    <n v="50"/>
    <n v="0"/>
    <s v="NO_CONCILIADO"/>
  </r>
  <r>
    <x v="74"/>
    <m/>
    <x v="74"/>
    <x v="80"/>
    <s v="S10596810003"/>
    <s v="COB"/>
    <n v="1059681"/>
    <m/>
    <s v="||TRANSFERENCIAS DEL EXTERIOR SEGUN MENSAJE SWIFT N° 6919 DE LA FECHA Y NOTA CITE: DGAC-10774/2022 DE FECHA 31/03/2022. (HRE-TGL-5031) REMITIDA POR LA DIRECCIÓN GENERAL DE AERONAUTICA CIVIL. (SECTOR PÚBLICO). DEBITO DE LA LIBRETA 0117012001 DGAC, REPOSICIÓN DE ÚTILES DE ESCRITORIO"/>
    <m/>
    <m/>
    <m/>
    <m/>
    <m/>
    <m/>
    <n v="50"/>
    <n v="0"/>
    <s v="NO_CONCILIADO"/>
  </r>
  <r>
    <x v="74"/>
    <m/>
    <x v="74"/>
    <x v="80"/>
    <s v="S10596760003"/>
    <s v="COB"/>
    <n v="1059676"/>
    <m/>
    <s v="||TRANSFERENCIA DE FONDOS SEGÚN MENSAJES SWIFT NROS. 6827 Y 6826 DE LA FECHA Y NOTA CITE: DGAC-10774/2022 (HRE-TGL-5031) DE FECHA 31/3/2022 DE LA DIRECCIÓN GENERAL DE AERONÁUTICA CIVIL. (SECTOR PÚBLICO). DÉBITO DE LA LIBRETA 0117012001 DGAC, REPOSICIÓN DE ÚTILES DE ESCRITORIO."/>
    <m/>
    <m/>
    <m/>
    <m/>
    <m/>
    <m/>
    <n v="50"/>
    <n v="0"/>
    <s v="NO_CONCILIADO"/>
  </r>
  <r>
    <x v="74"/>
    <m/>
    <x v="74"/>
    <x v="80"/>
    <s v="S10596840003"/>
    <s v="COB"/>
    <n v="1059684"/>
    <m/>
    <s v="||TRANSFERENCIA DE FONDOS S/G MENSAJES SWIFT NROS. 6915 Y 6914 DE LA FECHA Y NOTA CITE DGAC/10774/2022 DE F.31.03.2022 (HRE-TGL-5031) DE LA DIRECCION GENERAL DE AERONAUTICA CIVIL (SECTOR PÚBLICO). DEBITO DE LA LIBRETA 0117012001 DGAC, REPOSICIÓN DE ÚTILES DE ESCRITORIO."/>
    <m/>
    <m/>
    <m/>
    <m/>
    <m/>
    <m/>
    <n v="50"/>
    <n v="0"/>
    <s v="NO_CONCILIADO"/>
  </r>
  <r>
    <x v="74"/>
    <m/>
    <x v="74"/>
    <x v="80"/>
    <s v="S10596890003"/>
    <s v="COB"/>
    <n v="1059689"/>
    <m/>
    <s v="||TRANSFERENCIA DE FONDOS S/G MENSAJES SWIFTS NROS.6840-6850, EN ATENCION A NOTA: DGAC-10774/2022 DE FECHA 31/3/2022 (HRE-TGL-5031) ENVIADO POR LA DIRECCION GENERAL DE AERONAUTICA CIVIL.(SECTOR PÚBLICO). DEBITO DE LA LIBRETA 0117012001 DGAC, REPOSICION ÚTILES DE ESCRITORIO."/>
    <m/>
    <m/>
    <m/>
    <m/>
    <m/>
    <m/>
    <n v="50"/>
    <n v="0"/>
    <s v="NO_CONCILIADO"/>
  </r>
  <r>
    <x v="74"/>
    <m/>
    <x v="74"/>
    <x v="80"/>
    <s v="S10596920003"/>
    <s v="COB"/>
    <n v="1059692"/>
    <m/>
    <s v="||TRANSFERENCIA DE FONDOS S/G MENSAJE SWIFT NRO.6820, EN ATENCION A NOTA: DGAC-10774/2022 DE FECHA 31/3/2022 (HRE-TGL-5031) ENVIADO POR LA DIRECCION GENERAL DE AERONAUTICA CIVIL.(SECTOR PÚBLICO). DEBITO DE LA LIBRETA 0117012001 DGAC, REPOSICION ÚTILES DE ESCRITORIO."/>
    <m/>
    <m/>
    <m/>
    <m/>
    <m/>
    <m/>
    <n v="50"/>
    <n v="0"/>
    <s v="NO_CONCILIADO"/>
  </r>
  <r>
    <x v="62"/>
    <m/>
    <x v="62"/>
    <x v="80"/>
    <s v="B21104330002"/>
    <s v="BOD"/>
    <n v="2110433"/>
    <m/>
    <s v="00206044301 DEP.DE CHEQ.AJENOS,RET.DE CAM.,CONCEPTO: DEPÓSITO POR SALDOS NO EJECUTADOS BID,DEP.: INE-ADM CENSO DE POBLACION Y VIVIENDA DA4 , PROCEDENCIA: BANCO UNION S.A., CHEQUE: 629, FECHA DE EMISION:02/05/2023"/>
    <m/>
    <m/>
    <m/>
    <m/>
    <m/>
    <m/>
    <n v="0"/>
    <n v="185.5"/>
    <s v="CONCILIADO_PARCIAL"/>
  </r>
  <r>
    <x v="54"/>
    <m/>
    <x v="54"/>
    <x v="81"/>
    <s v="O21107150002"/>
    <s v="BOD"/>
    <n v="2110715"/>
    <m/>
    <s v="00099021001 DEPOSITO DE EFECTIVO, DEPOSITANTE: GROVER ANTONIO FLORES ARANIBAR, CONCEPTO: CONVENIO DOBLE PERCEPCION, CUENTA DE DEPOSITO: CUENTA UNICA DEL TESORO/DJBR"/>
    <m/>
    <m/>
    <m/>
    <m/>
    <m/>
    <m/>
    <n v="0"/>
    <n v="1000"/>
    <s v="NO_CONCILIADO"/>
  </r>
  <r>
    <x v="58"/>
    <m/>
    <x v="58"/>
    <x v="81"/>
    <s v="O21107420002"/>
    <s v="BOD"/>
    <n v="2110742"/>
    <m/>
    <s v="00099021001 DEPOSITO DE EFECTIVO, DEPOSITANTE: GROVER ESTEBAN CHAVEZ MENDOZA, CONCEPTO: DEVOLUCION POR DOBLE PERCEPCION MES MARZO/2023, CUENTA DE DEPOSITO: CUENTA UNICA DEL TESORO/DJBR"/>
    <m/>
    <m/>
    <m/>
    <m/>
    <m/>
    <m/>
    <n v="0"/>
    <n v="836.1"/>
    <s v="NO_CONCILIADO"/>
  </r>
  <r>
    <x v="57"/>
    <m/>
    <x v="57"/>
    <x v="81"/>
    <s v="O21107430002"/>
    <s v="BOD"/>
    <n v="2110743"/>
    <m/>
    <s v="00099021001 DEPOSITO DE EFECTIVO, DEPOSITANTE: MARCEL HUMBERTO CLAURE QUEZADA, CONCEPTO: DEVOLUCION POR DOBLE PERCEPCION, CUENTA DE DEPOSITO: CUENTA UNICA DEL TESORO/DJBR"/>
    <m/>
    <m/>
    <m/>
    <m/>
    <m/>
    <m/>
    <n v="0"/>
    <n v="3670.55"/>
    <s v="NO_CONCILIADO"/>
  </r>
  <r>
    <x v="78"/>
    <m/>
    <x v="78"/>
    <x v="81"/>
    <s v="O21107440002"/>
    <s v="BOD"/>
    <n v="2110744"/>
    <m/>
    <s v="00099021001 DEPOSITO DE EFECTIVO, DEPOSITANTE: JORGE NINA BERNAL, CONCEPTO: DEVOLUCION POR DOBLE PERCEPCION DE ACUERDO A CONVENIO DE PAGOS N°004/2021, CUENTA DE DEPOSITO: CUENTA UNICA DEL TESORO/DJBR"/>
    <m/>
    <m/>
    <m/>
    <m/>
    <m/>
    <m/>
    <n v="0"/>
    <n v="900"/>
    <s v="NO_CONCILIADO"/>
  </r>
  <r>
    <x v="1"/>
    <m/>
    <x v="1"/>
    <x v="81"/>
    <s v="O21107580002"/>
    <s v="BOD"/>
    <n v="2110758"/>
    <m/>
    <s v="00099021001 DEPOSITO DE EFECTIVO, DEPOSITANTE: MOISES QUIZO ASISTIRI, CONCEPTO: DEVOLUCION POR DOBLE PERCEPCION, CUENTA DE DEPOSITO: CUENTA UNICA DEL TESORO"/>
    <m/>
    <m/>
    <m/>
    <m/>
    <m/>
    <m/>
    <n v="0"/>
    <n v="3091.62"/>
    <s v="NO_CONCILIADO"/>
  </r>
  <r>
    <x v="58"/>
    <m/>
    <x v="58"/>
    <x v="81"/>
    <s v="O21107590002"/>
    <s v="BOD"/>
    <n v="2110759"/>
    <m/>
    <s v="00132052001 DEPOSITO DE EFECTIVO, DEPOSITANTE: EINAR IRIARTE ALMENDRAS, CONCEPTO: SALDO DE FONDO EN AVANCE SEGUN SOLICITUD DE GASTO NRO 12, CUENTA DE DEPOSITO: CUENTA UNICA DEL TESORO"/>
    <m/>
    <m/>
    <m/>
    <m/>
    <m/>
    <m/>
    <n v="0"/>
    <n v="1772"/>
    <s v="NO_CONCILIADO"/>
  </r>
  <r>
    <x v="2"/>
    <m/>
    <x v="2"/>
    <x v="81"/>
    <s v="O21107930002"/>
    <s v="BOD"/>
    <n v="2110793"/>
    <m/>
    <s v="00046104203 DEPOSITO DE EFECTIVO, DEPOSITANTE: FRANKLIN GUIDO QUISPE CRUZ, CONCEPTO: REVERSION, CUENTA DE DEPOSITO: CUENTA UNICA DEL TESORO"/>
    <m/>
    <m/>
    <m/>
    <m/>
    <m/>
    <m/>
    <n v="0"/>
    <n v="1255.99"/>
    <s v="NO_CONCILIADO"/>
  </r>
  <r>
    <x v="44"/>
    <m/>
    <x v="44"/>
    <x v="81"/>
    <s v="O21108040002"/>
    <s v="BOD"/>
    <n v="2110804"/>
    <m/>
    <s v="00099021001 DEPOSITO DE EFECTIVO, DEPOSITANTE: JHOSELYN SARAVIA ALI CI. 11095086 LP, CONCEPTO: REVERSION DE BOLETA HABER MENSUAL ENERO 2023, CUENTA DE DEPOSITO: CUENTA UNICA DEL TESORO/DJBR"/>
    <m/>
    <m/>
    <m/>
    <m/>
    <m/>
    <m/>
    <n v="0"/>
    <n v="0.75"/>
    <s v="NO_CONCILIADO"/>
  </r>
  <r>
    <x v="19"/>
    <m/>
    <x v="19"/>
    <x v="81"/>
    <s v="Q18061610002"/>
    <s v="CRV"/>
    <n v="1806161"/>
    <m/>
    <s v="NUMERO DE LIBRETA CUT: 00595019201 OPERACIÓN E18 TRANSFERENCIA DEL SISTEMA FINANCIERO POR CUENTA DE TERCEROS A LA CUT TRANSFERENCIA PARA CUBRIR GASTOS DE ACTIVIDADES PREPARATORIAS Y DE FUNCIONAMIENTO DE LA GESTORA PUBLICA"/>
    <m/>
    <m/>
    <m/>
    <m/>
    <m/>
    <m/>
    <n v="0"/>
    <n v="26812679"/>
    <s v="NO_CONCILIADO"/>
  </r>
  <r>
    <x v="44"/>
    <m/>
    <x v="44"/>
    <x v="81"/>
    <s v="O21108050002"/>
    <s v="BOD"/>
    <n v="2110805"/>
    <m/>
    <s v="00099021001 DEPOSITO DE EFECTIVO, DEPOSITANTE: JHOSELYN SARAVIA ALI CI. 11095086 LP, CONCEPTO: REVERSION DE BOLETA HABER MENSUAL DE FEBRERO 2023, CUENTA DE DEPOSITO: CUENTA UNICA DEL TESORO/DJBR"/>
    <m/>
    <m/>
    <m/>
    <m/>
    <m/>
    <m/>
    <n v="0"/>
    <n v="0.75"/>
    <s v="NO_CONCILIADO"/>
  </r>
  <r>
    <x v="72"/>
    <m/>
    <x v="72"/>
    <x v="81"/>
    <s v="O21108080002"/>
    <s v="BOD"/>
    <n v="2110808"/>
    <m/>
    <s v="00081011101 DEPOSITO DE EFECTIVO, DEPOSITANTE: MINISTERIO DE OBRAS PUBLICAS, CONCEPTO: REPOSICION DE CREDENCIAL, CUENTA DE DEPOSITO: CUENTA UNICA DEL TESORO"/>
    <m/>
    <m/>
    <m/>
    <m/>
    <m/>
    <m/>
    <n v="0"/>
    <n v="25"/>
    <s v="NO_CONCILIADO"/>
  </r>
  <r>
    <x v="9"/>
    <m/>
    <x v="9"/>
    <x v="81"/>
    <s v="Q18061630002"/>
    <s v="CRV"/>
    <n v="1806163"/>
    <m/>
    <s v="NÚMERO DE LIBRETA CUT: 99031009.00 OPERACIÓN T01 TRANSFERENCIA DE FONDOS A LA CUT - TESORO DIRECTO DE BANCO UNION S.A. A CUENTA UNICA DEL TESORO CON NUMERO DE SOLICITUD = 8028726 Y NUMERO CORRELATIVO = 91320003052023375 TRANSFERENCIA VENTA DE BONOS TGN SOLICITUD VALORES UNION SA NI TGN 002/2023"/>
    <m/>
    <m/>
    <m/>
    <m/>
    <m/>
    <m/>
    <n v="0"/>
    <n v="140000"/>
    <s v="NO_CONCILIADO"/>
  </r>
  <r>
    <x v="24"/>
    <m/>
    <x v="24"/>
    <x v="81"/>
    <s v="O21108310002"/>
    <s v="BOD"/>
    <n v="2110831"/>
    <m/>
    <s v="00086011102 DEPOSITO DE EFECTIVO, DEPOSITANTE: INTERNATIONAL MUTEKI TRANSPORT SRL, CONCEPTO: MMAA-MULTAS POR CONTRAVENCIONES A LA LEY DE MEDIO AMBIENTE, CUENTA DE DEPOSITO: CUENTA UNICA DEL TESORO"/>
    <m/>
    <m/>
    <m/>
    <m/>
    <m/>
    <m/>
    <n v="0"/>
    <n v="600"/>
    <s v="NO_CONCILIADO"/>
  </r>
  <r>
    <x v="37"/>
    <m/>
    <x v="37"/>
    <x v="81"/>
    <s v="O21108330002"/>
    <s v="BOD"/>
    <n v="2110833"/>
    <m/>
    <s v="00548012001 DEPOSITO DE EFECTIVO, DEPOSITANTE: LUZ MARINA GUTIERREZ CHUQUIMIA, CONCEPTO: DEVOLUCION DEL 13%, CUENTA DE DEPOSITO: CUENTA UNICA DEL TESORO"/>
    <m/>
    <m/>
    <m/>
    <m/>
    <m/>
    <m/>
    <n v="0"/>
    <n v="145"/>
    <s v="NO_CONCILIADO"/>
  </r>
  <r>
    <x v="37"/>
    <m/>
    <x v="37"/>
    <x v="81"/>
    <s v="O21108340002"/>
    <s v="BOD"/>
    <n v="2110834"/>
    <m/>
    <s v="00548012001 DEPOSITO DE EFECTIVO, DEPOSITANTE: LUZ MARINA GUTIERREZ CHUQUIMIA, CONCEPTO: DEVOLUCION DEL 13%, CUENTA DE DEPOSITO: CUENTA UNICA DEL TESORO"/>
    <m/>
    <m/>
    <m/>
    <m/>
    <m/>
    <m/>
    <n v="0"/>
    <n v="242"/>
    <s v="NO_CONCILIADO"/>
  </r>
  <r>
    <x v="79"/>
    <m/>
    <x v="79"/>
    <x v="81"/>
    <s v="G22571100001"/>
    <s v="CVD"/>
    <n v="2257110"/>
    <m/>
    <s v="COBRO COSTOS DE PAPELERIA POR REGULARIZACION DE TRANSFERENCIA DEL EXTERIOR POR ORDEN DE CONSULADO GENERAL DE BOLIVIA EN ARGENTINA BUENOS AIRES REF.: RECAUDACION GESTORÍA CONSULAR POR EL MES DE MARZO 2023 LIB. 00010011102 MIN.RELACIONES EXTERIORES - GESTORIA CONSULAR LEY Nº 3108"/>
    <m/>
    <m/>
    <m/>
    <m/>
    <m/>
    <m/>
    <n v="50"/>
    <n v="0"/>
    <s v="NO_CONCILIADO"/>
  </r>
  <r>
    <x v="53"/>
    <m/>
    <x v="53"/>
    <x v="81"/>
    <s v="O21108450002"/>
    <s v="BOD"/>
    <n v="2110845"/>
    <m/>
    <s v="00041031107 DEPOSITO DE EFECTIVO, DEPOSITANTE: MARCO ANTONIO GALLARDO MARTINEZ, CONCEPTO: DEVOLUCION DE RECURSOS NO UTILIZADOS (GASTOS OPERATIVOS), CUENTA DE DEPOSITO: CUENTA UNICA DEL TESORO"/>
    <m/>
    <m/>
    <m/>
    <m/>
    <m/>
    <m/>
    <n v="0"/>
    <n v="360"/>
    <s v="NO_CONCILIADO"/>
  </r>
  <r>
    <x v="2"/>
    <m/>
    <x v="2"/>
    <x v="81"/>
    <s v="O21108470002"/>
    <s v="BOD"/>
    <n v="2110847"/>
    <m/>
    <s v="00046171101 DEPOSITO DE EFECTIVO, DEPOSITANTE: IMPORTADORA BESTPHARMA S.A., CONCEPTO: PAGO POR MULTA, CUENTA DE DEPOSITO: CUENTA UNICA DEL TESORO"/>
    <m/>
    <m/>
    <m/>
    <m/>
    <m/>
    <m/>
    <n v="0"/>
    <n v="2000"/>
    <s v="NO_CONCILIADO"/>
  </r>
  <r>
    <x v="53"/>
    <m/>
    <x v="53"/>
    <x v="81"/>
    <s v="O21108540002"/>
    <s v="BOD"/>
    <n v="2110854"/>
    <m/>
    <s v="00041031107 DEPOSITO DE EFECTIVO, DEPOSITANTE: IBMETRO, CONCEPTO: DEVOLUCION DE GASTOS DE TRANSPORTE DE PESAS PATRON PLANTA EBA, CUENTA DE DEPOSITO: CUENTA UNICA DEL TESORO"/>
    <m/>
    <m/>
    <m/>
    <m/>
    <m/>
    <m/>
    <n v="0"/>
    <n v="50"/>
    <s v="NO_CONCILIADO"/>
  </r>
  <r>
    <x v="40"/>
    <m/>
    <x v="40"/>
    <x v="81"/>
    <s v="G22572340003"/>
    <s v="COB"/>
    <n v="2257234"/>
    <m/>
    <s v="TRANSFERENCIA RECIBIDA DEL EXTERIOR SEGÚN MENSAJES SWIFT Nos. 6966-6965 (REM.EXT.) DE FECHA 03-05-2023 POR DESEMBOLSO DE BIRF PRÉSTAMO BIRF 8648-BO 36 LIBRETA N° 00291012002 ABC-RECURSOS PROPIOS REF.: UTILES DE ESCRITORIO"/>
    <m/>
    <m/>
    <m/>
    <m/>
    <m/>
    <m/>
    <n v="50"/>
    <n v="0"/>
    <s v="NO_CONCILIADO"/>
  </r>
  <r>
    <x v="31"/>
    <m/>
    <x v="31"/>
    <x v="81"/>
    <s v="G22573780002"/>
    <s v="CRV"/>
    <n v="2257378"/>
    <m/>
    <s v="TRANSFERENCIA DEL EXTERIOR SEGUN SWIFT NO.6931 Y NO.6930 DE FECHA 03/05/2023 ORDENANTE: ALFA NATURA DO BRASIL IMPORTACAO EXPORTACAO E COMERCIO DE PRODUCTOS LTD REF.: CRED SWF OF 23/05/02 YLB-GCO-0068-ODV/23-VEX LIB. 00597012001 RECURSOS PROPIOS VENTAS YLB"/>
    <m/>
    <m/>
    <m/>
    <m/>
    <m/>
    <m/>
    <n v="0"/>
    <n v="57624"/>
    <s v="NO_CONCILIADO"/>
  </r>
  <r>
    <x v="36"/>
    <m/>
    <x v="36"/>
    <x v="81"/>
    <s v="Q18063670002"/>
    <s v="CRV"/>
    <n v="1806367"/>
    <m/>
    <s v="NUMERO DE LIBRETA CUT: 03420102001 OPERACIÓN E18 TRANSFERENCIA DEL SISTEMA FINANCIERO POR CUENTA DE TERCEROS A LA CUT TRANSFERENCIA DE RECURSOS DEL FIDEICOMISO AEVIVIENDA"/>
    <m/>
    <m/>
    <m/>
    <m/>
    <m/>
    <m/>
    <n v="0"/>
    <n v="3708977.92"/>
    <s v="NO_CONCILIADO"/>
  </r>
  <r>
    <x v="31"/>
    <m/>
    <x v="31"/>
    <x v="81"/>
    <s v="G22573790001"/>
    <s v="CVD"/>
    <n v="2257379"/>
    <m/>
    <s v="COBRO COSTOS DE PAPELERIA SEGUN TRANSFERENCIA DEL EXTERIOR POR ORDEN DE ALFA NATURA DO BRASIL IMPORTACAO EXPORTACAO E COMERCIO DE PRODUCTOS LTD REF.: CRED SWF OF 23/05/02 YLB-GCO-0068-ODV/23-VEX LIB. 00597012001 RECURSOS PROPIOS VENTAS YLB"/>
    <m/>
    <m/>
    <m/>
    <m/>
    <m/>
    <m/>
    <n v="50"/>
    <n v="0"/>
    <s v="NO_CONCILIADO"/>
  </r>
  <r>
    <x v="46"/>
    <m/>
    <x v="46"/>
    <x v="81"/>
    <s v="G22573750001"/>
    <s v="CVD"/>
    <n v="2257375"/>
    <m/>
    <s v="COBRO COSTOS DE PAPELERIA SEGUN TRANSFERENCIA DEL EXTERIOR POR ORDEN DE COPA ENERGIA DISTRIBUIDORA DE GAS S A (SAO PAULO) REF.: CRED INV 785, 786 FECHA VALOR 2/05/2023 LIB. 00513062001 YPFB-OPERACIONES PLANTA DE SEPARACION DE LIQUIDOS RIO GRANDE"/>
    <m/>
    <m/>
    <m/>
    <m/>
    <m/>
    <m/>
    <n v="50"/>
    <n v="0"/>
    <s v="NO_CONCILIADO"/>
  </r>
  <r>
    <x v="46"/>
    <m/>
    <x v="46"/>
    <x v="81"/>
    <s v="G22573770001"/>
    <s v="CVD"/>
    <n v="2257377"/>
    <m/>
    <s v="COBRO COSTOS DE PAPELERIA SEGUN TRANSFERENCIA DEL EXTERIOR POR ORDEN DE OILY LUBRIFICANTES E QUIMICOS LTDA (BR/CAMPO GRANDE) REF.: CRED INV 003/2023 FECHA VALOR 2/05/2023 LIB. 00513062001 YPFB-OPERACIONES PLANTA DE SEPARACION DE LIQUIDOS RIO GRANDE"/>
    <m/>
    <m/>
    <m/>
    <m/>
    <m/>
    <m/>
    <n v="50"/>
    <n v="0"/>
    <s v="NO_CONCILIADO"/>
  </r>
  <r>
    <x v="46"/>
    <m/>
    <x v="46"/>
    <x v="81"/>
    <s v="G22573830001"/>
    <s v="CVD"/>
    <n v="2257383"/>
    <m/>
    <s v="COBRO COSTOS DE PAPELERIA SEGUN TRANSFERENCIA DEL EXTERIOR POR ORDEN DE COPA ENERGIA DISTRIBUIDORA DE GAS S A (SAO PAULO) REF.: CRED INV 787, 788, 789, 790, 793 FECHA VALOR 3/05/2023 LIB. 00513062001 YPFB-OPERACIONES PLANTA DE SEPARACION DE LIQUIDOS RIO GRANDE"/>
    <m/>
    <m/>
    <m/>
    <m/>
    <m/>
    <m/>
    <n v="50"/>
    <n v="0"/>
    <s v="NO_CONCILIADO"/>
  </r>
  <r>
    <x v="80"/>
    <m/>
    <x v="80"/>
    <x v="81"/>
    <s v="B21107350002"/>
    <s v="BOD"/>
    <n v="2110735"/>
    <m/>
    <s v="00580012001 DEP.DE CHEQ.AJENOS,RET.DE CAM.,CONCEPTO: REPOSICION ENERGIA ELECTRICA SUBARRENDATARIOS MESES MAYO,SEPTIEMBRE Y DICIEMBRE 2022,DEP.: DEPÓSITOS ADUANEROS BOLIVIANOS , PROCEDENCIA: BANCO UNION S.A., CHEQUE: 987, FECHA DE EMISION:28/04/2023"/>
    <m/>
    <m/>
    <m/>
    <m/>
    <m/>
    <m/>
    <n v="0"/>
    <n v="282.05"/>
    <s v="NO_CONCILIADO"/>
  </r>
  <r>
    <x v="80"/>
    <m/>
    <x v="80"/>
    <x v="81"/>
    <s v="B21107380002"/>
    <s v="BOD"/>
    <n v="2110738"/>
    <m/>
    <s v="00580012001 DEP.DE CHEQ.AJENOS,RET.DE CAM.,CONCEPTO: PAGO MULTAS SUBARRENDATARIOS MESES ENERO A MARZO 2023,DEP.: DEPÓSITOS ADUANEROS BOLIVIANOS , PROCEDENCIA: BANCO UNION S.A., CHEQUE: 990, FECHA DE EMISION:28/04/2023"/>
    <m/>
    <m/>
    <m/>
    <m/>
    <m/>
    <m/>
    <n v="0"/>
    <n v="509.02"/>
    <s v="NO_CONCILIADO"/>
  </r>
  <r>
    <x v="1"/>
    <m/>
    <x v="1"/>
    <x v="81"/>
    <s v="B21107680002"/>
    <s v="BOD"/>
    <n v="2110768"/>
    <m/>
    <s v="00099021001 DEP.DE CHEQ.AJENOS,RET.DE CAM.,CONCEPTO: DEVOLUCION AL TGN POR PERMISOS SIN GOCE DE HABER A FUNCIONARIOS DEL MHE,DEP.: MINISTERIO DE HIDROCARBUROS Y ENERGIAS , PROCEDENCIA: BANCO UNION S.A., CHEQUE: 226, FECHA DE EMISION:26/04/2023"/>
    <m/>
    <m/>
    <m/>
    <m/>
    <m/>
    <m/>
    <n v="0"/>
    <n v="2729.57"/>
    <s v="NO_CONCILIADO"/>
  </r>
  <r>
    <x v="36"/>
    <m/>
    <x v="36"/>
    <x v="81"/>
    <s v="B21107780002"/>
    <s v="BOD"/>
    <n v="2110778"/>
    <m/>
    <s v="00342012001 DEP.DE CHEQ.AJENOS,RET.DE CAM.,CONCEPTO: EJECUCION DE BOLETA DE GARANTIA SERIEDAD DE PROPUESTA-ORURO,DEP.: AGENCIA ESTATAL DE VIVIENDA AEVIVIENDA , PROCEDENCIA: BANCO UNION S.A., CHEQUE: 307, FECHA DE EMISION:19/04/2023"/>
    <m/>
    <m/>
    <m/>
    <m/>
    <m/>
    <m/>
    <n v="0"/>
    <n v="18092.12"/>
    <s v="NO_CONCILIADO"/>
  </r>
  <r>
    <x v="36"/>
    <m/>
    <x v="36"/>
    <x v="81"/>
    <s v="B21107790002"/>
    <s v="BOD"/>
    <n v="2110779"/>
    <m/>
    <s v="00342012001 DEP.DE CHEQ.AJENOS,RET.DE CAM.,CONCEPTO: DEVOLUCION POR PAGO EN DEMASIA POR CONCEPTO DE TASA DE RODAJE,DEP.: AGENCIA ESTATAL DE VIVIENDA AEVIVIENDA , PROCEDENCIA: BANCO UNION S.A., CHEQUE: 311, FECHA DE EMISION:26/04/2023"/>
    <m/>
    <m/>
    <m/>
    <m/>
    <m/>
    <m/>
    <n v="0"/>
    <n v="29"/>
    <s v="NO_CONCILIADO"/>
  </r>
  <r>
    <x v="24"/>
    <m/>
    <x v="24"/>
    <x v="81"/>
    <s v="B21107810002"/>
    <s v="BOD"/>
    <n v="2110781"/>
    <m/>
    <s v="00086031110 DEP.DE CHEQ.AJENOS,RET.DE CAM.,CONCEPTO: INGRESO GENERADOS POR SISCO MES DE ENERO DE GESTION 2023,DEP.: PARQUE NACIONAL AMBORO SERNAP , PROCEDENCIA: BANCO UNION S.A., CHEQUE: 1403, FECHA DE EMISION:19/04/2023"/>
    <m/>
    <m/>
    <m/>
    <m/>
    <m/>
    <m/>
    <n v="0"/>
    <n v="31620"/>
    <s v="NO_CONCILIADO"/>
  </r>
  <r>
    <x v="24"/>
    <m/>
    <x v="24"/>
    <x v="81"/>
    <s v="B21107840002"/>
    <s v="BOD"/>
    <n v="2110784"/>
    <m/>
    <s v="00086031110 DEP.DE CHEQ.AJENOS,RET.DE CAM.,CONCEPTO: INGRESO GENERADOS POR SISCO MES FEBRERO DE GESTION 2023,DEP.: PARQUE NACIONAL AMBORO SERNAP , PROCEDENCIA: BANCO UNION S.A., CHEQUE: 1404, FECHA DE EMISION:19/04/2023"/>
    <m/>
    <m/>
    <m/>
    <m/>
    <m/>
    <m/>
    <n v="0"/>
    <n v="15360"/>
    <s v="NO_CONCILIADO"/>
  </r>
  <r>
    <x v="24"/>
    <m/>
    <x v="24"/>
    <x v="81"/>
    <s v="B21107850002"/>
    <s v="BOD"/>
    <n v="2110785"/>
    <m/>
    <s v="00086031110 DEP.DE CHEQ.AJENOS,RET.DE CAM.,CONCEPTO: INGRESO GENERADOS POR SISCO MES MARZO DE GESTION 2023,DEP.: PARQUE NACIONAL AMBORO SERNAP , PROCEDENCIA: BANCO UNION S.A., CHEQUE: 1407, FECHA DE EMISION:19/04/2023"/>
    <m/>
    <m/>
    <m/>
    <m/>
    <m/>
    <m/>
    <n v="0"/>
    <n v="16180"/>
    <s v="NO_CONCILIADO"/>
  </r>
  <r>
    <x v="79"/>
    <m/>
    <x v="79"/>
    <x v="81"/>
    <s v="B21107940002"/>
    <s v="BOD"/>
    <n v="2110794"/>
    <m/>
    <s v="00010011101 DEP.DE CHEQ.AJENOS,RET.DE CAM.,CONCEPTO: DEVOLUCION DE PERMISO SIN GOCE DE HABERES,DEP.: MIN RELACIONES EXTERIORES , PROCEDENCIA: BANCO UNION S.A., CHEQUE: 113, FECHA DE EMISION:28/04/2023"/>
    <m/>
    <m/>
    <m/>
    <m/>
    <m/>
    <m/>
    <n v="0"/>
    <n v="11391.81"/>
    <s v="NO_CONCILIADO"/>
  </r>
  <r>
    <x v="46"/>
    <m/>
    <x v="46"/>
    <x v="81"/>
    <s v="G22575220001"/>
    <s v="CVD"/>
    <n v="2257522"/>
    <m/>
    <s v="COBRO COSTOS DE PAPELERIA SEGUN TRANSFERENCIA DEL EXTERIOR POR ORDEN DE ENERGIA ARGENTINA S.A. REF.: INV EXA-GJA-140/23 GAS NATURAL FECHA VALOR 3/05/2023 LIB. 00513012007 YPFB - RECURSOS NACIONALIZACIÓN"/>
    <m/>
    <m/>
    <m/>
    <m/>
    <m/>
    <m/>
    <n v="50"/>
    <n v="0"/>
    <s v="NO_CONCILIADO"/>
  </r>
  <r>
    <x v="46"/>
    <m/>
    <x v="46"/>
    <x v="81"/>
    <s v="S10597450001"/>
    <s v="COB"/>
    <n v="1059745"/>
    <m/>
    <s v="'COBRO DE'||ÚTILES DE ESCRITORIO POR EL COMPROBANTE NRO. 1059744 DE LA FECHA, S/G. NOTA CITE CITE PRS/GAFC-3496/2022 DE FECHA 16/12/2022 (HRE-TGL-19648) ENVIADA POR YACIMIENTOS PETROLIFEROS FISCALES BOLIVIANOS. DEBITO DE LA LIBRETA 00513022001 YPFB  OPERACIONES."/>
    <m/>
    <m/>
    <m/>
    <m/>
    <m/>
    <m/>
    <n v="50"/>
    <n v="0"/>
    <s v="NO_CONCILIADO"/>
  </r>
  <r>
    <x v="46"/>
    <m/>
    <x v="46"/>
    <x v="81"/>
    <s v="S10597470001"/>
    <s v="COB"/>
    <n v="1059747"/>
    <m/>
    <s v="'COBRO DE'||ÚTILES DE ESCRITORIO POR EL COMPROBANTE N°1059746 Y NOTA CITE: PRS/GAFC-3496/2022 DE FECHA 16/12/2022 (HRE-TGL-19648) DE YACIMIENTOS PETROLÍFEROS FISCALES BOLIVIANOS. (SECTOR PÚBLICO). DÉBITO DE LA LIBRETA 00513022001 YPFB - OPERACIONES, REPOSICIÓN DE ÚTILES DE ESCRITORIO."/>
    <m/>
    <m/>
    <m/>
    <m/>
    <m/>
    <m/>
    <n v="50"/>
    <n v="0"/>
    <s v="NO_CONCILIADO"/>
  </r>
  <r>
    <x v="23"/>
    <m/>
    <x v="23"/>
    <x v="82"/>
    <s v="O21110010002"/>
    <s v="BOD"/>
    <n v="2111001"/>
    <m/>
    <s v="00016011101 DEPOSITO DE EFECTIVO, DEPOSITANTE: ELIZABETH MAYDANA, CONCEPTO: POR PAGO DEL ALQUILER DEL SALON AVELINO SIÑANI, CUENTA DE DEPOSITO: CUENTA UNICA DEL TESORO"/>
    <m/>
    <m/>
    <m/>
    <m/>
    <m/>
    <m/>
    <n v="0"/>
    <n v="2000"/>
    <s v="NO_CONCILIADO"/>
  </r>
  <r>
    <x v="53"/>
    <m/>
    <x v="53"/>
    <x v="82"/>
    <s v="O21110150002"/>
    <s v="BOD"/>
    <n v="2111015"/>
    <m/>
    <s v="00041031107 DEPOSITO DE EFECTIVO, DEPOSITANTE: IBMETRO, CONCEPTO: DEVOLUCION DE GASTOS DE TRANSPORTE TERRESTRE, CUENTA DE DEPOSITO: CUENTA UNICA DEL TESORO"/>
    <m/>
    <m/>
    <m/>
    <m/>
    <m/>
    <m/>
    <n v="0"/>
    <n v="10"/>
    <s v="NO_CONCILIADO"/>
  </r>
  <r>
    <x v="42"/>
    <m/>
    <x v="42"/>
    <x v="82"/>
    <s v="O21110210002"/>
    <s v="BOD"/>
    <n v="2111021"/>
    <m/>
    <s v="00389022001 DEPOSITO DE EFECTIVO, DEPOSITANTE: NAABOL, CONCEPTO: DEVOLUCION DE FONDOS PREV N°534/2022 DA(02), CUENTA DE DEPOSITO: CUENTA UNICA DEL TESORO"/>
    <m/>
    <m/>
    <m/>
    <m/>
    <m/>
    <m/>
    <n v="0"/>
    <n v="2200"/>
    <s v="NO_CONCILIADO"/>
  </r>
  <r>
    <x v="1"/>
    <m/>
    <x v="1"/>
    <x v="82"/>
    <s v="O21110270002"/>
    <s v="BOD"/>
    <n v="2111027"/>
    <m/>
    <s v="00099021001 DEPOSITO DE EFECTIVO, DEPOSITANTE: URSINA MANUELO CORNEJO, CONCEPTO: DEVOLUCION COBRO INDEBIDO POR INCONSISTENCIA DE COTIZACIONES SENASIR, CUENTA DE DEPOSITO: CUENTA UNICA DEL TESORO"/>
    <m/>
    <m/>
    <m/>
    <m/>
    <m/>
    <m/>
    <n v="0"/>
    <n v="2945"/>
    <s v="NO_CONCILIADO"/>
  </r>
  <r>
    <x v="1"/>
    <m/>
    <x v="1"/>
    <x v="82"/>
    <s v="O21110510002"/>
    <s v="BOD"/>
    <n v="2111051"/>
    <m/>
    <s v="00099021001 DEPOSITO DE EFECTIVO, DEPOSITANTE: ROSSMARY BARRERA VINO, CONCEPTO: PAGO POR CONVENIO CON SENASIR, CUENTA DE DEPOSITO: CUENTA UNICA DEL TESORO"/>
    <m/>
    <m/>
    <m/>
    <m/>
    <m/>
    <m/>
    <n v="0"/>
    <n v="1140"/>
    <s v="NO_CONCILIADO"/>
  </r>
  <r>
    <x v="81"/>
    <m/>
    <x v="81"/>
    <x v="82"/>
    <s v="O21110520002"/>
    <s v="BOD"/>
    <n v="2111052"/>
    <m/>
    <s v="00599072001 DEPOSITO DE EFECTIVO, DEPOSITANTE: EMPRESA BOLIVIANA DE ALIMENTOS Y DERIVADOS - EBA, CONCEPTO: DEVOLUCION DE RECURSOS NO UTILIZADOS, GISELLE NOELIA MIRANDA MOYA, CUENTA DE DEPOSITO: CUENTA UNICA DEL TESORO"/>
    <m/>
    <m/>
    <m/>
    <m/>
    <m/>
    <m/>
    <n v="0"/>
    <n v="750"/>
    <s v="NO_CONCILIADO"/>
  </r>
  <r>
    <x v="81"/>
    <m/>
    <x v="81"/>
    <x v="82"/>
    <s v="O21110540002"/>
    <s v="BOD"/>
    <n v="2111054"/>
    <m/>
    <s v="00599072001 DEPOSITO DE EFECTIVO, DEPOSITANTE: EMPRESA BOLIVIANA DE ALIMENTOS Y DERIVADOS - EBA, CONCEPTO: DEVOLUCION DE RECURSOS NO UTILIZADOS, GISELLE NOELIA MIRANDA MOYA, CUENTA DE DEPOSITO: CUENTA UNICA DEL TESORO"/>
    <m/>
    <m/>
    <m/>
    <m/>
    <m/>
    <m/>
    <n v="0"/>
    <n v="1800"/>
    <s v="NO_CONCILIADO"/>
  </r>
  <r>
    <x v="1"/>
    <m/>
    <x v="1"/>
    <x v="82"/>
    <s v="O21110600002"/>
    <s v="BOD"/>
    <n v="2111060"/>
    <m/>
    <s v="00099021001 DEPOSITO DE EFECTIVO, DEPOSITANTE: JUAN ANGEL CORONEL SARDON CI.6136125, CONCEPTO: DEVOLUCION AL SENASIR COACTIVO SOCIAL, CUENTA DE DEPOSITO: CUENTA UNICA DEL TESORO"/>
    <m/>
    <m/>
    <m/>
    <m/>
    <m/>
    <m/>
    <n v="0"/>
    <n v="3513.93"/>
    <s v="NO_CONCILIADO"/>
  </r>
  <r>
    <x v="1"/>
    <m/>
    <x v="1"/>
    <x v="82"/>
    <s v="O21110670002"/>
    <s v="BOD"/>
    <n v="2111067"/>
    <m/>
    <s v="00099021001 DEPOSITO DE EFECTIVO, DEPOSITANTE: YHOLA JUANITA YANARICO GABINCHA, CONCEPTO: COBRO INDEBIDO POR NUEVAS NUPCIAS, CUENTA DE DEPOSITO: CUENTA UNICA DEL TESORO"/>
    <m/>
    <m/>
    <m/>
    <m/>
    <m/>
    <m/>
    <n v="0"/>
    <n v="2205"/>
    <s v="NO_CONCILIADO"/>
  </r>
  <r>
    <x v="23"/>
    <m/>
    <x v="23"/>
    <x v="82"/>
    <s v="O21110720002"/>
    <s v="BOD"/>
    <n v="2111072"/>
    <m/>
    <s v="00016011101 DEPOSITO DE EFECTIVO, DEPOSITANTE: UNIDAD EDUCATIVA TECNICO HUMANISTICO URUGUAY, CONCEPTO: ALQUILER AUDITORIO AVELI NO SIÑANI, CUENTA DE DEPOSITO: CUENTA UNICA DEL TESORO"/>
    <m/>
    <m/>
    <m/>
    <m/>
    <m/>
    <m/>
    <n v="0"/>
    <n v="2000"/>
    <s v="NO_CONCILIADO"/>
  </r>
  <r>
    <x v="82"/>
    <m/>
    <x v="82"/>
    <x v="82"/>
    <s v="O21110740002"/>
    <s v="BOD"/>
    <n v="2111074"/>
    <m/>
    <s v="00047081101 DEPOSITO DE EFECTIVO, DEPOSITANTE: MIGUEL ANGEL VIA JARPA CI 12857363 SC, CONCEPTO: DEVOLUCION DE FONDOS NO UTILIZADOS, CUENTA DE DEPOSITO: CUENTA UNICA DEL TESORO"/>
    <m/>
    <m/>
    <m/>
    <m/>
    <m/>
    <m/>
    <n v="0"/>
    <n v="346"/>
    <s v="NO_CONCILIADO"/>
  </r>
  <r>
    <x v="82"/>
    <m/>
    <x v="82"/>
    <x v="82"/>
    <s v="O21110760002"/>
    <s v="BOD"/>
    <n v="2111076"/>
    <m/>
    <s v="00047081101 DEPOSITO DE EFECTIVO, DEPOSITANTE: MARTHA QUEREMA GUATIA CI 5594326 BE, CONCEPTO: DEVOLUCION DE FONDOS NO UTILIZADOS, CUENTA DE DEPOSITO: CUENTA UNICA DEL TESORO"/>
    <m/>
    <m/>
    <m/>
    <m/>
    <m/>
    <m/>
    <n v="0"/>
    <n v="346"/>
    <s v="NO_CONCILIADO"/>
  </r>
  <r>
    <x v="70"/>
    <m/>
    <x v="70"/>
    <x v="82"/>
    <s v="O21110820002"/>
    <s v="BOD"/>
    <n v="2111082"/>
    <m/>
    <s v="00594012001 DEPOSITO DE EFECTIVO, DEPOSITANTE: RUDDY VELASQUEZ ENCINAS, CONCEPTO: DEVOLUCION VIATICOS EN DEMASIA S/NOTA ASP-B/DAJ/CE-1784/2022, CUENTA DE DEPOSITO: CUENTA UNICA DEL TESORO"/>
    <m/>
    <m/>
    <m/>
    <m/>
    <m/>
    <m/>
    <n v="0"/>
    <n v="504.26"/>
    <s v="NO_CONCILIADO"/>
  </r>
  <r>
    <x v="27"/>
    <m/>
    <x v="27"/>
    <x v="82"/>
    <s v="O21110860002"/>
    <s v="BOD"/>
    <n v="2111086"/>
    <m/>
    <s v="00099021001 DEPOSITO DE EFECTIVO, DEPOSITANTE: ABEL GERSON ROJAS PEÑALOZA - AGETIC, CONCEPTO: DEVOLUCION REFRIGERIOS EX FUNCIONARIOS DE PLANTA GESTION -2022, CUENTA DE DEPOSITO: CUENTA UNICA DEL TESORO"/>
    <m/>
    <m/>
    <m/>
    <m/>
    <m/>
    <m/>
    <n v="0"/>
    <n v="396"/>
    <s v="NO_CONCILIADO"/>
  </r>
  <r>
    <x v="75"/>
    <m/>
    <x v="75"/>
    <x v="82"/>
    <s v="O21110880002"/>
    <s v="BOD"/>
    <n v="2111088"/>
    <m/>
    <s v="00660012006 DEPOSITO DE EFECTIVO, DEPOSITANTE: ORGANO JUDICIAL - DISTRITO LA PAZ, CONCEPTO: RECUPERACION DE VIATICOS GESTION 2019 ALDO ALEX CASTRO QUEVEDO, CUENTA DE DEPOSITO: CUENTA UNICA DEL TESORO"/>
    <m/>
    <m/>
    <m/>
    <m/>
    <m/>
    <m/>
    <n v="0"/>
    <n v="371"/>
    <s v="NO_CONCILIADO"/>
  </r>
  <r>
    <x v="27"/>
    <m/>
    <x v="27"/>
    <x v="82"/>
    <s v="O21110890002"/>
    <s v="BOD"/>
    <n v="2111089"/>
    <m/>
    <s v="00099021001 DEPOSITO DE EFECTIVO, DEPOSITANTE: ABEL GERSON ROJAS PEÑALOZA - AGETIC, CONCEPTO: DEVOLUCION DE REFRIGERIOS EX CONSULTORES INDIVIDUALES DE LINEA GESTION -2022, CUENTA DE DEPOSITO: CUENTA UNICA DEL TESORO"/>
    <m/>
    <m/>
    <m/>
    <m/>
    <m/>
    <m/>
    <n v="0"/>
    <n v="72"/>
    <s v="NO_CONCILIADO"/>
  </r>
  <r>
    <x v="83"/>
    <m/>
    <x v="83"/>
    <x v="82"/>
    <s v="O21110910002"/>
    <s v="BOD"/>
    <n v="2111091"/>
    <m/>
    <s v="00053014101 DEPOSITO DE EFECTIVO, DEPOSITANTE: RODOLFO MAMANI QUISPE, CONCEPTO: DEVOLUCION DE FONDO EN AVANCE COMBUSTIBLE GASOLINA, CUENTA DE DEPOSITO: CUENTA UNICA DEL TESORO"/>
    <m/>
    <m/>
    <m/>
    <m/>
    <m/>
    <m/>
    <n v="0"/>
    <n v="449.69"/>
    <s v="NO_CONCILIADO"/>
  </r>
  <r>
    <x v="1"/>
    <m/>
    <x v="1"/>
    <x v="82"/>
    <s v="O21110960002"/>
    <s v="BOD"/>
    <n v="2111096"/>
    <m/>
    <s v="00099021001 DEPOSITO DE EFECTIVO, DEPOSITANTE: ELIANA VARGAS ALVARADO, CONCEPTO: DEVOLUCION PREVENTIVO 771, CUENTA DE DEPOSITO: CUENTA UNICA DEL TESORO"/>
    <m/>
    <m/>
    <m/>
    <m/>
    <m/>
    <m/>
    <n v="0"/>
    <n v="3000"/>
    <s v="NO_CONCILIADO"/>
  </r>
  <r>
    <x v="66"/>
    <m/>
    <x v="66"/>
    <x v="82"/>
    <s v="O21110990002"/>
    <s v="BOD"/>
    <n v="2111099"/>
    <m/>
    <s v="00670012003 DEPOSITO DE EFECTIVO, DEPOSITANTE: JUAN JORGE JIMENEZ JARRO, CONCEPTO: DEPÓSITO PARA CREDENCIAL, CUENTA DE DEPOSITO: CUENTA UNICA DEL TESORO"/>
    <m/>
    <m/>
    <m/>
    <m/>
    <m/>
    <m/>
    <n v="0"/>
    <n v="50"/>
    <s v="NO_CONCILIADO"/>
  </r>
  <r>
    <x v="72"/>
    <m/>
    <x v="72"/>
    <x v="82"/>
    <s v="O21111090002"/>
    <s v="BOD"/>
    <n v="2111109"/>
    <m/>
    <s v="00081011101 DEPOSITO DE EFECTIVO, DEPOSITANTE: WILMER LIONEL PANTOJA LOPEZ, CONCEPTO: REPOSICION DE CREDENCIAL, CUENTA DE DEPOSITO: CUENTA UNICA DEL TESORO"/>
    <m/>
    <m/>
    <m/>
    <m/>
    <m/>
    <m/>
    <n v="0"/>
    <n v="25"/>
    <s v="NO_CONCILIADO"/>
  </r>
  <r>
    <x v="66"/>
    <m/>
    <x v="66"/>
    <x v="82"/>
    <s v="O21111000002"/>
    <s v="BOD"/>
    <n v="2111100"/>
    <m/>
    <s v="00099021001 DEPOSITO DE EFECTIVO, DEPOSITANTE: FRANCISCO VARGAS CAMACHO, CONCEPTO: PAGO DE DEVOLUCION REFRIGERIO CORRRESPONDIENTE A FEBRERO DE FRANCISCO VARGAS CAMACHO, CUENTA DE DEPOSITO: CUENTA UNICA DEL TESORO/DJBR"/>
    <m/>
    <m/>
    <m/>
    <m/>
    <m/>
    <m/>
    <n v="0"/>
    <n v="54"/>
    <s v="NO_CONCILIADO"/>
  </r>
  <r>
    <x v="66"/>
    <m/>
    <x v="66"/>
    <x v="82"/>
    <s v="O21111020002"/>
    <s v="BOD"/>
    <n v="2111102"/>
    <m/>
    <s v="00099021001 DEPOSITO DE EFECTIVO, DEPOSITANTE: MARCIO MARIO ORTIZ SEJAS, CONCEPTO: DEVOLUCION DE REFRIGERIO CORRESPONDIENTE A MARZO DE MARCIO MARIO ORTIZ SEJAS, CUENTA DE DEPOSITO: CUENTA UNICA DEL TESORO/DJBR"/>
    <m/>
    <m/>
    <m/>
    <m/>
    <m/>
    <m/>
    <n v="0"/>
    <n v="18"/>
    <s v="NO_CONCILIADO"/>
  </r>
  <r>
    <x v="38"/>
    <m/>
    <x v="38"/>
    <x v="82"/>
    <s v="O21111160002"/>
    <s v="BOD"/>
    <n v="2111116"/>
    <m/>
    <s v="00283042001 DEPOSITO DE EFECTIVO, DEPOSITANTE: ADUANA NACIONAL-REGIONAL ORURO, CONCEPTO: DEVOLUCION DE VIATICOS (JOSE ALFREDO GOMEZ VILLALPANDO), CUENTA DE DEPOSITO: CUENTA UNICA DEL TESORO"/>
    <m/>
    <m/>
    <m/>
    <m/>
    <m/>
    <m/>
    <n v="0"/>
    <n v="225"/>
    <s v="NO_CONCILIADO"/>
  </r>
  <r>
    <x v="38"/>
    <m/>
    <x v="38"/>
    <x v="82"/>
    <s v="O21111180002"/>
    <s v="BOD"/>
    <n v="2111118"/>
    <m/>
    <s v="00283042001 DEPOSITO DE EFECTIVO, DEPOSITANTE: ADUANA NACIONAL-REGIONAL ORURO, CONCEPTO: DEVOLUCION DE VIATICOS (YESSICA JHOSSELYN FLORES CHAVEZ), CUENTA DE DEPOSITO: CUENTA UNICA DEL TESORO"/>
    <m/>
    <m/>
    <m/>
    <m/>
    <m/>
    <m/>
    <n v="0"/>
    <n v="600"/>
    <s v="NO_CONCILIADO"/>
  </r>
  <r>
    <x v="38"/>
    <m/>
    <x v="38"/>
    <x v="82"/>
    <s v="O21111190002"/>
    <s v="BOD"/>
    <n v="2111119"/>
    <m/>
    <s v="00283042001 DEPOSITO DE EFECTIVO, DEPOSITANTE: ADUANA NACIONAL-REGIONAL ORURO, CONCEPTO: DEVOLUCION DE VIATICOS (MERY LAURA CRUZ CHOQUETOPA), CUENTA DE DEPOSITO: CUENTA UNICA DEL TESORO"/>
    <m/>
    <m/>
    <m/>
    <m/>
    <m/>
    <m/>
    <n v="0"/>
    <n v="1125"/>
    <s v="NO_CONCILIADO"/>
  </r>
  <r>
    <x v="38"/>
    <m/>
    <x v="38"/>
    <x v="82"/>
    <s v="O21111210002"/>
    <s v="BOD"/>
    <n v="2111121"/>
    <m/>
    <s v="00283042001 DEPOSITO DE EFECTIVO, DEPOSITANTE: ADUANA NACIONAL-REGIONAL ORURO, CONCEPTO: DEVOLUCION DE VIATICOS (JUAN GABRIEL CARRION MARTINEZ), CUENTA DE DEPOSITO: CUENTA UNICA DEL TESORO"/>
    <m/>
    <m/>
    <m/>
    <m/>
    <m/>
    <m/>
    <n v="0"/>
    <n v="750"/>
    <s v="NO_CONCILIADO"/>
  </r>
  <r>
    <x v="38"/>
    <m/>
    <x v="38"/>
    <x v="82"/>
    <s v="O21111220002"/>
    <s v="BOD"/>
    <n v="2111122"/>
    <m/>
    <s v="00283042001 DEPOSITO DE EFECTIVO, DEPOSITANTE: ADUANA NACIONAL-REGIONAL ORURO, CONCEPTO: DEVOLUCION DE VIATICOS(RONALD CHOQUE GUISBERT), CUENTA DE DEPOSITO: CUENTA UNICA DEL TESORO"/>
    <m/>
    <m/>
    <m/>
    <m/>
    <m/>
    <m/>
    <n v="0"/>
    <n v="150"/>
    <s v="NO_CONCILIADO"/>
  </r>
  <r>
    <x v="38"/>
    <m/>
    <x v="38"/>
    <x v="82"/>
    <s v="O21111230002"/>
    <s v="BOD"/>
    <n v="2111123"/>
    <m/>
    <s v="00283042001 DEPOSITO DE EFECTIVO, DEPOSITANTE: ADUANA NACIONAL-REGIONAL ORURO, CONCEPTO: DEVOLUCION DE VIATICOS (GUILLERMO ANTONIO AQUINO VACA DIEZ), CUENTA DE DEPOSITO: CUENTA UNICA DEL TESORO"/>
    <m/>
    <m/>
    <m/>
    <m/>
    <m/>
    <m/>
    <n v="0"/>
    <n v="225"/>
    <s v="NO_CONCILIADO"/>
  </r>
  <r>
    <x v="38"/>
    <m/>
    <x v="38"/>
    <x v="82"/>
    <s v="O21111240002"/>
    <s v="BOD"/>
    <n v="2111124"/>
    <m/>
    <s v="00283042001 DEPOSITO DE EFECTIVO, DEPOSITANTE: ADUANA NACIONAL-REGIONAL ORURO, CONCEPTO: DEVOLUCION DE VIATICOS (RODRIGO ERICK GONZALES SANDOVAL), CUENTA DE DEPOSITO: CUENTA UNICA DEL TESORO"/>
    <m/>
    <m/>
    <m/>
    <m/>
    <m/>
    <m/>
    <n v="0"/>
    <n v="225"/>
    <s v="NO_CONCILIADO"/>
  </r>
  <r>
    <x v="38"/>
    <m/>
    <x v="38"/>
    <x v="82"/>
    <s v="O21111250002"/>
    <s v="BOD"/>
    <n v="2111125"/>
    <m/>
    <s v="00283042001 DEPOSITO DE EFECTIVO, DEPOSITANTE: ADUANA NACIONAL-REGIONAL ORURO, CONCEPTO: DEVOLUCION DE VIATICOS (CESIA YANETH MAMANI FITA), CUENTA DE DEPOSITO: CUENTA UNICA DEL TESORO"/>
    <m/>
    <m/>
    <m/>
    <m/>
    <m/>
    <m/>
    <n v="0"/>
    <n v="75"/>
    <s v="NO_CONCILIADO"/>
  </r>
  <r>
    <x v="38"/>
    <m/>
    <x v="38"/>
    <x v="82"/>
    <s v="O21111260002"/>
    <s v="BOD"/>
    <n v="2111126"/>
    <m/>
    <s v="00283042001 DEPOSITO DE EFECTIVO, DEPOSITANTE: ADUANA NACIONAL-REGIONAL ORURO, CONCEPTO: DEVOLUCION DE VIATICOS (MONICA GABRIELA CARVALLO COLQUE), CUENTA DE DEPOSITO: CUENTA UNICA DEL TESORO"/>
    <m/>
    <m/>
    <m/>
    <m/>
    <m/>
    <m/>
    <n v="0"/>
    <n v="75"/>
    <s v="NO_CONCILIADO"/>
  </r>
  <r>
    <x v="53"/>
    <m/>
    <x v="53"/>
    <x v="82"/>
    <s v="O21111340002"/>
    <s v="BOD"/>
    <n v="2111134"/>
    <m/>
    <s v="00041031107 DEPOSITO DE EFECTIVO, DEPOSITANTE: LIMBERT PINTO GUTIERREZ, CONCEPTO: DEVOLUCION DE GASTOS - VIAJE A ORURO, CUENTA DE DEPOSITO: CUENTA UNICA DEL TESORO"/>
    <m/>
    <m/>
    <m/>
    <m/>
    <m/>
    <m/>
    <n v="0"/>
    <n v="475"/>
    <s v="NO_CONCILIADO"/>
  </r>
  <r>
    <x v="49"/>
    <m/>
    <x v="49"/>
    <x v="82"/>
    <s v="G22587880002"/>
    <s v="CRV"/>
    <n v="2258788"/>
    <m/>
    <s v="REGULARIZACION DE TRANSFERENCIA DEL EXTERIOR SEGUN SWIFT NO.6799 Y NO.6798 DE FECHA 04/05/2023 ORDENANTE: BOLIVIANA DE AVIACIÓN - BOA INC REF.: FACTURA 1024 LIB. 00525012001 LBP-TRANSPORTES AEREOS BOLIVIANOS (4030001162)"/>
    <m/>
    <m/>
    <m/>
    <m/>
    <m/>
    <m/>
    <n v="0"/>
    <n v="153218.1"/>
    <s v="NO_CONCILIADO"/>
  </r>
  <r>
    <x v="55"/>
    <m/>
    <x v="55"/>
    <x v="82"/>
    <s v="O21111460002"/>
    <s v="BOD"/>
    <n v="2111146"/>
    <m/>
    <s v="00015011107 DEPOSITO DE EFECTIVO, DEPOSITANTE: PROMID, CONCEPTO: PAGO CONSUMO ENERGIA ELECTRICA ABRIL/23, CUENTA DE DEPOSITO: CUENTA UNICA DEL TESORO"/>
    <m/>
    <m/>
    <m/>
    <m/>
    <m/>
    <m/>
    <n v="0"/>
    <n v="323.27999999999997"/>
    <s v="NO_CONCILIADO"/>
  </r>
  <r>
    <x v="83"/>
    <m/>
    <x v="83"/>
    <x v="82"/>
    <s v="O21111530002"/>
    <s v="BOD"/>
    <n v="2111153"/>
    <m/>
    <s v="00099021001 DEPOSITO DE EFECTIVO, DEPOSITANTE: MAURICIO BUSTAMANTE RIVERO, CONCEPTO: DEVOLUCION SALDO FONDOS EN AVANCE PASAJE AL EXTERIOR, CUENTA DE DEPOSITO: CUENTA UNICA DEL TESORO/DJBR"/>
    <m/>
    <m/>
    <m/>
    <m/>
    <m/>
    <m/>
    <n v="0"/>
    <n v="2210"/>
    <s v="NO_CONCILIADO"/>
  </r>
  <r>
    <x v="84"/>
    <m/>
    <x v="84"/>
    <x v="82"/>
    <s v="B21110250002"/>
    <s v="BOD"/>
    <n v="2111025"/>
    <m/>
    <s v="00591012001 DEP.DE CHEQ.AJENOS,RET.DE CAM.,CONCEPTO: DEPÓSITOS NO IDENTIFICADOS POR ALQUILERES Y PUBLICIDAD GESTION 2022 SG HR MT/2023-05179 Y DOC. ADJ,DEP.: EMP. ESTATAL DE TRANSPORTE POR CABLE MI TELEFERICO"/>
    <m/>
    <m/>
    <m/>
    <m/>
    <m/>
    <m/>
    <n v="0"/>
    <n v="546319.25"/>
    <s v="NO_CONCILIADO"/>
  </r>
  <r>
    <x v="84"/>
    <m/>
    <x v="84"/>
    <x v="82"/>
    <s v="B21110240002"/>
    <s v="BOD"/>
    <n v="2111024"/>
    <m/>
    <s v="00591012001 DEP.DE CHEQ.AJENOS,RET.DE CAM.,CONCEPTO: DEPÓSITOS NO IDENTIFICADOS POR ALQUILERES Y PUBLICIDAD GESTION 2022 SG HR MT/2023-05975 Y DOC. ADJ,DEP.: EMP. ESTATAL DE TRANSPORTE POR CABLE MI TELEFERICO"/>
    <m/>
    <m/>
    <m/>
    <m/>
    <m/>
    <m/>
    <n v="0"/>
    <n v="799345.99"/>
    <s v="NO_CONCILIADO"/>
  </r>
  <r>
    <x v="84"/>
    <m/>
    <x v="84"/>
    <x v="82"/>
    <s v="B21110260002"/>
    <s v="BOD"/>
    <n v="2111026"/>
    <m/>
    <s v="00591012001 DEP.DE CHEQ.AJENOS,RET.DE CAM.,CONCEPTO: DEPÓSITOS POR EXTRAVIO DE CREDENCIALES SEGUN BOLETAS DE DEPÓSITOS Y HOJAS DE RUTAS Y DOC. ADJ,DEP.: EMP. ESTATAL DE TRANSPORTE POR CABLE MI TELEFERICO"/>
    <m/>
    <m/>
    <m/>
    <m/>
    <m/>
    <m/>
    <n v="0"/>
    <n v="2150"/>
    <s v="NO_CONCILIADO"/>
  </r>
  <r>
    <x v="84"/>
    <m/>
    <x v="84"/>
    <x v="82"/>
    <s v="B21110280002"/>
    <s v="BOD"/>
    <n v="2111028"/>
    <m/>
    <s v="00591012001 DEP.DE CHEQ.AJENOS,RET.DE CAM.,CONCEPTO: DEPÓSITOS NO IDENTIFICADOS POR ALQUILERES Y PUBLICIDAD GESTION 2023 SG HR MT/2023-01173 Y DOC. ADJ,DEP.: EMP. ESTATAL DE TRANSPORTE POR CABLE MI TELEFERICO"/>
    <m/>
    <m/>
    <m/>
    <m/>
    <m/>
    <m/>
    <n v="0"/>
    <n v="121909.38"/>
    <s v="NO_CONCILIADO"/>
  </r>
  <r>
    <x v="1"/>
    <m/>
    <x v="1"/>
    <x v="82"/>
    <s v="B21110300002"/>
    <s v="BOD"/>
    <n v="2111030"/>
    <m/>
    <s v="00099021001 DEP.DE CHEQ.AJENOS,RET.DE CAM.,CONCEPTO: DEVOLUCION DE CC NO COBRADA ENERO 2023,DEP.: LA VITALICIA SEGUROS Y REASEGUROS DE VIDA SA , PROCEDENCIA: BANCO BISA S.A., CHEQUE: 1867425, FECHA DE EMISION:03/05/2023"/>
    <m/>
    <m/>
    <m/>
    <m/>
    <m/>
    <m/>
    <n v="0"/>
    <n v="3165.71"/>
    <s v="NO_CONCILIADO"/>
  </r>
  <r>
    <x v="85"/>
    <m/>
    <x v="85"/>
    <x v="82"/>
    <s v="B21110550002"/>
    <s v="BOD"/>
    <n v="2111055"/>
    <m/>
    <s v="00223012001 DEP.DE CHEQ.AJENOS,RET.DE CAM.,CONCEPTO: DESCUENTO SIN GOCE DE HABERES PERSONAL DE PLANTA Y CONSULTOR DE LINEA POR DIC/22, MARZO/2023,DEP.: FONABOSQUE , PROCEDENCIA: BANCO UNION S.A., CHEQUE: 925, FECHA DE EMISION:02/05/2023"/>
    <m/>
    <m/>
    <m/>
    <m/>
    <m/>
    <m/>
    <n v="0"/>
    <n v="1019.29"/>
    <s v="NO_CONCILIADO"/>
  </r>
  <r>
    <x v="25"/>
    <m/>
    <x v="25"/>
    <x v="82"/>
    <s v="B21110770002"/>
    <s v="BOD"/>
    <n v="2111077"/>
    <m/>
    <s v="00099021001 DEP.DE CHEQ.AJENOS,RET.DE CAM.,CONCEPTO: DEVOLUCION DE REFRIGERIOS DIC 2022 (OBSERVACIONES UAI) F41-OF111,DEP.: SERVICIO GENERAL DE IDENTIFICACION PERSONAL SEGIP , PROCEDENCIA: BANCO UNION S.A., CHEQUE: 16261, FECHA DE EMISION:27/04/2023"/>
    <m/>
    <m/>
    <m/>
    <m/>
    <m/>
    <m/>
    <n v="0"/>
    <n v="360"/>
    <s v="NO_CONCILIADO"/>
  </r>
  <r>
    <x v="62"/>
    <m/>
    <x v="62"/>
    <x v="82"/>
    <s v="B21110780002"/>
    <s v="BOD"/>
    <n v="2111078"/>
    <m/>
    <s v="00206012001 DEP.DE CHEQ.AJENOS,RET.DE CAM.,CONCEPTO: DEPÓSITO POR OTROS INGRESOS,DEP.: INSTITUTO NACIONAL DE ESTADISTICA , PROCEDENCIA: BANCO UNION S.A., CHEQUE: 5522, FECHA DE EMISION:03/05/2023"/>
    <m/>
    <m/>
    <m/>
    <m/>
    <m/>
    <m/>
    <n v="0"/>
    <n v="1"/>
    <s v="NO_CONCILIADO"/>
  </r>
  <r>
    <x v="62"/>
    <m/>
    <x v="62"/>
    <x v="82"/>
    <s v="B21110790002"/>
    <s v="BOD"/>
    <n v="2111079"/>
    <m/>
    <s v="00206012001 DEP.DE CHEQ.AJENOS,RET.DE CAM.,CONCEPTO: DEPÓSITO POR OTROS INGRESOS,DEP.: INSTITUTO NACIONAL DE ESTADISTICA , PROCEDENCIA: BANCO UNION S.A., CHEQUE: 4776, FECHA DE EMISION:03/05/2023"/>
    <m/>
    <m/>
    <m/>
    <m/>
    <m/>
    <m/>
    <n v="0"/>
    <n v="10.51"/>
    <s v="NO_CONCILIADO"/>
  </r>
  <r>
    <x v="25"/>
    <m/>
    <x v="25"/>
    <x v="82"/>
    <s v="B21110800002"/>
    <s v="BOD"/>
    <n v="2111080"/>
    <m/>
    <s v="00099021001 DEP.DE CHEQ.AJENOS,RET.DE CAM.,CONCEPTO: DEVOLUCION DE REFRIGERIOS DIC 2022 F41-OF111,DEP.: SERVICIO GENERAL DE IDENTIFICACION PERSONAL SEGIP , PROCEDENCIA: BANCO UNION S.A., CHEQUE: 16257, FECHA DE EMISION:27/04/2023"/>
    <m/>
    <m/>
    <m/>
    <m/>
    <m/>
    <m/>
    <n v="0"/>
    <n v="90"/>
    <s v="NO_CONCILIADO"/>
  </r>
  <r>
    <x v="1"/>
    <m/>
    <x v="1"/>
    <x v="82"/>
    <s v="B21110830002"/>
    <s v="BOD"/>
    <n v="2111083"/>
    <m/>
    <s v="00099021001 DEP.DE CHEQ.AJENOS,RET.DE CAM.,CONCEPTO: MARLENE LOPEZ FERNANDEZ,DEP.: BANCO UNION S.A. , PROCEDENCIA: BANCO UNION S.A., CHEQUE: 191487, FECHA DE EMISION:02/05/2023"/>
    <m/>
    <m/>
    <m/>
    <m/>
    <m/>
    <m/>
    <n v="0"/>
    <n v="942.09"/>
    <s v="NO_CONCILIADO"/>
  </r>
  <r>
    <x v="25"/>
    <m/>
    <x v="25"/>
    <x v="82"/>
    <s v="B21110840002"/>
    <s v="BOD"/>
    <n v="2111084"/>
    <m/>
    <s v="00340012003 DEP.DE CHEQ.AJENOS,RET.DE CAM.,CONCEPTO: POR PERMISOS SIN GOCE DE HONORARIOS F20-OF230,DEP.: SERVICIO GENERAL DE IDENTIFICACION PERSONAL SEGIP , PROCEDENCIA: BANCO UNION S.A., CHEQUE: 16259, FECHA DE EMISION:27/04/2023"/>
    <m/>
    <m/>
    <m/>
    <m/>
    <m/>
    <m/>
    <n v="0"/>
    <n v="113"/>
    <s v="NO_CONCILIADO"/>
  </r>
  <r>
    <x v="86"/>
    <m/>
    <x v="86"/>
    <x v="82"/>
    <s v="B21110850002"/>
    <s v="BOD"/>
    <n v="2111085"/>
    <m/>
    <s v="00070011102 DEP.DE CHEQ.AJENOS,RET.DE CAM.,CONCEPTO: DEPÓSITO DE JOSE EDUARDO RIVRA ETEROVIC SEGUN INF.MTEPS/UAI NRO 06/2021,DEP.: MINISTERIO DE TRABAJO , PROCEDENCIA: BANCO UNION S.A., CHEQUE: 10940, FECHA DE EMISION:03/05/2023"/>
    <m/>
    <m/>
    <m/>
    <m/>
    <m/>
    <m/>
    <n v="0"/>
    <n v="1555.83"/>
    <s v="NO_CONCILIADO"/>
  </r>
  <r>
    <x v="58"/>
    <m/>
    <x v="58"/>
    <x v="82"/>
    <s v="S10597630001"/>
    <s v="COB"/>
    <n v="1059763"/>
    <m/>
    <s v="||COMISION TRANSFERENCIA FDOS.AL EXTERIOR 0,10% S/USD152.393,51REEMB.GSTS.COMUNICACION BS220.-Y EMISION COMP.CONTABLE BS50.-REF.:PAGO 1 LC I-2023-12 P/C ECEBOL A/F SACYR IND.,S.L.U.,IMASA ING.Y PROY.,S.A.,UTE POT.UNION TEMP.EMPRESAS,EN COMPL.A COMP.1059762,04/05/2023. LIB.00132039202 SEDEM-FOMENTO A LAS EMPRESAS PUBLICAS PRODUCTIVAS RF.:COMISIONES PAGO 1 LC I-2023-12"/>
    <m/>
    <m/>
    <m/>
    <m/>
    <m/>
    <m/>
    <n v="1315.4"/>
    <n v="0"/>
    <s v="NO_CONCILIADO"/>
  </r>
  <r>
    <x v="58"/>
    <m/>
    <x v="58"/>
    <x v="82"/>
    <s v="S10597650001"/>
    <s v="COB"/>
    <n v="1059765"/>
    <m/>
    <s v="||COMISION TRANSFERENCIA FDOS.AL EXTERIOR 0,10% S/USD187.245,32,REEMB.GSTS.COMUNICACION BS220.-Y EMISION COMP.CONTABLE BS50.-REF.:PAGO 2 LC I-2023-12 P/C ECEBOL A/F SACYR IND.,S.L.U.,IMASA ING.Y PROY.,S.A.,UTE POT.UNION TEMP.EMPRESAS,EN COMPL.A COMP.1059764,04/05/2023. LIB.00132039202 SEDEM-FOMENTO A LAS EMPRESAS PUBLICAS PRODUCTIVAS RF.:COMISIONES PAGO 2 LC I-2023-12"/>
    <m/>
    <m/>
    <m/>
    <m/>
    <m/>
    <m/>
    <n v="1554.54"/>
    <n v="0"/>
    <s v="NO_CONCILIADO"/>
  </r>
  <r>
    <x v="74"/>
    <m/>
    <x v="74"/>
    <x v="82"/>
    <s v="S10597590003"/>
    <s v="COB"/>
    <n v="1059759"/>
    <m/>
    <s v="||TRANSFERENCIA DE FONDOS S/G MENSAJES SWIFTS NROS.7015-7016 ,EN ATENCION A NOTA: DGAC-10774/2022 DE FECHA 31/3/2022 (HRE-TGL-5031) ENVIADO POR LA DIRECCION GENERAL DE AERONAUTICA CIVIL.(SECTOR PÚBLICO). DEBITO DE LA LIBRETA 0117012001 DGAC, REPOSICION ÚTILES DE ESCRITORIO."/>
    <m/>
    <m/>
    <m/>
    <m/>
    <m/>
    <m/>
    <n v="50"/>
    <n v="0"/>
    <s v="NO_CONCILIADO"/>
  </r>
  <r>
    <x v="58"/>
    <m/>
    <x v="58"/>
    <x v="82"/>
    <s v="S10597700001"/>
    <s v="COB"/>
    <n v="1059770"/>
    <m/>
    <s v="||COMISION TRANSFERENCIA FDOS.AL EXTERIOR 0,10% S/USD268.690,91,REEMB.GSTS.COMUNICACION BS220.-Y EMISION COMP.CONTABLE BS50.-REF.:PAGO 4 LC I-2023-12 P/C ECEBOL A/F SACYR IND.,S.L.U.,IMASA ING.Y PROY.,S.A.,UTE POT.UNION TEMP.EMPRESAS,EN COMPL.A COMP.1059769,04/05/2023. LIB.00132039202 SEDEM-FOMENTO A LAS EMPRESAS PUBLICAS PRODUCTIVAS RF.:COMISIONES PAGO 4 LC I-2023-12"/>
    <m/>
    <m/>
    <m/>
    <m/>
    <m/>
    <m/>
    <n v="2113.21"/>
    <n v="0"/>
    <s v="NO_CONCILIADO"/>
  </r>
  <r>
    <x v="58"/>
    <m/>
    <x v="58"/>
    <x v="82"/>
    <s v="S10597670001"/>
    <s v="COB"/>
    <n v="1059767"/>
    <m/>
    <s v="||COMISION TRANSFERENCIA FDOS.AL EXTERIOR 0,10% S/USD283.679,47,REEMB.GSTS.COMUNICACION BS220.-Y EMISION COMP.CONTABLE BS50.-REF.:PAGO 3 LC I-2023-12 P/C ECEBOL A/F SACYR IND.,S.L.U.,IMASA ING.Y PROY.,S.A.,UTE POT.UNION TEMP.EMPRESAS,EN COMPL.A COMP.1059766,04/05/2023. LIB.00132039202 SEDEM-FOMENTO A LAS EMPRESAS PUBLICAS PRODUCTIVAS RF.:COMISIONES PAGO 3 LC I-2023-12"/>
    <m/>
    <m/>
    <m/>
    <m/>
    <m/>
    <m/>
    <n v="2216.04"/>
    <n v="0"/>
    <s v="NO_CONCILIADO"/>
  </r>
  <r>
    <x v="58"/>
    <m/>
    <x v="58"/>
    <x v="82"/>
    <s v="S10597720001"/>
    <s v="COB"/>
    <n v="1059772"/>
    <m/>
    <s v="||COMISION TRANSFERENCIA FDOS.AL EXTERIOR 0,10% S/USD159.491,59,REEMB.GSTS.COMUNICACION BS220.-Y EMISION COMP.CONTABLE BS50.-REF.:PAGO 5 LC I-2023-12 P/C ECEBOL A/F SACYR IND.,S.L.U.,IMASA ING.Y PROY.,S.A.,UTE POT.UNION TEMP.EMPRESAS,EN COMPL.A COMP.1059771,04/05/2023. LIB.00132039202 SEDEM-FOMENTO A LAS EMPRESAS PUBLICAS PRODUCTIVAS RF.:COMISIONES PAGO 5 LC I-2023-12"/>
    <m/>
    <m/>
    <m/>
    <m/>
    <m/>
    <m/>
    <n v="1364.1"/>
    <n v="0"/>
    <s v="NO_CONCILIADO"/>
  </r>
  <r>
    <x v="10"/>
    <m/>
    <x v="10"/>
    <x v="82"/>
    <s v="O21111100002"/>
    <s v="BOD"/>
    <n v="2111110"/>
    <m/>
    <s v="00249012001 DEPOSITO DE EFECTIVO, DEPOSITANTE: NEISPER PTY LTDA, CONCEPTO: AMPLIACION DE UNA CARTA DE CREDITO, CUENTA DE DEPOSITO: CUENTA UNICA DEL TESORO"/>
    <m/>
    <m/>
    <m/>
    <m/>
    <m/>
    <m/>
    <n v="0"/>
    <n v="0.45"/>
    <s v="CONCILIADO_PARCIAL"/>
  </r>
  <r>
    <x v="87"/>
    <m/>
    <x v="87"/>
    <x v="83"/>
    <s v="O21113110002"/>
    <s v="BOD"/>
    <n v="2111311"/>
    <m/>
    <s v="00154012001 DEPOSITO DE EFECTIVO, DEPOSITANTE: MUSEO NACIONAL HISTORIA NATURAL, CONCEPTO: DEPÓSITO POR DONACIONES REALIZADAS POR BOLIVIA INDAGA-TALLER ACTIVIDADES, CUENTA DE DEPOSITO: CUENTA UNICA DEL TESORO"/>
    <m/>
    <m/>
    <m/>
    <m/>
    <m/>
    <m/>
    <n v="0"/>
    <n v="899"/>
    <s v="NO_CONCILIADO"/>
  </r>
  <r>
    <x v="23"/>
    <m/>
    <x v="23"/>
    <x v="83"/>
    <s v="O21113140002"/>
    <s v="BOD"/>
    <n v="2111314"/>
    <m/>
    <s v="00016011101 DEPOSITO DE EFECTIVO, DEPOSITANTE: UNIDAD EDUCATIVA SAN ANDRES A, CONCEPTO: ALQUILER DEL SALON AUDITORIO AVELINO SIÑANI, CUENTA DE DEPOSITO: CUENTA UNICA DEL TESORO"/>
    <m/>
    <m/>
    <m/>
    <m/>
    <m/>
    <m/>
    <n v="0"/>
    <n v="2000"/>
    <s v="NO_CONCILIADO"/>
  </r>
  <r>
    <x v="86"/>
    <m/>
    <x v="86"/>
    <x v="83"/>
    <s v="O21113240002"/>
    <s v="BOD"/>
    <n v="2111324"/>
    <m/>
    <s v="00070057001 DEPOSITO DE EFECTIVO, DEPOSITANTE: ELVIS ADOLFO VALENCIA QUISPE, CONCEPTO: DEVOLUCION DE FONDOS POR TRES DIAS DE HONORARIOS POR PERMISO SIN GOCE DE HABERES, CUENTA DE DEPOSITO: CUENTA UNICA DEL TESORO"/>
    <m/>
    <m/>
    <m/>
    <m/>
    <m/>
    <m/>
    <n v="0"/>
    <n v="549.4"/>
    <s v="NO_CONCILIADO"/>
  </r>
  <r>
    <x v="1"/>
    <m/>
    <x v="1"/>
    <x v="83"/>
    <s v="O21113310002"/>
    <s v="BOD"/>
    <n v="2111331"/>
    <m/>
    <s v="00099021001 DEPOSITO DE EFECTIVO, DEPOSITANTE: NILVA JUSTINIANO ARANDA, CONCEPTO: DEVOLUCION DE DOBLE PERCEPCION SENASIR, CUENTA DE DEPOSITO: CUENTA UNICA DEL TESORO"/>
    <m/>
    <m/>
    <m/>
    <m/>
    <m/>
    <m/>
    <n v="0"/>
    <n v="403.76"/>
    <s v="NO_CONCILIADO"/>
  </r>
  <r>
    <x v="88"/>
    <m/>
    <x v="88"/>
    <x v="83"/>
    <s v="J05457700002"/>
    <s v="NTE"/>
    <n v="5579135"/>
    <m/>
    <s v="A:00373024107 Transferencia de recursos a solicitud del Fondo de Desarrollo Indígena mediante nota CITE: FDI/DGE/EXT/Nº 0229/2023 para el Fortalecimiento del Seguimiento a la Ejecución de Proyectos del FDI a Nivel Nacional del mes de mayo 2023, en virtud al Informe MEFP/VTCP/DGPOT/UPCFTGN/INF/N° 37/2023, H.R. 6-9640-R"/>
    <m/>
    <m/>
    <m/>
    <m/>
    <m/>
    <m/>
    <n v="0"/>
    <n v="310984"/>
    <s v="NO_CONCILIADO"/>
  </r>
  <r>
    <x v="2"/>
    <m/>
    <x v="2"/>
    <x v="83"/>
    <s v="O21113350002"/>
    <s v="BOD"/>
    <n v="2111335"/>
    <m/>
    <s v="00046171101 DEPOSITO DE EFECTIVO, DEPOSITANTE: RODISOL IMPORTACIONES EXPORTACIONES, CONCEPTO: SANCION POR INCUMPLIMIENTO A REINSCRIPCION DE EMPRESA GESTIONES 2022-2023 SEGÚN RES ADM XX/21, CUENTA DE DEPOSITO: CUENTA UNICA DEL TESORO"/>
    <m/>
    <m/>
    <m/>
    <m/>
    <m/>
    <m/>
    <n v="0"/>
    <n v="1670"/>
    <s v="NO_CONCILIADO"/>
  </r>
  <r>
    <x v="1"/>
    <m/>
    <x v="1"/>
    <x v="83"/>
    <s v="O21113440002"/>
    <s v="BOD"/>
    <n v="2111344"/>
    <m/>
    <s v="00099021001 DEPOSITO DE EFECTIVO, DEPOSITANTE: ROBERTO FLOR CALZADILLA, CONCEPTO: DEVOLUCION, CUENTA DE DEPOSITO: CUENTA UNICA DEL TESORO"/>
    <m/>
    <m/>
    <m/>
    <m/>
    <m/>
    <m/>
    <n v="0"/>
    <n v="1360"/>
    <s v="NO_CONCILIADO"/>
  </r>
  <r>
    <x v="89"/>
    <m/>
    <x v="89"/>
    <x v="83"/>
    <s v="O21113720002"/>
    <s v="BOD"/>
    <n v="2111372"/>
    <m/>
    <s v="00099021001 DEPOSITO DE EFECTIVO, DEPOSITANTE: ARIEL RAMIRO LOZANO MANTILLA, CONCEPTO: DEVOLUCION DE DOBLE PERCEPION DE LOS PERIODOS FEBRERO /2023 Y MARZO/2023, CUENTA DE DEPOSITO: CUENTA UNICA DEL TESORO/DJBR"/>
    <m/>
    <m/>
    <m/>
    <m/>
    <m/>
    <m/>
    <n v="0"/>
    <n v="867.04"/>
    <s v="NO_CONCILIADO"/>
  </r>
  <r>
    <x v="1"/>
    <m/>
    <x v="1"/>
    <x v="83"/>
    <s v="O21113820002"/>
    <s v="BOD"/>
    <n v="2111382"/>
    <m/>
    <s v="00099021001 DEPOSITO DE EFECTIVO, DEPOSITANTE: FLORA RODRIGUEZ SIRPA, CONCEPTO: DEVOLUCION POR COBRO INDEBIDO, CUENTA DE DEPOSITO: CUENTA UNICA DEL TESORO"/>
    <m/>
    <m/>
    <m/>
    <m/>
    <m/>
    <m/>
    <n v="0"/>
    <n v="6200"/>
    <s v="NO_CONCILIADO"/>
  </r>
  <r>
    <x v="2"/>
    <m/>
    <x v="2"/>
    <x v="83"/>
    <s v="O21113850002"/>
    <s v="BOD"/>
    <n v="2111385"/>
    <m/>
    <s v="00046171101 DEPOSITO DE EFECTIVO, DEPOSITANTE: EMPRESA BIOTRAUMA S.R.L., CONCEPTO: SANCION POR INCUMPLIMIENTO A LA NORMA R.A. N° S/116 31/10/22, CUENTA DE DEPOSITO: CUENTA UNICA DEL TESORO"/>
    <m/>
    <m/>
    <m/>
    <m/>
    <m/>
    <m/>
    <n v="0"/>
    <n v="2500"/>
    <s v="NO_CONCILIADO"/>
  </r>
  <r>
    <x v="1"/>
    <m/>
    <x v="1"/>
    <x v="83"/>
    <s v="O21113930002"/>
    <s v="BOD"/>
    <n v="2111393"/>
    <m/>
    <s v="00099021001 DEPOSITO DE EFECTIVO, DEPOSITANTE: FELICIANO HUANCA LAURA, CONCEPTO: DEVOLUCION DE COBRO INDEBIDO, CUENTA DE DEPOSITO: CUENTA UNICA DEL TESORO"/>
    <m/>
    <m/>
    <m/>
    <m/>
    <m/>
    <m/>
    <n v="0"/>
    <n v="4310"/>
    <s v="NO_CONCILIADO"/>
  </r>
  <r>
    <x v="54"/>
    <m/>
    <x v="54"/>
    <x v="83"/>
    <s v="O21113980002"/>
    <s v="BOD"/>
    <n v="2111398"/>
    <m/>
    <s v="00099021001 DEPOSITO DE EFECTIVO, DEPOSITANTE: FELIX ALFREDO CONTRERAS PAZ, CONCEPTO: DEVOLUCION POR COBRO DE DOBLE PERCEPCION DE LOS PERIODOS ABRIL/2021 Y MAYO /2021, CUENTA DE DEPOSITO: CUENTA UNICA DEL TESORO/DJBR"/>
    <m/>
    <m/>
    <m/>
    <m/>
    <m/>
    <m/>
    <n v="0"/>
    <n v="3962.92"/>
    <s v="NO_CONCILIADO"/>
  </r>
  <r>
    <x v="90"/>
    <m/>
    <x v="90"/>
    <x v="83"/>
    <s v="O21114100002"/>
    <s v="BOD"/>
    <n v="2111410"/>
    <m/>
    <s v="00302014201 DEPOSITO DE EFECTIVO, DEPOSITANTE: MARIA LOURDES RICALDI MARISCAL, CONCEPTO: DEVOLUCION DE PASAJES Y VIATICOS, CUENTA DE DEPOSITO: CUENTA UNICA DEL TESORO"/>
    <m/>
    <m/>
    <m/>
    <m/>
    <m/>
    <m/>
    <n v="0"/>
    <n v="1435"/>
    <s v="NO_CONCILIADO"/>
  </r>
  <r>
    <x v="48"/>
    <m/>
    <x v="48"/>
    <x v="83"/>
    <s v="F0012618"/>
    <s v="NTE"/>
    <n v="5570829"/>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MONTES."/>
    <m/>
    <m/>
    <m/>
    <m/>
    <m/>
    <m/>
    <n v="0"/>
    <n v="806846.88"/>
    <s v="NO_CONCILIADO"/>
  </r>
  <r>
    <x v="9"/>
    <m/>
    <x v="9"/>
    <x v="83"/>
    <s v="F0012618"/>
    <s v="NTE"/>
    <n v="5574025"/>
    <m/>
    <s v="A:00099021001 TRANSFERENCIA DE RECUPERACIONES SEGÚN NOTA INTERNA GEF-LCR-DYF-0378-NOT/23, POR CONCEPTO DE INTERESES DE ACUERDO A CONTRATO DE FIDEICOMISO “FINANCIMIENTO DE APOYO A LA REACTIVACION DE LA INVERSION PUBLICA” FIRMADO ENTRE EL MPD Y EL FNDR CORRESPONDIENTE AL GAM SAN LUCAS"/>
    <m/>
    <m/>
    <m/>
    <m/>
    <m/>
    <m/>
    <n v="0"/>
    <n v="3375.98"/>
    <s v="NO_CONCILIADO"/>
  </r>
  <r>
    <x v="48"/>
    <m/>
    <x v="48"/>
    <x v="83"/>
    <s v="F0012618"/>
    <s v="NTE"/>
    <n v="5569824"/>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LLAMONTES."/>
    <m/>
    <m/>
    <m/>
    <m/>
    <m/>
    <m/>
    <n v="0"/>
    <n v="360638.78"/>
    <s v="NO_CONCILIADO"/>
  </r>
  <r>
    <x v="9"/>
    <m/>
    <x v="9"/>
    <x v="83"/>
    <s v="F0012618"/>
    <s v="NTE"/>
    <n v="5573939"/>
    <m/>
    <s v="A:00099021001 TRANSFERENCIA DE RECUPERACIONES SEGÚN NOTA INTERNA GEF-LCR-DYF-0378-NOT/23, POR CONCEPTO DE INTERESES DE ACUERDO A CONTRATO DE FIDEICOMISO “FINANCIMIENTO DE APOYO A LA REACTIVACION DE LA INVERSION PUBLICA” FIRMADO ENTRE EL MPD Y EL FNDR CORRESPONDIENTE AL GAM MAIRANA"/>
    <m/>
    <m/>
    <m/>
    <m/>
    <m/>
    <m/>
    <n v="0"/>
    <n v="16881.98"/>
    <s v="NO_CONCILIADO"/>
  </r>
  <r>
    <x v="48"/>
    <m/>
    <x v="48"/>
    <x v="83"/>
    <s v="F0012618"/>
    <s v="NTE"/>
    <n v="556982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TA CRUZ."/>
    <m/>
    <m/>
    <m/>
    <m/>
    <m/>
    <m/>
    <n v="0"/>
    <n v="4188969.15"/>
    <s v="NO_CONCILIADO"/>
  </r>
  <r>
    <x v="48"/>
    <m/>
    <x v="48"/>
    <x v="83"/>
    <s v="F0012618"/>
    <s v="NTE"/>
    <n v="5571287"/>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YACUIBA."/>
    <m/>
    <m/>
    <m/>
    <m/>
    <m/>
    <m/>
    <n v="0"/>
    <n v="1008171.23"/>
    <s v="NO_CONCILIADO"/>
  </r>
  <r>
    <x v="9"/>
    <m/>
    <x v="9"/>
    <x v="83"/>
    <s v="F0012618"/>
    <s v="NTE"/>
    <n v="5574103"/>
    <m/>
    <s v="A:00099021001 TRANSFERENCIA DE RECUPERACIONES SEGÚN NOTA INTERNA GEF-LCR-DYF-0378-NOT/23, POR CONCEPTO DE INTERESES DE ACUERDO A CONTRATO DE FIDEICOMISO “FINANCIMIENTO DE APOYO A LA REACTIVACION DE LA INVERSION PUBLICA” FIRMADO ENTRE EL MPD Y EL FNDR CORRESPONDIENTE AL GAD SANTA CRUZ"/>
    <m/>
    <m/>
    <m/>
    <m/>
    <m/>
    <m/>
    <n v="0"/>
    <n v="1136259.6000000001"/>
    <s v="NO_CONCILIADO"/>
  </r>
  <r>
    <x v="79"/>
    <m/>
    <x v="79"/>
    <x v="83"/>
    <s v="G22599230002"/>
    <s v="CRV"/>
    <n v="2259923"/>
    <m/>
    <s v="REGULARIZACION DE TRANSFERENCIA DEL EXTERIOR SEGUN SWIFT NO.6991 DE FECHA 05/05/2023 ORDENANTE: CONSULADO DE BOLIVIA EN RIO DE JANEIRO BRASIL REF.: RECAUDACIONES GESTORÍA CONSULAR ABRIL 2023 LIB. 00010011102 MIN.RELACIONES EXTERIORES - GESTORIA CONSULAR LEY Nº 3108"/>
    <m/>
    <m/>
    <m/>
    <m/>
    <m/>
    <m/>
    <n v="0"/>
    <n v="6276.9"/>
    <s v="NO_CONCILIADO"/>
  </r>
  <r>
    <x v="79"/>
    <m/>
    <x v="79"/>
    <x v="83"/>
    <s v="G22599270002"/>
    <s v="CRV"/>
    <n v="2259927"/>
    <m/>
    <s v="REGULARIZACION DE TRANSFERENCIA DEL EXTERIOR SEGUN SWIFT NO.6898 Y NO.6897 DE FECHA 05/05/2023 ORDENANTE: EMBAJADA DE BOLIVIA EN JAPON TOKIO REF.: RECAUDACIONES GESTORÍA CONSULAR ABRIL LIB. 00010011102 MIN.RELACIONES EXTERIORES - GESTORIA CONSULAR LEY Nº 3108"/>
    <m/>
    <m/>
    <m/>
    <m/>
    <m/>
    <m/>
    <n v="0"/>
    <n v="59002.239999999998"/>
    <s v="NO_CONCILIADO"/>
  </r>
  <r>
    <x v="91"/>
    <m/>
    <x v="91"/>
    <x v="83"/>
    <s v="G22599290002"/>
    <s v="CRV"/>
    <n v="2259929"/>
    <m/>
    <s v="TRANSFERENCIA DEL EXTERIOR SEGUN SWIFT NO.7060 Y NO.7059 DE FECHA 05/05/2023 ORDENANTE: CAMMESA P C O MEM (AR/CAPITAL FEDERAL) REF.: CVR OF DIR PYMT PROFORMA N 13 LIB. 00514012005 ENDE-Bs. ING EGR INTERCAMBIO INTERNAL ENERGIA ELECTRICA"/>
    <m/>
    <m/>
    <m/>
    <m/>
    <m/>
    <m/>
    <n v="0"/>
    <n v="8037371.2400000002"/>
    <s v="NO_CONCILIADO"/>
  </r>
  <r>
    <x v="79"/>
    <m/>
    <x v="79"/>
    <x v="83"/>
    <s v="G22599240001"/>
    <s v="CVD"/>
    <n v="2259924"/>
    <m/>
    <s v="COBRO COSTOS DE PAPELERIA POR REGULARIZACION DE TRANSFERENCIA DEL EXTERIOR POR ORDEN DE CONSULADO DE BOLIVIA EN RIO DE JANEIRO BRASIL REF.: RECAUDACIONES GESTORÍA CONSULAR ABRIL 2023 LIB. 00010011102 MIN.RELACIONES EXTERIORES - GESTORIA CONSULAR LEY Nº 3108"/>
    <m/>
    <m/>
    <m/>
    <m/>
    <m/>
    <m/>
    <n v="50"/>
    <n v="0"/>
    <s v="NO_CONCILIADO"/>
  </r>
  <r>
    <x v="79"/>
    <m/>
    <x v="79"/>
    <x v="83"/>
    <s v="G22599280001"/>
    <s v="CVD"/>
    <n v="2259928"/>
    <m/>
    <s v="COBRO COSTOS DE PAPELERIA POR REGULARIZACION DE TRANSFERENCIA DEL EXTERIOR POR ORDEN DE EMBAJADA DE BOLIVIA EN JAPON TOKIO REF.: RECAUDACIONES GESTORÍA CONSULAR ABRIL LIB. 00010011102 MIN.RELACIONES EXTERIORES - GESTORIA CONSULAR LEY Nº 3108"/>
    <m/>
    <m/>
    <m/>
    <m/>
    <m/>
    <m/>
    <n v="50"/>
    <n v="0"/>
    <s v="NO_CONCILIADO"/>
  </r>
  <r>
    <x v="91"/>
    <m/>
    <x v="91"/>
    <x v="83"/>
    <s v="G22599300001"/>
    <s v="CVD"/>
    <n v="2259930"/>
    <m/>
    <s v="COBRO COSTOS DE PAPELERIA SEGUN TRANSFERENCIA DEL EXTERIOR POR ORDEN DE CAMMESA P C O MEM (AR/CAPITAL FEDERAL) REF.: CVR OF DIR PYMT PROFORMA N 13 LIB. 00514012005 ENDE-Bs. ING EGR INTERCAMBIO INTERNAL ENERGIA ELECTRICA"/>
    <m/>
    <m/>
    <m/>
    <m/>
    <m/>
    <m/>
    <n v="50"/>
    <n v="0"/>
    <s v="NO_CONCILIADO"/>
  </r>
  <r>
    <x v="16"/>
    <m/>
    <x v="16"/>
    <x v="83"/>
    <s v="O21114360002"/>
    <s v="BOD"/>
    <n v="2111436"/>
    <m/>
    <s v="00212012001 DEPOSITO DE EFECTIVO, DEPOSITANTE: EDGAR SUXO APAZA, CONCEPTO: DEVOLUCION POR CONSUMO DE TELEFONIA E INTERNET CORPORATIVO, CUENTA DE DEPOSITO: CUENTA UNICA DEL TESORO"/>
    <m/>
    <m/>
    <m/>
    <m/>
    <m/>
    <m/>
    <n v="0"/>
    <n v="250"/>
    <s v="NO_CONCILIADO"/>
  </r>
  <r>
    <x v="1"/>
    <m/>
    <x v="1"/>
    <x v="83"/>
    <s v="O21114480002"/>
    <s v="BOD"/>
    <n v="2111448"/>
    <m/>
    <s v="00099021001 DEPOSITO DE EFECTIVO, DEPOSITANTE: WALTER VILLARROEL CHUQUIMIA, CONCEPTO: DEVOLUCION COBRO INDEBIDO SENASIR, CUENTA DE DEPOSITO: CUENTA UNICA DEL TESORO"/>
    <m/>
    <m/>
    <m/>
    <m/>
    <m/>
    <m/>
    <n v="0"/>
    <n v="400"/>
    <s v="NO_CONCILIADO"/>
  </r>
  <r>
    <x v="70"/>
    <m/>
    <x v="70"/>
    <x v="83"/>
    <s v="G22605190002"/>
    <s v="CRV"/>
    <n v="2260519"/>
    <m/>
    <s v="REGULARIZACION DE TRANSFERENCIA DEL EXTERIOR SEGUN SWIFT NO.6174 DE FECHA 05/05/2023 ORDENANTE: CONSULADO DE BOLIVIA EN ROSARIO (ARGENTINA) REF.: GOVERNMENT SERVI LIB. 00594012001 ASP-B FONDO DE OPERACIONES"/>
    <m/>
    <m/>
    <m/>
    <m/>
    <m/>
    <m/>
    <n v="0"/>
    <n v="304.38"/>
    <s v="NO_CONCILIADO"/>
  </r>
  <r>
    <x v="1"/>
    <m/>
    <x v="1"/>
    <x v="83"/>
    <s v="O21114580002"/>
    <s v="BOD"/>
    <n v="2111458"/>
    <m/>
    <s v="00099021001 DEPOSITO DE EFECTIVO, DEPOSITANTE: JUANA GUARACHI MAMANI, CONCEPTO: DEVOLUCION POR DOBLE PERCEPCION, CUENTA DE DEPOSITO: CUENTA UNICA DEL TESORO"/>
    <m/>
    <m/>
    <m/>
    <m/>
    <m/>
    <m/>
    <n v="0"/>
    <n v="367.29"/>
    <s v="NO_CONCILIADO"/>
  </r>
  <r>
    <x v="92"/>
    <m/>
    <x v="92"/>
    <x v="83"/>
    <s v="O21114760002"/>
    <s v="BOD"/>
    <n v="2111476"/>
    <m/>
    <s v="00292012001 DEPOSITO DE EFECTIVO, DEPOSITANTE: MIRIAM PATRICIA ROMERO BALDIVIEZO, CONCEPTO: DEVOLUCION VIATICOS A VIAS BOLIVIA AL NURI 2023-05293, CUENTA DE DEPOSITO: CUENTA UNICA DEL TESORO"/>
    <m/>
    <m/>
    <m/>
    <m/>
    <m/>
    <m/>
    <n v="0"/>
    <n v="718"/>
    <s v="NO_CONCILIADO"/>
  </r>
  <r>
    <x v="1"/>
    <m/>
    <x v="1"/>
    <x v="83"/>
    <s v="O21114660002"/>
    <s v="BOD"/>
    <n v="2111466"/>
    <m/>
    <s v="00099021001 DEPOSITO DE EFECTIVO, DEPOSITANTE: ALBERTINA GUTIERREZ QUISPE, CONCEPTO: DEVOLUCION RETROACTIVO, CUENTA DE DEPOSITO: CUENTA UNICA DEL TESORO"/>
    <m/>
    <m/>
    <m/>
    <m/>
    <m/>
    <m/>
    <n v="0"/>
    <n v="810"/>
    <s v="NO_CONCILIADO"/>
  </r>
  <r>
    <x v="92"/>
    <m/>
    <x v="92"/>
    <x v="83"/>
    <s v="O21114770002"/>
    <s v="BOD"/>
    <n v="2111477"/>
    <m/>
    <s v="00292012001 DEPOSITO DE EFECTIVO, DEPOSITANTE: MIRIAM PATRICIA ROMERO BALDIVIEZO, CONCEPTO: DEVOLUCION VIATICOS A VIAS BOLIVIA AL NURI 2023-02338, CUENTA DE DEPOSITO: CUENTA UNICA DEL TESORO"/>
    <m/>
    <m/>
    <m/>
    <m/>
    <m/>
    <m/>
    <n v="0"/>
    <n v="1259"/>
    <s v="NO_CONCILIADO"/>
  </r>
  <r>
    <x v="9"/>
    <m/>
    <x v="9"/>
    <x v="83"/>
    <s v="F0012629"/>
    <s v="NTE"/>
    <n v="5574081"/>
    <m/>
    <s v="A:00099021001 TRANSFERENCIA DE RECUPERACIONES SEGÚN NOTA INTERNA GEF-LCR-DYF-0378-NOT/23, POR CONCEPTO DE INTERESES DE ACUERDO A CONTRATO DE FIDEICOMISO “FINANCIMIENTO DE APOYO A LA REACTIVACION DE LA INVERSION PUBLICA” FIRMADO ENTRE EL MPD Y EL FNDR CORRESPONDIENTE AL GAM VITICHI"/>
    <m/>
    <m/>
    <m/>
    <m/>
    <m/>
    <m/>
    <n v="0"/>
    <n v="4171.1400000000003"/>
    <s v="NO_CONCILIADO"/>
  </r>
  <r>
    <x v="48"/>
    <m/>
    <x v="48"/>
    <x v="83"/>
    <s v="F0012629"/>
    <s v="NTE"/>
    <n v="5572792"/>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COTOCA."/>
    <m/>
    <m/>
    <m/>
    <m/>
    <m/>
    <m/>
    <n v="0"/>
    <n v="43786.75"/>
    <s v="NO_CONCILIADO"/>
  </r>
  <r>
    <x v="9"/>
    <m/>
    <x v="9"/>
    <x v="83"/>
    <s v="F0012629"/>
    <s v="NTE"/>
    <n v="5574046"/>
    <m/>
    <s v="A:00099021001 TRANSFERENCIA DE RECUPERACIONES SEGÚN NOTA INTERNA GEF-LCR-DYF-0378-NOT/23, POR CONCEPTO DE INTERESES DE ACUERDO A CONTRATO DE FIDEICOMISO “FINANCIMIENTO DE APOYO A LA REACTIVACION DE LA INVERSION PUBLICA” FIRMADO ENTRE EL MPD Y EL FNDR CORRESPONDIENTE AL GAM SENA"/>
    <m/>
    <m/>
    <m/>
    <m/>
    <m/>
    <m/>
    <n v="0"/>
    <n v="1670.77"/>
    <s v="NO_CONCILIADO"/>
  </r>
  <r>
    <x v="9"/>
    <m/>
    <x v="9"/>
    <x v="83"/>
    <s v="F0012629"/>
    <s v="NTE"/>
    <n v="5573896"/>
    <m/>
    <s v="A:00099021001 TRANSFERENCIA DE RECUPERACIONES SEGÚN NOTA INTERNA GEF-LCR-DYF-0378-NOT/23, POR CONCEPTO DE INTERESES DE ACUERDO A CONTRATO DE FIDEICOMISO “FINANCIMIENTO DE APOYO A LA REACTIVACION DE LA INVERSION PUBLICA” FIRMADO ENTRE EL MPD Y EL FNDR CORRESPONDIENTE AL GAM CORQUE"/>
    <m/>
    <m/>
    <m/>
    <m/>
    <m/>
    <m/>
    <n v="0"/>
    <n v="1756.23"/>
    <s v="NO_CONCILIADO"/>
  </r>
  <r>
    <x v="9"/>
    <m/>
    <x v="9"/>
    <x v="83"/>
    <s v="F0012629"/>
    <s v="NTE"/>
    <n v="5573886"/>
    <m/>
    <s v="A:00099021001 TRANSFERENCIA DE RECUPERACIONES SEGÚN NOTA INTERNA GEF-LCR-DYF-0378-NOT/23, POR CONCEPTO DE INTERESES DE ACUERDO A CONTRATO DE FIDEICOMISO “FINANCIMIENTO DE APOYO A LA REACTIVACION DE LA INVERSION PUBLICA” FIRMADO ENTRE EL MPD Y EL FNDR CORRESPONDIENTE AL GAM COMARAPA"/>
    <m/>
    <m/>
    <m/>
    <m/>
    <m/>
    <m/>
    <n v="0"/>
    <n v="7793.55"/>
    <s v="NO_CONCILIADO"/>
  </r>
  <r>
    <x v="9"/>
    <m/>
    <x v="9"/>
    <x v="83"/>
    <s v="F0012629"/>
    <s v="NTE"/>
    <n v="5574071"/>
    <m/>
    <s v="A:00099021001 TRANSFERENCIA DE RECUPERACIONES SEGÚN NOTA INTERNA GEF-LCR-DYF-0378-NOT/23, POR CONCEPTO DE INTERESES DE ACUERDO A CONTRATO DE FIDEICOMISO “FINANCIMIENTO DE APOYO A LA REACTIVACION DE LA INVERSION PUBLICA” FIRMADO ENTRE EL MPD Y EL FNDR CORRESPONDIENTE AL GAM SOPACHUY"/>
    <m/>
    <m/>
    <m/>
    <m/>
    <m/>
    <m/>
    <n v="0"/>
    <n v="581.23"/>
    <s v="NO_CONCILIADO"/>
  </r>
  <r>
    <x v="9"/>
    <m/>
    <x v="9"/>
    <x v="83"/>
    <s v="F0012629"/>
    <s v="NTE"/>
    <n v="5573913"/>
    <m/>
    <s v="A:00099021001 TRANSFERENCIA DE RECUPERACIONES SEGÚN NOTA INTERNA GEF-LCR-DYF-0378-NOT/23, POR CONCEPTO DE INTERESES DE ACUERDO A CONTRATO DE FIDEICOMISO “FINANCIMIENTO DE APOYO A LA REACTIVACION DE LA INVERSION PUBLICA” FIRMADO ENTRE EL MPD Y EL FNDR CORRESPONDIENTE AL GAM CUEVO"/>
    <m/>
    <m/>
    <m/>
    <m/>
    <m/>
    <m/>
    <n v="0"/>
    <n v="2728.3"/>
    <s v="NO_CONCILIADO"/>
  </r>
  <r>
    <x v="9"/>
    <m/>
    <x v="9"/>
    <x v="83"/>
    <s v="F0012629"/>
    <s v="NTE"/>
    <n v="5573883"/>
    <m/>
    <s v="A:00099021001 TRANSFERENCIA DE RECUPERACIONES SEGÚN NOTA INTERNA GEF-LCR-DYF-0378-NOT/23, POR CONCEPTO DE INTERESES DE ACUERDO A CONTRATO DE FIDEICOMISO “FINANCIMIENTO DE APOYO A LA REACTIVACION DE LA INVERSION PUBLICA” FIRMADO ENTRE EL MPD Y EL FNDR CORRESPONDIENTE AL GAM COMANCHE"/>
    <m/>
    <m/>
    <m/>
    <m/>
    <m/>
    <m/>
    <n v="0"/>
    <n v="1195.55"/>
    <s v="NO_CONCILIADO"/>
  </r>
  <r>
    <x v="9"/>
    <m/>
    <x v="9"/>
    <x v="83"/>
    <s v="F0012629"/>
    <s v="NTE"/>
    <n v="5574062"/>
    <m/>
    <s v="A:00099021001 TRANSFERENCIA DE RECUPERACIONES SEGÚN NOTA INTERNA GEF-LCR-DYF-0378-NOT/23, POR CONCEPTO DE INTERESES DE ACUERDO A CONTRATO DE FIDEICOMISO “FINANCIMIENTO DE APOYO A LA REACTIVACION DE LA INVERSION PUBLICA” FIRMADO ENTRE EL MPD Y EL FNDR CORRESPONDIENTE AL GAM SICA SICA"/>
    <m/>
    <m/>
    <m/>
    <m/>
    <m/>
    <m/>
    <n v="0"/>
    <n v="3070.28"/>
    <s v="NO_CONCILIADO"/>
  </r>
  <r>
    <x v="48"/>
    <m/>
    <x v="48"/>
    <x v="83"/>
    <s v="F0012629"/>
    <s v="NTE"/>
    <n v="557137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LORENZO."/>
    <m/>
    <m/>
    <m/>
    <m/>
    <m/>
    <m/>
    <n v="0"/>
    <n v="39590.94"/>
    <s v="NO_CONCILIADO"/>
  </r>
  <r>
    <x v="48"/>
    <m/>
    <x v="48"/>
    <x v="83"/>
    <s v="F0012629"/>
    <s v="NTE"/>
    <n v="557239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BENITO."/>
    <m/>
    <m/>
    <m/>
    <m/>
    <m/>
    <m/>
    <n v="0"/>
    <n v="14231.86"/>
    <s v="NO_CONCILIADO"/>
  </r>
  <r>
    <x v="9"/>
    <m/>
    <x v="9"/>
    <x v="83"/>
    <s v="F0012629"/>
    <s v="NTE"/>
    <n v="5573996"/>
    <m/>
    <s v="A:00099021001 TRANSFERENCIA DE RECUPERACIONES SEGÚN NOTA INTERNA GEF-LCR-DYF-0378-NOT/23, POR CONCEPTO DE INTERESES DE ACUERDO A CONTRATO DE FIDEICOMISO “FINANCIMIENTO DE APOYO A LA REACTIVACION DE LA INVERSION PUBLICA” FIRMADO ENTRE EL MPD Y EL FNDR CORRESPONDIENTE AL GAM SAN LORENZO-BLANCA FLOR"/>
    <m/>
    <m/>
    <m/>
    <m/>
    <m/>
    <m/>
    <n v="0"/>
    <n v="3750.45"/>
    <s v="NO_CONCILIADO"/>
  </r>
  <r>
    <x v="9"/>
    <m/>
    <x v="9"/>
    <x v="83"/>
    <s v="F0012629"/>
    <s v="NTE"/>
    <n v="5573952"/>
    <m/>
    <s v="A:00099021001 TRANSFERENCIA DE RECUPERACIONES SEGÚN NOTA INTERNA GEF-LCR-DYF-0378-NOT/23, POR CONCEPTO DE INTERESES DE ACUERDO A CONTRATO DE FIDEICOMISO “FINANCIMIENTO DE APOYO A LA REACTIVACION DE LA INVERSION PUBLICA” FIRMADO ENTRE EL MPD Y EL FNDR CORRESPONDIENTE AL GAM PUERTO PEREZ"/>
    <m/>
    <m/>
    <m/>
    <m/>
    <m/>
    <m/>
    <n v="0"/>
    <n v="7091.96"/>
    <s v="NO_CONCILIADO"/>
  </r>
  <r>
    <x v="9"/>
    <m/>
    <x v="9"/>
    <x v="83"/>
    <s v="F0012629"/>
    <s v="NTE"/>
    <n v="5573927"/>
    <m/>
    <s v="A:00099021001 TRANSFERENCIA DE RECUPERACIONES SEGÚN NOTA INTERNA GEF-LCR-DYF-0378-NOT/23, POR CONCEPTO DE INTERESES DE ACUERDO A CONTRATO DE FIDEICOMISO “FINANCIMIENTO DE APOYO A LA REACTIVACION DE LA INVERSION PUBLICA” FIRMADO ENTRE EL MPD Y EL FNDR CORRESPONDIENTE AL GAM ENTRE RIOS (COCHABAMBA)"/>
    <m/>
    <m/>
    <m/>
    <m/>
    <m/>
    <m/>
    <n v="0"/>
    <n v="1796.12"/>
    <s v="NO_CONCILIADO"/>
  </r>
  <r>
    <x v="48"/>
    <m/>
    <x v="48"/>
    <x v="83"/>
    <s v="F0012629"/>
    <s v="NTE"/>
    <n v="5570774"/>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EL ALTO."/>
    <m/>
    <m/>
    <m/>
    <m/>
    <m/>
    <m/>
    <n v="0"/>
    <n v="1032249.13"/>
    <s v="NO_CONCILIADO"/>
  </r>
  <r>
    <x v="48"/>
    <m/>
    <x v="48"/>
    <x v="83"/>
    <s v="F0012629"/>
    <s v="NTE"/>
    <n v="557122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EL ALTO."/>
    <m/>
    <m/>
    <m/>
    <m/>
    <m/>
    <m/>
    <n v="0"/>
    <n v="1139141.1200000001"/>
    <s v="NO_CONCILIADO"/>
  </r>
  <r>
    <x v="48"/>
    <m/>
    <x v="48"/>
    <x v="83"/>
    <s v="F0012629"/>
    <s v="NTE"/>
    <n v="5570897"/>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ACHACACHI."/>
    <m/>
    <m/>
    <m/>
    <m/>
    <m/>
    <m/>
    <n v="0"/>
    <n v="187547.66"/>
    <s v="NO_CONCILIADO"/>
  </r>
  <r>
    <x v="48"/>
    <m/>
    <x v="48"/>
    <x v="83"/>
    <s v="F0012629"/>
    <s v="NTE"/>
    <n v="557087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VIACHA."/>
    <m/>
    <m/>
    <m/>
    <m/>
    <m/>
    <m/>
    <n v="0"/>
    <n v="61461.31"/>
    <s v="NO_CONCILIADO"/>
  </r>
  <r>
    <x v="48"/>
    <m/>
    <x v="48"/>
    <x v="83"/>
    <s v="F0012629"/>
    <s v="NTE"/>
    <n v="5572806"/>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 PABLO DE HUACARETA."/>
    <m/>
    <m/>
    <m/>
    <m/>
    <m/>
    <m/>
    <n v="0"/>
    <n v="255391.83"/>
    <s v="NO_CONCILIADO"/>
  </r>
  <r>
    <x v="48"/>
    <m/>
    <x v="48"/>
    <x v="83"/>
    <s v="F0012629"/>
    <s v="NTE"/>
    <n v="557132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YACUIBA."/>
    <m/>
    <m/>
    <m/>
    <m/>
    <m/>
    <m/>
    <n v="0"/>
    <n v="1753850.65"/>
    <s v="NO_CONCILIADO"/>
  </r>
  <r>
    <x v="48"/>
    <m/>
    <x v="48"/>
    <x v="83"/>
    <s v="F0012629"/>
    <s v="NTE"/>
    <n v="556982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SANTA CRUZ."/>
    <m/>
    <m/>
    <m/>
    <m/>
    <m/>
    <m/>
    <n v="0"/>
    <n v="3298091.57"/>
    <s v="NO_CONCILIADO"/>
  </r>
  <r>
    <x v="48"/>
    <m/>
    <x v="48"/>
    <x v="83"/>
    <s v="F0012629"/>
    <s v="NTE"/>
    <n v="5569830"/>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PUCARANI."/>
    <m/>
    <m/>
    <m/>
    <m/>
    <m/>
    <m/>
    <n v="0"/>
    <n v="42567.45"/>
    <s v="NO_CONCILIADO"/>
  </r>
  <r>
    <x v="48"/>
    <m/>
    <x v="48"/>
    <x v="83"/>
    <s v="F0012629"/>
    <s v="NTE"/>
    <n v="5569832"/>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ICLA."/>
    <m/>
    <m/>
    <m/>
    <m/>
    <m/>
    <m/>
    <n v="0"/>
    <n v="21308.61"/>
    <s v="NO_CONCILIADO"/>
  </r>
  <r>
    <x v="48"/>
    <m/>
    <x v="48"/>
    <x v="83"/>
    <s v="F0012629"/>
    <s v="NTE"/>
    <n v="557120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PADILLA."/>
    <m/>
    <m/>
    <m/>
    <m/>
    <m/>
    <m/>
    <n v="0"/>
    <n v="54772.800000000003"/>
    <s v="NO_CONCILIADO"/>
  </r>
  <r>
    <x v="48"/>
    <m/>
    <x v="48"/>
    <x v="83"/>
    <s v="F0012629"/>
    <s v="NTE"/>
    <n v="5572818"/>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M DE WARNES."/>
    <m/>
    <m/>
    <m/>
    <m/>
    <m/>
    <m/>
    <n v="0"/>
    <n v="194468.01"/>
    <s v="NO_CONCILIADO"/>
  </r>
  <r>
    <x v="9"/>
    <m/>
    <x v="9"/>
    <x v="83"/>
    <s v="F0012629"/>
    <s v="NTE"/>
    <n v="5573966"/>
    <m/>
    <s v="A:00099021001 TRANSFERENCIA DE RECUPERACIONES SEGÚN NOTA INTERNA GEF-LCR-DYF-0378-NOT/23, POR CONCEPTO DE INTERESES DE ACUERDO A CONTRATO DE FIDEICOMISO “FINANCIMIENTO DE APOYO A LA REACTIVACION DE LA INVERSION PUBLICA” FIRMADO ENTRE EL MPD Y EL FNDR CORRESPONDIENTE AL GAM DE SAN JUAN"/>
    <m/>
    <m/>
    <m/>
    <m/>
    <m/>
    <m/>
    <n v="0"/>
    <n v="3065.87"/>
    <s v="NO_CONCILIADO"/>
  </r>
  <r>
    <x v="46"/>
    <m/>
    <x v="46"/>
    <x v="83"/>
    <s v="G22605180001"/>
    <s v="CVD"/>
    <n v="2260518"/>
    <m/>
    <s v="COBRO COSTOS DE PAPELERIA SEGUN TRANSFERENCIA DEL EXTERIOR POR ORDEN DE COPA ENERGIA DISTRIBUIDORA DE GAS S A (SAO PAULO) REF.: CRED INV 794, 795, 797, 798, 801, 800 FECHA VALOR 5/05/2023 LIB. 00513062001 YPFB-OPERACIONES PLANTA DE SEPARACION DE LIQUIDOS RIO GRANDE"/>
    <m/>
    <m/>
    <m/>
    <m/>
    <m/>
    <m/>
    <n v="50"/>
    <n v="0"/>
    <s v="NO_CONCILIADO"/>
  </r>
  <r>
    <x v="70"/>
    <m/>
    <x v="70"/>
    <x v="83"/>
    <s v="G22605200001"/>
    <s v="CVD"/>
    <n v="2260520"/>
    <m/>
    <s v="COBRO COSTOS DE PAPELERIA POR REGULARIZACION DE TRANSFERENCIA DEL EXTERIOR POR ORDEN DE CONSULADO DE BOLIVIA EN ROSARIO (ARGENTINA) REF.: GOVERNMENT SERVI LIB. 00594012001 ASP-B FONDO DE OPERACIONES"/>
    <m/>
    <m/>
    <m/>
    <m/>
    <m/>
    <m/>
    <n v="50"/>
    <n v="0"/>
    <s v="NO_CONCILIADO"/>
  </r>
  <r>
    <x v="40"/>
    <m/>
    <x v="40"/>
    <x v="83"/>
    <s v="S10598240003"/>
    <s v="COB"/>
    <n v="1059824"/>
    <m/>
    <s v="'TRANSFERENCIA'||RECIBIDA DEL EXTERIOR SEGÚN MENSAJES SWIFT NOS. 7125-7123 (REM.EXT.) DE FECHA 05-05-2023 POR DESEMBOLSO DE BID PRÉSTAMO 4376/BL-BO REQ 00030 BO 2023148262 LIBRETA N° 00291012002 ABC-RECURSOS PROPIOS REF.: UTILES DE ESCRITORIO"/>
    <m/>
    <m/>
    <m/>
    <m/>
    <m/>
    <m/>
    <n v="50"/>
    <n v="0"/>
    <s v="NO_CONCILIADO"/>
  </r>
  <r>
    <x v="58"/>
    <m/>
    <x v="58"/>
    <x v="83"/>
    <s v="G22606660004"/>
    <s v="CRV"/>
    <n v="18165"/>
    <m/>
    <s v="VENTA DE DIVISAS S/G NOTA SEDEM/GG/EV NO0171/2023, 28/4/23 Y AUT.VTA.DIV.EFECT.P/MEFP 4/5/23, REF:EMISION CARTA DE CREDITO I-2023-20 COM.EMISION L/C 0,15% S/USD2.457.920,96(EQUIV.EUR2.231.227)POR 363 DIAS REEMB GSTS. COMUN.BS220 Y EMIS.COMP.BS50 LIB. 00132072001 SEDEM-ADMINISTRACION RECAUDACION ENVIBOL EN BOLIVIANOS POR DIFERENCIAL CAMBIARIO"/>
    <m/>
    <m/>
    <m/>
    <m/>
    <m/>
    <m/>
    <n v="0"/>
    <n v="3023.39"/>
    <s v="NO_CONCILIADO"/>
  </r>
  <r>
    <x v="58"/>
    <m/>
    <x v="58"/>
    <x v="83"/>
    <s v="G22606670004"/>
    <s v="CRV"/>
    <n v="18164"/>
    <m/>
    <s v="VTA.DIV.S/G NOTAS SEDEM/GG/EV N°0166/2023,25/04/23;SEDEM/GG/EV N°0175/2023,02/05/23.REF.:EMISION LC I-2023-21,COMIS.EMIS.L/C 0,15% S/USD2.453.396,69(EQUIV.A EUR2.227.120.-) P/436 DIAS,REEMB.GSTS.COM.BS220 Y EMIS.COMP.CONT.BS50.- LIB. 00132072001 SEDEM-ADMINISTRACION RECAUDACION ENVIBOL EN BOLIVIANOS POR DIFERENCIAL CAMBIARIO"/>
    <m/>
    <m/>
    <m/>
    <m/>
    <m/>
    <m/>
    <n v="0"/>
    <n v="17149.34"/>
    <s v="NO_CONCILIADO"/>
  </r>
  <r>
    <x v="38"/>
    <m/>
    <x v="38"/>
    <x v="83"/>
    <s v="Q18082630002"/>
    <s v="CRV"/>
    <n v="1808263"/>
    <m/>
    <s v="NUMERO DE LIBRETA CUT: 00283012001 OPERACIÓN E18 TRANSFERENCIA DEL SISTEMA FINANCIERO POR CUENTA DE TERCEROS A LA CUT SOL. ESC. DE SOCIEDAD JENNEFER SRL"/>
    <m/>
    <m/>
    <m/>
    <m/>
    <m/>
    <m/>
    <n v="0"/>
    <n v="16070.39"/>
    <s v="NO_CONCILIADO"/>
  </r>
  <r>
    <x v="8"/>
    <m/>
    <x v="8"/>
    <x v="83"/>
    <s v="B21113470002"/>
    <s v="BOD"/>
    <n v="2111347"/>
    <m/>
    <s v="00099021001 DEP.DE CHEQ.AJENOS,RET.DE CAM.,CONCEPTO: PAGO POR DESCUENTO RECURSOS PUBLICOS,DEP.: CAJA NACIONAL DE SALUD , PROCEDENCIA: BANCO UNION S.A., CHEQUE: 67813, FECHA DE EMISION:03/05/2023"/>
    <m/>
    <m/>
    <m/>
    <m/>
    <m/>
    <m/>
    <n v="0"/>
    <n v="12790.75"/>
    <s v="NO_CONCILIADO"/>
  </r>
  <r>
    <x v="89"/>
    <m/>
    <x v="89"/>
    <x v="83"/>
    <s v="B21113770002"/>
    <s v="BOD"/>
    <n v="2111377"/>
    <m/>
    <s v="00590012001 DEP.DE CHEQ.AJENOS,RET.DE CAM.,CONCEPTO: POR VENTA DE 5 EQUIPOS TABLETH QUIPAD A LA DIRECCION DEPARTAMENTAL DE SANTA CRUZ,DEP.: EMPRESA PÚBLICA QUIPUS , PROCEDENCIA: BANCO UNION S.A., CHEQUE: 693, FECHA DE EMISION:05/05/2023"/>
    <m/>
    <m/>
    <m/>
    <m/>
    <m/>
    <m/>
    <n v="0"/>
    <n v="17500"/>
    <s v="NO_CONCILIADO"/>
  </r>
  <r>
    <x v="93"/>
    <m/>
    <x v="93"/>
    <x v="83"/>
    <s v="B21113940002"/>
    <s v="BOD"/>
    <n v="2111394"/>
    <m/>
    <s v="00578012002 DEP.DE CHEQ.AJENOS,RET.DE CAM.,CONCEPTO: REVERSION,DEP.: BOLIVIANA DE AVIACION , PROCEDENCIA: BANCO UNION S.A., CHEQUE: 16504, FECHA DE EMISION:05/05/2023"/>
    <m/>
    <m/>
    <m/>
    <m/>
    <m/>
    <m/>
    <n v="0"/>
    <n v="24395"/>
    <s v="NO_CONCILIADO"/>
  </r>
  <r>
    <x v="93"/>
    <m/>
    <x v="93"/>
    <x v="83"/>
    <s v="B21113950002"/>
    <s v="BOD"/>
    <n v="2111395"/>
    <m/>
    <s v="00578012002 DEP.DE CHEQ.AJENOS,RET.DE CAM.,CONCEPTO: REVERSION,DEP.: BOLIVIANA DE AVIACION , PROCEDENCIA: BANCO UNION S.A., CHEQUE: 16503, FECHA DE EMISION:05/05/2023"/>
    <m/>
    <m/>
    <m/>
    <m/>
    <m/>
    <m/>
    <n v="0"/>
    <n v="32790"/>
    <s v="NO_CONCILIADO"/>
  </r>
  <r>
    <x v="79"/>
    <m/>
    <x v="79"/>
    <x v="83"/>
    <s v="G22606730002"/>
    <s v="CRV"/>
    <n v="2260673"/>
    <m/>
    <s v="TRANSFERENCIA DEL EXTERIOR SEGUN SWIFT NO.7085 DE FECHA 05/05/2023 ORDENANTE: VICECONSULADO DE BOLIVIA EN LA PLATA ARGENTINA REF.: RECAUDACIONES GESTORÍA CONSULAR ABRIL 2023 LIB. 00010011102 MIN.RELACIONES EXTERIORES - GESTORIA CONSULAR LEY Nº 3108"/>
    <m/>
    <m/>
    <m/>
    <m/>
    <m/>
    <m/>
    <n v="0"/>
    <n v="8627.82"/>
    <s v="NO_CONCILIADO"/>
  </r>
  <r>
    <x v="46"/>
    <m/>
    <x v="46"/>
    <x v="83"/>
    <s v="G22606700001"/>
    <s v="CVD"/>
    <n v="2260670"/>
    <m/>
    <s v="COBRO COSTOS DE PAPELERIA SEGUN TRANSFERENCIA DEL EXTERIOR POR ORDEN DE ENERGÍA ARGENTINA S.A., FECHA VALOR 05/05/2023 REF:INV EXA-GJA-140/23 INV GAS NATURAL LIB. 00513012007 YPFB - RECURSOS NACIONALIZACIÓN"/>
    <m/>
    <m/>
    <m/>
    <m/>
    <m/>
    <m/>
    <n v="50"/>
    <n v="0"/>
    <s v="NO_CONCILIADO"/>
  </r>
  <r>
    <x v="79"/>
    <m/>
    <x v="79"/>
    <x v="83"/>
    <s v="G22606740001"/>
    <s v="CVD"/>
    <n v="2260674"/>
    <m/>
    <s v="COBRO COSTOS DE PAPELERIA SEGUN TRANSFERENCIA DEL EXTERIOR POR ORDEN DE VICECONSULADO DE BOLIVIA EN LA PLATA ARGENTINA REF.: RECAUDACIONES GESTORÍA CONSULAR ABRIL 2023 LIB. 00010011102 MIN.RELACIONES EXTERIORES - GESTORIA CONSULAR LEY Nº 3108"/>
    <m/>
    <m/>
    <m/>
    <m/>
    <m/>
    <m/>
    <n v="50"/>
    <n v="0"/>
    <s v="NO_CONCILIADO"/>
  </r>
  <r>
    <x v="46"/>
    <m/>
    <x v="46"/>
    <x v="83"/>
    <s v="G22606760001"/>
    <s v="CVD"/>
    <n v="2260676"/>
    <m/>
    <s v="COBRO COSTOS DE PAPELERIA SEGUN TRANSFERENCIA DEL EXTERIOR POR ORDEN DE LIMA GAS S.A. LIMA PERU REF.: Z793371001 FECHA VALOR 4/05/2023 LIB. 00513062001 YPFB-OPERACIONES PLANTA DE SEPARACION DE LIQUIDOS RIO GRANDE"/>
    <m/>
    <m/>
    <m/>
    <m/>
    <m/>
    <m/>
    <n v="50"/>
    <n v="0"/>
    <s v="NO_CONCILIADO"/>
  </r>
  <r>
    <x v="74"/>
    <m/>
    <x v="74"/>
    <x v="83"/>
    <s v="S10598430003"/>
    <s v="COB"/>
    <n v="1059843"/>
    <m/>
    <s v="||TRANSFERENCIA DE FONDOS S/G. MENSAJES SWIFT NROS. 7130 DE LA FECHA, Y NOTA REMITIDA POR LA DIRECCIÓN GENERAL DE AERONAUTICA CIVIL CITE: DGAC-10774/2022 DE FECHA 31/03/2022 (HRE-TGL-5031) (SECTOR PÚBLICO). DÉBITO DE LA LIBRETA 0117012001 DGAC, REPOSICIÓN ÚTILES DE ESCRITORIO."/>
    <m/>
    <m/>
    <m/>
    <m/>
    <m/>
    <m/>
    <n v="50"/>
    <n v="0"/>
    <s v="NO_CONCILIADO"/>
  </r>
  <r>
    <x v="1"/>
    <m/>
    <x v="1"/>
    <x v="84"/>
    <s v="O21117790002"/>
    <s v="BOD"/>
    <n v="2111779"/>
    <m/>
    <s v="00099021001 DEPOSITO DE EFECTIVO, DEPOSITANTE: BENEDICTA CERON VDA DE CALLE, CONCEPTO: SUSCRIPCION DE CONVENIO PARA EL PAGO DE LO ADEUDADO, CUENTA DE DEPOSITO: CUENTA UNICA DEL TESORO"/>
    <m/>
    <m/>
    <m/>
    <m/>
    <m/>
    <m/>
    <n v="0"/>
    <n v="1441"/>
    <s v="NO_CONCILIADO"/>
  </r>
  <r>
    <x v="1"/>
    <m/>
    <x v="1"/>
    <x v="84"/>
    <s v="O21117930002"/>
    <s v="BOD"/>
    <n v="2111793"/>
    <m/>
    <s v="00099021001 DEPOSITO DE EFECTIVO, DEPOSITANTE: JULIA BARRON MIRANDA, CONCEPTO: DEVOLUCION POR DOCLE PERCEPCION, CUENTA DE DEPOSITO: CUENTA UNICA DEL TESORO"/>
    <m/>
    <m/>
    <m/>
    <m/>
    <m/>
    <m/>
    <n v="0"/>
    <n v="1648.08"/>
    <s v="NO_CONCILIADO"/>
  </r>
  <r>
    <x v="2"/>
    <m/>
    <x v="2"/>
    <x v="84"/>
    <s v="O21117960002"/>
    <s v="BOD"/>
    <n v="2111796"/>
    <m/>
    <s v="00046171101 DEPOSITO DE EFECTIVO, DEPOSITANTE: ISABEL EMPERATRIZ MENACHO LEON, CONCEPTO: PAGO POR SANCION POR NO REINSCRIPCION GESTION 2023 AGEMED 5TO PAGO, CUENTA DE DEPOSITO: CUENTA UNICA DEL TESORO"/>
    <m/>
    <m/>
    <m/>
    <m/>
    <m/>
    <m/>
    <n v="0"/>
    <n v="830"/>
    <s v="NO_CONCILIADO"/>
  </r>
  <r>
    <x v="54"/>
    <m/>
    <x v="54"/>
    <x v="84"/>
    <s v="O21118020002"/>
    <s v="BOD"/>
    <n v="2111802"/>
    <m/>
    <s v="00099021001 DEPOSITO DE EFECTIVO, DEPOSITANTE: SABINO ARANDO FLORES, CONCEPTO: DEVOLUCION COBRO DE DOBLE PERCEPCION, CUENTA DE DEPOSITO: CUENTA UNICA DEL TESORO/DJBR"/>
    <m/>
    <m/>
    <m/>
    <m/>
    <m/>
    <m/>
    <n v="0"/>
    <n v="2655.74"/>
    <s v="NO_CONCILIADO"/>
  </r>
  <r>
    <x v="94"/>
    <m/>
    <x v="94"/>
    <x v="84"/>
    <s v="O21118040002"/>
    <s v="BOD"/>
    <n v="2111804"/>
    <m/>
    <s v="00551012001 DEPOSITO DE EFECTIVO, DEPOSITANTE: JUAN CARLOS SILVA DEHEZA, CONCEPTO: REVERSION RC-IVA 13%, CUENTA DE DEPOSITO: CUENTA UNICA DEL TESORO"/>
    <m/>
    <m/>
    <m/>
    <m/>
    <m/>
    <m/>
    <n v="0"/>
    <n v="219.78"/>
    <s v="NO_CONCILIADO"/>
  </r>
  <r>
    <x v="79"/>
    <m/>
    <x v="79"/>
    <x v="84"/>
    <s v="O21118080002"/>
    <s v="BOD"/>
    <n v="2111808"/>
    <m/>
    <s v="00010011101 DEPOSITO DE EFECTIVO, DEPOSITANTE: MAYRA BRISEIRA MONTERO CASTILLO, CONCEPTO: DEVOLUCION DE CRÉDITO EN DEMASÍA DE LÍNEA CORP.71527523, CUENTA DE DEPOSITO: CUENTA UNICA DEL TESORO"/>
    <m/>
    <m/>
    <m/>
    <m/>
    <m/>
    <m/>
    <n v="0"/>
    <n v="19.36"/>
    <s v="NO_CONCILIADO"/>
  </r>
  <r>
    <x v="1"/>
    <m/>
    <x v="1"/>
    <x v="84"/>
    <s v="O21118150002"/>
    <s v="BOD"/>
    <n v="2111815"/>
    <m/>
    <s v="00099021001 DEPOSITO DE EFECTIVO, DEPOSITANTE: VILMA MARIN ZAMBRANA, CONCEPTO: DEVOLUCION POR DOBLE PERCEPCION, CUENTA DE DEPOSITO: CUENTA UNICA DEL TESORO"/>
    <m/>
    <m/>
    <m/>
    <m/>
    <m/>
    <m/>
    <n v="0"/>
    <n v="1591.32"/>
    <s v="NO_CONCILIADO"/>
  </r>
  <r>
    <x v="95"/>
    <m/>
    <x v="95"/>
    <x v="84"/>
    <s v="S10598810002"/>
    <s v="CRV"/>
    <n v="2485"/>
    <m/>
    <s v="||LIBRETA CUT N°00572019203, DESEMBOLSO DE PRESTAMO EN EL MARCO DEL FIDEICOMISO FINPRO N°26 CON LA EMPRESA EMAPA, PROYECTO &quot;IMPLEMENTACION PLANTA PISCICOLA EN EL LAGO TITICACA&quot; SEGUN NOTA: BDP/GO/JNPC/2485/2023."/>
    <m/>
    <m/>
    <m/>
    <m/>
    <m/>
    <m/>
    <n v="0"/>
    <n v="405840.78"/>
    <s v="NO_CONCILIADO"/>
  </r>
  <r>
    <x v="1"/>
    <m/>
    <x v="1"/>
    <x v="84"/>
    <s v="O21118420002"/>
    <s v="BOD"/>
    <n v="2111842"/>
    <m/>
    <s v="00099021001 DEPOSITO DE EFECTIVO, DEPOSITANTE: MARTIN ANTONIO QUISPE, CONCEPTO: DEVOLUCION POR DOBLE PERCEPCION, CUENTA DE DEPOSITO: CUENTA UNICA DEL TESORO"/>
    <m/>
    <m/>
    <m/>
    <m/>
    <m/>
    <m/>
    <n v="0"/>
    <n v="1188.32"/>
    <s v="NO_CONCILIADO"/>
  </r>
  <r>
    <x v="92"/>
    <m/>
    <x v="92"/>
    <x v="84"/>
    <s v="O21118440002"/>
    <s v="BOD"/>
    <n v="2111844"/>
    <m/>
    <s v="00292012001 DEPOSITO DE EFECTIVO, DEPOSITANTE: FREDDY NABOR GONZALES GUERRA, CONCEPTO: DEVOLUCION DE GASTOS DE EMISION DE PASAJES AEREOS, CUENTA DE DEPOSITO: CUENTA UNICA DEL TESORO"/>
    <m/>
    <m/>
    <m/>
    <m/>
    <m/>
    <m/>
    <n v="0"/>
    <n v="1455"/>
    <s v="NO_CONCILIADO"/>
  </r>
  <r>
    <x v="66"/>
    <m/>
    <x v="66"/>
    <x v="84"/>
    <s v="O21118520002"/>
    <s v="BOD"/>
    <n v="2111852"/>
    <m/>
    <s v="00670072001 DEPOSITO DE EFECTIVO, DEPOSITANTE: ELMER MORALES DELGADO, CONCEPTO: DEVOLUCION DE VIATICOS, CUENTA DE DEPOSITO: CUENTA UNICA DEL TESORO"/>
    <m/>
    <m/>
    <m/>
    <m/>
    <m/>
    <m/>
    <n v="0"/>
    <n v="391"/>
    <s v="NO_CONCILIADO"/>
  </r>
  <r>
    <x v="25"/>
    <m/>
    <x v="25"/>
    <x v="84"/>
    <s v="G22619640002"/>
    <s v="CRV"/>
    <n v="2261964"/>
    <m/>
    <s v="TRANSFERENCIA DEL EXTERIOR SEGUN SWIFT NO.7144 DE FECHA 08/05/2023 ORDENANTE: CONSULADO DE BOLIVIA EN WASHINGTON REF.: SEGIP - RECAUDACIONES EXTERIOR CEDULAS AVRIL-2023 CÉDULAS DE IDENTIDAD LIB. 00340012005 SEGIP - RECAUDACION EXTERIOR - CEDULAS DE IDENTIDAD"/>
    <m/>
    <m/>
    <m/>
    <m/>
    <m/>
    <m/>
    <n v="0"/>
    <n v="56544.37"/>
    <s v="NO_CONCILIADO"/>
  </r>
  <r>
    <x v="23"/>
    <m/>
    <x v="23"/>
    <x v="84"/>
    <s v="O21118550002"/>
    <s v="BOD"/>
    <n v="2111855"/>
    <m/>
    <s v="00099021001 DEPOSITO DE EFECTIVO, DEPOSITANTE: PROGRAMA NACIONAL DE POST-ALFABETIZACION, CONCEPTO: DEVOLUCION DE GASTOS OPERACIONALES MES DE ABRIL 2023, CUENTA DE DEPOSITO: CUENTA UNICA DEL TESORO"/>
    <m/>
    <m/>
    <m/>
    <m/>
    <m/>
    <m/>
    <n v="0"/>
    <n v="5.49"/>
    <s v="NO_CONCILIADO"/>
  </r>
  <r>
    <x v="69"/>
    <m/>
    <x v="69"/>
    <x v="84"/>
    <s v="O21118640002"/>
    <s v="BOD"/>
    <n v="2111864"/>
    <m/>
    <s v="00213012001 DEPOSITO DE EFECTIVO, DEPOSITANTE: MARCO ANTONIO LIMACHI CAHUAYA, CONCEPTO: DEVOLUCION DE FONDOS EN AVANCE-PEAJES, CUENTA DE DEPOSITO: CUENTA UNICA DEL TESORO"/>
    <m/>
    <m/>
    <m/>
    <m/>
    <m/>
    <m/>
    <n v="0"/>
    <n v="5"/>
    <s v="NO_CONCILIADO"/>
  </r>
  <r>
    <x v="69"/>
    <m/>
    <x v="69"/>
    <x v="84"/>
    <s v="O21118650002"/>
    <s v="BOD"/>
    <n v="2111865"/>
    <m/>
    <s v="00213012001 DEPOSITO DE EFECTIVO, DEPOSITANTE: FRANKLIN RUDDY MUJICA QUISPE, CONCEPTO: DEVOLUCION DE FONDOS EN AVANCE, CUENTA DE DEPOSITO: CUENTA UNICA DEL TESORO"/>
    <m/>
    <m/>
    <m/>
    <m/>
    <m/>
    <m/>
    <n v="0"/>
    <n v="44.12"/>
    <s v="NO_CONCILIADO"/>
  </r>
  <r>
    <x v="69"/>
    <m/>
    <x v="69"/>
    <x v="84"/>
    <s v="O21118660002"/>
    <s v="BOD"/>
    <n v="2111866"/>
    <m/>
    <s v="00213012001 DEPOSITO DE EFECTIVO, DEPOSITANTE: MARCO ANTONIO LIMACHI CAHUAYA, CONCEPTO: DEVOLUCION DE FONDOS EN AVANCE-GUANTES DE TRABAJO, CUENTA DE DEPOSITO: CUENTA UNICA DEL TESORO"/>
    <m/>
    <m/>
    <m/>
    <m/>
    <m/>
    <m/>
    <n v="0"/>
    <n v="15"/>
    <s v="NO_CONCILIADO"/>
  </r>
  <r>
    <x v="88"/>
    <m/>
    <x v="88"/>
    <x v="84"/>
    <s v="O21118670002"/>
    <s v="BOD"/>
    <n v="2111867"/>
    <m/>
    <s v="00373024101 DEPOSITO DE EFECTIVO, DEPOSITANTE: KATERINE BRENDA GARCIA HUAYTA, CONCEPTO: DEVOLUCION DE RECURSOS CAJA CHICA A FONDO DE DESARROLLO INDIGENA -FDI, CUENTA DE DEPOSITO: CUENTA UNICA DEL TESORO"/>
    <m/>
    <m/>
    <m/>
    <m/>
    <m/>
    <m/>
    <n v="0"/>
    <n v="20"/>
    <s v="NO_CONCILIADO"/>
  </r>
  <r>
    <x v="25"/>
    <m/>
    <x v="25"/>
    <x v="84"/>
    <s v="G22619650001"/>
    <s v="CVD"/>
    <n v="2261965"/>
    <m/>
    <s v="COBRO COSTOS DE PAPELERIA SEGUN TRANSFERENCIA DEL EXTERIOR POR ORDEN DE CONSULADO DE BOLIVIA EN WASHINGTON REF.: SEGIP - RECAUDACIONES EXTERIOR CEDULAS AVRIL-2023 CÉDULAS DE IDENTIDAD LIB. 00340012003 RECAUDACION EXTRANJERIA - C.I. -L.C."/>
    <m/>
    <m/>
    <m/>
    <m/>
    <m/>
    <m/>
    <n v="50"/>
    <n v="0"/>
    <s v="NO_CONCILIADO"/>
  </r>
  <r>
    <x v="46"/>
    <m/>
    <x v="46"/>
    <x v="84"/>
    <s v="G22619670001"/>
    <s v="CVD"/>
    <n v="2261967"/>
    <m/>
    <s v="COBRO COSTOS DE PAPELERIA SEGUN TRANSFERENCIA DEL EXTERIOR POR ORDEN DE COMPANHIA MATOGROSSENSE DE GAS ((CUIABA BRASIL) REF.: FACTURA EXB MTT 1523 FECHA VALOR 8/05/2023 LIB. 00513012007 YPFB - RECURSOS NACIONALIZACIÓN"/>
    <m/>
    <m/>
    <m/>
    <m/>
    <m/>
    <m/>
    <n v="50"/>
    <n v="0"/>
    <s v="NO_CONCILIADO"/>
  </r>
  <r>
    <x v="46"/>
    <m/>
    <x v="46"/>
    <x v="84"/>
    <s v="G22619690001"/>
    <s v="CVD"/>
    <n v="2261969"/>
    <m/>
    <s v="COBRO COSTOS DE PAPELERIA SEGUN TRANSFERENCIA DEL EXTERIOR POR ORDEN DE COMPANHIA MATOGROSSENSE DE GAS (CUIABA) REF.: CRED INV EXBMT1523 FECHA VALOR 8/05/2023 LIB. 00513012007 YPFB - RECURSOS NACIONALIZACIÓN"/>
    <m/>
    <m/>
    <m/>
    <m/>
    <m/>
    <m/>
    <n v="50"/>
    <n v="0"/>
    <s v="NO_CONCILIADO"/>
  </r>
  <r>
    <x v="31"/>
    <m/>
    <x v="31"/>
    <x v="84"/>
    <s v="G22619760002"/>
    <s v="CRV"/>
    <n v="2261976"/>
    <m/>
    <s v="TRANSFERENCIA DEL EXTERIOR SEGUN SWIFT NO.7151 Y NO.7150 DE FECHA 08/05/2023 ORDENANTE: LATIN OIL S.A. (UY/MALDONADO) REF.: CRED PROF.YLB LIB. 00597012001 RECURSOS PROPIOS VENTAS YLB"/>
    <m/>
    <m/>
    <m/>
    <m/>
    <m/>
    <m/>
    <n v="0"/>
    <n v="510932.8"/>
    <s v="NO_CONCILIADO"/>
  </r>
  <r>
    <x v="1"/>
    <m/>
    <x v="1"/>
    <x v="84"/>
    <s v="O21118720002"/>
    <s v="BOD"/>
    <n v="2111872"/>
    <m/>
    <s v="00099021001 DEPOSITO DE EFECTIVO, DEPOSITANTE: RUBEN LUCIO PEREZ ANTEZANA, CONCEPTO: DEVOLUCION A SENASIR, CUENTA DE DEPOSITO: CUENTA UNICA DEL TESORO"/>
    <m/>
    <m/>
    <m/>
    <m/>
    <m/>
    <m/>
    <n v="0"/>
    <n v="450"/>
    <s v="NO_CONCILIADO"/>
  </r>
  <r>
    <x v="1"/>
    <m/>
    <x v="1"/>
    <x v="84"/>
    <s v="O21118740002"/>
    <s v="BOD"/>
    <n v="2111874"/>
    <m/>
    <s v="00099021001 DEPOSITO DE EFECTIVO, DEPOSITANTE: CARLOS ALBERTO LUNA BOTELLO, CONCEPTO: DEVOLUCION POR DOBLE PERCEPCION, CUENTA DE DEPOSITO: CUENTA UNICA DEL TESORO"/>
    <m/>
    <m/>
    <m/>
    <m/>
    <m/>
    <m/>
    <n v="0"/>
    <n v="2480.12"/>
    <s v="NO_CONCILIADO"/>
  </r>
  <r>
    <x v="22"/>
    <m/>
    <x v="22"/>
    <x v="84"/>
    <s v="O21118760002"/>
    <s v="BOD"/>
    <n v="2111876"/>
    <m/>
    <s v="00099021001 DEPOSITO DE EFECTIVO, DEPOSITANTE: LUIS SANTIAGO CATERING Y EVENTOS, CONCEPTO: PAGO DE SERVICIOS AGUA Y LUZ DEL COMEDOR CAMARA DE DIPUTADOS, CUENTA DE DEPOSITO: CUENTA UNICA DEL TESORO"/>
    <m/>
    <m/>
    <m/>
    <m/>
    <m/>
    <m/>
    <n v="0"/>
    <n v="2000"/>
    <s v="NO_CONCILIADO"/>
  </r>
  <r>
    <x v="88"/>
    <m/>
    <x v="88"/>
    <x v="84"/>
    <s v="Q18087190002"/>
    <s v="CRV"/>
    <n v="1808719"/>
    <m/>
    <s v="NUMERO DE LIBRETA CUT: 00373024105 OPERACIÓN E75 TRANSFERENCIA DE LA CUENTA FISCAL BUN A LA CUT EN MN TRANSFERENCIA DE FONDOS A SOLICITUD DE: GOBIERNO AUTONOMO MUNICIPAL DE CAMARGO, CITE:OF-G.A.M.C./DESP.NÂ°356/2023 CUENTA CUT 3987 LIBRETA NÂ° 00373024105 FDI-TRANSFERENCIAS PROGRAMADAS Y/O PROY"/>
    <m/>
    <m/>
    <m/>
    <m/>
    <m/>
    <m/>
    <n v="0"/>
    <n v="210.69"/>
    <s v="NO_CONCILIADO"/>
  </r>
  <r>
    <x v="46"/>
    <m/>
    <x v="46"/>
    <x v="84"/>
    <s v="G22619710001"/>
    <s v="CVD"/>
    <n v="2261971"/>
    <m/>
    <s v="COBRO COSTOS DE PAPELERIA SEGUN TRANSFERENCIA DEL EXTERIOR POR ORDEN DE COMPANHIA MATOGROSSENSE DE GAS (CUIABA) REF.: CRED INV EXBTOPMT0323 FECHA VALOR 8/05/2023 LIB. 00513012007 YPFB - RECURSOS NACIONALIZACIÓN"/>
    <m/>
    <m/>
    <m/>
    <m/>
    <m/>
    <m/>
    <n v="50"/>
    <n v="0"/>
    <s v="NO_CONCILIADO"/>
  </r>
  <r>
    <x v="46"/>
    <m/>
    <x v="46"/>
    <x v="84"/>
    <s v="G22619730001"/>
    <s v="CVD"/>
    <n v="2261973"/>
    <m/>
    <s v="COBRO COSTOS DE PAPELERIA SEGUN TRANSFERENCIA DEL EXTERIOR POR ORDEN DE COMPANHIA MATOGROSSENSE DE GAS (CUIABA) REF.: CRED INV EXBMTC1523 FECHA VALOR 8/05/2023 LIB. 00513012007 YPFB - RECURSOS NACIONALIZACIÓN"/>
    <m/>
    <m/>
    <m/>
    <m/>
    <m/>
    <m/>
    <n v="50"/>
    <n v="0"/>
    <s v="NO_CONCILIADO"/>
  </r>
  <r>
    <x v="31"/>
    <m/>
    <x v="31"/>
    <x v="84"/>
    <s v="G22619770001"/>
    <s v="CVD"/>
    <n v="2261977"/>
    <m/>
    <s v="COBRO COSTOS DE PAPELERIA SEGUN TRANSFERENCIA DEL EXTERIOR POR ORDEN DE LATIN OIL S.A. (UY/MALDONADO) REF.: CRED PROF.YLB LIB. 00597012001 RECURSOS PROPIOS VENTAS YLB"/>
    <m/>
    <m/>
    <m/>
    <m/>
    <m/>
    <m/>
    <n v="50"/>
    <n v="0"/>
    <s v="NO_CONCILIADO"/>
  </r>
  <r>
    <x v="74"/>
    <m/>
    <x v="74"/>
    <x v="84"/>
    <s v="S10598950003"/>
    <s v="COB"/>
    <n v="1059895"/>
    <m/>
    <s v="||TRANSFERENCIA DE FONDOS S/G MENSAJE SWIFT NRO.7155 DE LA FECHA Y NOTA CITE DGAC/10774/2022 DE F.31.03.2022 (HRE-TGL-5031) DE LA DIRECCION GENERAL DE AERONAUTICA CIVIL (SECTOR PÚBLICO). DEBITO DE LA LIBRETA 0117012001 DGAC, REPOSICIÓN DE ÚTILES DE ESCRITORIO."/>
    <m/>
    <m/>
    <m/>
    <m/>
    <m/>
    <m/>
    <n v="50"/>
    <n v="0"/>
    <s v="NO_CONCILIADO"/>
  </r>
  <r>
    <x v="37"/>
    <m/>
    <x v="37"/>
    <x v="84"/>
    <s v="O21118970002"/>
    <s v="BOD"/>
    <n v="2111897"/>
    <m/>
    <s v="00548132001 DEPOSITO DE EFECTIVO, DEPOSITANTE: ROBERTO HUAÑAPACO GUTIERREZ, CONCEPTO: DEVOLUCION DEL 13% POR VIATICOS, CUENTA DE DEPOSITO: CUENTA UNICA DEL TESORO"/>
    <m/>
    <m/>
    <m/>
    <m/>
    <m/>
    <m/>
    <n v="0"/>
    <n v="39"/>
    <s v="NO_CONCILIADO"/>
  </r>
  <r>
    <x v="69"/>
    <m/>
    <x v="69"/>
    <x v="84"/>
    <s v="O21119040002"/>
    <s v="BOD"/>
    <n v="2111904"/>
    <m/>
    <s v="00213012001 DEPOSITO DE EFECTIVO, DEPOSITANTE: JAVIER UGARTE MOSTAJO, CONCEPTO: DEVOLUCION DE FONDOS DE PASAJES, CUENTA DE DEPOSITO: CUENTA UNICA DEL TESORO"/>
    <m/>
    <m/>
    <m/>
    <m/>
    <m/>
    <m/>
    <n v="0"/>
    <n v="80"/>
    <s v="NO_CONCILIADO"/>
  </r>
  <r>
    <x v="69"/>
    <m/>
    <x v="69"/>
    <x v="84"/>
    <s v="O21119050002"/>
    <s v="BOD"/>
    <n v="2111905"/>
    <m/>
    <s v="00213012001 DEPOSITO DE EFECTIVO, DEPOSITANTE: JAVIER UGARTE MOSTAJO, CONCEPTO: DEVOLUCION DE VIATICOS, CUENTA DE DEPOSITO: CUENTA UNICA DEL TESORO"/>
    <m/>
    <m/>
    <m/>
    <m/>
    <m/>
    <m/>
    <n v="0"/>
    <n v="170"/>
    <s v="NO_CONCILIADO"/>
  </r>
  <r>
    <x v="96"/>
    <m/>
    <x v="96"/>
    <x v="84"/>
    <s v="O21119070002"/>
    <s v="BOD"/>
    <n v="2111907"/>
    <m/>
    <s v="00234014201 DEPOSITO DE EFECTIVO, DEPOSITANTE: ARANDO GUTIERREZ JORGE NELSON, CONCEPTO: DEVOLUCION AL C-31 N°262, PARTIDA 34110, CUENTA DE DEPOSITO: CUENTA UNICA DEL TESORO"/>
    <m/>
    <m/>
    <m/>
    <m/>
    <m/>
    <m/>
    <n v="0"/>
    <n v="2696.48"/>
    <s v="NO_CONCILIADO"/>
  </r>
  <r>
    <x v="9"/>
    <m/>
    <x v="9"/>
    <x v="84"/>
    <s v="G22621400003"/>
    <s v="COB"/>
    <n v="17386"/>
    <m/>
    <s v="PAGO A FONPLATA PRÉSTAMO BOL 21/2014 VCTO. 08-05-2023 POR CUENTA DE TGN , NTI. 017386 VALOR 08-05-2023 CAPITAL USD 1.605.274,17 INTERESES USD 699.693,51 CTA. 3987 CUENTA UNICA DEL TESORO LIB. 00099021001 REF.: COMISIONES BANCARIAS"/>
    <m/>
    <m/>
    <m/>
    <m/>
    <m/>
    <m/>
    <n v="11337.86"/>
    <n v="0"/>
    <s v="NO_CONCILIADO"/>
  </r>
  <r>
    <x v="93"/>
    <m/>
    <x v="93"/>
    <x v="84"/>
    <s v="B21118290002"/>
    <s v="BOD"/>
    <n v="2111829"/>
    <m/>
    <s v="00578012002 DEP.DE CHEQ.AJENOS,RET.DE CAM.,CONCEPTO: REVERSION,DEP.: BOLIVIANA DE AVIACION , PROCEDENCIA: BANCO UNION S.A., CHEQUE: 16505, FECHA DE EMISION:05/05/2023"/>
    <m/>
    <m/>
    <m/>
    <m/>
    <m/>
    <m/>
    <n v="0"/>
    <n v="15222.27"/>
    <s v="NO_CONCILIADO"/>
  </r>
  <r>
    <x v="53"/>
    <m/>
    <x v="53"/>
    <x v="85"/>
    <s v="O21120600002"/>
    <s v="BOD"/>
    <n v="2112060"/>
    <m/>
    <s v="00041031107 DEPOSITO DE EFECTIVO, DEPOSITANTE: MARCOS GIOVANNY MIRANDA ALABY, CONCEPTO: DEVOLUCION DE PASAJES TERRESTRES, CUENTA DE DEPOSITO: CUENTA UNICA DEL TESORO"/>
    <m/>
    <m/>
    <m/>
    <m/>
    <m/>
    <m/>
    <n v="0"/>
    <n v="200"/>
    <s v="NO_CONCILIADO"/>
  </r>
  <r>
    <x v="53"/>
    <m/>
    <x v="53"/>
    <x v="85"/>
    <s v="O21120610002"/>
    <s v="BOD"/>
    <n v="2112061"/>
    <m/>
    <s v="00041031107 DEPOSITO DE EFECTIVO, DEPOSITANTE: MARCOS GIOVANNY MIRANDA ALABY, CONCEPTO: DEVOLUCION DE TRANSPORTE DE PESOS POTRÓN, CUENTA DE DEPOSITO: CUENTA UNICA DEL TESORO"/>
    <m/>
    <m/>
    <m/>
    <m/>
    <m/>
    <m/>
    <n v="0"/>
    <n v="150"/>
    <s v="NO_CONCILIADO"/>
  </r>
  <r>
    <x v="2"/>
    <m/>
    <x v="2"/>
    <x v="85"/>
    <s v="O21120730002"/>
    <s v="BOD"/>
    <n v="2112073"/>
    <m/>
    <s v="00099021001 DEPOSITO DE EFECTIVO, DEPOSITANTE: VICEMINISTERIO DE DEPORTES, CONCEPTO: DEVOLUCION DE RECURSOS NO UTILIZADOS DE FONDOS EN AVANCE A NOMBRE DE ALDO CALIZAYA V. DEPORTES, CUENTA DE DEPOSITO: CUENTA UNICA DEL TESORO"/>
    <m/>
    <m/>
    <m/>
    <m/>
    <m/>
    <m/>
    <n v="0"/>
    <n v="23622.400000000001"/>
    <s v="NO_CONCILIADO"/>
  </r>
  <r>
    <x v="62"/>
    <m/>
    <x v="62"/>
    <x v="85"/>
    <s v="O21120810002"/>
    <s v="BOD"/>
    <n v="2112081"/>
    <m/>
    <s v="00206012001 DEPOSITO DE EFECTIVO, DEPOSITANTE: INSTITUTO NACIONAL DE ESTADISTICA, CONCEPTO: DEPÓSITO POR VENTA DE LA OFICINA CENTRAL LA PAZ, DE FECHA 08/05/2023, CUENTA DE DEPOSITO: CUENTA UNICA DEL TESORO"/>
    <m/>
    <m/>
    <m/>
    <m/>
    <m/>
    <m/>
    <n v="0"/>
    <n v="48.1"/>
    <s v="NO_CONCILIADO"/>
  </r>
  <r>
    <x v="1"/>
    <m/>
    <x v="1"/>
    <x v="85"/>
    <s v="O21120890002"/>
    <s v="BOD"/>
    <n v="2112089"/>
    <m/>
    <s v="00099021001 DEPOSITO DE EFECTIVO, DEPOSITANTE: OPORTO GAMBOA MARCO RAUL C.I. 1317561, CONCEPTO: DEVOLUCION DE SALARIO EXCEDENTE AL ASIGNADO AL PRESIDENTE AGOSTO 2022, CUENTA DE DEPOSITO: CUENTA UNICA DEL TESORO"/>
    <m/>
    <m/>
    <m/>
    <m/>
    <m/>
    <m/>
    <n v="0"/>
    <n v="2294.0500000000002"/>
    <s v="NO_CONCILIADO"/>
  </r>
  <r>
    <x v="1"/>
    <m/>
    <x v="1"/>
    <x v="85"/>
    <s v="O21120910002"/>
    <s v="BOD"/>
    <n v="2112091"/>
    <m/>
    <s v="00099021001 DEPOSITO DE EFECTIVO, DEPOSITANTE: OPORTO GAMBOA MARCO RAUL C.I. 1317561, CONCEPTO: DEVOLUCION DE SALARIO EXCEDENTE AL ASIGNADO AL PRESIDENTE SEPTIEMBRE 2022, CUENTA DE DEPOSITO: CUENTA UNICA DEL TESORO"/>
    <m/>
    <m/>
    <m/>
    <m/>
    <m/>
    <m/>
    <n v="0"/>
    <n v="2294.0500000000002"/>
    <s v="NO_CONCILIADO"/>
  </r>
  <r>
    <x v="1"/>
    <m/>
    <x v="1"/>
    <x v="85"/>
    <s v="O21120920002"/>
    <s v="BOD"/>
    <n v="2112092"/>
    <m/>
    <s v="00099021001 DEPOSITO DE EFECTIVO, DEPOSITANTE: OPORTO GAMBOA MARCO RAUL CI. 1317561, CONCEPTO: DEVOLUCION DE SALARIO EXCEDENTE AL ASIGNADO AL PRESIDENTE OCTUBRE 2022, CUENTA DE DEPOSITO: CUENTA UNICA DEL TESORO"/>
    <m/>
    <m/>
    <m/>
    <m/>
    <m/>
    <m/>
    <n v="0"/>
    <n v="233.42"/>
    <s v="NO_CONCILIADO"/>
  </r>
  <r>
    <x v="1"/>
    <m/>
    <x v="1"/>
    <x v="85"/>
    <s v="O21120940002"/>
    <s v="BOD"/>
    <n v="2112094"/>
    <m/>
    <s v="00099021001 DEPOSITO DE EFECTIVO, DEPOSITANTE: SARDINAS CRUZ ARMANDO CI. 3707041, CONCEPTO: DEVOLUCION DE SALARIO EXCEDENTE AL ASIGNADO AL PRESIDENTE SEPTIEMBRE 2022, CUENTA DE DEPOSITO: CUENTA UNICA DEL TESORO"/>
    <m/>
    <m/>
    <m/>
    <m/>
    <m/>
    <m/>
    <n v="0"/>
    <n v="1665.33"/>
    <s v="NO_CONCILIADO"/>
  </r>
  <r>
    <x v="1"/>
    <m/>
    <x v="1"/>
    <x v="85"/>
    <s v="O21120980002"/>
    <s v="BOD"/>
    <n v="2112098"/>
    <m/>
    <s v="00099021001 DEPOSITO DE EFECTIVO, DEPOSITANTE: SARDINAS CRUZ ARMANDO CI. 3707041, CONCEPTO: DEVOLUCION DE SALARIO EXCEDENTE AL ASIGNADO AL PRESIDENTE OCTUBRE 2022, CUENTA DE DEPOSITO: CUENTA UNICA DEL TESORO"/>
    <m/>
    <m/>
    <m/>
    <m/>
    <m/>
    <m/>
    <n v="0"/>
    <n v="1665.33"/>
    <s v="NO_CONCILIADO"/>
  </r>
  <r>
    <x v="1"/>
    <m/>
    <x v="1"/>
    <x v="85"/>
    <s v="O21120990002"/>
    <s v="BOD"/>
    <n v="2112099"/>
    <m/>
    <s v="00099021001 DEPOSITO DE EFECTIVO, DEPOSITANTE: GARCIA VEDIA DULFREDO CI.1315562, CONCEPTO: DEVOLUCION DE SALARIO EXCEDENTE AL ASIGNADO AL PRESIDENTE JULIO 2022, CUENTA DE DEPOSITO: CUENTA UNICA DEL TESORO"/>
    <m/>
    <m/>
    <m/>
    <m/>
    <m/>
    <m/>
    <n v="0"/>
    <n v="3365.76"/>
    <s v="NO_CONCILIADO"/>
  </r>
  <r>
    <x v="1"/>
    <m/>
    <x v="1"/>
    <x v="85"/>
    <s v="O21121030002"/>
    <s v="BOD"/>
    <n v="2112103"/>
    <m/>
    <s v="00099021001 DEPOSITO DE EFECTIVO, DEPOSITANTE: GARCIA VEDIA DULFREDO CI.1315562, CONCEPTO: DEVOLUCION DE SALARIO EXCEDENTE AL ASIGNADO AL PRESIDENTE AGOSTO 2022, CUENTA DE DEPOSITO: CUENTA UNICA DEL TESORO"/>
    <m/>
    <m/>
    <m/>
    <m/>
    <m/>
    <m/>
    <n v="0"/>
    <n v="3365.76"/>
    <s v="NO_CONCILIADO"/>
  </r>
  <r>
    <x v="1"/>
    <m/>
    <x v="1"/>
    <x v="85"/>
    <s v="O21121150002"/>
    <s v="BOD"/>
    <n v="2112115"/>
    <m/>
    <s v="00099021001 DEPOSITO DE EFECTIVO, DEPOSITANTE: BENJAMIN SANDY CAYOJA, CONCEPTO: DEVOLUCION DE DEUDA DOBLE PERCEPCION, CUENTA DE DEPOSITO: CUENTA UNICA DEL TESORO"/>
    <m/>
    <m/>
    <m/>
    <m/>
    <m/>
    <m/>
    <n v="0"/>
    <n v="865.2"/>
    <s v="NO_CONCILIADO"/>
  </r>
  <r>
    <x v="1"/>
    <m/>
    <x v="1"/>
    <x v="85"/>
    <s v="O21121320002"/>
    <s v="BOD"/>
    <n v="2112132"/>
    <m/>
    <s v="00099021001 DEPOSITO DE EFECTIVO, DEPOSITANTE: MERY QUIÑONES GABRIEL, CONCEPTO: DEVOLUCION DE COBRO INDEBIDO-SENASIR, CUENTA DE DEPOSITO: CUENTA UNICA DEL TESORO"/>
    <m/>
    <m/>
    <m/>
    <m/>
    <m/>
    <m/>
    <n v="0"/>
    <n v="1310"/>
    <s v="NO_CONCILIADO"/>
  </r>
  <r>
    <x v="79"/>
    <m/>
    <x v="79"/>
    <x v="85"/>
    <s v="G22635920002"/>
    <s v="CRV"/>
    <n v="2263592"/>
    <m/>
    <s v="REGULARIZACION DE TRANSFERENCIA DEL EXTERIOR SEGUN SWIFT NO.7145 DE FECHA 09/05/2023 ORDENANTE: CONSULADO DE BOLIVIA EN ESPAÑA SEVILLA REF.: RECAUDACIONES GESTORÍA CONSULAR ABRIL 23 LIB. 00010011102 MIN.RELACIONES EXTERIORES - GESTORIA CONSULAR LEY Nº 3108"/>
    <m/>
    <m/>
    <m/>
    <m/>
    <m/>
    <m/>
    <n v="0"/>
    <n v="64249.25"/>
    <s v="NO_CONCILIADO"/>
  </r>
  <r>
    <x v="79"/>
    <m/>
    <x v="79"/>
    <x v="85"/>
    <s v="G22635930001"/>
    <s v="CVD"/>
    <n v="2263593"/>
    <m/>
    <s v="COBRO COSTOS DE PAPELERIA POR REGULARIZACION DE TRANSFERENCIA DEL EXTERIOR POR ORDEN DE CONSULADO DE BOLIVIA EN ESPAÑA SEVILLA REF.: RECAUDACIONES GESTORÍA CONSULAR ABRIL 23 LIB. 00010011102 MIN.RELACIONES EXTERIORES - GESTORIA CONSULAR LEY Nº 3108"/>
    <m/>
    <m/>
    <m/>
    <m/>
    <m/>
    <m/>
    <n v="50"/>
    <n v="0"/>
    <s v="NO_CONCILIADO"/>
  </r>
  <r>
    <x v="1"/>
    <m/>
    <x v="1"/>
    <x v="85"/>
    <s v="O21121820002"/>
    <s v="BOD"/>
    <n v="2112182"/>
    <m/>
    <s v="00099021001 DEPOSITO DE EFECTIVO, DEPOSITANTE: ZACONETA GALLARDO VILLMA ELENA, CONCEPTO: DEVOLUCION POR COBRO DE DOBLE PERCEPCION MESES MARZO Y ABRIL/2023, CUENTA DE DEPOSITO: CUENTA UNICA DEL TESORO"/>
    <m/>
    <m/>
    <m/>
    <m/>
    <m/>
    <m/>
    <n v="0"/>
    <n v="2016.66"/>
    <s v="NO_CONCILIADO"/>
  </r>
  <r>
    <x v="97"/>
    <m/>
    <x v="97"/>
    <x v="85"/>
    <s v="O21121750002"/>
    <s v="BOD"/>
    <n v="2112175"/>
    <m/>
    <s v="00155012001 DEPOSITO DE EFECTIVO, DEPOSITANTE: FREDDY ANGEL ROCHA CAZORLA, CONCEPTO: DEVOLUCION PASAJES PAGADOS A PERSONAS AJENAS AL PERSONAL DEPENDIENTE DE LA DIRECCION DEL NOTARIADO, CUENTA DE DEPOSITO: CUENTA UNICA DEL TESORO"/>
    <m/>
    <m/>
    <m/>
    <m/>
    <m/>
    <m/>
    <n v="0"/>
    <n v="1484.78"/>
    <s v="NO_CONCILIADO"/>
  </r>
  <r>
    <x v="98"/>
    <m/>
    <x v="98"/>
    <x v="85"/>
    <s v="S10599390001"/>
    <s v="COB"/>
    <n v="1059939"/>
    <m/>
    <s v="||REGISTRO PAGO COMISIONES BANCARIAS BANCO BISA S.A.LC EXPORTACION REF.:ILC82919ACHL P/C ENVASES FOSKO S.A. A/F CARTONBOL (BCB:E-2023-01),S/G NOTA SEDEM/GG/CB N° 0288/2023,03/05/2023. LIB.00576012002 CARTONBOL - RECAUDADORA REF.:PAGO COMISIONES BANCARIAS LC EXP ILC82919ACHL"/>
    <m/>
    <m/>
    <m/>
    <m/>
    <m/>
    <m/>
    <n v="244.37"/>
    <n v="0"/>
    <s v="NO_CONCILIADO"/>
  </r>
  <r>
    <x v="98"/>
    <m/>
    <x v="98"/>
    <x v="85"/>
    <s v="S10599410001"/>
    <s v="COB"/>
    <n v="1059941"/>
    <m/>
    <s v="'COBRO DE UTILES DE ESCRITORIO POR´||BS50.-P/PAGO COMISIONES BANCARIAS BANCO BISA S.A.LC EXPORTACION REF.:ILC82919ACHL P/C ENVASES FOSKO S.A. A/F CARTONBOL (BCB:E-2023-01),EN COMPL.A COMP.1059939,09/05/2023. LIB.00576012002 CARTONBOL - RECAUDADORA REF.:EMIS.COMP.CONT.PAGO COMIS.LC EXP ILC82919ACHL"/>
    <m/>
    <m/>
    <m/>
    <m/>
    <m/>
    <m/>
    <n v="50"/>
    <n v="0"/>
    <s v="NO_CONCILIADO"/>
  </r>
  <r>
    <x v="40"/>
    <m/>
    <x v="40"/>
    <x v="85"/>
    <s v="G22638610003"/>
    <s v="COB"/>
    <n v="2263861"/>
    <m/>
    <s v="TRANSFERENCIA RECIBIDA DEL EXTERIOR SEGÚN MENSAJES SWIFT Nos. 7265-7264 (REM.EXT.) DE FECHA 09-05-2023 POR DESEMBOLSO DE IDA PRÉSTAMO 5745-BO 9 LIBRETA N° 00291012002 ABC-RECURSOS PROPIOS REF.: UTILES DE ESCRITORIO"/>
    <m/>
    <m/>
    <m/>
    <m/>
    <m/>
    <m/>
    <n v="50"/>
    <n v="0"/>
    <s v="NO_CONCILIADO"/>
  </r>
  <r>
    <x v="25"/>
    <m/>
    <x v="25"/>
    <x v="85"/>
    <s v="G22638620002"/>
    <s v="CRV"/>
    <n v="2263862"/>
    <m/>
    <s v="TRANSFERENCIA DEL EXTERIOR SEGUN SWIFT NO.7263 DE FECHA 09/05/2023 ORDENANTE: CONSULADO DE BOLIVIA EN CALAMA REF.: RECAUDACIONES CEDULA DE IDENTIDAD MES DE ABRIL DE 2023 LIB. 00340012005 SEGIP - RECAUDACION EXTERIOR - CEDULAS DE IDENTIDAD"/>
    <m/>
    <m/>
    <m/>
    <m/>
    <m/>
    <m/>
    <n v="0"/>
    <n v="29148.14"/>
    <s v="NO_CONCILIADO"/>
  </r>
  <r>
    <x v="83"/>
    <m/>
    <x v="83"/>
    <x v="85"/>
    <s v="O21121850002"/>
    <s v="BOD"/>
    <n v="2112185"/>
    <m/>
    <s v="/DJBR00099021001 DEPOSITO DE EFECTIVO, DEPOSITANTE: CRISTABEL ALINA RODRIGUEZ FLORES, CONCEPTO: DEVOLUCION DE FONDOS EN AVANCE, CUENTA DE DEPOSITO: CUENTA UNICA DEL TESORO"/>
    <m/>
    <m/>
    <m/>
    <m/>
    <m/>
    <m/>
    <n v="0"/>
    <n v="2300"/>
    <s v="NO_CONCILIADO"/>
  </r>
  <r>
    <x v="46"/>
    <m/>
    <x v="46"/>
    <x v="85"/>
    <s v="G22638730001"/>
    <s v="CVD"/>
    <n v="2263873"/>
    <m/>
    <s v="COBRO COSTOS DE PAPELERIA SEGUN TRANSFERENCIA DEL EXTERIOR POR ORDEN DE PETROLEO BRASILEIRO S.A. PETROBRAS REF.: INV EXB-GAS-28623 FECHA VALOR 9/05/2023 LIB. 00513012007 YPFB - RECURSOS NACIONALIZACIÓN"/>
    <m/>
    <m/>
    <m/>
    <m/>
    <m/>
    <m/>
    <n v="50"/>
    <n v="0"/>
    <s v="NO_CONCILIADO"/>
  </r>
  <r>
    <x v="46"/>
    <m/>
    <x v="46"/>
    <x v="85"/>
    <s v="G22638710001"/>
    <s v="CVD"/>
    <n v="2263871"/>
    <m/>
    <s v="COBRO COSTOS DE PAPELERIA SEGUN TRANSFERENCIA DEL EXTERIOR POR ORDEN DE PETROLEO BRASILEIRO S.A. PETROBRAS REF.: INV EXB-GAS-28623 FECHA VALOR 9/05/2023 LIB. 00513012007 YPFB - RECURSOS NACIONALIZACIÓN"/>
    <m/>
    <m/>
    <m/>
    <m/>
    <m/>
    <m/>
    <n v="50"/>
    <n v="0"/>
    <s v="NO_CONCILIADO"/>
  </r>
  <r>
    <x v="46"/>
    <m/>
    <x v="46"/>
    <x v="85"/>
    <s v="G22638690001"/>
    <s v="CVD"/>
    <n v="2263869"/>
    <m/>
    <s v="COBRO COSTOS DE PAPELERIA SEGUN TRANSFERENCIA DEL EXTERIOR POR ORDEN DE PETROLEO BRASILEIRO S.A. PETROBRAS REF.: INV EXB-GAS-28623 FECHA VALOR 9/05/2023 LIB. 00513012007 YPFB - RECURSOS NACIONALIZACIÓN"/>
    <m/>
    <m/>
    <m/>
    <m/>
    <m/>
    <m/>
    <n v="50"/>
    <n v="0"/>
    <s v="NO_CONCILIADO"/>
  </r>
  <r>
    <x v="46"/>
    <m/>
    <x v="46"/>
    <x v="85"/>
    <s v="G22638670001"/>
    <s v="CVD"/>
    <n v="2263867"/>
    <m/>
    <s v="COBRO COSTOS DE PAPELERIA SEGUN TRANSFERENCIA DEL EXTERIOR POR ORDEN DE PETROLEO BRASILEIRO S.A. PETROBRAS REF.: INV EXB-GAS-28623 FECHA VALOR 9/05/2023 LIB. 00513012007 YPFB - RECURSOS NACIONALIZACIÓN"/>
    <m/>
    <m/>
    <m/>
    <m/>
    <m/>
    <m/>
    <n v="50"/>
    <n v="0"/>
    <s v="NO_CONCILIADO"/>
  </r>
  <r>
    <x v="46"/>
    <m/>
    <x v="46"/>
    <x v="85"/>
    <s v="G22638650001"/>
    <s v="CVD"/>
    <n v="2263865"/>
    <m/>
    <s v="COBRO COSTOS DE PAPELERIA SEGUN TRANSFERENCIA DEL EXTERIOR POR ORDEN DE FIDEICOMISIO HERCO-CKM (LIMA PERU) REF.: PAGO DE IMP EMB 07 YPFB 2023 5 CIST FECHA VALOR 9/05/2023 LIB. 00513062001 YPFB-OPERACIONES PLANTA DE SEPARACION DE LIQUIDOS RIO GRANDE"/>
    <m/>
    <m/>
    <m/>
    <m/>
    <m/>
    <m/>
    <n v="50"/>
    <n v="0"/>
    <s v="NO_CONCILIADO"/>
  </r>
  <r>
    <x v="25"/>
    <m/>
    <x v="25"/>
    <x v="85"/>
    <s v="G22638630001"/>
    <s v="CVD"/>
    <n v="2263863"/>
    <m/>
    <s v="COBRO COSTOS DE PAPELERIA SEGUN TRANSFERENCIA DEL EXTERIOR POR ORDEN DE CONSULADO DE BOLIVIA EN CALAMA REF.: RECAUDACIONES CEDULA DE IDENTIDAD MES DE ABRIL DE 2023 LIB. 00340012003 RECAUDACION EXTRANJERIA - C.I. -L.C."/>
    <m/>
    <m/>
    <m/>
    <m/>
    <m/>
    <m/>
    <n v="50"/>
    <n v="0"/>
    <s v="NO_CONCILIADO"/>
  </r>
  <r>
    <x v="79"/>
    <m/>
    <x v="79"/>
    <x v="85"/>
    <s v="G22641830002"/>
    <s v="CRV"/>
    <n v="2264183"/>
    <m/>
    <s v="REGULARIZACION DE TRANSFERENCIA DEL EXTERIOR SEGUN SWIFT NO.6875 DE FECHA 09/05/2023 ORDENANTE: CONSULADO DE BOLIVIA EN HOUSTON ESTADOS UNIDOS REF.: RECAUDACIONES GESTORÍA CONSULAR ABRIL 2023 LIB. 00010011102 MIN.RELACIONES EXTERIORES - GESTORIA CONSULAR LEY Nº 3108"/>
    <m/>
    <m/>
    <m/>
    <m/>
    <m/>
    <m/>
    <n v="0"/>
    <n v="18107.04"/>
    <s v="NO_CONCILIADO"/>
  </r>
  <r>
    <x v="79"/>
    <m/>
    <x v="79"/>
    <x v="85"/>
    <s v="G22641850002"/>
    <s v="CRV"/>
    <n v="2264185"/>
    <m/>
    <s v="REGULARIZACION DE TRANSFERENCIA DEL EXTERIOR SEGUN SWIFT NO.7154 DE FECHA 09/05/2023 ORDENANTE: CONSULADO DE BOLIVIA EN CORDOBA ARGENTINA REF.: RECAUDACIONES GESTORÍA CONSULAR ABRIL 2023 LIB. 00010011102 MIN.RELACIONES EXTERIORES - GESTORIA CONSULAR LEY Nº 3108"/>
    <m/>
    <m/>
    <m/>
    <m/>
    <m/>
    <m/>
    <n v="0"/>
    <n v="7569.32"/>
    <s v="NO_CONCILIADO"/>
  </r>
  <r>
    <x v="79"/>
    <m/>
    <x v="79"/>
    <x v="85"/>
    <s v="G22641840001"/>
    <s v="CVD"/>
    <n v="2264184"/>
    <m/>
    <s v="COBRO COSTOS DE PAPELERIA POR REGULARIZACION DE TRANSFERENCIA DEL EXTERIOR POR ORDEN DE CONSULADO DE BOLIVIA EN HOUSTON ESTADOS UNIDOS REF.: RECAUDACIONES GESTORÍA CONSULAR ABRIL 2023 LIB. 00010011102 MIN.RELACIONES EXTERIORES - GESTORIA CONSULAR LEY Nº 3108"/>
    <m/>
    <m/>
    <m/>
    <m/>
    <m/>
    <m/>
    <n v="50"/>
    <n v="0"/>
    <s v="NO_CONCILIADO"/>
  </r>
  <r>
    <x v="46"/>
    <m/>
    <x v="46"/>
    <x v="85"/>
    <s v="G22641780001"/>
    <s v="CVD"/>
    <n v="2264178"/>
    <m/>
    <s v="COBRO COSTOS DE PAPELERIA SEGUN TRANSFERENCIA DEL EXTERIOR POR ORDEN DE COPA ENERGIA DISTRIBUIDORA DE GAS S A (SAO PAULO BRASIL) REF.: CRED INV 802, 803, 804, 805 FECHA VALOR 9/05/2023 LIB. 00513062001 YPFB-OPERACIONES PLANTA DE SEPARACION DE LIQUIDOS RIO GRANDE"/>
    <m/>
    <m/>
    <m/>
    <m/>
    <m/>
    <m/>
    <n v="50"/>
    <n v="0"/>
    <s v="NO_CONCILIADO"/>
  </r>
  <r>
    <x v="46"/>
    <m/>
    <x v="46"/>
    <x v="85"/>
    <s v="G22641820001"/>
    <s v="CVD"/>
    <n v="2264182"/>
    <m/>
    <s v="COBRO COSTOS DE PAPELERIA SEGUN TRANSFERENCIA DEL EXTERIOR POR ORDEN DE PETROLEO BRAS S A PETROBRAS (RIO DE JANEIRO) REF.: CRED INV EXB-GAS-286/23 FECHA VALOR 9/05/2023 LIB. 00513012007 YPFB - RECURSOS NACIONALIZACIÓN"/>
    <m/>
    <m/>
    <m/>
    <m/>
    <m/>
    <m/>
    <n v="50"/>
    <n v="0"/>
    <s v="NO_CONCILIADO"/>
  </r>
  <r>
    <x v="79"/>
    <m/>
    <x v="79"/>
    <x v="85"/>
    <s v="G22641860001"/>
    <s v="CVD"/>
    <n v="2264186"/>
    <m/>
    <s v="COBRO COSTOS DE PAPELERIA POR REGULARIZACION DE TRANSFERENCIA DEL EXTERIOR POR ORDEN DE CONSULADO DE BOLIVIA EN CORDOBA ARGENTINA REF.: RECAUDACIONES GESTORÍA CONSULAR ABRIL 2023 LIB. 00010011102 MIN.RELACIONES EXTERIORES - GESTORIA CONSULAR LEY Nº 3108"/>
    <m/>
    <m/>
    <m/>
    <m/>
    <m/>
    <m/>
    <n v="50"/>
    <n v="0"/>
    <s v="NO_CONCILIADO"/>
  </r>
  <r>
    <x v="46"/>
    <m/>
    <x v="46"/>
    <x v="85"/>
    <s v="G22641880001"/>
    <s v="CVD"/>
    <n v="2264188"/>
    <m/>
    <s v="COBRO COSTOS DE PAPELERIA SEGUN TRANSFERENCIA DEL EXTERIOR POR ORDEN DE PETROLEO BRAS S A PETROBRAS (RIO DE JANEIRO) REF.: CRED INV EXB-GAS-286/23 FECHA VALOR 9/05/2023 LIB. 00513012007 YPFB - RECURSOS NACIONALIZACIÓN"/>
    <m/>
    <m/>
    <m/>
    <m/>
    <m/>
    <m/>
    <n v="50"/>
    <n v="0"/>
    <s v="NO_CONCILIADO"/>
  </r>
  <r>
    <x v="46"/>
    <m/>
    <x v="46"/>
    <x v="85"/>
    <s v="G22641900001"/>
    <s v="CVD"/>
    <n v="2264190"/>
    <m/>
    <s v="COBRO COSTOS DE PAPELERIA SEGUN TRANSFERENCIA DEL EXTERIOR POR ORDEN DE PETROLEO BRAS S A PETROBRAS (RIO DE JANEIRO) REF.: CRED INV EXB-GAS-286/23 FECHA VALOR 9/05/2023 LIB. 00513012007 YPFB - RECURSOS NACIONALIZACIÓN"/>
    <m/>
    <m/>
    <m/>
    <m/>
    <m/>
    <m/>
    <n v="50"/>
    <n v="0"/>
    <s v="NO_CONCILIADO"/>
  </r>
  <r>
    <x v="46"/>
    <m/>
    <x v="46"/>
    <x v="85"/>
    <s v="G22641920001"/>
    <s v="CVD"/>
    <n v="2264192"/>
    <m/>
    <s v="COBRO COSTOS DE PAPELERIA SEGUN TRANSFERENCIA DEL EXTERIOR POR ORDEN DE PETROLEO BRAS S A PETROBRAS (RIO DE JANEIRO) REF.: CRED INV EXB-GAS-286/23 FECHA VALOR 9/05/2023 LIB. 00513012007 YPFB - RECURSOS NACIONALIZACIÓN"/>
    <m/>
    <m/>
    <m/>
    <m/>
    <m/>
    <m/>
    <n v="50"/>
    <n v="0"/>
    <s v="NO_CONCILIADO"/>
  </r>
  <r>
    <x v="58"/>
    <m/>
    <x v="58"/>
    <x v="85"/>
    <s v="S10599750001"/>
    <s v="COB"/>
    <n v="1059975"/>
    <m/>
    <s v="||AMPLIACION DE VALIDEZ 0,15% S/USD87.172.- POR 61 DIAS,COMISION ENMIENDA LC BS220.-REEMBS.GSTS.COMUNICACION BS220.-Y EMISION COMP.CONTABLE BS50.-,S/G NOTA SEDEM/GG/EB/ORU/N°0170/2023,04/05/2023.REF.:I-2023-01 P/C ECEBOL A/F MCFIL TECNOLOGIA DE FILTRAJE S.A. LIB.00132032001 ECEBOL-GESTION OPERATIVA Y COMERCIAL REF.:COMISIONES ENMIENDA 2 LC I-2023-01"/>
    <m/>
    <m/>
    <m/>
    <m/>
    <m/>
    <m/>
    <n v="642.02"/>
    <n v="0"/>
    <s v="NO_CONCILIADO"/>
  </r>
  <r>
    <x v="1"/>
    <m/>
    <x v="1"/>
    <x v="85"/>
    <s v="B21120780002"/>
    <s v="BOD"/>
    <n v="2112078"/>
    <m/>
    <s v="00099021001 DEP.DE CHEQ.AJENOS,RET.DE CAM.,CONCEPTO: DEVOLUCION FONDOS NO COBRADOS CONCILIACION ENERO/2023,DEP.: SEGUROS PROVIDA SA , PROCEDENCIA: BANCO NACIONAL DE BOLIVIA S.A., CHEQUE: 4350643, FECHA DE EMISION:08/05/2023"/>
    <m/>
    <m/>
    <m/>
    <m/>
    <m/>
    <m/>
    <n v="0"/>
    <n v="4350.3599999999997"/>
    <s v="NO_CONCILIADO"/>
  </r>
  <r>
    <x v="75"/>
    <m/>
    <x v="75"/>
    <x v="85"/>
    <s v="B21120850002"/>
    <s v="BOD"/>
    <n v="2112085"/>
    <m/>
    <s v="00660012006 DEP.DE CHEQ.AJENOS,RET.DE CAM.,CONCEPTO: DEVOLUCION DE VIATICOS DE GESTIONES ANTERIORES,DEP.: ORGANO JUDICIAL - DISTRITO BENI , PROCEDENCIA: BANCO UNION S.A., CHEQUE: 223, FECHA DE EMISION:05/05/2023"/>
    <m/>
    <m/>
    <m/>
    <m/>
    <m/>
    <m/>
    <n v="0"/>
    <n v="2214.2399999999998"/>
    <s v="NO_CONCILIADO"/>
  </r>
  <r>
    <x v="1"/>
    <m/>
    <x v="1"/>
    <x v="85"/>
    <s v="B21120790002"/>
    <s v="BOD"/>
    <n v="2112079"/>
    <m/>
    <s v="00099021001 DEP.DE CHEQ.AJENOS,RET.DE CAM.,CONCEPTO: DEVOLUCION FONDOS DE CASO SOLICITADO POR ERROR CONCILIACION ENERO/2023,DEP.: SEGUROS PROVIDA SA , PROCEDENCIA: BANCO NACIONAL DE BOLIVIA S.A., CHEQUE: 4350642, FECHA DE EMISION:08/05/2023"/>
    <m/>
    <m/>
    <m/>
    <m/>
    <m/>
    <m/>
    <n v="0"/>
    <n v="6379.63"/>
    <s v="NO_CONCILIADO"/>
  </r>
  <r>
    <x v="46"/>
    <m/>
    <x v="46"/>
    <x v="85"/>
    <s v="G22643190001"/>
    <s v="CVD"/>
    <n v="2264319"/>
    <m/>
    <s v="COBRO COSTOS DE PAPELERIA SEGUN TRANSFERENCIA DEL EXTERIOR POR ORDEN DE ENERGÍA ARGENTINA S.A., FECHA VALOR 09/05/2023 REF:INV/EXA-GJA-140/23 INV GAS NATURAL LIB. 00513012007 YPFB - RECURSOS NACIONALIZACIÓN"/>
    <m/>
    <m/>
    <m/>
    <m/>
    <m/>
    <m/>
    <n v="50"/>
    <n v="0"/>
    <s v="NO_CONCILIADO"/>
  </r>
  <r>
    <x v="69"/>
    <m/>
    <x v="69"/>
    <x v="86"/>
    <s v="O21123520002"/>
    <s v="BOD"/>
    <n v="2112352"/>
    <m/>
    <s v="00213012001 DEPOSITO DE EFECTIVO, DEPOSITANTE: FRANKLIN RUDY MUJICA QUISPE, CONCEPTO: DEVOLUCION DE FONDOS EN AVANCE, CUENTA DE DEPOSITO: CUENTA UNICA DEL TESORO"/>
    <m/>
    <m/>
    <m/>
    <m/>
    <m/>
    <m/>
    <n v="0"/>
    <n v="620"/>
    <s v="NO_CONCILIADO"/>
  </r>
  <r>
    <x v="1"/>
    <m/>
    <x v="1"/>
    <x v="86"/>
    <s v="O21123620002"/>
    <s v="BOD"/>
    <n v="2112362"/>
    <m/>
    <s v="00099021001 DEPOSITO DE EFECTIVO, DEPOSITANTE: RODOLFO POEPSEL BALLIVIAN, CONCEPTO: DUODECIMAS DE AGUINALDO, CUENTA DE DEPOSITO: CUENTA UNICA DEL TESORO"/>
    <m/>
    <m/>
    <m/>
    <m/>
    <m/>
    <m/>
    <n v="0"/>
    <n v="418.99"/>
    <s v="NO_CONCILIADO"/>
  </r>
  <r>
    <x v="1"/>
    <m/>
    <x v="1"/>
    <x v="86"/>
    <s v="O21123660002"/>
    <s v="BOD"/>
    <n v="2112366"/>
    <m/>
    <s v="00099021001 DEPOSITO DE EFECTIVO, DEPOSITANTE: RODOLFO POEPSEL BALLIVIAN, CONCEPTO: DOUDECIMAS DE AGUINALDO, CUENTA DE DEPOSITO: CUENTA UNICA DEL TESORO"/>
    <m/>
    <m/>
    <m/>
    <m/>
    <m/>
    <m/>
    <n v="0"/>
    <n v="336.15"/>
    <s v="NO_CONCILIADO"/>
  </r>
  <r>
    <x v="26"/>
    <m/>
    <x v="26"/>
    <x v="86"/>
    <s v="O21123850002"/>
    <s v="BOD"/>
    <n v="2112385"/>
    <m/>
    <s v="00526012001 DEPOSITO DE EFECTIVO, DEPOSITANTE: BOLIVIA T.V. VALERIANO MACIAS QUENTA, CONCEPTO: DEVOLUCION DE FONDOS EN AVANCE BOLIVIA T.V., CUENTA DE DEPOSITO: CUENTA UNICA DEL TESORO"/>
    <m/>
    <m/>
    <m/>
    <m/>
    <m/>
    <m/>
    <n v="0"/>
    <n v="61.09"/>
    <s v="NO_CONCILIADO"/>
  </r>
  <r>
    <x v="1"/>
    <m/>
    <x v="1"/>
    <x v="86"/>
    <s v="Q18098210002"/>
    <s v="CRV"/>
    <n v="1809821"/>
    <m/>
    <s v="NUMERO DE LIBRETA CUT: 00099021001 OPERACIÓN E18 TRANSFERENCIA DEL SISTEMA FINANCIERO POR CUENTA DE TERCEROS A LA CUT TRANSFERENCIA DISPOSICION A LA LEY NÂ° 1356 DE FECHA 28/12/2020 VENTA SERVICIOS TELEFONIA MOVIL INTERNET"/>
    <m/>
    <m/>
    <m/>
    <m/>
    <m/>
    <m/>
    <n v="0"/>
    <n v="19505420.84"/>
    <s v="NO_CONCILIADO"/>
  </r>
  <r>
    <x v="62"/>
    <m/>
    <x v="62"/>
    <x v="86"/>
    <s v="O21124020002"/>
    <s v="BOD"/>
    <n v="2112402"/>
    <m/>
    <s v="00206012001 DEPOSITO DE EFECTIVO, DEPOSITANTE: INSTITUTO NACIONAL DE ESTADISTICA, CONCEPTO: DEPÓSITO POR VENTAS DE LA OFICINA CENTRAL LA PAZ, DE FECHA 09/05/2023, CUENTA DE DEPOSITO: CUENTA UNICA DEL TESORO"/>
    <m/>
    <m/>
    <m/>
    <m/>
    <m/>
    <m/>
    <n v="0"/>
    <n v="40"/>
    <s v="NO_CONCILIADO"/>
  </r>
  <r>
    <x v="1"/>
    <m/>
    <x v="1"/>
    <x v="86"/>
    <s v="O21124090002"/>
    <s v="BOD"/>
    <n v="2112409"/>
    <m/>
    <s v="00099021001 DEPOSITO DE EFECTIVO, DEPOSITANTE: EDGAR DANIEL LIMACHI CALLISAYA, CONCEPTO: DEVOLUCION POR PERCEPCION INDEBIDA A CUENTA UNICA DEL TESORO POR EL MES DE DICIEMBRE GESTION 2022, CUENTA DE DEPOSITO: CUENTA UNICA DEL TESORO"/>
    <m/>
    <m/>
    <m/>
    <m/>
    <m/>
    <m/>
    <n v="0"/>
    <n v="4029.31"/>
    <s v="NO_CONCILIADO"/>
  </r>
  <r>
    <x v="14"/>
    <m/>
    <x v="14"/>
    <x v="86"/>
    <s v="O21124140002"/>
    <s v="BOD"/>
    <n v="2112414"/>
    <m/>
    <s v="00099021001 DEPOSITO DE EFECTIVO, DEPOSITANTE: ISRAEL SALLUCO CONDE - SENAPE, CONCEPTO: DEVOLUCION POR PAGO DE REFRIGERIOS EN DEMASIA, DEL MES DE ENERO 2023, C-31 N°87, CUENTA DE DEPOSITO: CUENTA UNICA DEL TESORO/DJBR"/>
    <m/>
    <m/>
    <m/>
    <m/>
    <m/>
    <m/>
    <n v="0"/>
    <n v="108"/>
    <s v="NO_CONCILIADO"/>
  </r>
  <r>
    <x v="2"/>
    <m/>
    <x v="2"/>
    <x v="86"/>
    <s v="O21124150002"/>
    <s v="BOD"/>
    <n v="2112415"/>
    <m/>
    <s v="00046171101 DEPOSITO DE EFECTIVO, DEPOSITANTE: LABORATORIOS ROSSI, CONCEPTO: PAGO MULTA POR FALTA DE REINSCRIPCION GESTION 2022-2023, CUENTA DE DEPOSITO: CUENTA UNICA DEL TESORO"/>
    <m/>
    <m/>
    <m/>
    <m/>
    <m/>
    <m/>
    <n v="0"/>
    <n v="1670"/>
    <s v="NO_CONCILIADO"/>
  </r>
  <r>
    <x v="1"/>
    <m/>
    <x v="1"/>
    <x v="86"/>
    <s v="O21124160002"/>
    <s v="BOD"/>
    <n v="2112416"/>
    <m/>
    <s v="00099021001 DEPOSITO DE EFECTIVO, DEPOSITANTE: EDGAR DANIEL LIMACHI CALLISAYA, CONCEPTO: DEVOLUCION POR PERCEPCION INDEBIDA A CUENTA UNICA DEL TESORO POR EL MES DE NOVIEMBRE GESTION 2022, CUENTA DE DEPOSITO: CUENTA UNICA DEL TESORO"/>
    <m/>
    <m/>
    <m/>
    <m/>
    <m/>
    <m/>
    <n v="0"/>
    <n v="4029.31"/>
    <s v="NO_CONCILIADO"/>
  </r>
  <r>
    <x v="23"/>
    <m/>
    <x v="23"/>
    <x v="86"/>
    <s v="O21124190002"/>
    <s v="BOD"/>
    <n v="2112419"/>
    <m/>
    <s v="00016011101 DEPOSITO DE EFECTIVO, DEPOSITANTE: LIBRERIA DEL MINISTERIO DE EDUCACION, CONCEPTO: VENTA DE MATERIAL BIBLIOGRAFICO Y/O MULTIMEDIA DE LA LIBRERIA DEL MINISTERIO DE EDUCACION, CUENTA DE DEPOSITO: CUENTA UNICA DEL TESORO"/>
    <m/>
    <m/>
    <m/>
    <m/>
    <m/>
    <m/>
    <n v="0"/>
    <n v="46"/>
    <s v="NO_CONCILIADO"/>
  </r>
  <r>
    <x v="25"/>
    <m/>
    <x v="25"/>
    <x v="86"/>
    <s v="G22651810002"/>
    <s v="CRV"/>
    <n v="2265181"/>
    <m/>
    <s v="TRANSFERENCIA DEL EXTERIOR SEGUN SWIFT NO.7325 DE FECHA 10/05/2023 ORDENANTE: CONSULADO GERAL DA BOLIVIA (BR/SAO PAULO) REF.: RECAUDACIÓN EXTERIOR CEDULA DE IDENTIDAD LIB. 00340012005 SEGIP - RECAUDACION EXTERIOR - CEDULAS DE IDENTIDAD"/>
    <m/>
    <m/>
    <m/>
    <m/>
    <m/>
    <m/>
    <n v="0"/>
    <n v="27287.09"/>
    <s v="NO_CONCILIADO"/>
  </r>
  <r>
    <x v="23"/>
    <m/>
    <x v="23"/>
    <x v="86"/>
    <s v="O21124200002"/>
    <s v="BOD"/>
    <n v="2112420"/>
    <m/>
    <s v="00016011101 DEPOSITO DE EFECTIVO, DEPOSITANTE: COLEGIO AGUSTIN ASPIAZU, CONCEPTO: PAGO ALQUILER SALON AVELINO SIÑANI PARA TOMA DE NOMBRE PROMOCION 2023, CUENTA DE DEPOSITO: CUENTA UNICA DEL TESORO"/>
    <m/>
    <m/>
    <m/>
    <m/>
    <m/>
    <m/>
    <n v="0"/>
    <n v="2000"/>
    <s v="NO_CONCILIADO"/>
  </r>
  <r>
    <x v="1"/>
    <m/>
    <x v="1"/>
    <x v="86"/>
    <s v="O21124240002"/>
    <s v="BOD"/>
    <n v="2112424"/>
    <m/>
    <s v="00099021001 DEPOSITO DE EFECTIVO, DEPOSITANTE: NORMA REBECA BARRENECHEA CUETO, CONCEPTO: DEVOLUCION POR TOPE SALARIAL CORRESPONDIENTE AL MES DE JUNIO 2020, CUENTA DE DEPOSITO: CUENTA UNICA DEL TESORO"/>
    <m/>
    <m/>
    <m/>
    <m/>
    <m/>
    <m/>
    <n v="0"/>
    <n v="11335.14"/>
    <s v="NO_CONCILIADO"/>
  </r>
  <r>
    <x v="2"/>
    <m/>
    <x v="2"/>
    <x v="86"/>
    <s v="O21124320002"/>
    <s v="BOD"/>
    <n v="2112432"/>
    <m/>
    <s v="00046171101 DEPOSITO DE EFECTIVO, DEPOSITANTE: GIOVANA CHOQUE, CONCEPTO: SANCION POR INCUMPLIMIENTO A LA NORMA SEGUN RES. ADM. N°S/050 04/07/2022, 5TO PAGO, CUENTA DE DEPOSITO: CUENTA UNICA DEL TESORO"/>
    <m/>
    <m/>
    <m/>
    <m/>
    <m/>
    <m/>
    <n v="0"/>
    <n v="830"/>
    <s v="NO_CONCILIADO"/>
  </r>
  <r>
    <x v="25"/>
    <m/>
    <x v="25"/>
    <x v="86"/>
    <s v="G22651820001"/>
    <s v="CVD"/>
    <n v="2265182"/>
    <m/>
    <s v="COBRO COSTOS DE PAPELERIA SEGUN TRANSFERENCIA DEL EXTERIOR POR ORDEN DE CONSULADO GERAL DA BOLIVIA (BR/SAO PAULO) REF.: RECAUDACIÓN EXTERIOR CEDULA DE IDENTIDAD LIB. 00340012003 RECAUDACION EXTRANJERIA - C.I. -L.C."/>
    <m/>
    <m/>
    <m/>
    <m/>
    <m/>
    <m/>
    <n v="50"/>
    <n v="0"/>
    <s v="NO_CONCILIADO"/>
  </r>
  <r>
    <x v="79"/>
    <m/>
    <x v="79"/>
    <x v="86"/>
    <s v="G22651950002"/>
    <s v="CRV"/>
    <n v="2265195"/>
    <m/>
    <s v="REGULARIZACION DE TRANSFERENCIA DEL EXTERIOR SEGUN SWIFT NO.7223 DE FECHA 10/05/2023 ORDENANTE: CONSULADO DE BOLIVIA EN NUEVA YORK ESTADOS UNIDOS REF.: RECAUDACIONES GESTORÍA CONSULAR ABRIL 2023 LIB. 00010011102 MIN.RELACIONES EXTERIORES - GESTORIA CONSULAR LEY Nº 3108"/>
    <m/>
    <m/>
    <m/>
    <m/>
    <m/>
    <m/>
    <n v="0"/>
    <n v="33099.980000000003"/>
    <s v="NO_CONCILIADO"/>
  </r>
  <r>
    <x v="79"/>
    <m/>
    <x v="79"/>
    <x v="86"/>
    <s v="G22651970002"/>
    <s v="CRV"/>
    <n v="2265197"/>
    <m/>
    <s v="REGULARIZACION DE TRANSFERENCIA DEL EXTERIOR SEGUN SWIFT NO.7284 DE FECHA 10/05/2023 ORDENANTE: EMBAJADA DE BOLIVIA EN LA HAYA PAISES BAJOS REF.: RECAUDACIONES GESTORÍA CONSULAR ABRIL 23 LIB. 00010011102 MIN.RELACIONES EXTERIORES - GESTORIA CONSULAR LEY Nº 3108"/>
    <m/>
    <m/>
    <m/>
    <m/>
    <m/>
    <m/>
    <n v="0"/>
    <n v="7146.54"/>
    <s v="NO_CONCILIADO"/>
  </r>
  <r>
    <x v="79"/>
    <m/>
    <x v="79"/>
    <x v="86"/>
    <s v="G22651990002"/>
    <s v="CRV"/>
    <n v="2265199"/>
    <m/>
    <s v="REGULARIZACION DE TRANSFERENCIA DEL EXTERIOR SEGUN SWIFT NO.7293 DE FECHA 10/05/2023 ORDENANTE: CONSULADO DE BOLIVIA EN EMBAJADA OTAWA CANADA REF.: RECAUDACIONES GESTORÍA CONSULAR ABRIL 23 LIB. 00010011102 MIN.RELACIONES EXTERIORES - GESTORIA CONSULAR LEY Nº 3108"/>
    <m/>
    <m/>
    <m/>
    <m/>
    <m/>
    <m/>
    <n v="0"/>
    <n v="13274.1"/>
    <s v="NO_CONCILIADO"/>
  </r>
  <r>
    <x v="79"/>
    <m/>
    <x v="79"/>
    <x v="86"/>
    <s v="G22652010002"/>
    <s v="CRV"/>
    <n v="2265201"/>
    <m/>
    <s v="REGULARIZACION DE TRANSFERENCIA DEL EXTERIOR SEGUN SWIFT NO.7244 DE FECHA 10/05/2023 ORDENANTE: CONSULADO GENERAL DE BOLIVIA EN MILAN REF.: RECAUDACIONES GESTORÍA CONSULAR ABRIL 23 LIB. 00010011102 MIN.RELACIONES EXTERIORES - GESTORIA CONSULAR LEY Nº 3108"/>
    <m/>
    <m/>
    <m/>
    <m/>
    <m/>
    <m/>
    <n v="0"/>
    <n v="139841.1"/>
    <s v="NO_CONCILIADO"/>
  </r>
  <r>
    <x v="79"/>
    <m/>
    <x v="79"/>
    <x v="86"/>
    <s v="G22652030002"/>
    <s v="CRV"/>
    <n v="2265203"/>
    <m/>
    <s v="REGULARIZACION DE TRANSFERENCIA DEL EXTERIOR SEGUN SWIFT NO.7114 DE FECHA 10/05/2023 ORDENANTE: EMBAJADA DE BOLIVIA EN MONTEVIDEO URUGUAY REF.: RECAUDACIONES GESTORÍA CONSULAR SEGUN SWIFT MARZO 2023 Y CORREO ABRIL LIB. 00010011102 MIN.RELACIONES EXTERIORES - GESTORIA CONSULAR LEY Nº 3108"/>
    <m/>
    <m/>
    <m/>
    <m/>
    <m/>
    <m/>
    <n v="0"/>
    <n v="12481.84"/>
    <s v="NO_CONCILIADO"/>
  </r>
  <r>
    <x v="79"/>
    <m/>
    <x v="79"/>
    <x v="86"/>
    <s v="G22652050002"/>
    <s v="CRV"/>
    <n v="2265205"/>
    <m/>
    <s v="REGULARIZACION DE TRANSFERENCIA DEL EXTERIOR SEGUN SWIFT NO.7011 DE FECHA 10/05/2023 ORDENANTE: CONSULADO GENERAL DE BOLIVIA EN ARICA CHILE REF.: RECAUDACIONES GESTORÍA CONSULAR ABRIL 2023 LIB. 00010011102 MIN.RELACIONES EXTERIORES - GESTORIA CONSULAR LEY Nº 3108"/>
    <m/>
    <m/>
    <m/>
    <m/>
    <m/>
    <m/>
    <n v="0"/>
    <n v="73251.08"/>
    <s v="NO_CONCILIADO"/>
  </r>
  <r>
    <x v="79"/>
    <m/>
    <x v="79"/>
    <x v="86"/>
    <s v="G22652070002"/>
    <s v="CRV"/>
    <n v="2265207"/>
    <m/>
    <s v="REGULARIZACION DE TRANSFERENCIA DEL EXTERIOR SEGUN SWIFT NO.7084 DE FECHA 10/05/2023 ORDENANTE: CONSULADO DE BOLIVIA EN TACNA PERÚ REF.: RECAUDACIONES GESTORÍA CONSULAR DIC/22 - ABRIL 23 LIB. 00010011102 MIN.RELACIONES EXTERIORES - GESTORIA CONSULAR LEY Nº 3108"/>
    <m/>
    <m/>
    <m/>
    <m/>
    <m/>
    <m/>
    <n v="0"/>
    <n v="9930.33"/>
    <s v="NO_CONCILIADO"/>
  </r>
  <r>
    <x v="99"/>
    <m/>
    <x v="99"/>
    <x v="86"/>
    <s v="O21124370002"/>
    <s v="BOD"/>
    <n v="2112437"/>
    <m/>
    <s v="00378012002 DEPOSITO DE EFECTIVO, DEPOSITANTE: VIVIAN ROSARIO CHOQUE BAUTISTA, CONCEPTO: DEVOLUCION DE DESEMBOLSO DE COMPROBANTE C31 N°637, CUENTA DE DEPOSITO: CUENTA UNICA DEL TESORO"/>
    <m/>
    <m/>
    <m/>
    <m/>
    <m/>
    <m/>
    <n v="0"/>
    <n v="92"/>
    <s v="NO_CONCILIADO"/>
  </r>
  <r>
    <x v="99"/>
    <m/>
    <x v="99"/>
    <x v="86"/>
    <s v="O21124390002"/>
    <s v="BOD"/>
    <n v="2112439"/>
    <m/>
    <s v="00378012002 DEPOSITO DE EFECTIVO, DEPOSITANTE: DAYNOR YAMIL BAUTISTA CONDE, CONCEPTO: DEVOLUCION DE DESEMBOLSO DE COMPROBATE C31 N°639, CUENTA DE DEPOSITO: CUENTA UNICA DEL TESORO"/>
    <m/>
    <m/>
    <m/>
    <m/>
    <m/>
    <m/>
    <n v="0"/>
    <n v="92"/>
    <s v="NO_CONCILIADO"/>
  </r>
  <r>
    <x v="99"/>
    <m/>
    <x v="99"/>
    <x v="86"/>
    <s v="O21124400002"/>
    <s v="BOD"/>
    <n v="2112440"/>
    <m/>
    <s v="00378012002 DEPOSITO DE EFECTIVO, DEPOSITANTE: ANNET IRAN CARRILLO LEON, CONCEPTO: DEVOLUCION AL PREVENTIVO N°652, CUENTA DE DEPOSITO: CUENTA UNICA DEL TESORO"/>
    <m/>
    <m/>
    <m/>
    <m/>
    <m/>
    <m/>
    <n v="0"/>
    <n v="25.61"/>
    <s v="NO_CONCILIADO"/>
  </r>
  <r>
    <x v="22"/>
    <m/>
    <x v="22"/>
    <x v="86"/>
    <s v="O21124450002"/>
    <s v="BOD"/>
    <n v="2112445"/>
    <m/>
    <s v="00099021001 DEPOSITO DE EFECTIVO, DEPOSITANTE: MARTIN OCTAVIO CUBA CALDERÓN, CONCEPTO: DEVOLUCION POR PAGO EN EXCESO DE BONO ANTIGUEDADDE LOS MESES FEBRERO MARZO Y ABRILGESTION 2022, CUENTA DE DEPOSITO: CUENTA UNICA DEL TESORO/DJBR"/>
    <m/>
    <m/>
    <m/>
    <m/>
    <m/>
    <m/>
    <n v="0"/>
    <n v="960.82"/>
    <s v="NO_CONCILIADO"/>
  </r>
  <r>
    <x v="22"/>
    <m/>
    <x v="22"/>
    <x v="86"/>
    <s v="O21124480002"/>
    <s v="BOD"/>
    <n v="2112448"/>
    <m/>
    <s v="00099021001 DEPOSITO DE EFECTIVO, DEPOSITANTE: MARTIN OCTAVIO CUBA CALDERÓN, CONCEPTO: DEV. PAGO EN EXCESO DEL RETROACTIVO DEL BONO ANTIGUEDAD FEBRERO MARZO Y ABRILGESTION 2022, CUENTA DE DEPOSITO: CUENTA UNICA DEL TESORO/DJBR"/>
    <m/>
    <m/>
    <m/>
    <m/>
    <m/>
    <m/>
    <n v="0"/>
    <n v="38.18"/>
    <s v="NO_CONCILIADO"/>
  </r>
  <r>
    <x v="95"/>
    <m/>
    <x v="95"/>
    <x v="86"/>
    <s v="S10600050002"/>
    <s v="CRV"/>
    <n v="2548"/>
    <m/>
    <s v="||LIBRETA CUT N°00572019202 DESEMBOLSO DEL PRESTAMO DE DINERO DEL FIDEICOMISO DEL FINPRO N°025 CON LA EMPRESA EMAPA PROYECTO &quot;IMPLEMENTACION PLANTA PISCICOLA EN LA AMAZONIA&quot; S/NOTA BDP/GO/JNPC/2548/2023."/>
    <m/>
    <m/>
    <m/>
    <m/>
    <m/>
    <m/>
    <n v="0"/>
    <n v="1327242.1100000001"/>
    <s v="NO_CONCILIADO"/>
  </r>
  <r>
    <x v="46"/>
    <m/>
    <x v="46"/>
    <x v="86"/>
    <s v="G22651860001"/>
    <s v="CVD"/>
    <n v="2265186"/>
    <m/>
    <s v="COBRO COSTOS DE PAPELERIA SEGUN TRANSFERENCIA DEL EXTERIOR POR ORDEN DE PETROLEO BRASILEIRO S A PETROBRAS REF.: INV EXBGAS28623 FECHA VALOR 9/05/2023 LIB. 00513012007 YPFB - RECURSOS NACIONALIZACIÓN"/>
    <m/>
    <m/>
    <m/>
    <m/>
    <m/>
    <m/>
    <n v="50"/>
    <n v="0"/>
    <s v="NO_CONCILIADO"/>
  </r>
  <r>
    <x v="79"/>
    <m/>
    <x v="79"/>
    <x v="86"/>
    <s v="G22651880001"/>
    <s v="CVD"/>
    <n v="2265188"/>
    <m/>
    <s v="COBRO COSTOS DE PAPELERIA POR REGULARIZACION DE TRANSFERENCIA DEL EXTERIOR POR ORDEN DE CONSULADO DE BOLIVIA EN ECUADOR QUITO REF.: RECAUDACION GESTORÍA CONSULAR POR EL MES DE MARZO 2023 LIB. 00010011102 MIN.RELACIONES EXTERIORES - GESTORIA CONSULAR LEY Nº 3108"/>
    <m/>
    <m/>
    <m/>
    <m/>
    <m/>
    <m/>
    <n v="50"/>
    <n v="0"/>
    <s v="NO_CONCILIADO"/>
  </r>
  <r>
    <x v="79"/>
    <m/>
    <x v="79"/>
    <x v="86"/>
    <s v="G22651900001"/>
    <s v="CVD"/>
    <n v="2265190"/>
    <m/>
    <s v="COBRO COSTOS DE PAPELERIA POR REGULARIZACION DE TRANSFERENCIA DEL EXTERIOR POR ORDEN DE EMBAJADA DE BOLIVIA EN GRAN BRETAÑA LONDRES REF.: RECAUDACION GESTORÍA CONSULAR POR EL MES DE MARZO 2023 LIB. 00010011102 MIN.RELACIONES EXTERIORES - GESTORIA CONSULAR LEY Nº 3108"/>
    <m/>
    <m/>
    <m/>
    <m/>
    <m/>
    <m/>
    <n v="50"/>
    <n v="0"/>
    <s v="NO_CONCILIADO"/>
  </r>
  <r>
    <x v="79"/>
    <m/>
    <x v="79"/>
    <x v="86"/>
    <s v="G22651920001"/>
    <s v="CVD"/>
    <n v="2265192"/>
    <m/>
    <s v="COBRO COSTOS DE PAPELERIA POR REGULARIZACION DE TRANSFERENCIA DEL EXTERIOR POR ORDEN DE CONSULADO GENERAL DE BOLIVIA EN MADRID ESPAÑA REF.: RECAUDACION GESTORÍA CONSULAR POR EL MES DE MARZO 2023 LIB. 00010011102 MIN.RELACIONES EXTERIORES - GESTORIA CONSULAR LEY Nº 3108"/>
    <m/>
    <m/>
    <m/>
    <m/>
    <m/>
    <m/>
    <n v="50"/>
    <n v="0"/>
    <s v="NO_CONCILIADO"/>
  </r>
  <r>
    <x v="79"/>
    <m/>
    <x v="79"/>
    <x v="86"/>
    <s v="G22651940001"/>
    <s v="CVD"/>
    <n v="2265194"/>
    <m/>
    <s v="COBRO COSTOS DE PAPELERIA POR REGULARIZACION DE TRANSFERENCIA DEL EXTERIOR POR ORDEN DE SECCION CONSULAR DE BOLIVIA EN ITALIA ROMA REF.: RECAUDACION GESTORÍA CONSULAR POR EL MES DE MARZO 2023 LIB. 00010011102 MIN.RELACIONES EXTERIORES - GESTORIA CONSULAR LEY Nº 3108"/>
    <m/>
    <m/>
    <m/>
    <m/>
    <m/>
    <m/>
    <n v="50"/>
    <n v="0"/>
    <s v="NO_CONCILIADO"/>
  </r>
  <r>
    <x v="79"/>
    <m/>
    <x v="79"/>
    <x v="86"/>
    <s v="G22652060001"/>
    <s v="CVD"/>
    <n v="2265206"/>
    <m/>
    <s v="COBRO COSTOS DE PAPELERIA POR REGULARIZACION DE TRANSFERENCIA DEL EXTERIOR POR ORDEN DE CONSULADO GENERAL DE BOLIVIA EN ARICA CHILE REF.: RECAUDACIONES GESTORÍA CONSULAR ABRIL 2023 LIB. 00010011102 MIN.RELACIONES EXTERIORES - GESTORIA CONSULAR LEY Nº 3108"/>
    <m/>
    <m/>
    <m/>
    <m/>
    <m/>
    <m/>
    <n v="50"/>
    <n v="0"/>
    <s v="NO_CONCILIADO"/>
  </r>
  <r>
    <x v="79"/>
    <m/>
    <x v="79"/>
    <x v="86"/>
    <s v="G22651980001"/>
    <s v="CVD"/>
    <n v="2265198"/>
    <m/>
    <s v="COBRO COSTOS DE PAPELERIA POR REGULARIZACION DE TRANSFERENCIA DEL EXTERIOR POR ORDEN DE EMBAJADA DE BOLIVIA EN LA HAYA PAISES BAJOS REF.: RECAUDACIONES GESTORÍA CONSULAR ABRIL 23 LIB. 00010011102 MIN.RELACIONES EXTERIORES - GESTORIA CONSULAR LEY Nº 3108"/>
    <m/>
    <m/>
    <m/>
    <m/>
    <m/>
    <m/>
    <n v="50"/>
    <n v="0"/>
    <s v="NO_CONCILIADO"/>
  </r>
  <r>
    <x v="79"/>
    <m/>
    <x v="79"/>
    <x v="86"/>
    <s v="G22652000001"/>
    <s v="CVD"/>
    <n v="2265200"/>
    <m/>
    <s v="COBRO COSTOS DE PAPELERIA POR REGULARIZACION DE TRANSFERENCIA DEL EXTERIOR POR ORDEN DE CONSULADO DE BOLIVIA EN EMBAJADA OTAWA CANADA REF.: RECAUDACIONES GESTORÍA CONSULAR ABRIL 23 LIB. 00010011102 MIN.RELACIONES EXTERIORES - GESTORIA CONSULAR LEY Nº 3108"/>
    <m/>
    <m/>
    <m/>
    <m/>
    <m/>
    <m/>
    <n v="50"/>
    <n v="0"/>
    <s v="NO_CONCILIADO"/>
  </r>
  <r>
    <x v="79"/>
    <m/>
    <x v="79"/>
    <x v="86"/>
    <s v="G22652020001"/>
    <s v="CVD"/>
    <n v="2265202"/>
    <m/>
    <s v="COBRO COSTOS DE PAPELERIA POR REGULARIZACION DE TRANSFERENCIA DEL EXTERIOR POR ORDEN DE CONSULADO GENERAL DE BOLIVIA EN MILAN REF.: RECAUDACIONES GESTORÍA CONSULAR ABRIL 23 LIB. 00010011102 MIN.RELACIONES EXTERIORES - GESTORIA CONSULAR LEY Nº 3108"/>
    <m/>
    <m/>
    <m/>
    <m/>
    <m/>
    <m/>
    <n v="50"/>
    <n v="0"/>
    <s v="NO_CONCILIADO"/>
  </r>
  <r>
    <x v="79"/>
    <m/>
    <x v="79"/>
    <x v="86"/>
    <s v="G22652080001"/>
    <s v="CVD"/>
    <n v="2265208"/>
    <m/>
    <s v="COBRO COSTOS DE PAPELERIA POR REGULARIZACION DE TRANSFERENCIA DEL EXTERIOR POR ORDEN DE CONSULADO DE BOLIVIA EN TACNA PERÚ REF.: RECAUDACIONES GESTORÍA CONSULAR DIC/22 - ABRIL 23 LIB. 00010011102 MIN.RELACIONES EXTERIORES - GESTORIA CONSULAR LEY Nº 3108"/>
    <m/>
    <m/>
    <m/>
    <m/>
    <m/>
    <m/>
    <n v="50"/>
    <n v="0"/>
    <s v="NO_CONCILIADO"/>
  </r>
  <r>
    <x v="79"/>
    <m/>
    <x v="79"/>
    <x v="86"/>
    <s v="G22652040001"/>
    <s v="CVD"/>
    <n v="2265204"/>
    <m/>
    <s v="COBRO COSTOS DE PAPELERIA POR REGULARIZACION DE TRANSFERENCIA DEL EXTERIOR POR ORDEN DE EMBAJADA DE BOLIVIA EN MONTEVIDEO URUGUAY REF.: RECAUDACIONES GESTORÍA CONSULAR SEGUN SWIFT MARZO 2023 Y CORREO ABRIL LIB. 00010011102 MIN.RELACIONES EXTERIORES - GESTORIA CONSULAR LEY Nº 3108"/>
    <m/>
    <m/>
    <m/>
    <m/>
    <m/>
    <m/>
    <n v="50"/>
    <n v="0"/>
    <s v="NO_CONCILIADO"/>
  </r>
  <r>
    <x v="79"/>
    <m/>
    <x v="79"/>
    <x v="86"/>
    <s v="G22651960001"/>
    <s v="CVD"/>
    <n v="2265196"/>
    <m/>
    <s v="COBRO COSTOS DE PAPELERIA POR REGULARIZACION DE TRANSFERENCIA DEL EXTERIOR POR ORDEN DE CONSULADO DE BOLIVIA EN NUEVA YORK ESTADOS UNIDOS REF.: RECAUDACIONES GESTORÍA CONSULAR ABRIL 2023 LIB. 00010011102 MIN.RELACIONES EXTERIORES - GESTORIA CONSULAR LEY Nº 3108"/>
    <m/>
    <m/>
    <m/>
    <m/>
    <m/>
    <m/>
    <n v="50"/>
    <n v="0"/>
    <s v="NO_CONCILIADO"/>
  </r>
  <r>
    <x v="22"/>
    <m/>
    <x v="22"/>
    <x v="86"/>
    <s v="O21124570002"/>
    <s v="BOD"/>
    <n v="2112457"/>
    <m/>
    <s v="00099021001 DEPOSITO DE EFECTIVO, DEPOSITANTE: CAMARA DE SENADORES, CONCEPTO: DEVOLUCION DE FONDOS EN AVANCE ENTREGADOS MEDIANTE C31, CUENTA DE DEPOSITO: CUENTA UNICA DEL TESORO"/>
    <m/>
    <m/>
    <m/>
    <m/>
    <m/>
    <m/>
    <n v="0"/>
    <n v="166.6"/>
    <s v="NO_CONCILIADO"/>
  </r>
  <r>
    <x v="4"/>
    <m/>
    <x v="4"/>
    <x v="86"/>
    <s v="Q18102630002"/>
    <s v="CRV"/>
    <n v="1810263"/>
    <m/>
    <s v="NUMERO DE LIBRETA CUT: 00099021001 OPERACIÓN E75 TRANSFERENCIA DE LA CUENTA FISCAL BUN A LA CUT EN MN TRANSFERENCIA DE FONDOS A SOLICITUD DE: GOBIERNO AUTONOMO DEPARTAMENTAL TARIJA, CITE GADT/SDEF/EMM/OFNÂ°471/2023 CUENTA CUT 3987 LIBRETA NÂ° 00099021001 &quot;TGN&quot; RECURSOS ORDINARIOS."/>
    <m/>
    <m/>
    <m/>
    <m/>
    <m/>
    <m/>
    <n v="0"/>
    <n v="1754.66"/>
    <s v="NO_CONCILIADO"/>
  </r>
  <r>
    <x v="1"/>
    <m/>
    <x v="1"/>
    <x v="86"/>
    <s v="S10600290002"/>
    <s v="CRV"/>
    <n v="337"/>
    <m/>
    <s v="||TRANSFERENCIA A LA CUENTA ÚNICA DEL TESORO POR REMUNERACIÓN MÁXIMA DEL SECTOR PÚBLICO DE ROLANDO SERGIO COLQUE SOLDADO, CORRESPONDIENTE AL MES DE ABRIL/2023, SEGÚN DOCUMENTOS ADJUNTOS Y ROC N° 337/2023 DEL DCR TRANSFERENCIA REMUNERACIÓN MÁXIMA DE ROLANDO SERGIO COLQUE SOLDADO ABRIL/2023 LIBRETA 00099021001"/>
    <m/>
    <m/>
    <m/>
    <m/>
    <m/>
    <m/>
    <n v="0"/>
    <n v="3785.41"/>
    <s v="NO_CONCILIADO"/>
  </r>
  <r>
    <x v="40"/>
    <m/>
    <x v="40"/>
    <x v="86"/>
    <s v="G22653360003"/>
    <s v="COB"/>
    <n v="2265336"/>
    <m/>
    <s v="TRANSFERENCIA RECIBIDA DEL EXTERIOR SEGÚN MENSAJES SWIFT Nos. 7371-7370 (REM.EXT.) DE FECHA 10-05-2023 POR DESEMBOLSO DE CAF PRÉSTAMO CFA008814 CONSTRUCCIÓN CARRETERA YUCUMO SAN BORJA LIBRETA N° 00291012002 ABC-RECURSOS PROPIOS REF.: UTILES DE ESCRITORIO"/>
    <m/>
    <m/>
    <m/>
    <m/>
    <m/>
    <m/>
    <n v="50"/>
    <n v="0"/>
    <s v="NO_CONCILIADO"/>
  </r>
  <r>
    <x v="19"/>
    <m/>
    <x v="19"/>
    <x v="86"/>
    <s v="B21123580002"/>
    <s v="BOD"/>
    <n v="2112358"/>
    <m/>
    <s v="00595012002 DEP.DE CHEQ.AJENOS,RET.DE CAM.,CONCEPTO: DEVOLUCION DE FONDOS POR SUBSIDIOS DE INCAPACIDAD TEMPORAL 02/2023,DEP.: CAJA DE SALUD DE LA BANCA PRIVADA , PROCEDENCIA: BANCO NACIONAL DE BOLIVIA S.A., CHEQUE: 9834652, FECHA DE EMISION:27/04/2023"/>
    <m/>
    <m/>
    <m/>
    <m/>
    <m/>
    <m/>
    <n v="0"/>
    <n v="136.41"/>
    <s v="NO_CONCILIADO"/>
  </r>
  <r>
    <x v="1"/>
    <m/>
    <x v="1"/>
    <x v="86"/>
    <s v="B21123600002"/>
    <s v="BOD"/>
    <n v="2112360"/>
    <m/>
    <s v="00099021001 DEP.DE CHEQ.AJENOS,RET.DE CAM.,CONCEPTO: INCAPACIDAD TEMPORAL PERIODO FEBRERO 2023 LA PAZ,DEP.: CAJA DE SALUD DE LA BANCA PRIVADA , PROCEDENCIA: BANCO NACIONAL DE BOLIVIA S.A., CHEQUE: 9834425, FECHA DE EMISION:27/04/2023"/>
    <m/>
    <m/>
    <m/>
    <m/>
    <m/>
    <m/>
    <n v="0"/>
    <n v="1016.36"/>
    <s v="NO_CONCILIADO"/>
  </r>
  <r>
    <x v="100"/>
    <m/>
    <x v="100"/>
    <x v="86"/>
    <s v="B21123610002"/>
    <s v="BOD"/>
    <n v="2112361"/>
    <m/>
    <s v="00099021001 DEP.DE CHEQ.AJENOS,RET.DE CAM.,CONCEPTO: CONTRALORIA GENERAL DEL ESTADO FEBRERO /23,DEP.: CAJA DE SALUD DE LA BANCA PRIVADA , PROCEDENCIA: BANCO NACIONAL DE BOLIVIA S.A., CHEQUE: 9834752, FECHA DE EMISION:27/04/2023"/>
    <m/>
    <m/>
    <m/>
    <m/>
    <m/>
    <m/>
    <n v="0"/>
    <n v="13362.4"/>
    <s v="NO_CONCILIADO"/>
  </r>
  <r>
    <x v="2"/>
    <m/>
    <x v="2"/>
    <x v="86"/>
    <s v="B21123680002"/>
    <s v="BOD"/>
    <n v="2112368"/>
    <m/>
    <s v="00099021001 DEP.DE CHEQ.AJENOS,RET.DE CAM.,CONCEPTO: REEMBOLSO DE SUBSIDIO POR INCAPACIDAD TEMPORAL,DEP.: MINISTERIO DE SALUD Y DEPORTES , PROCEDENCIA: BANCO UNION S.A., CHEQUE: 30703, FECHA DE EMISION:14/04/2023"/>
    <m/>
    <m/>
    <m/>
    <m/>
    <m/>
    <m/>
    <n v="0"/>
    <n v="6147.8"/>
    <s v="NO_CONCILIADO"/>
  </r>
  <r>
    <x v="62"/>
    <m/>
    <x v="62"/>
    <x v="86"/>
    <s v="B21123990002"/>
    <s v="BOD"/>
    <n v="2112399"/>
    <m/>
    <s v="00206012001 DEP.DE CHEQ.AJENOS,RET.DE CAM.,CONCEPTO: DEPÓSITO POR OTROS INGRESOS,DEP.: INSTITUTO NACIONAL DE ESTADISTICA , PROCEDENCIA: BANCO UNION S.A., CHEQUE: 4800, FECHA DE EMISION:09/05/2023"/>
    <m/>
    <m/>
    <m/>
    <m/>
    <m/>
    <m/>
    <n v="0"/>
    <n v="33"/>
    <s v="NO_CONCILIADO"/>
  </r>
  <r>
    <x v="1"/>
    <m/>
    <x v="1"/>
    <x v="86"/>
    <s v="J05467670002"/>
    <s v="NTE"/>
    <n v="5602552"/>
    <m/>
    <s v="A:00099021001 Transferencia que realizamos a solicitud de la Unidad de Administración e Información Salarial mediante nota CITE: MEFP/VTCP/DGPOT/UAIS/No 898/2023, informe MEFP/VTCP/DGPOT/UAIS/No.70/2023 para la reversión definitiva de las Boletas de Pago solicitadas por COSSMIL consignadas en el comprobante de pago No. 71965 H.R. 6-4947-R"/>
    <m/>
    <m/>
    <m/>
    <m/>
    <m/>
    <m/>
    <n v="0"/>
    <n v="14710.77"/>
    <s v="NO_CONCILIADO"/>
  </r>
  <r>
    <x v="1"/>
    <m/>
    <x v="1"/>
    <x v="86"/>
    <s v="J05467680002"/>
    <s v="NTE"/>
    <n v="5602579"/>
    <m/>
    <s v="A:00099021001 Transferencia que realizamos a solicitud de la Unidad de Administración e Información Salarial mediante nota CITE: MEFP/VTCP/DGPOT/UAIS/No 879/2023, informe MEFP/VTCP/DGPOT/UAIS/No.68/2023 para la reversión definitiva de las Boletas de Pago solicitadas por varias entidades consignadas en el comprobante de pago No. 19033 H.R. 6-8996-R"/>
    <m/>
    <m/>
    <m/>
    <m/>
    <m/>
    <m/>
    <n v="0"/>
    <n v="2743925.82"/>
    <s v="NO_CONCILIADO"/>
  </r>
  <r>
    <x v="75"/>
    <m/>
    <x v="75"/>
    <x v="86"/>
    <s v="O21124660002"/>
    <s v="BOD"/>
    <n v="2112466"/>
    <m/>
    <s v="00099021001 DEPOSITO DE EFECTIVO, DEPOSITANTE: ORGANO JUDICIAL, CONCEPTO: REVERSION, CUENTA DE DEPOSITO: CUENTA UNICA DEL TESORO"/>
    <m/>
    <m/>
    <m/>
    <m/>
    <m/>
    <m/>
    <n v="0"/>
    <n v="682.31"/>
    <s v="NO_CONCILIADO"/>
  </r>
  <r>
    <x v="22"/>
    <m/>
    <x v="22"/>
    <x v="86"/>
    <s v="O21124670002"/>
    <s v="BOD"/>
    <n v="2112467"/>
    <m/>
    <s v="00099021001 DEPOSITO DE EFECTIVO, DEPOSITANTE: ALVAREZ MARTINEZ SANTOS, CONCEPTO: DEVOLUCION DE EXAMEN PREOCUPACIONAL, CUENTA DE DEPOSITO: CUENTA UNICA DEL TESORO/DJBR"/>
    <m/>
    <m/>
    <m/>
    <m/>
    <m/>
    <m/>
    <n v="0"/>
    <n v="100"/>
    <s v="NO_CONCILIADO"/>
  </r>
  <r>
    <x v="66"/>
    <m/>
    <x v="66"/>
    <x v="86"/>
    <s v="O21124680002"/>
    <s v="BOD"/>
    <n v="2112468"/>
    <m/>
    <s v="00670072001 DEPOSITO DE EFECTIVO, DEPOSITANTE: MIGUEL ANGEL CONDORI ANAGUA, CONCEPTO: VIATICOS COMBUSTIBLE Y PEAJES NO EJECUTADOS, CUENTA DE DEPOSITO: CUENTA UNICA DEL TESORO"/>
    <m/>
    <m/>
    <m/>
    <m/>
    <m/>
    <m/>
    <n v="0"/>
    <n v="556.79999999999995"/>
    <s v="NO_CONCILIADO"/>
  </r>
  <r>
    <x v="79"/>
    <m/>
    <x v="79"/>
    <x v="86"/>
    <s v="G22656930002"/>
    <s v="CRV"/>
    <n v="2265693"/>
    <m/>
    <s v="REGULARIZACION DE TRANSFERENCIA DEL EXTERIOR SEGUN SWIFT NO.6917 DE FECHA 10/05/2023 ORDENANTE: EMBAJADA DE BOLIVIA EN PANAMA REF.: RECAUDACIONES GESTORÍA CONSULAR ABRIL 2023 LIB. 00010011102 MIN.RELACIONES EXTERIORES - GESTORIA CONSULAR LEY Nº 3108"/>
    <m/>
    <m/>
    <m/>
    <m/>
    <m/>
    <m/>
    <n v="0"/>
    <n v="11456.2"/>
    <s v="NO_CONCILIADO"/>
  </r>
  <r>
    <x v="79"/>
    <m/>
    <x v="79"/>
    <x v="86"/>
    <s v="G22656940001"/>
    <s v="CVD"/>
    <n v="2265694"/>
    <m/>
    <s v="COBRO COSTOS DE PAPELERIA POR REGULARIZACION DE TRANSFERENCIA DEL EXTERIOR POR ORDEN DE EMBAJADA DE BOLIVIA EN PANAMA REF.: RECAUDACIONES GESTORÍA CONSULAR ABRIL 2023 LIB. 00010011102 MIN.RELACIONES EXTERIORES - GESTORIA CONSULAR LEY Nº 3108"/>
    <m/>
    <m/>
    <m/>
    <m/>
    <m/>
    <m/>
    <n v="50"/>
    <n v="0"/>
    <s v="NO_CONCILIADO"/>
  </r>
  <r>
    <x v="74"/>
    <m/>
    <x v="74"/>
    <x v="86"/>
    <s v="S10600320003"/>
    <s v="COB"/>
    <n v="1060032"/>
    <m/>
    <s v="||TRANSFERENCIAS DEL EXTERIOR SEGUN MENSAJES SWIFT NROS. 7316 Y 7315 DE LA FECHA Y NOTA CITE: DGAC-10774/2022 DE FECHA 31/03/2022. (HRE-TGL-5031). REMITIDA POR LA DIRECCIÓN GENERAL DE AERONAUTICA CIVIL. (SECTOR PÚBLICO). DEBITO DE LA LIBRETA 0117012001 DGAC, REPOSICIÓN DE ÚTILES DE ESCRITORIO"/>
    <m/>
    <m/>
    <m/>
    <m/>
    <m/>
    <m/>
    <n v="50"/>
    <n v="0"/>
    <s v="NO_CONCILIADO"/>
  </r>
  <r>
    <x v="74"/>
    <m/>
    <x v="74"/>
    <x v="86"/>
    <s v="S10600300003"/>
    <s v="COB"/>
    <n v="1060030"/>
    <m/>
    <s v="||TRANSFERENCIA DE FONDOS SEGÚN MENSAJES SWIFT N°7353 Y 7352 DE LA FECHA Y NOTA CITE: DGAC-10774/2022 (HRE-TGL-5031) DE FECHA 31/3/2022 DE LA DIRECCIÓN GENERAL DE AERONÁUTICA CIVIL. (SECTOR PÚBLICO) DÉBITO DE LA LIBRETA 0117012001 DGAC, REPOSICIÓN DE ÚTILES DE ESCRITORIO."/>
    <m/>
    <m/>
    <m/>
    <m/>
    <m/>
    <m/>
    <n v="50"/>
    <n v="0"/>
    <s v="NO_CONCILIADO"/>
  </r>
  <r>
    <x v="83"/>
    <m/>
    <x v="83"/>
    <x v="87"/>
    <s v="O21126270002"/>
    <s v="BOD"/>
    <n v="2112627"/>
    <m/>
    <s v="00053014101 DEPOSITO DE EFECTIVO, DEPOSITANTE: ALBERTO D. AVERANGA PANTOJA, CONCEPTO: DEVOLUCION SALDO FONDOS EN AVANCE NO EJECUTADOS, CUENTA DE DEPOSITO: CUENTA UNICA DEL TESORO"/>
    <m/>
    <m/>
    <m/>
    <m/>
    <m/>
    <m/>
    <n v="0"/>
    <n v="1093.8900000000001"/>
    <s v="NO_CONCILIADO"/>
  </r>
  <r>
    <x v="53"/>
    <m/>
    <x v="53"/>
    <x v="87"/>
    <s v="O21126300002"/>
    <s v="BOD"/>
    <n v="2112630"/>
    <m/>
    <s v="00041031107 DEPOSITO DE EFECTIVO, DEPOSITANTE: FERNANDO VIDAL, CONCEPTO: DEVOLUCION DE PASAJES NO UTILIZADOS, CUENTA DE DEPOSITO: CUENTA UNICA DEL TESORO"/>
    <m/>
    <m/>
    <m/>
    <m/>
    <m/>
    <m/>
    <n v="0"/>
    <n v="40"/>
    <s v="NO_CONCILIADO"/>
  </r>
  <r>
    <x v="1"/>
    <m/>
    <x v="1"/>
    <x v="87"/>
    <s v="J05468940002"/>
    <s v="NTE"/>
    <n v="5603755"/>
    <m/>
    <s v="A:00099021001 Transferencia de recursos a la Libreta de Recursos Ordinarios (3987) adjunto extracto bancario."/>
    <m/>
    <m/>
    <m/>
    <m/>
    <m/>
    <m/>
    <n v="0"/>
    <n v="250000000"/>
    <s v="NO_CONCILIADO"/>
  </r>
  <r>
    <x v="53"/>
    <m/>
    <x v="53"/>
    <x v="87"/>
    <s v="O21126310002"/>
    <s v="BOD"/>
    <n v="2112631"/>
    <m/>
    <s v="00041031107 DEPOSITO DE EFECTIVO, DEPOSITANTE: FERNANDO VIDAL, CONCEPTO: DEVOLUCION DE VIATICOS NO UTILIZADOS, CUENTA DE DEPOSITO: CUENTA UNICA DEL TESORO"/>
    <m/>
    <m/>
    <m/>
    <m/>
    <m/>
    <m/>
    <n v="0"/>
    <n v="742"/>
    <s v="NO_CONCILIADO"/>
  </r>
  <r>
    <x v="86"/>
    <m/>
    <x v="86"/>
    <x v="87"/>
    <s v="O21126320002"/>
    <s v="BOD"/>
    <n v="2112632"/>
    <m/>
    <s v="00099021001 DEPOSITO DE EFECTIVO, DEPOSITANTE: VICTOR HECTOR RAMOS ALVAREZ, CONCEPTO: DEV. POR PAGO EN EXCESO DE RETROACTIVO BONO ANTIGUEDAD MES DE ENERO DE LA GESTION 2022, CUENTA DE DEPOSITO: CUENTA UNICA DEL TESORO/DJBR"/>
    <m/>
    <m/>
    <m/>
    <m/>
    <m/>
    <m/>
    <n v="0"/>
    <n v="12.67"/>
    <s v="NO_CONCILIADO"/>
  </r>
  <r>
    <x v="2"/>
    <m/>
    <x v="2"/>
    <x v="87"/>
    <s v="O21126330002"/>
    <s v="BOD"/>
    <n v="2112633"/>
    <m/>
    <s v="00046057009 DEPOSITO DE EFECTIVO, DEPOSITANTE: LUIS EDUARDO GANTIER CAMACHO, CONCEPTO: DEVOLUCION DE FONDOS EN AVANCE, CUENTA DE DEPOSITO: CUENTA UNICA DEL TESORO"/>
    <m/>
    <m/>
    <m/>
    <m/>
    <m/>
    <m/>
    <n v="0"/>
    <n v="14273.37"/>
    <s v="NO_CONCILIADO"/>
  </r>
  <r>
    <x v="86"/>
    <m/>
    <x v="86"/>
    <x v="87"/>
    <s v="O21126340002"/>
    <s v="BOD"/>
    <n v="2112634"/>
    <m/>
    <s v="00099021001 DEPOSITO DE EFECTIVO, DEPOSITANTE: VICTOR HECTOR RAMOS ALVAREZ, CONCEPTO: DEV. POR PAGO EN EXCESO DE BONO ANTIGUEDAD DEL MES DE ENERO DE LA GESTION 2022, CUENTA DE DEPOSITO: CUENTA UNICA DEL TESORO/DJBR"/>
    <m/>
    <m/>
    <m/>
    <m/>
    <m/>
    <m/>
    <n v="0"/>
    <n v="318.83"/>
    <s v="NO_CONCILIADO"/>
  </r>
  <r>
    <x v="2"/>
    <m/>
    <x v="2"/>
    <x v="87"/>
    <s v="O21126400002"/>
    <s v="BOD"/>
    <n v="2112640"/>
    <m/>
    <s v="00099021001 DEPOSITO DE EFECTIVO, DEPOSITANTE: VICEMINISTERIO DE DEPORTES, CONCEPTO: DEVOLUCION DE FONDOS EN AVANCE A NOMBRE DE JANETH MORÓN VILLARROEL, VICEMINISTERIO DE DEPORTES, CUENTA DE DEPOSITO: CUENTA UNICA DEL TESORO"/>
    <m/>
    <m/>
    <m/>
    <m/>
    <m/>
    <m/>
    <n v="0"/>
    <n v="520"/>
    <s v="NO_CONCILIADO"/>
  </r>
  <r>
    <x v="53"/>
    <m/>
    <x v="53"/>
    <x v="87"/>
    <s v="O21126600002"/>
    <s v="BOD"/>
    <n v="2112660"/>
    <m/>
    <s v="00041031107 DEPOSITO DE EFECTIVO, DEPOSITANTE: LUIS ESTEBAN FLORES SAMO, CONCEPTO: DEVOLUCION DE RECURSOS NO UTILIZADOS-PASAJE TERRESTRE, CUENTA DE DEPOSITO: CUENTA UNICA DEL TESORO"/>
    <m/>
    <m/>
    <m/>
    <m/>
    <m/>
    <m/>
    <n v="0"/>
    <n v="105"/>
    <s v="NO_CONCILIADO"/>
  </r>
  <r>
    <x v="1"/>
    <m/>
    <x v="1"/>
    <x v="87"/>
    <s v="O21126650002"/>
    <s v="BOD"/>
    <n v="2112665"/>
    <m/>
    <s v="00099021001 DEPOSITO DE EFECTIVO, DEPOSITANTE: JOHN MARLIN CORNEJO ARNEZ, CONCEPTO: PAGO POR DEVOLUCION DE VUELO AEREO, CUENTA DE DEPOSITO: CUENTA UNICA DEL TESORO"/>
    <m/>
    <m/>
    <m/>
    <m/>
    <m/>
    <m/>
    <n v="0"/>
    <n v="646"/>
    <s v="NO_CONCILIADO"/>
  </r>
  <r>
    <x v="1"/>
    <m/>
    <x v="1"/>
    <x v="87"/>
    <s v="O21126810002"/>
    <s v="BOD"/>
    <n v="2112681"/>
    <m/>
    <s v="00099021001 DEPOSITO DE EFECTIVO, DEPOSITANTE: MARIA ROSA GONZALES RAMOS, CONCEPTO: DEVOLUCION DE FONDOS NO EJECUTADOS C31 - 22, CUENTA DE DEPOSITO: CUENTA UNICA DEL TESORO"/>
    <m/>
    <m/>
    <m/>
    <m/>
    <m/>
    <m/>
    <n v="0"/>
    <n v="1332"/>
    <s v="NO_CONCILIADO"/>
  </r>
  <r>
    <x v="99"/>
    <m/>
    <x v="99"/>
    <x v="87"/>
    <s v="O21126870002"/>
    <s v="BOD"/>
    <n v="2112687"/>
    <m/>
    <s v="00378012002 DEPOSITO DE EFECTIVO, DEPOSITANTE: ADHEMAR EMILIO ATORA QUISPE, CONCEPTO: DEVOLUCION DE CREDITO FISCAL DE LAS FACTURAS DE COTEL MES DE MARZO 2023, CUENTA DE DEPOSITO: CUENTA UNICA DEL TESORO"/>
    <m/>
    <m/>
    <m/>
    <m/>
    <m/>
    <m/>
    <n v="0"/>
    <n v="84.73"/>
    <s v="NO_CONCILIADO"/>
  </r>
  <r>
    <x v="33"/>
    <m/>
    <x v="33"/>
    <x v="87"/>
    <s v="O21126920002"/>
    <s v="BOD"/>
    <n v="2112692"/>
    <m/>
    <s v="00288012001 DEPOSITO DE EFECTIVO, DEPOSITANTE: SERVICIO NACIONAL DE RIEGO, CONCEPTO: DEPÓSITO DE PAGO DEMASIA 1 DIA DE REFRIGERIO GESTION 2022, CUENTA DE DEPOSITO: CUENTA UNICA DEL TESORO"/>
    <m/>
    <m/>
    <m/>
    <m/>
    <m/>
    <m/>
    <n v="0"/>
    <n v="18"/>
    <s v="NO_CONCILIADO"/>
  </r>
  <r>
    <x v="2"/>
    <m/>
    <x v="2"/>
    <x v="87"/>
    <s v="O21126950002"/>
    <s v="BOD"/>
    <n v="2112695"/>
    <m/>
    <s v="00046171101 DEPOSITO DE EFECTIVO, DEPOSITANTE: TITANIUM DENTAL GROUP SRL, CONCEPTO: SANCION POR INCUMPLIMIENTO A LA NORMA R.A. O8 - 2023, CUENTA DE DEPOSITO: CUENTA UNICA DEL TESORO"/>
    <m/>
    <m/>
    <m/>
    <m/>
    <m/>
    <m/>
    <n v="0"/>
    <n v="250"/>
    <s v="NO_CONCILIADO"/>
  </r>
  <r>
    <x v="73"/>
    <m/>
    <x v="73"/>
    <x v="87"/>
    <s v="O21126990002"/>
    <s v="BOD"/>
    <n v="2112699"/>
    <m/>
    <s v="00099021001 DEPOSITO DE EFECTIVO, DEPOSITANTE: LEIDY DAYANA CAMPERO MURILLO, CONCEPTO: REVERSION DE HABERES Y AP. PATRONALES SGTO. 1RO TEC. LEIDY DAYANA CAMPERO MURILLO POR 15 DIAS FEB/23, CUENTA DE DEPOSITO: CUENTA UNICA DEL TESORO/DJBR"/>
    <m/>
    <m/>
    <m/>
    <m/>
    <m/>
    <m/>
    <n v="0"/>
    <n v="3634.82"/>
    <s v="NO_CONCILIADO"/>
  </r>
  <r>
    <x v="46"/>
    <m/>
    <x v="46"/>
    <x v="87"/>
    <s v="O21127100002"/>
    <s v="BOD"/>
    <n v="2112710"/>
    <m/>
    <s v="00513012003 DEPOSITO DE EFECTIVO, DEPOSITANTE: LIBERTAD ALEJANDRA BUENO FLORES, CONCEPTO: REVERSION SALDOS NO EJECUTADOS, CUENTA DE DEPOSITO: CUENTA UNICA DEL TESORO"/>
    <m/>
    <m/>
    <m/>
    <m/>
    <m/>
    <m/>
    <n v="0"/>
    <n v="0.01"/>
    <s v="NO_CONCILIADO"/>
  </r>
  <r>
    <x v="2"/>
    <m/>
    <x v="2"/>
    <x v="87"/>
    <s v="O21127150002"/>
    <s v="BOD"/>
    <n v="2112715"/>
    <m/>
    <s v="00046031102 DEPOSITO DE EFECTIVO, DEPOSITANTE: MAKIBER S.A. SUCURSAL BOLIVIA, CONCEPTO: PAGO DE CONSUMO DE AGUA DEL 18/11/2022 AL 20/12/2022, CUENTA DE DEPOSITO: CUENTA UNICA DEL TESORO"/>
    <m/>
    <m/>
    <m/>
    <m/>
    <m/>
    <m/>
    <n v="0"/>
    <n v="5578.4"/>
    <s v="NO_CONCILIADO"/>
  </r>
  <r>
    <x v="99"/>
    <m/>
    <x v="99"/>
    <x v="87"/>
    <s v="O21127190002"/>
    <s v="BOD"/>
    <n v="2112719"/>
    <m/>
    <s v="00378012002 DEPOSITO DE EFECTIVO, DEPOSITANTE: HUGO ALBERTO RODRIGUEZ VILLA, CONCEPTO: DEVOLUCION POR CONCEPTO DE PASAJES PREVENTIVO N°638, CUENTA DE DEPOSITO: CUENTA UNICA DEL TESORO"/>
    <m/>
    <m/>
    <m/>
    <m/>
    <m/>
    <m/>
    <n v="0"/>
    <n v="60"/>
    <s v="NO_CONCILIADO"/>
  </r>
  <r>
    <x v="69"/>
    <m/>
    <x v="69"/>
    <x v="87"/>
    <s v="O21127300002"/>
    <s v="BOD"/>
    <n v="2112730"/>
    <m/>
    <s v="00213012001 DEPOSITO DE EFECTIVO, DEPOSITANTE: SERGIO DARIO QUISPE ROMERO, CONCEPTO: DEVOLUCION DE FONDOS EN AVANCE-TASAS, CUENTA DE DEPOSITO: CUENTA UNICA DEL TESORO"/>
    <m/>
    <m/>
    <m/>
    <m/>
    <m/>
    <m/>
    <n v="0"/>
    <n v="1"/>
    <s v="NO_CONCILIADO"/>
  </r>
  <r>
    <x v="69"/>
    <m/>
    <x v="69"/>
    <x v="87"/>
    <s v="O21127310002"/>
    <s v="BOD"/>
    <n v="2112731"/>
    <m/>
    <s v="00213012001 DEPOSITO DE EFECTIVO, DEPOSITANTE: SERGIO DARIO QUISPE ROMERO, CONCEPTO: DEVOLUCION DE FONDOS EN AVANCE - COMBUSTIBLE, CUENTA DE DEPOSITO: CUENTA UNICA DEL TESORO"/>
    <m/>
    <m/>
    <m/>
    <m/>
    <m/>
    <m/>
    <n v="0"/>
    <n v="108"/>
    <s v="NO_CONCILIADO"/>
  </r>
  <r>
    <x v="99"/>
    <m/>
    <x v="99"/>
    <x v="87"/>
    <s v="O21127450002"/>
    <s v="BOD"/>
    <n v="2112745"/>
    <m/>
    <s v="00378012002 DEPOSITO DE EFECTIVO, DEPOSITANTE: SERVICIO NACIONAL TEXTIL, CONCEPTO: DEVOLUCION 16% DE PAGO DE SERVICIOS MANUALES SEGUN PREVENTIVO N° 375, CUENTA DE DEPOSITO: CUENTA UNICA DEL TESORO"/>
    <m/>
    <m/>
    <m/>
    <m/>
    <m/>
    <m/>
    <n v="0"/>
    <n v="6308.57"/>
    <s v="NO_CONCILIADO"/>
  </r>
  <r>
    <x v="1"/>
    <m/>
    <x v="1"/>
    <x v="87"/>
    <s v="O21127500002"/>
    <s v="BOD"/>
    <n v="2112750"/>
    <m/>
    <s v="00099021001 DEPOSITO DE EFECTIVO, DEPOSITANTE: ROMAN CHILA CHOQUETOPA, CONCEPTO: REVERSION, CUENTA DE DEPOSITO: CUENTA UNICA DEL TESORO"/>
    <m/>
    <m/>
    <m/>
    <m/>
    <m/>
    <m/>
    <n v="0"/>
    <n v="4811.87"/>
    <s v="NO_CONCILIADO"/>
  </r>
  <r>
    <x v="79"/>
    <m/>
    <x v="79"/>
    <x v="87"/>
    <s v="G22669510002"/>
    <s v="CRV"/>
    <n v="2266951"/>
    <m/>
    <s v="REGULARIZACION DE TRANSFERENCIA DEL EXTERIOR SEGUN SWIFT NO.7343 DE FECHA 11/05/2023 ORDENANTE: CONSULADO GENERAL DE BOLIVIA EN SANTIAGO CHILE REF.: RECAUDACIONES GESTORÍA CONSULAR ABRIL 2023 LIB. 00010011102 MIN.RELACIONES EXTERIORES - GESTORIA CONSULAR LEY Nº 3108"/>
    <m/>
    <m/>
    <m/>
    <m/>
    <m/>
    <m/>
    <n v="0"/>
    <n v="383273.35"/>
    <s v="NO_CONCILIADO"/>
  </r>
  <r>
    <x v="79"/>
    <m/>
    <x v="79"/>
    <x v="87"/>
    <s v="G22669520001"/>
    <s v="CVD"/>
    <n v="2266952"/>
    <m/>
    <s v="COBRO COSTOS DE PAPELERIA POR REGULARIZACION DE TRANSFERENCIA DEL EXTERIOR POR ORDEN DE CONSULADO GENERAL DE BOLIVIA EN SANTIAGO CHILE REF.: RECAUDACIONES GESTORÍA CONSULAR ABRIL 2023 LIB. 00010011102 MIN.RELACIONES EXTERIORES - GESTORIA CONSULAR LEY Nº 3108"/>
    <m/>
    <m/>
    <m/>
    <m/>
    <m/>
    <m/>
    <n v="50"/>
    <n v="0"/>
    <s v="NO_CONCILIADO"/>
  </r>
  <r>
    <x v="46"/>
    <m/>
    <x v="46"/>
    <x v="87"/>
    <s v="G22669560001"/>
    <s v="CVD"/>
    <n v="2266956"/>
    <m/>
    <s v="COBRO COSTOS DE PAPELERIA SEGUN TRANSFERENCIA DEL EXTERIOR POR ORDEN DE SUPERGASBRAS ENERGIA LTDA (RIO DE JANEIRO) REF.: CRED SWF OF 23/05/10 - 0501847 FECHA VALOR 10/05/2023 LIB. 00513062001 YPFB-OPERACIONES PLANTA DE SEPARACION DE LIQUIDOS RIO GRANDE"/>
    <m/>
    <m/>
    <m/>
    <m/>
    <m/>
    <m/>
    <n v="50"/>
    <n v="0"/>
    <s v="NO_CONCILIADO"/>
  </r>
  <r>
    <x v="31"/>
    <m/>
    <x v="31"/>
    <x v="87"/>
    <s v="G22670900002"/>
    <s v="CRV"/>
    <n v="2267090"/>
    <m/>
    <s v="TRANSFERENCIA DEL EXTERIOR SEGUN SWIFT NO.7448 Y NO.7447 DE FECHA 11/05/2023 ORDENANTE: ECO PRODUCTOS AGROPECUARIOS LTDA REF.: CRED INV YLBGCO0078 ODV23VEX LIB. 00597012001 RECURSOS PROPIOS VENTAS YLB"/>
    <m/>
    <m/>
    <m/>
    <m/>
    <m/>
    <m/>
    <n v="0"/>
    <n v="591222.24"/>
    <s v="NO_CONCILIADO"/>
  </r>
  <r>
    <x v="1"/>
    <m/>
    <x v="1"/>
    <x v="87"/>
    <s v="Q18109260002"/>
    <s v="CRV"/>
    <n v="1810926"/>
    <m/>
    <s v="NUMERO DE LIBRETA CUT: 00099021001 OPERACIÓN E18 TRANSFERENCIA DEL SISTEMA FINANCIERO POR CUENTA DE TERCEROS A LA CUT devolucion de aportes desacreditacion TGN-MEFP_VTCP_DGPOT_UAIS_No_842.2023"/>
    <m/>
    <m/>
    <m/>
    <m/>
    <m/>
    <m/>
    <n v="0"/>
    <n v="9977"/>
    <s v="NO_CONCILIADO"/>
  </r>
  <r>
    <x v="1"/>
    <m/>
    <x v="1"/>
    <x v="87"/>
    <s v="Q18109280002"/>
    <s v="CRV"/>
    <n v="1810928"/>
    <m/>
    <s v="NUMERO DE LIBRETA CUT: 00099021001 OPERACIÓN E18 TRANSFERENCIA DEL SISTEMA FINANCIERO POR CUENTA DE TERCEROS A LA CUT devolucion de aportes desacreditacion TGN-MEFP_VTCP_DGPOT_UAIS_No_857.2023"/>
    <m/>
    <m/>
    <m/>
    <m/>
    <m/>
    <m/>
    <n v="0"/>
    <n v="9752.7099999999991"/>
    <s v="NO_CONCILIADO"/>
  </r>
  <r>
    <x v="31"/>
    <m/>
    <x v="31"/>
    <x v="87"/>
    <s v="G22670910001"/>
    <s v="CVD"/>
    <n v="2267091"/>
    <m/>
    <s v="COBRO COSTOS DE PAPELERIA SEGUN TRANSFERENCIA DEL EXTERIOR POR ORDEN DE ECO PRODUCTOS AGROPECUARIOS LTDA REF.: CRED INV YLBGCO0078 ODV23VEX LIB. 00597012001 RECURSOS PROPIOS VENTAS YLB"/>
    <m/>
    <m/>
    <m/>
    <m/>
    <m/>
    <m/>
    <n v="50"/>
    <n v="0"/>
    <s v="NO_CONCILIADO"/>
  </r>
  <r>
    <x v="74"/>
    <m/>
    <x v="74"/>
    <x v="87"/>
    <s v="S10601000003"/>
    <s v="COB"/>
    <n v="1060100"/>
    <m/>
    <s v="||TRANSFERENCIAS DEL EXTERIOR SEGUN MENSAJES SWIFT NROS. 7407 Y 7405 DE LA FECHA Y NOTA CITE: DGAC-10774/2022 DE FECHA 31/03/2022. (HRE-TGL-5031) REMITIDA POR LA DIRECCIÓN GENERAL DE AERONAUTICA CIVIL. (SECTOR PÚBLICO). DEBITO DE LA LIBRETA 0117012001 DGAC, REPOSICIÓN DE ÚTILES DE ESCRITORIO"/>
    <m/>
    <m/>
    <m/>
    <m/>
    <m/>
    <m/>
    <n v="50"/>
    <n v="0"/>
    <s v="NO_CONCILIADO"/>
  </r>
  <r>
    <x v="1"/>
    <m/>
    <x v="1"/>
    <x v="87"/>
    <s v="B21126820002"/>
    <s v="BOD"/>
    <n v="2112682"/>
    <m/>
    <s v="00099021001 DEP.DE CHEQ.AJENOS,RET.DE CAM.,CONCEPTO: JUA GIANMARCO LOPEZ PACO,DEP.: BANCO UNION S.A. , PROCEDENCIA: BANCO UNION S.A., CHEQUE: 191493, FECHA DE EMISION:11/05/2023"/>
    <m/>
    <m/>
    <m/>
    <m/>
    <m/>
    <m/>
    <n v="0"/>
    <n v="2471.27"/>
    <s v="NO_CONCILIADO"/>
  </r>
  <r>
    <x v="46"/>
    <m/>
    <x v="46"/>
    <x v="87"/>
    <s v="G22674670001"/>
    <s v="CVD"/>
    <n v="2267467"/>
    <m/>
    <s v="COBRO COSTOS DE PAPELERIA SEGUN TRANSFERENCIA DEL EXTERIOR POR ORDEN DE ENERGIA ARGENTINA S.A. REF.: INV EXA-GJA-140/23 GAS NATURAL FECHA VALOR 11/05/2023 LIB. 00513012007 YPFB - RECURSOS NACIONALIZACIÓN"/>
    <m/>
    <m/>
    <m/>
    <m/>
    <m/>
    <m/>
    <n v="50"/>
    <n v="0"/>
    <s v="NO_CONCILIADO"/>
  </r>
  <r>
    <x v="46"/>
    <m/>
    <x v="46"/>
    <x v="87"/>
    <s v="G22674650001"/>
    <s v="CVD"/>
    <n v="2267465"/>
    <m/>
    <s v="COBRO COSTOS DE PAPELERIA SEGUN TRANSFERENCIA DEL EXTERIOR POR ORDEN DE ENERGIA ARGENTINA S.A. REF.: INV EXA-GJA-140/23 GAS NATURAL FECHA VALOR 11/05/2023 LIB. 00513012007 YPFB - RECURSOS NACIONALIZACIÓN"/>
    <m/>
    <m/>
    <m/>
    <m/>
    <m/>
    <m/>
    <n v="50"/>
    <n v="0"/>
    <s v="NO_CONCILIADO"/>
  </r>
  <r>
    <x v="46"/>
    <m/>
    <x v="46"/>
    <x v="87"/>
    <s v="G22674630001"/>
    <s v="CVD"/>
    <n v="2267463"/>
    <m/>
    <s v="COBRO COSTOS DE PAPELERIA SEGUN TRANSFERENCIA DEL EXTERIOR POR ORDEN DE ENERGIA ARGENTINA S.A. REF.: INV EXA-GJA-140/23 GAS NATURAL FECHA VALOR 11/05/2023 LIB. 00513012007 YPFB - RECURSOS NACIONALIZACIÓN"/>
    <m/>
    <m/>
    <m/>
    <m/>
    <m/>
    <m/>
    <n v="50"/>
    <n v="0"/>
    <s v="NO_CONCILIADO"/>
  </r>
  <r>
    <x v="46"/>
    <m/>
    <x v="46"/>
    <x v="87"/>
    <s v="G22674570001"/>
    <s v="CVD"/>
    <n v="2267457"/>
    <m/>
    <s v="COBRO COSTOS DE PAPELERIA SEGUN TRANSFERENCIA DEL EXTERIOR POR ORDEN DE COPA ENERGIA DISTRIBUIDORA DE GAS S A (SAO PAULO BRASIL) REF.: CRED INV 806, 807, 808, 809, 810 FECHA VALOR 11/05/2023 LIB. 00513062001 YPFB-OPERACIONES PLANTA DE SEPARACION DE LIQUIDOS RIO GRANDE"/>
    <m/>
    <m/>
    <m/>
    <m/>
    <m/>
    <m/>
    <n v="50"/>
    <n v="0"/>
    <s v="NO_CONCILIADO"/>
  </r>
  <r>
    <x v="48"/>
    <m/>
    <x v="48"/>
    <x v="88"/>
    <s v="F0012691"/>
    <s v="NTE"/>
    <n v="5631933"/>
    <m/>
    <s v="A:00099021001 TRANSFERENCIA DE RECUPERACIONES SEGÚN NOTA GEF-LCR-CMD-0367-NOT/23 POR CONCEPTO DE PAGO DE CAPITAL E INTERES DE ACUERDO A CONTRATO DE FIDEICOMISO “PROGRAMA APOYO A LA EJECUCION DE LA INVERSION PUBLICA” FIRMADO ENTRE MINISTERIO DE PLANIFICACION Y EL FNDR, CORRESPONDIENTE AL GAD DE BENI."/>
    <m/>
    <m/>
    <m/>
    <m/>
    <m/>
    <m/>
    <n v="0"/>
    <n v="601010.74"/>
    <s v="NO_CONCILIADO"/>
  </r>
  <r>
    <x v="1"/>
    <m/>
    <x v="1"/>
    <x v="88"/>
    <s v="F0012691"/>
    <s v="NTE"/>
    <n v="5638421"/>
    <m/>
    <s v="A:00099021001 Transferencia que realizamos a solicitud de la Empresa Nacional de Electricidad mediante nota CITE: ENDE-DEEM-5/23-23 en aplicación al Decreto Supremo No 4848 de 28 de diciembre de 2022 correspondiente al mes de abril de 2023"/>
    <m/>
    <m/>
    <m/>
    <m/>
    <m/>
    <m/>
    <n v="0"/>
    <n v="1025040.3"/>
    <s v="NO_CONCILIADO"/>
  </r>
  <r>
    <x v="88"/>
    <m/>
    <x v="88"/>
    <x v="88"/>
    <s v="J05469760002"/>
    <s v="NTE"/>
    <n v="5608528"/>
    <m/>
    <s v="A:00373024104 Transferencia de recursos al FDI para las UNIBOL en aplicación a los D.S. Nros. 29664 de 02 de agosto de 2008 y 2493 de 26 de agosto de 2015, correspondiente al mes de abril 2023, en virtud al Informe MEFP/VTCP/DGPOT/UPCFTGN/INF/N° 40/2023, H.R. 389-8-D"/>
    <m/>
    <m/>
    <m/>
    <m/>
    <m/>
    <m/>
    <n v="0"/>
    <n v="3389035.41"/>
    <s v="NO_CONCILIADO"/>
  </r>
  <r>
    <x v="88"/>
    <m/>
    <x v="88"/>
    <x v="88"/>
    <s v="J05469770002"/>
    <s v="NTE"/>
    <n v="5608487"/>
    <m/>
    <s v="A:00373024101 Transferencia de recursos para gastos de funcionamiento del FDI, correspondiente al mes abril 2023, en virtud al Informe MEFP/VTCP/DGPOT/UPCFTGN/INF/N° 39/2023, H.R. 389-7-D"/>
    <m/>
    <m/>
    <m/>
    <m/>
    <m/>
    <m/>
    <n v="0"/>
    <n v="1016710.62"/>
    <s v="NO_CONCILIADO"/>
  </r>
  <r>
    <x v="1"/>
    <m/>
    <x v="1"/>
    <x v="88"/>
    <s v="J05469830002"/>
    <s v="NTE"/>
    <n v="5605537"/>
    <m/>
    <s v="A:00099021001 Transferencia que realizamos a solicitud de la Unidad de Administración e Información Salarial mediante nota CITE: MEFP/VTCP/DGPOT/UAIS/No 897/2023, informe MEFP/VTCP/DGPOT/UAIS/No.69/2023 para la reversión definitiva de las Boletas de Pago solicitadas por COSSMIL consignadas en el comprobante de pago No. 71964 H.R. 6-4948-R"/>
    <m/>
    <m/>
    <m/>
    <m/>
    <m/>
    <m/>
    <n v="0"/>
    <n v="17623.25"/>
    <s v="NO_CONCILIADO"/>
  </r>
  <r>
    <x v="2"/>
    <m/>
    <x v="2"/>
    <x v="88"/>
    <s v="O21129010002"/>
    <s v="BOD"/>
    <n v="2112901"/>
    <m/>
    <s v="00046171101 DEPOSITO DE EFECTIVO, DEPOSITANTE: REDUXTREME, CONCEPTO: SANCION IMPUESTA POR AGEMED POR CIERRE INTEMPESTIVO DE EMPRESA, CUENTA DE DEPOSITO: CUENTA UNICA DEL TESORO"/>
    <m/>
    <m/>
    <m/>
    <m/>
    <m/>
    <m/>
    <n v="0"/>
    <n v="1000"/>
    <s v="NO_CONCILIADO"/>
  </r>
  <r>
    <x v="2"/>
    <m/>
    <x v="2"/>
    <x v="88"/>
    <s v="O21129170002"/>
    <s v="BOD"/>
    <n v="2112917"/>
    <m/>
    <s v="00099021001 DEPOSITO DE EFECTIVO, DEPOSITANTE: NAYDA ARGOTE CONDORI, CONCEPTO: DEV. DE RECURSOS NO UTILIZADOS DE FONDOS EN AVANCE, VICEMINISTERIO DE DEPORTES, CUENTA DE DEPOSITO: CUENTA UNICA DEL TESORO"/>
    <m/>
    <m/>
    <m/>
    <m/>
    <m/>
    <m/>
    <n v="0"/>
    <n v="10286.18"/>
    <s v="NO_CONCILIADO"/>
  </r>
  <r>
    <x v="1"/>
    <m/>
    <x v="1"/>
    <x v="88"/>
    <s v="O21129210002"/>
    <s v="BOD"/>
    <n v="2112921"/>
    <m/>
    <s v="00099021001 DEPOSITO DE EFECTIVO, DEPOSITANTE: FREDDY IVAN CONDORI CUNO, CONCEPTO: POR COBRO INDEBIDO (SEGUNDAS NUPCIAS) DE LOLA CELESTINA CUNO CANASA (QEPD), CUENTA DE DEPOSITO: CUENTA UNICA DEL TESORO"/>
    <m/>
    <m/>
    <m/>
    <m/>
    <m/>
    <m/>
    <n v="0"/>
    <n v="800"/>
    <s v="NO_CONCILIADO"/>
  </r>
  <r>
    <x v="1"/>
    <m/>
    <x v="1"/>
    <x v="88"/>
    <s v="O21129320002"/>
    <s v="BOD"/>
    <n v="2112932"/>
    <m/>
    <s v="00099021001 DEPOSITO DE EFECTIVO, DEPOSITANTE: TEOFILO BAPTISTA RAMIREZ, CONCEPTO: DEVOLUCION HABERES 2010 MES DE ABRIL DE 2023, CUENTA DE DEPOSITO: CUENTA UNICA DEL TESORO"/>
    <m/>
    <m/>
    <m/>
    <m/>
    <m/>
    <m/>
    <n v="0"/>
    <n v="1364.9"/>
    <s v="NO_CONCILIADO"/>
  </r>
  <r>
    <x v="37"/>
    <m/>
    <x v="37"/>
    <x v="88"/>
    <s v="O21129340002"/>
    <s v="BOD"/>
    <n v="2112934"/>
    <m/>
    <s v="00548132001 DEPOSITO DE EFECTIVO, DEPOSITANTE: GERMAN LUIS AJNO CRUZ, CONCEPTO: DEVOLUCON DEL 13% POR VIATICOS, CUENTA DE DEPOSITO: CUENTA UNICA DEL TESORO"/>
    <m/>
    <m/>
    <m/>
    <m/>
    <m/>
    <m/>
    <n v="0"/>
    <n v="59"/>
    <s v="NO_CONCILIADO"/>
  </r>
  <r>
    <x v="19"/>
    <m/>
    <x v="19"/>
    <x v="88"/>
    <s v="O21129350002"/>
    <s v="BOD"/>
    <n v="2112935"/>
    <m/>
    <s v="00595012002 DEPOSITO DE EFECTIVO, DEPOSITANTE: IVETTE NAVARRO SALINAS, CONCEPTO: DEPÓSITO POR DEVOLUCION POR DIAS PAGADOS EN EXCESO (DJBR), CUENTA DE DEPOSITO: CUENTA UNICA DEL TESORO"/>
    <m/>
    <m/>
    <m/>
    <m/>
    <m/>
    <m/>
    <n v="0"/>
    <n v="1205.6099999999999"/>
    <s v="NO_CONCILIADO"/>
  </r>
  <r>
    <x v="2"/>
    <m/>
    <x v="2"/>
    <x v="88"/>
    <s v="O21129460002"/>
    <s v="BOD"/>
    <n v="2112946"/>
    <m/>
    <s v="00046171101 DEPOSITO DE EFECTIVO, DEPOSITANTE: MEDIGAMA, CONCEPTO: SANCION POR INCUMPLIMIENTO A LA NORMATIVA SEGUN RES. ADM. S/173 DE FECHA 22/12/2022, CUENTA DE DEPOSITO: CUENTA UNICA DEL TESORO"/>
    <m/>
    <m/>
    <m/>
    <m/>
    <m/>
    <m/>
    <n v="0"/>
    <n v="1250"/>
    <s v="NO_CONCILIADO"/>
  </r>
  <r>
    <x v="1"/>
    <m/>
    <x v="1"/>
    <x v="88"/>
    <s v="O21129620002"/>
    <s v="BOD"/>
    <n v="2112962"/>
    <m/>
    <s v="00099021001 DEPOSITO DE EFECTIVO, DEPOSITANTE: MARIA FERNANDA ROJAS MICHAGA, CONCEPTO: DEVOLUCION DE ASIGNACIONES MENSUALES, CUENTA DE DEPOSITO: CUENTA UNICA DEL TESORO"/>
    <m/>
    <m/>
    <m/>
    <m/>
    <m/>
    <m/>
    <n v="0"/>
    <n v="57972"/>
    <s v="NO_CONCILIADO"/>
  </r>
  <r>
    <x v="23"/>
    <m/>
    <x v="23"/>
    <x v="88"/>
    <s v="O21129730002"/>
    <s v="BOD"/>
    <n v="2112973"/>
    <m/>
    <s v="00016011101 DEPOSITO DE EFECTIVO, DEPOSITANTE: LIBRERIA DEL MINISTERIO DE EDUCACION, CONCEPTO: VENTA DE MATERIAL BIBLIOGRAFICO Y/O MULTIMEDIA DE LA LIBRERIA DEL MINISTERIO DE EDUCACION, CUENTA DE DEPOSITO: CUENTA UNICA DEL TESORO"/>
    <m/>
    <m/>
    <m/>
    <m/>
    <m/>
    <m/>
    <n v="0"/>
    <n v="34.5"/>
    <s v="NO_CONCILIADO"/>
  </r>
  <r>
    <x v="23"/>
    <m/>
    <x v="23"/>
    <x v="88"/>
    <s v="O21129800002"/>
    <s v="BOD"/>
    <n v="2112980"/>
    <m/>
    <s v="00016011101 DEPOSITO DE EFECTIVO, DEPOSITANTE: LIBRERIA DEL MINISTERIO DE EDUCACION, CONCEPTO: VENTA DE MATERIAL BIBLIOGRAFICO Y/O MULTIMEDIA DE LA LIBRERIA DEL MINISTERIO DE EDUCACION, CUENTA DE DEPOSITO: CUENTA UNICA DEL TESORO"/>
    <m/>
    <m/>
    <m/>
    <m/>
    <m/>
    <m/>
    <n v="0"/>
    <n v="297.5"/>
    <s v="NO_CONCILIADO"/>
  </r>
  <r>
    <x v="83"/>
    <m/>
    <x v="83"/>
    <x v="88"/>
    <s v="O21129850002"/>
    <s v="BOD"/>
    <n v="2112985"/>
    <m/>
    <s v="00053011102 DEPOSITO DE EFECTIVO, DEPOSITANTE: RENE RODRIGUEZ MENDEZ, CONCEPTO: DEVOLUCION FONDO EN AVANCE ALIMENTACION, CUENTA DE DEPOSITO: CUENTA UNICA DEL TESORO"/>
    <m/>
    <m/>
    <m/>
    <m/>
    <m/>
    <m/>
    <n v="0"/>
    <n v="960"/>
    <s v="NO_CONCILIADO"/>
  </r>
  <r>
    <x v="53"/>
    <m/>
    <x v="53"/>
    <x v="88"/>
    <s v="O21129880002"/>
    <s v="BOD"/>
    <n v="2112988"/>
    <m/>
    <s v="00041031107 DEPOSITO DE EFECTIVO, DEPOSITANTE: LUDDY PILAR HUARCACHO HUARACHI, CONCEPTO: DEVOLUCION DE GASTOS DE OPERACION, CUENTA DE DEPOSITO: CUENTA UNICA DEL TESORO"/>
    <m/>
    <m/>
    <m/>
    <m/>
    <m/>
    <m/>
    <n v="0"/>
    <n v="20"/>
    <s v="NO_CONCILIADO"/>
  </r>
  <r>
    <x v="2"/>
    <m/>
    <x v="2"/>
    <x v="88"/>
    <s v="Q18115750002"/>
    <s v="CRV"/>
    <n v="1811575"/>
    <m/>
    <s v="NUMERO DE LIBRETA CUT: 00046021109 OPERACIÓN E75 TRANSFERENCIA DE LA CUENTA FISCAL BUN A LA CUT EN MN TRANSFERENCIA DE FONDOS A SOLICITUD DE: GOBIERNO AUTONOMO MUNICIPAL DE LA PAZ CITE: SMFIN/DTM/UPF/NÂ°207/2023 CUENTA CUT 3987 LIBRETA NÂ° 00046021109 - MS-MIN.SALUD-RECAUDACION"/>
    <m/>
    <m/>
    <m/>
    <m/>
    <m/>
    <m/>
    <n v="0"/>
    <n v="235405"/>
    <s v="NO_CONCILIADO"/>
  </r>
  <r>
    <x v="69"/>
    <m/>
    <x v="69"/>
    <x v="88"/>
    <s v="O21129910002"/>
    <s v="BOD"/>
    <n v="2112991"/>
    <m/>
    <s v="00213012001 DEPOSITO DE EFECTIVO, DEPOSITANTE: MONTALVO RODRIGUEZ JUAN JOSE, CONCEPTO: DEVOLUCION DE FONDOS, CUENTA DE DEPOSITO: CUENTA UNICA DEL TESORO"/>
    <m/>
    <m/>
    <m/>
    <m/>
    <m/>
    <m/>
    <n v="0"/>
    <n v="2465"/>
    <s v="NO_CONCILIADO"/>
  </r>
  <r>
    <x v="83"/>
    <m/>
    <x v="83"/>
    <x v="88"/>
    <s v="O21130030002"/>
    <s v="BOD"/>
    <n v="2113003"/>
    <m/>
    <s v="00099021001 DEPOSITO DE EFECTIVO, DEPOSITANTE: DHARMA WARA MIER LIZARAZU, CONCEPTO: DEVOLUCION DE SALDOS NO EJECUTADOS POR COMPRA DE PASAJES AEREOS AL EXTERIOR-CUBA, CUENTA DE DEPOSITO: CUENTA UNICA DEL TESORO/DJBR"/>
    <m/>
    <m/>
    <m/>
    <m/>
    <m/>
    <m/>
    <n v="0"/>
    <n v="1929.8"/>
    <s v="NO_CONCILIADO"/>
  </r>
  <r>
    <x v="69"/>
    <m/>
    <x v="69"/>
    <x v="88"/>
    <s v="O21130060002"/>
    <s v="BOD"/>
    <n v="2113006"/>
    <m/>
    <s v="00213012001 DEPOSITO DE EFECTIVO, DEPOSITANTE: AGUILAR MORALES LUIS JAVIER, CONCEPTO: DEVOLUCION DE FONDOS, CUENTA DE DEPOSITO: CUENTA UNICA DEL TESORO"/>
    <m/>
    <m/>
    <m/>
    <m/>
    <m/>
    <m/>
    <n v="0"/>
    <n v="100"/>
    <s v="NO_CONCILIADO"/>
  </r>
  <r>
    <x v="69"/>
    <m/>
    <x v="69"/>
    <x v="88"/>
    <s v="O21130080002"/>
    <s v="BOD"/>
    <n v="2113008"/>
    <m/>
    <s v="00213012001 DEPOSITO DE EFECTIVO, DEPOSITANTE: OSCAR NAIN PUITA RODRIGUEZ, CONCEPTO: DEVOLUCION DE FONDOS EN AVANCE, CUENTA DE DEPOSITO: CUENTA UNICA DEL TESORO"/>
    <m/>
    <m/>
    <m/>
    <m/>
    <m/>
    <m/>
    <n v="0"/>
    <n v="2696.8"/>
    <s v="NO_CONCILIADO"/>
  </r>
  <r>
    <x v="69"/>
    <m/>
    <x v="69"/>
    <x v="88"/>
    <s v="O21130090002"/>
    <s v="BOD"/>
    <n v="2113009"/>
    <m/>
    <s v="00213012001 DEPOSITO DE EFECTIVO, DEPOSITANTE: OSCAR NAIN PUITA RODRIGUEZ, CONCEPTO: DEVOLUCION DE TASAS, CUENTA DE DEPOSITO: CUENTA UNICA DEL TESORO"/>
    <m/>
    <m/>
    <m/>
    <m/>
    <m/>
    <m/>
    <n v="0"/>
    <n v="46"/>
    <s v="NO_CONCILIADO"/>
  </r>
  <r>
    <x v="99"/>
    <m/>
    <x v="99"/>
    <x v="88"/>
    <s v="O21130150002"/>
    <s v="BOD"/>
    <n v="2113015"/>
    <m/>
    <s v="00378012002 DEPOSITO DE EFECTIVO, DEPOSITANTE: SENATEX-ABIGAIL ARAMAYO ALARCON, CONCEPTO: DEVOLUCION PREVENTIVO N°268, CUENTA DE DEPOSITO: CUENTA UNICA DEL TESORO"/>
    <m/>
    <m/>
    <m/>
    <m/>
    <m/>
    <m/>
    <n v="0"/>
    <n v="17000"/>
    <s v="NO_CONCILIADO"/>
  </r>
  <r>
    <x v="79"/>
    <m/>
    <x v="79"/>
    <x v="88"/>
    <s v="G22685720002"/>
    <s v="CRV"/>
    <n v="2268572"/>
    <m/>
    <s v="REGULARIZACION DE TRANSFERENCIA DEL EXTERIOR SEGUN SWIFT NO.7436 DE FECHA 12/05/2023 ORDENANTE: ENBAJADA DE BOLIVIA SECCIÓN CONSULAR EN LONDRES INGLATERRA REF.: RECAUDACIONES GESTORÍA CONSULAR MES DE ABRIL LIB. 00010011102 MIN.RELACIONES EXTERIORES - GESTORIA CONSULAR LEY Nº 3108"/>
    <m/>
    <m/>
    <m/>
    <m/>
    <m/>
    <m/>
    <n v="0"/>
    <n v="27958.68"/>
    <s v="NO_CONCILIADO"/>
  </r>
  <r>
    <x v="79"/>
    <m/>
    <x v="79"/>
    <x v="88"/>
    <s v="G22685740002"/>
    <s v="CRV"/>
    <n v="2268574"/>
    <m/>
    <s v="REGULARIZACION DE TRANSFERENCIA DEL EXTERIOR SEGUN SWIFT NO.7372 DE FECHA 12/05/2023 ORDENANTE: CONSULADO DE BOLIVIA EN BUENOS AIRES ARGENTINA REF.: RECAUDACIONES GESTORÍA CONSULAR MES DE ABRIL 2023 LIB. 00010011102 MIN.RELACIONES EXTERIORES - GESTORIA CONSULAR LEY Nº 3108"/>
    <m/>
    <m/>
    <m/>
    <m/>
    <m/>
    <m/>
    <n v="0"/>
    <n v="95031.58"/>
    <s v="NO_CONCILIADO"/>
  </r>
  <r>
    <x v="79"/>
    <m/>
    <x v="79"/>
    <x v="88"/>
    <s v="G22687090002"/>
    <s v="CRV"/>
    <n v="2268709"/>
    <m/>
    <s v="REGULARIZACION DE TRANSFERENCIA DEL EXTERIOR SEGUN SWIFT NO.7323 DE FECHA 12/05/2023 ORDENANTE: CONSULADO DE BOLIVIA EN BRASIL SAO PAULO REF.: RECAUDACIONES GESTORÍA CONSULAR ABRIL 2023 LIB. 00010011102 MIN.RELACIONES EXTERIORES - GESTORIA CONSULAR LEY Nº 3108"/>
    <m/>
    <m/>
    <m/>
    <m/>
    <m/>
    <m/>
    <n v="0"/>
    <n v="348007.8"/>
    <s v="NO_CONCILIADO"/>
  </r>
  <r>
    <x v="79"/>
    <m/>
    <x v="79"/>
    <x v="88"/>
    <s v="G22687110002"/>
    <s v="CRV"/>
    <n v="2268711"/>
    <m/>
    <s v="REGULARIZACION DE TRANSFERENCIA DEL EXTERIOR SEGUN SWIFT NO.7369 DE FECHA 12/05/2023 ORDENANTE: CONSULADO GENERAL DE BOLIVIA EN SUIZA GINEBRA REF.: RECAUDACIONES GESTORÍA CONSULAR ABRIL 23 LIB. 00010011102 MIN.RELACIONES EXTERIORES - GESTORIA CONSULAR LEY Nº 3108"/>
    <m/>
    <m/>
    <m/>
    <m/>
    <m/>
    <m/>
    <n v="0"/>
    <n v="44384.2"/>
    <s v="NO_CONCILIADO"/>
  </r>
  <r>
    <x v="79"/>
    <m/>
    <x v="79"/>
    <x v="88"/>
    <s v="G22687130002"/>
    <s v="CRV"/>
    <n v="2268713"/>
    <m/>
    <s v="REGULARIZACION DE TRANSFERENCIA DEL EXTERIOR SEGUN SWIFT NO.7342 DE FECHA 12/05/2023 ORDENANTE: CONSULADO DE BOLIVIA EN SEVILLA REF.: RECAUDACIÓN ABRIL 2023 LIB. 00010011102 MIN.RELACIONES EXTERIORES - GESTORIA CONSULAR LEY Nº 3108"/>
    <m/>
    <m/>
    <m/>
    <m/>
    <m/>
    <m/>
    <n v="0"/>
    <n v="34402.9"/>
    <s v="NO_CONCILIADO"/>
  </r>
  <r>
    <x v="25"/>
    <m/>
    <x v="25"/>
    <x v="88"/>
    <s v="G22687150002"/>
    <s v="CRV"/>
    <n v="2268715"/>
    <m/>
    <s v="TRANSFERENCIA DEL EXTERIOR SEGUN SWIFT NO.7532 DE FECHA 12/05/2023 ORDENANTE: CONSULADO DE BOLIVIA EN MADRID REF.: 459 CEDULAS DE IDENTIDAD CORRESPONDIENTES AL MES DE ABRIL LIB. 00340012005 SEGIP - RECAUDACION EXTERIOR - CEDULAS DE IDENTIDAD"/>
    <m/>
    <m/>
    <m/>
    <m/>
    <m/>
    <m/>
    <n v="0"/>
    <n v="56437.22"/>
    <s v="NO_CONCILIADO"/>
  </r>
  <r>
    <x v="25"/>
    <m/>
    <x v="25"/>
    <x v="88"/>
    <s v="G22687170002"/>
    <s v="CRV"/>
    <n v="2268717"/>
    <m/>
    <s v="TRANSFERENCIA DEL EXTERIOR SEGUN SWIFT NO.7533 DE FECHA 12/05/2023 ORDENANTE: CONSULADO DE BOLIVIA EN MADRID REF.: 41 LICENCIAS DE CONDUCIR CORRESPONDIENTES AL MES DE ABRIL LIB. 00340012004 SEGIP-RECAUDACION EXTERIOR-LICENCIAS DE CONDUCIR"/>
    <m/>
    <m/>
    <m/>
    <m/>
    <m/>
    <m/>
    <n v="0"/>
    <n v="16669.8"/>
    <s v="NO_CONCILIADO"/>
  </r>
  <r>
    <x v="53"/>
    <m/>
    <x v="53"/>
    <x v="88"/>
    <s v="O21130580002"/>
    <s v="BOD"/>
    <n v="2113058"/>
    <m/>
    <s v="00041031107 DEPOSITO DE EFECTIVO, DEPOSITANTE: MARCO ANTONIO GALLARDO MARTINEZ, CONCEPTO: DEVOLUCION DE RECURSOS NO UTILIZADOS (PASAJES), CUENTA DE DEPOSITO: CUENTA UNICA DEL TESORO"/>
    <m/>
    <m/>
    <m/>
    <m/>
    <m/>
    <m/>
    <n v="0"/>
    <n v="10"/>
    <s v="NO_CONCILIADO"/>
  </r>
  <r>
    <x v="62"/>
    <m/>
    <x v="62"/>
    <x v="88"/>
    <s v="O21130610002"/>
    <s v="BOD"/>
    <n v="2113061"/>
    <m/>
    <s v="00206012001 DEPOSITO DE EFECTIVO, DEPOSITANTE: INSTITUTO NACIONAL DE ESTADISTICA, CONCEPTO: DEP POR VENTA DE LA OFICINA CENTRAL LA PAZ DE FECHA 11-05-2023, CUENTA DE DEPOSITO: CUENTA UNICA DEL TESORO"/>
    <m/>
    <m/>
    <m/>
    <m/>
    <m/>
    <m/>
    <n v="0"/>
    <n v="55"/>
    <s v="NO_CONCILIADO"/>
  </r>
  <r>
    <x v="79"/>
    <m/>
    <x v="79"/>
    <x v="88"/>
    <s v="G22685730001"/>
    <s v="CVD"/>
    <n v="2268573"/>
    <m/>
    <s v="COBRO COSTOS DE PAPELERIA POR REGULARIZACION DE TRANSFERENCIA DEL EXTERIOR POR ORDEN DE ENBAJADA DE BOLIVIA SECCIÓN CONSULAR EN LONDRES INGLATERRA REF.: RECAUDACIONES GESTORÍA CONSULAR MES DE ABRIL LIB. 00010011102 MIN.RELACIONES EXTERIORES - GESTORIA CONSULAR LEY Nº 3108"/>
    <m/>
    <m/>
    <m/>
    <m/>
    <m/>
    <m/>
    <n v="50"/>
    <n v="0"/>
    <s v="NO_CONCILIADO"/>
  </r>
  <r>
    <x v="79"/>
    <m/>
    <x v="79"/>
    <x v="88"/>
    <s v="G22685750001"/>
    <s v="CVD"/>
    <n v="2268575"/>
    <m/>
    <s v="COBRO COSTOS DE PAPELERIA POR REGULARIZACION DE TRANSFERENCIA DEL EXTERIOR POR ORDEN DE CONSULADO DE BOLIVIA EN BUENOS AIRES ARGENTINA REF.: RECAUDACIONES GESTORÍA CONSULAR MES DE ABRIL 2023 LIB. 00010011102 MIN.RELACIONES EXTERIORES - GESTORIA CONSULAR LEY Nº 3108"/>
    <m/>
    <m/>
    <m/>
    <m/>
    <m/>
    <m/>
    <n v="50"/>
    <n v="0"/>
    <s v="NO_CONCILIADO"/>
  </r>
  <r>
    <x v="79"/>
    <m/>
    <x v="79"/>
    <x v="88"/>
    <s v="G22687100001"/>
    <s v="CVD"/>
    <n v="2268710"/>
    <m/>
    <s v="COBRO COSTOS DE PAPELERIA POR REGULARIZACION DE TRANSFERENCIA DEL EXTERIOR POR ORDEN DE CONSULADO DE BOLIVIA EN BRASIL SAO PAULO REF.: RECAUDACIONES GESTORÍA CONSULAR ABRIL 2023 LIB. 00010011102 MIN.RELACIONES EXTERIORES - GESTORIA CONSULAR LEY Nº 3108"/>
    <m/>
    <m/>
    <m/>
    <m/>
    <m/>
    <m/>
    <n v="50"/>
    <n v="0"/>
    <s v="NO_CONCILIADO"/>
  </r>
  <r>
    <x v="79"/>
    <m/>
    <x v="79"/>
    <x v="88"/>
    <s v="G22687140001"/>
    <s v="CVD"/>
    <n v="2268714"/>
    <m/>
    <s v="COBRO COSTOS DE PAPELERIA POR REGULARIZACION DE TRANSFERENCIA DEL EXTERIOR POR ORDEN DE CONSULADO DE BOLIVIA EN SEVILLA REF.: RECAUDACIÓN ABRIL 2023 LIB. 00010011102 MIN.RELACIONES EXTERIORES - GESTORIA CONSULAR LEY Nº 3108"/>
    <m/>
    <m/>
    <m/>
    <m/>
    <m/>
    <m/>
    <n v="50"/>
    <n v="0"/>
    <s v="NO_CONCILIADO"/>
  </r>
  <r>
    <x v="25"/>
    <m/>
    <x v="25"/>
    <x v="88"/>
    <s v="G22687160001"/>
    <s v="CVD"/>
    <n v="2268716"/>
    <m/>
    <s v="COBRO COSTOS DE PAPELERIA SEGUN TRANSFERENCIA DEL EXTERIOR POR ORDEN DE CONSULADO DE BOLIVIA EN MADRID REF.: 459 CEDULAS DE IDENTIDAD CORRESPONDIENTES AL MES DE ABRIL LIB. 00340012003 RECAUDACION EXTRANJERIA - C.I. -L.C."/>
    <m/>
    <m/>
    <m/>
    <m/>
    <m/>
    <m/>
    <n v="50"/>
    <n v="0"/>
    <s v="NO_CONCILIADO"/>
  </r>
  <r>
    <x v="25"/>
    <m/>
    <x v="25"/>
    <x v="88"/>
    <s v="G22687180001"/>
    <s v="CVD"/>
    <n v="2268718"/>
    <m/>
    <s v="COBRO COSTOS DE PAPELERIA SEGUN TRANSFERENCIA DEL EXTERIOR POR ORDEN DE CONSULADO DE BOLIVIA EN MADRID REF.: 41 LICENCIAS DE CONDUCIR CORRESPONDIENTES AL MES DE ABRIL LIB. 00340012003 RECAUDACION EXTRANJERIA - C.I. -L.C."/>
    <m/>
    <m/>
    <m/>
    <m/>
    <m/>
    <m/>
    <n v="50"/>
    <n v="0"/>
    <s v="NO_CONCILIADO"/>
  </r>
  <r>
    <x v="79"/>
    <m/>
    <x v="79"/>
    <x v="88"/>
    <s v="G22687120001"/>
    <s v="CVD"/>
    <n v="2268712"/>
    <m/>
    <s v="COBRO COSTOS DE PAPELERIA POR REGULARIZACION DE TRANSFERENCIA DEL EXTERIOR POR ORDEN DE CONSULADO GENERAL DE BOLIVIA EN SUIZA GINEBRA REF.: RECAUDACIONES GESTORÍA CONSULAR ABRIL 23 LIB. 00010011102 MIN.RELACIONES EXTERIORES - GESTORIA CONSULAR LEY Nº 3108"/>
    <m/>
    <m/>
    <m/>
    <m/>
    <m/>
    <m/>
    <n v="50"/>
    <n v="0"/>
    <s v="NO_CONCILIADO"/>
  </r>
  <r>
    <x v="38"/>
    <m/>
    <x v="38"/>
    <x v="88"/>
    <s v="O21130600002"/>
    <s v="BOD"/>
    <n v="2113060"/>
    <m/>
    <s v="00283012002 DEPOSITO DE EFECTIVO, DEPOSITANTE: KARINA LILIANA SERRUDO MIRANDA, CONCEPTO: DEVOLUCION DE VIATICOS Y GASTOS DE REPRESENTACION INTERNACIONAL, CUENTA DE DEPOSITO: CUENTA UNICA DEL TESORO"/>
    <m/>
    <m/>
    <m/>
    <m/>
    <m/>
    <m/>
    <n v="0"/>
    <n v="3654"/>
    <s v="NO_CONCILIADO"/>
  </r>
  <r>
    <x v="38"/>
    <m/>
    <x v="38"/>
    <x v="88"/>
    <s v="Q18120600002"/>
    <s v="CRV"/>
    <n v="1812060"/>
    <m/>
    <s v="NUMERO DE LIBRETA CUT: 00283012001 OPERACIÓN E18 TRANSFERENCIA DEL SISTEMA FINANCIERO POR CUENTA DE TERCEROS A LA CUT SOL. ESC. DE ALMACENERA BOLIVIANA S.A."/>
    <m/>
    <m/>
    <m/>
    <m/>
    <m/>
    <m/>
    <n v="0"/>
    <n v="420012.1"/>
    <s v="NO_CONCILIADO"/>
  </r>
  <r>
    <x v="38"/>
    <m/>
    <x v="38"/>
    <x v="88"/>
    <s v="Q18120610002"/>
    <s v="CRV"/>
    <n v="1812061"/>
    <m/>
    <s v="NUMERO DE LIBRETA CUT: 00283012001 OPERACIÓN E18 TRANSFERENCIA DEL SISTEMA FINANCIERO POR CUENTA DE TERCEROS A LA CUT SOL. ESC. DE ALMACERNERA BOLIVIANA S.A."/>
    <m/>
    <m/>
    <m/>
    <m/>
    <m/>
    <m/>
    <n v="0"/>
    <n v="2378873.36"/>
    <s v="NO_CONCILIADO"/>
  </r>
  <r>
    <x v="101"/>
    <m/>
    <x v="101"/>
    <x v="88"/>
    <s v="S10601500002"/>
    <s v="CRV"/>
    <n v="1060150"/>
    <m/>
    <s v="||REGULARIZACION DE NUESTRA OPERACION N° 1059981 DE FECHA 9/5/2023 S/G. NOTA CITE: ESM/GAF/UCPT/099/2023 DE FECHA 9/5/2023 (HRE-TGL-7726) ENVIADA POR LA EMPRESA SIDERURGICA DEL MUTUN (SECTOR PUBLICO). LIB.N°00573012001 EMPRESA SIDERURGICA DEL MUTUN-RECURSOS PROPIOS. P/C DE T+T INTERNATIONAL TRADE LLC"/>
    <m/>
    <m/>
    <m/>
    <m/>
    <m/>
    <m/>
    <n v="0"/>
    <n v="1131900"/>
    <s v="NO_CONCILIADO"/>
  </r>
  <r>
    <x v="101"/>
    <m/>
    <x v="101"/>
    <x v="88"/>
    <s v="S10601520002"/>
    <s v="CRV"/>
    <n v="1060152"/>
    <m/>
    <s v="||REGULARIZACIÓN DE NUESTRA OPERACIÓN NRO.1059809 DE F.04/05/2023 EN ATENCIÓN A NOTA CITE ESM/GAF/UCPT/099/2023 RECIBIDA EN LA FECHA (HRE-TGL-7726) ENVIADA POR LA EMPRESA SIDERUGINA EL MUTUN, ORIGINAL CURSA EN COMPROBANTE NRO.1060150 DE LA FECHA. A LA LIB.00573012001 EMP.SIDERURGICA DEL MUTUN-RECURSOS PROPIOS P/CTA DE T+T INTERNATIONAL TRADE LLC"/>
    <m/>
    <m/>
    <m/>
    <m/>
    <m/>
    <m/>
    <n v="0"/>
    <n v="1131900"/>
    <s v="NO_CONCILIADO"/>
  </r>
  <r>
    <x v="81"/>
    <m/>
    <x v="81"/>
    <x v="88"/>
    <s v="B21129040002"/>
    <s v="BOD"/>
    <n v="2112904"/>
    <m/>
    <s v="00599072001 DEP.DE CHEQ.AJENOS,RET.DE CAM.,CONCEPTO: DEVOLUCION DE RECURSOS,DEP.: EMPRESA BOLIVIANA DE ALIMENTOS Y DERIVADOS-EBA , PROCEDENCIA: BANCO UNION S.A., CHEQUE: 1325, FECHA DE EMISION:11/05/2023"/>
    <m/>
    <m/>
    <m/>
    <m/>
    <m/>
    <m/>
    <n v="0"/>
    <n v="782.65"/>
    <s v="NO_CONCILIADO"/>
  </r>
  <r>
    <x v="81"/>
    <m/>
    <x v="81"/>
    <x v="88"/>
    <s v="B21129060002"/>
    <s v="BOD"/>
    <n v="2112906"/>
    <m/>
    <s v="00599032003 DEP.DE CHEQ.AJENOS,RET.DE CAM.,CONCEPTO: REPOSICION DE CANASTILLAS PLASTICAS,DEP.: EMPRESA BOLIVIANA DE ALIMENTOS Y DERIVADOS-EBA , PROCEDENCIA: BANCO UNION S.A., CHEQUE: 373, FECHA DE EMISION:11/05/2023"/>
    <m/>
    <m/>
    <m/>
    <m/>
    <m/>
    <m/>
    <n v="0"/>
    <n v="2779.5"/>
    <s v="NO_CONCILIADO"/>
  </r>
  <r>
    <x v="81"/>
    <m/>
    <x v="81"/>
    <x v="88"/>
    <s v="B21129070002"/>
    <s v="BOD"/>
    <n v="2112907"/>
    <m/>
    <s v="00599012001 DEP.DE CHEQ.AJENOS,RET.DE CAM.,CONCEPTO: DEVOLUCION DE RECURSOS,DEP.: EMPRESA BOLIVIANA DE ALIMENTOS Y DERIVADOS-EBA , PROCEDENCIA: BANCO UNION S.A., CHEQUE: 1320, FECHA DE EMISION:11/05/2023"/>
    <m/>
    <m/>
    <m/>
    <m/>
    <m/>
    <m/>
    <n v="0"/>
    <n v="906.14"/>
    <s v="NO_CONCILIADO"/>
  </r>
  <r>
    <x v="75"/>
    <m/>
    <x v="75"/>
    <x v="88"/>
    <s v="B21129180002"/>
    <s v="BOD"/>
    <n v="2112918"/>
    <m/>
    <s v="00099021001 DEP.DE CHEQ.AJENOS,RET.DE CAM.,CONCEPTO: REV POR ERROR EN DIAS TRABAJADOS DE CAHVEZ RIVERO ERIKA, TDJ-SCZ, MARZO /2023 PLAN 11.31 PREV 738,DEP.: ORGANO JUDICIAL-DAF NACIONAL"/>
    <m/>
    <m/>
    <m/>
    <m/>
    <m/>
    <m/>
    <n v="0"/>
    <n v="1215.3800000000001"/>
    <s v="NO_CONCILIADO"/>
  </r>
  <r>
    <x v="81"/>
    <m/>
    <x v="81"/>
    <x v="88"/>
    <s v="B21129140002"/>
    <s v="BOD"/>
    <n v="2112914"/>
    <m/>
    <s v="00599042001 DEP.DE CHEQ.AJENOS,RET.DE CAM.,CONCEPTO: FACTURA NO DECLARADA,DEP.: EMPRESA BOLIVIANA DE ALIMENTOS Y DERIVADOS-EBA , PROCEDENCIA: BANCO UNION S.A., CHEQUE: 1324, FECHA DE EMISION:11/05/2023"/>
    <m/>
    <m/>
    <m/>
    <m/>
    <m/>
    <m/>
    <n v="0"/>
    <n v="156"/>
    <s v="NO_CONCILIADO"/>
  </r>
  <r>
    <x v="24"/>
    <m/>
    <x v="24"/>
    <x v="88"/>
    <s v="B21129420002"/>
    <s v="BOD"/>
    <n v="2112942"/>
    <m/>
    <s v="00086031101 DEP.DE CHEQ.AJENOS,RET.DE CAM.,CONCEPTO: INGRESOS GENERADOS POR SSSCO DE PN SAMA MES ENERO Y FEBRERO,DEP.: PARQUE NACIONAL SAMA-SERNAP , PROCEDENCIA: BANCO UNION S.A., CHEQUE: 1082, FECHA DE EMISION:10/05/2023"/>
    <m/>
    <m/>
    <m/>
    <m/>
    <m/>
    <m/>
    <n v="0"/>
    <n v="10600"/>
    <s v="NO_CONCILIADO"/>
  </r>
  <r>
    <x v="24"/>
    <m/>
    <x v="24"/>
    <x v="88"/>
    <s v="B21129430002"/>
    <s v="BOD"/>
    <n v="2112943"/>
    <m/>
    <s v="00086031101 DEP.DE CHEQ.AJENOS,RET.DE CAM.,CONCEPTO: INGRESOS GENERADOS POR SISCO DE PN TARIQUIA MES ENERO,DEP.: PARQUE NACIONAL TARIQUIA-SERNAP , PROCEDENCIA: BANCO UNION S.A., CHEQUE: 1081, FECHA DE EMISION:10/05/2023"/>
    <m/>
    <m/>
    <m/>
    <m/>
    <m/>
    <m/>
    <n v="0"/>
    <n v="630"/>
    <s v="NO_CONCILIADO"/>
  </r>
  <r>
    <x v="24"/>
    <m/>
    <x v="24"/>
    <x v="88"/>
    <s v="B21129450002"/>
    <s v="BOD"/>
    <n v="2112945"/>
    <m/>
    <s v="00086031101 DEP.DE CHEQ.AJENOS,RET.DE CAM.,CONCEPTO: INGRESO GENERADOS POR SISCO DE PARQUE NACIONAL NOEL KEMPFF MERCADO MES MARZO,DEP.: PARQUE NACIONAL NOEL KEMPFF MERCADO-SERNAP , PROCEDENCIA: BANCO UNION S.A., CHEQUE: 1526, FECHA DE EMISION:05/05/2023"/>
    <m/>
    <m/>
    <m/>
    <m/>
    <m/>
    <m/>
    <n v="0"/>
    <n v="3400"/>
    <s v="NO_CONCILIADO"/>
  </r>
  <r>
    <x v="24"/>
    <m/>
    <x v="24"/>
    <x v="88"/>
    <s v="B21129480002"/>
    <s v="BOD"/>
    <n v="2112948"/>
    <m/>
    <s v="00086031101 DEP.DE CHEQ.AJENOS,RET.DE CAM.,CONCEPTO: INGRESO GENERADOS POR SISCO DE PARQUE NACIONAL SAMA MES MARZO,DEP.: PARQUE NACIONAL SAMA-SERNAP , PROCEDENCIA: BANCO UNION S.A., CHEQUE: 1079, FECHA DE EMISION:10/05/2023"/>
    <m/>
    <m/>
    <m/>
    <m/>
    <m/>
    <m/>
    <n v="0"/>
    <n v="790"/>
    <s v="NO_CONCILIADO"/>
  </r>
  <r>
    <x v="36"/>
    <m/>
    <x v="36"/>
    <x v="88"/>
    <s v="B21129500002"/>
    <s v="BOD"/>
    <n v="2112950"/>
    <m/>
    <s v="00342012001 DEP.DE CHEQ.AJENOS,RET.DE CAM.,CONCEPTO: EJECUCION DE BOLETA DE GARANTIA DE SERIEDAD DE PROPUESTA ORURO,DEP.: AGENCIA ESTATAL DE VIVIENDA , PROCEDENCIA: BANCO UNION S.A., CHEQUE: 313, FECHA DE EMISION:03/05/2023"/>
    <m/>
    <m/>
    <m/>
    <m/>
    <m/>
    <m/>
    <n v="0"/>
    <n v="10112.459999999999"/>
    <s v="NO_CONCILIADO"/>
  </r>
  <r>
    <x v="74"/>
    <m/>
    <x v="74"/>
    <x v="88"/>
    <s v="S10601290003"/>
    <s v="COB"/>
    <n v="1060129"/>
    <m/>
    <s v="||TRANSFERENCIAS DEL EXTERIOR SEGUN MENSAJE SWIFT N° 7494 DE LA FECHA Y NOTA CITE: DGAC-10774/2022 DE FECHA 31/3/2022. (HRE-TGL-5031) REMITIDA POR LA DIRECCIÓN GENERAL DE AERONAUTICA CIVIL. (SECTOR PÚBLICO). DEBITO DE LA LIBRETA 0117012001 DGAC, REPOSICIÓN DE ÚTILES DE ESCRITORIO."/>
    <m/>
    <m/>
    <m/>
    <m/>
    <m/>
    <m/>
    <n v="50"/>
    <n v="0"/>
    <s v="NO_CONCILIADO"/>
  </r>
  <r>
    <x v="40"/>
    <m/>
    <x v="40"/>
    <x v="88"/>
    <s v="S10601410004"/>
    <s v="COB"/>
    <n v="1060141"/>
    <m/>
    <s v="||RESPUESTA A DEBITO DEL BANQUERO SG MJE.SWIFT NO. 7539 DE LA FECHA REF:COBRO COMIS.POR TRANSFERENCIA EUR 3.970.544,12 F.V. 07/03/2023 SG SOLICITUD DE ADMINISTRADORA BOLIVIANA DE CARRETERAS, DEVOLUCION DE RECURSOS NO EJECUTADOS. DEBITO LIBRETA 00291068001 ABC-UE LAIF CARRETERA F21 TRAMO UYUNI-TUPIZA (UTILES DE ESCRITORIO)"/>
    <m/>
    <m/>
    <m/>
    <m/>
    <m/>
    <m/>
    <n v="50"/>
    <n v="0"/>
    <s v="NO_CONCILIADO"/>
  </r>
  <r>
    <x v="74"/>
    <m/>
    <x v="74"/>
    <x v="88"/>
    <s v="S10601390003"/>
    <s v="COB"/>
    <n v="1060139"/>
    <m/>
    <s v="||REGULARIZACION DE NUESTRA OPERACIÓN NRO.1059823 DE FECHA 5/5/2023 SEGUN NOTAS CITE: DGAC/002696/2023 DE FECHA 11/5/2023 (HRE-TGL-7671) Y DGAC/10774/2022 DE F. 31/3/2022 (HRE-TGL-5031) ENVIADAS POR LA DIRECCION GENERAL DE AERONAUTICA CIVIL DEBITO DE LA LIBRETA 0117012001 DGAC, REPOSICION DE UTILES DE ESCRITORIO."/>
    <m/>
    <m/>
    <m/>
    <m/>
    <m/>
    <m/>
    <n v="50"/>
    <n v="0"/>
    <s v="NO_CONCILIADO"/>
  </r>
  <r>
    <x v="74"/>
    <m/>
    <x v="74"/>
    <x v="88"/>
    <s v="S10601400003"/>
    <s v="COB"/>
    <n v="1060140"/>
    <m/>
    <s v="||REG.DE NUESTRA OPERACIÓN NRO.1059513 DE F.28/4/2023 S/G NOTAS DGAC/002696/2023 DE F.11/5/2023 (HRE-TGL-7671) (ORIG.CURSA EN EL CBTE.N°1060139), DGAC/10774/2022 DE F.31/3/2022 (HRE-TGL-5031) Y CAR/DGE-UNC N°0080/2023 DE F.10/5/2023 (HRE-TGL-7619) (ORIG.CURSA EN EL CBTE.N°1060071) DEBITO DE LA LIBRETA 0117012001 DGAC, REPOSICION DE UTILES DE ESCRITORIO."/>
    <m/>
    <m/>
    <m/>
    <m/>
    <m/>
    <m/>
    <n v="50"/>
    <n v="0"/>
    <s v="NO_CONCILIADO"/>
  </r>
  <r>
    <x v="40"/>
    <m/>
    <x v="40"/>
    <x v="88"/>
    <s v="S10601410001"/>
    <s v="DEV"/>
    <n v="1060141"/>
    <m/>
    <s v="||RESPUESTA A DEBITO DEL BANQUERO SG MJE.SWIFT NO. 7539 DE LA FECHA REF:COBRO COMIS.POR TRANSFERENCIA EUR 3.970.544,12 F.V. 07/03/2023 SG SOLICITUD DE ADMINISTRADORA BOLIVIANA DE CARRETERAS, DEVOLUCION DE RECURSOS NO EJECUTADOS. LIBRETA 00291068001 ABC-UE LAIF CARRETERA F21 TRAMO UYUNI-TUPIZA"/>
    <m/>
    <m/>
    <m/>
    <m/>
    <m/>
    <m/>
    <n v="303.8"/>
    <n v="0"/>
    <s v="NO_CONCILIADO"/>
  </r>
  <r>
    <x v="74"/>
    <m/>
    <x v="74"/>
    <x v="88"/>
    <s v="S10601450003"/>
    <s v="COB"/>
    <n v="1060145"/>
    <m/>
    <s v="||REGULARIZACIÓN DE NUESTRA OPERACIÓN N°1059103 DE FECHA 25/4/23 SEGÚN NOTAS: DGAC/002696/2023 (HRE-TGL-7671) (ORIG. CURSA EN COMP.N°1060139), DGAC-10774/2022 (HRE-TGL-5031) Y CAR/DGE-UNC N°0080/2023 (HRE-TGL-7619) (ORIG.CURSA EN COMP.N°1060071). (SECTOR PÚBLICO). DÉBITO DE LA LIBRETA 0117012001 DGAC, REPOSICIÓN DE ÚTILES DE ESCRITORIO."/>
    <m/>
    <m/>
    <m/>
    <m/>
    <m/>
    <m/>
    <n v="50"/>
    <n v="0"/>
    <s v="NO_CONCILIADO"/>
  </r>
  <r>
    <x v="74"/>
    <m/>
    <x v="74"/>
    <x v="88"/>
    <s v="S10601460003"/>
    <s v="COB"/>
    <n v="1060146"/>
    <m/>
    <s v="||REGULARIZACIÓN DE NUESTRA OPERACIÓN N°1059822 DE FECHA 5/5/23 SEGÚN NOTAS: DGAC/002696/2023 (HRE-TGL-7671) (ORIG. CURSA EN COMP.N°1060139), DGAC-10774/2022 (HRE-TGL-5031) Y CAR/DGE-UNC N°0080/2023 (HRE-TGL-7619) (ORIG.CURSA EN COMP.N°1060071). (SECTOR PÚBLICO). DÉBITO DE LA LIBRETA 0117012001 DGAC, REPOSICIÓN DE ÚTILES DE ESCRITORIO."/>
    <m/>
    <m/>
    <m/>
    <m/>
    <m/>
    <m/>
    <n v="50"/>
    <n v="0"/>
    <s v="NO_CONCILIADO"/>
  </r>
  <r>
    <x v="101"/>
    <m/>
    <x v="101"/>
    <x v="88"/>
    <s v="S10601500003"/>
    <s v="COB"/>
    <n v="1060150"/>
    <m/>
    <s v="||REGULARIZACION DE NUESTRA OPERACION N° 1059981 DE FECHA 9/5/2023 S/G. NOTA CITE: ESM/GAF/UCPT/099/2023 DE FECHA 9/5/2023 (HRE-TGL-7726) ENVIADA POR LA EMPRESA SIDERURGICA DEL MUTUN (SECTOR PUBLICO). DÉBITO DE LA LIB. 00573012001 EMP.SIDERURGICA DEL MUTUN-RECURSOS PROPIOS. COBRO UTILES DE ESCRITORIO"/>
    <m/>
    <m/>
    <m/>
    <m/>
    <m/>
    <m/>
    <n v="50"/>
    <n v="0"/>
    <s v="NO_CONCILIADO"/>
  </r>
  <r>
    <x v="101"/>
    <m/>
    <x v="101"/>
    <x v="88"/>
    <s v="S10601520003"/>
    <s v="COB"/>
    <n v="1060152"/>
    <m/>
    <s v="||REGULARIZACIÓN DE NUESTRA OPERACIÓN NRO.1059809 DE F.04/05/2023 EN ATENCIÓN A NOTA CITE ESM/GAF/UCPT/099/2023 RECIBIDA EN LA FECHA (HRE-TGL-7726) ENVIADA POR LA EMPRESA SIDERUGINA EL MUTUN, ORIGINAL CURSA EN COMPROBANTE NRO.1060150 DE LA FECHA. DEBITO DE LIB.00573012001 EMP.SIDERURGICA DEL MUTUN-RECURSOS PROPIOS; COBRO UTILES DE ESCRITORIO."/>
    <m/>
    <m/>
    <m/>
    <m/>
    <m/>
    <m/>
    <n v="50"/>
    <n v="0"/>
    <s v="NO_CONCILIADO"/>
  </r>
  <r>
    <x v="74"/>
    <m/>
    <x v="74"/>
    <x v="88"/>
    <s v="S10601540003"/>
    <s v="COB"/>
    <n v="1060154"/>
    <m/>
    <s v="||TRANSFERENCIA DE FONDOS SEGÚN MENSAJES SWIFT N°7548 Y 7547 DE LA FECHA Y NOTA CITE: DGAC-10774/2022 (HRE-TGL-5031) DE FECHA 31/3/2022 DE LA DIRECCIÓN GENERAL DE AERONÁUTICA CIVIL. (SECTOR PÚBLICO). DÉBITO DE LA LIBRETA 0117012001 DGAC, REPOSICIÓN DE ÚTILES DE ESCRITORIO."/>
    <m/>
    <m/>
    <m/>
    <m/>
    <m/>
    <m/>
    <n v="50"/>
    <n v="0"/>
    <s v="NO_CONCILIADO"/>
  </r>
  <r>
    <x v="46"/>
    <m/>
    <x v="46"/>
    <x v="88"/>
    <s v="S10601580001"/>
    <s v="DEV"/>
    <n v="1060158"/>
    <m/>
    <s v="||RESPUESTA A DEBITO DEL BANQUERO SG MJE.SWIFT NO. 7538 DE LA FECHA REF:COBRO COMIS.POR TRANSFERENCIA EUR 24.000.- F.V. 06/03/2023 SG SOLICITUD NRO.044309 DE YPFB, PAGO MEMBRESIA IGU GESTION 2022-2023 00513012003 LBP-YPFB (2011349681373)"/>
    <m/>
    <m/>
    <m/>
    <m/>
    <m/>
    <m/>
    <n v="182.28"/>
    <n v="0"/>
    <s v="NO_CONCILIADO"/>
  </r>
  <r>
    <x v="46"/>
    <m/>
    <x v="46"/>
    <x v="88"/>
    <s v="S10601580004"/>
    <s v="COB"/>
    <n v="1060158"/>
    <m/>
    <s v="||RESPUESTA A DEBITO DEL BANQUERO SG MJE.SWIFT NO. 7538 DE LA FECHA REF:COBRO COMIS.POR TRANSFERENCIA EUR 24.000.- F.V. 06/03/2023 SG SOLICITUD NRO.044309 DE YPFB, PAGO MEMBRESIA IGU GESTION 2022-2023 00513012003 LBP-YPFB (2011349681373)"/>
    <m/>
    <m/>
    <m/>
    <m/>
    <m/>
    <m/>
    <n v="50"/>
    <n v="0"/>
    <s v="NO_CONCILIADO"/>
  </r>
  <r>
    <x v="19"/>
    <m/>
    <x v="19"/>
    <x v="88"/>
    <s v="S10601670003"/>
    <s v="COB"/>
    <n v="1060167"/>
    <m/>
    <s v="'TRANSFERENCIA DE FONDOS||S/G NOTA CITE: MEFP/VTCP/DGCP/UF/N°343/2023 DE LA FECHA ENVIADO POR EL MIN. DE ECO. Y FIN.PUB. (HRE-TSO-745). TRANSMISION DE RECURSOS AL FIDEICOMISO ESTRUCTURACION Y PUESTA EN MARCHA DE LA GESTORA PUB. DE LA SEG. DE LARGO PLAZO, CONST. S/G D.S. N°3123 DE 29/3/2017. DEBITO DE LA LIBRETA N° 00595012001 GPSSLP RECURSOS ESPECIFICOS, REPOSICIÓN ÚTILES DE ESCRITORIO."/>
    <m/>
    <m/>
    <m/>
    <m/>
    <m/>
    <m/>
    <n v="50"/>
    <n v="0"/>
    <s v="NO_CONCILIADO"/>
  </r>
  <r>
    <x v="9"/>
    <m/>
    <x v="9"/>
    <x v="88"/>
    <s v="S10601670001"/>
    <s v="DEV"/>
    <n v="1060167"/>
    <m/>
    <s v="'TRANSFERENCIA DE FONDOS||S/G NOTA CITE: MEFP/VTCP/DGCP/UF/N°343/2023 DE LA FECHA ENVIADO POR EL MIN. DE ECO. Y FIN.PUB. (HRE-TSO-745). TRANSMISION DE RECURSOS AL FIDEICOMISO ESTRUCTURACION Y PUESTA EN MARCHA DE LA GESTORA PUB. DE LA SEG. DE LARGO PLAZO, CONST. S/G D.S. N°3123 DE 29/3/2017. DEBITO DE LA LIBRETA N° 00099021001 RECURSOS ORDINARIOS"/>
    <m/>
    <m/>
    <m/>
    <m/>
    <m/>
    <m/>
    <n v="4425989.12"/>
    <n v="0"/>
    <s v="NO_CONCILIADO"/>
  </r>
  <r>
    <x v="102"/>
    <m/>
    <x v="102"/>
    <x v="89"/>
    <s v="O21133300002"/>
    <s v="BOD"/>
    <n v="2113330"/>
    <m/>
    <s v="00134012001 DEPOSITO DE EFECTIVO, DEPOSITANTE: CARMEN ROSA SANTA CRUZ ARANDIA, CONCEPTO: DEVOLUCION DE FONDOS, CUENTA DE DEPOSITO: CUENTA UNICA DEL TESORO"/>
    <m/>
    <m/>
    <m/>
    <m/>
    <m/>
    <m/>
    <n v="0"/>
    <n v="3320"/>
    <s v="NO_CONCILIADO"/>
  </r>
  <r>
    <x v="2"/>
    <m/>
    <x v="2"/>
    <x v="89"/>
    <s v="O21133460002"/>
    <s v="BOD"/>
    <n v="2113346"/>
    <m/>
    <s v="00046171101 DEPOSITO DE EFECTIVO, DEPOSITANTE: ADA BOLIVIA IMPORT-EXPORT, CONCEPTO: PAGO SANCION RESOLUCION ADMINISTRATIVA N°S/102 AGEMED, CUENTA DE DEPOSITO: CUENTA UNICA DEL TESORO"/>
    <m/>
    <m/>
    <m/>
    <m/>
    <m/>
    <m/>
    <n v="0"/>
    <n v="15000"/>
    <s v="NO_CONCILIADO"/>
  </r>
  <r>
    <x v="100"/>
    <m/>
    <x v="100"/>
    <x v="89"/>
    <s v="O21133480002"/>
    <s v="BOD"/>
    <n v="2113348"/>
    <m/>
    <s v="00680012001 DEPOSITO DE EFECTIVO, DEPOSITANTE: EDINO CLAUDIO CLAVIJO PONCE, CONCEPTO: DEVOLUCION PAGO EXCEDENTE, CUENTA DE DEPOSITO: CUENTA UNICA DEL TESORO"/>
    <m/>
    <m/>
    <m/>
    <m/>
    <m/>
    <m/>
    <n v="0"/>
    <n v="231.4"/>
    <s v="NO_CONCILIADO"/>
  </r>
  <r>
    <x v="55"/>
    <m/>
    <x v="55"/>
    <x v="89"/>
    <s v="O21133490002"/>
    <s v="BOD"/>
    <n v="2113349"/>
    <m/>
    <s v="00099021001 DEPOSITO DE EFECTIVO, DEPOSITANTE: MINISTERIO DE GOBIERNO-DIPREVCON, CONCEPTO: DEVOLUCION SALDO FONDOS EN AVANCE D. VERDES DEL SR. RICALDES MIRANDA CHARLY PREV. 2932, CUENTA DE DEPOSITO: CUENTA UNICA DEL TESORO"/>
    <m/>
    <m/>
    <m/>
    <m/>
    <m/>
    <m/>
    <n v="0"/>
    <n v="0.16"/>
    <s v="NO_CONCILIADO"/>
  </r>
  <r>
    <x v="1"/>
    <m/>
    <x v="1"/>
    <x v="89"/>
    <s v="J05474070002"/>
    <s v="NTE"/>
    <n v="5646296"/>
    <m/>
    <s v="A:00099021001 Transferencia que realizamos a solicitud de la Unidad de Administración e Información Salarial mediante nota CITE: MEFP/VTCP/DGPOT/UAIS/No 938/2023, informe MEFP/VTCP/DGPOT/UAIS/No. 73/2023 para la reversión definitiva de las Boletas de Pago solicitadas por el SENASIR consignadas en el comprobante de pago No. 71966 H.R. 6-9937-R"/>
    <m/>
    <m/>
    <m/>
    <m/>
    <m/>
    <m/>
    <n v="0"/>
    <n v="622986"/>
    <s v="NO_CONCILIADO"/>
  </r>
  <r>
    <x v="1"/>
    <m/>
    <x v="1"/>
    <x v="89"/>
    <s v="J05474080002"/>
    <s v="NTE"/>
    <n v="5646311"/>
    <m/>
    <s v="A:00099021001 Transferencia que realizamos a solicitud de la Unidad de Administración e Información Salarial mediante nota CITE: MEFP/VTCP/DGPOT/UAIS/No 939/2023, informe MEFP/VTCP/DGPOT/UAIS/No. 73/2023 para la reversión definitiva de las Boletas de Pago solicitadas por el SENASIR consignadas en el comprobante de pago No. 71967 H.R. 6-9937-R"/>
    <m/>
    <m/>
    <m/>
    <m/>
    <m/>
    <m/>
    <n v="0"/>
    <n v="62908"/>
    <s v="NO_CONCILIADO"/>
  </r>
  <r>
    <x v="83"/>
    <m/>
    <x v="83"/>
    <x v="89"/>
    <s v="O21133610002"/>
    <s v="BOD"/>
    <n v="2113361"/>
    <m/>
    <s v="00053011102 DEPOSITO DE EFECTIVO, DEPOSITANTE: CRISTOBAL SISCO RIOJA, CONCEPTO: DEVOLUCION DE SALDOS DE SOLICTUD DE FONDOS EN AVANCE, CUENTA DE DEPOSITO: CUENTA UNICA DEL TESORO"/>
    <m/>
    <m/>
    <m/>
    <m/>
    <m/>
    <m/>
    <n v="0"/>
    <n v="1325"/>
    <s v="NO_CONCILIADO"/>
  </r>
  <r>
    <x v="2"/>
    <m/>
    <x v="2"/>
    <x v="89"/>
    <s v="O21133690002"/>
    <s v="BOD"/>
    <n v="2113369"/>
    <m/>
    <s v="00046171101 DEPOSITO DE EFECTIVO, DEPOSITANTE: NEXTCORP S.R.L., CONCEPTO: SANCION POR INCUMPLIMIENTO A LA NORMA RESOLUCION ADMINISTRATIVA S/017, CUENTA DE DEPOSITO: CUENTA UNICA DEL TESORO"/>
    <m/>
    <m/>
    <m/>
    <m/>
    <m/>
    <m/>
    <n v="0"/>
    <n v="1670"/>
    <s v="NO_CONCILIADO"/>
  </r>
  <r>
    <x v="48"/>
    <m/>
    <x v="48"/>
    <x v="89"/>
    <s v="F0012714"/>
    <s v="NTE"/>
    <n v="5645163"/>
    <m/>
    <s v="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POSTRER VALLE."/>
    <m/>
    <m/>
    <m/>
    <m/>
    <m/>
    <m/>
    <n v="0"/>
    <n v="71148.740000000005"/>
    <s v="NO_CONCILIADO"/>
  </r>
  <r>
    <x v="9"/>
    <m/>
    <x v="9"/>
    <x v="89"/>
    <s v="G22699920003"/>
    <s v="COB"/>
    <n v="17345"/>
    <m/>
    <s v="PAGO A BID PRÉSTAMO 4633/BL-BO VCTO. 15-05-2023 POR CUENTA DE TGN , NTI. 017345 VALOR 15-05-2023 COMISIONES USD 164.387,67 CTA. 3987 CUENTA UNICA DEL TESORO LIB. 00099021001 REF.: COMISIONES BANCARIAS"/>
    <m/>
    <m/>
    <m/>
    <m/>
    <m/>
    <m/>
    <n v="1059.3800000000001"/>
    <n v="0"/>
    <s v="NO_CONCILIADO"/>
  </r>
  <r>
    <x v="9"/>
    <m/>
    <x v="9"/>
    <x v="89"/>
    <s v="G22699940003"/>
    <s v="COB"/>
    <n v="17382"/>
    <m/>
    <s v="PAGO A BID PRÉSTAMO 5039/OC-BO VCTO. 15-05-2023 POR CUENTA DE TGN , NTI. 017382 VALOR 15-05-2023 INTERESES USD 13.390.942,24 CTA. 3987 CUENTA UNICA DEL TESORO LIB. 00099021001 REF.: COMISIONES BANCARIAS"/>
    <m/>
    <m/>
    <m/>
    <m/>
    <m/>
    <m/>
    <n v="64571.32"/>
    <n v="0"/>
    <s v="NO_CONCILIADO"/>
  </r>
  <r>
    <x v="9"/>
    <m/>
    <x v="9"/>
    <x v="89"/>
    <s v="G22699950003"/>
    <s v="COB"/>
    <n v="17338"/>
    <m/>
    <s v="PAGO A OPEP PRÉSTAMO 12601P VCTO. 15-05-2023 POR CUENTA DE TGN , NTI. 017338 VALOR 15-05-2023 CAPITAL USD 566.543,23 INTERESES USD 228.735,61 CTA. 3987 CUENTA UNICA DEL TESORO LIB. 00099021001 REF.: COMISIONES BANCARIAS"/>
    <m/>
    <m/>
    <m/>
    <m/>
    <m/>
    <m/>
    <n v="4088.96"/>
    <n v="0"/>
    <s v="NO_CONCILIADO"/>
  </r>
  <r>
    <x v="79"/>
    <m/>
    <x v="79"/>
    <x v="89"/>
    <s v="G22703040002"/>
    <s v="CRV"/>
    <n v="2270304"/>
    <m/>
    <s v="REGULARIZACION DE TRANSFERENCIA DEL EXTERIOR SEGUN SWIFT NO.7524 DE FECHA 15/05/2023 ORDENANTE: CONSULADO DE BOLIVIA EN CALAMA CHILE REF.: RECAUDACIONES GESTORÍA CONSULAR ABRIL 2023 LIB. 00010011102 MIN.RELACIONES EXTERIORES - GESTORIA CONSULAR LEY Nº 3108"/>
    <m/>
    <m/>
    <m/>
    <m/>
    <m/>
    <m/>
    <n v="0"/>
    <n v="222901.98"/>
    <s v="NO_CONCILIADO"/>
  </r>
  <r>
    <x v="1"/>
    <m/>
    <x v="1"/>
    <x v="89"/>
    <s v="O21133940002"/>
    <s v="BOD"/>
    <n v="2113394"/>
    <m/>
    <s v="00099021001 DEPOSITO DE EFECTIVO, DEPOSITANTE: NELLY CAROLINA FERAUDY FOURNIER, CONCEPTO: REMUNERACION MAXIMA PERMITIDA EN EL SECTOR PUBLICO - ABRIL 2023, CUENTA DE DEPOSITO: CUENTA UNICA DEL TESORO"/>
    <m/>
    <m/>
    <m/>
    <m/>
    <m/>
    <m/>
    <n v="0"/>
    <n v="969.33"/>
    <s v="NO_CONCILIADO"/>
  </r>
  <r>
    <x v="40"/>
    <m/>
    <x v="40"/>
    <x v="89"/>
    <s v="O21133950002"/>
    <s v="BOD"/>
    <n v="2113395"/>
    <m/>
    <s v="00291012002 DEPOSITO DE EFECTIVO, DEPOSITANTE: TEOFILO TANGO SANCHEZ, CONCEPTO: PAGO DE PERDIDA DE CREDENCIAL ADMINISTRADORA BOLIVIANA DE CARRETERAS, CUENTA DE DEPOSITO: CUENTA UNICA DEL TESORO"/>
    <m/>
    <m/>
    <m/>
    <m/>
    <m/>
    <m/>
    <n v="0"/>
    <n v="70"/>
    <s v="NO_CONCILIADO"/>
  </r>
  <r>
    <x v="55"/>
    <m/>
    <x v="55"/>
    <x v="89"/>
    <s v="O21134010002"/>
    <s v="BOD"/>
    <n v="2113401"/>
    <m/>
    <s v="00099021001 DEPOSITO DE EFECTIVO, DEPOSITANTE: FIDEL VICTOR CHAVEZ FORONDA, CONCEPTO: DEVOLUCION DE HABERES, CUENTA DE DEPOSITO: CUENTA UNICA DEL TESORO/DJBR"/>
    <m/>
    <m/>
    <m/>
    <m/>
    <m/>
    <m/>
    <n v="0"/>
    <n v="2000"/>
    <s v="NO_CONCILIADO"/>
  </r>
  <r>
    <x v="79"/>
    <m/>
    <x v="79"/>
    <x v="89"/>
    <s v="G22703050001"/>
    <s v="CVD"/>
    <n v="2270305"/>
    <m/>
    <s v="COBRO COSTOS DE PAPELERIA POR REGULARIZACION DE TRANSFERENCIA DEL EXTERIOR POR ORDEN DE CONSULADO DE BOLIVIA EN CALAMA CHILE REF.: RECAUDACIONES GESTORÍA CONSULAR ABRIL 2023 LIB. 00010011102 MIN.RELACIONES EXTERIORES - GESTORIA CONSULAR LEY Nº 3108"/>
    <m/>
    <m/>
    <m/>
    <m/>
    <m/>
    <m/>
    <n v="50"/>
    <n v="0"/>
    <s v="NO_CONCILIADO"/>
  </r>
  <r>
    <x v="79"/>
    <m/>
    <x v="79"/>
    <x v="89"/>
    <s v="G22703060002"/>
    <s v="CRV"/>
    <n v="2270306"/>
    <m/>
    <s v="REGULARIZACION DE TRANSFERENCIA DEL EXTERIOR SEGUN SWIFT NO.7531 DE FECHA 15/05/2023 ORDENANTE: CONSULADO GENERAL DE BOLIVIA EN MADRID ESPAÑA REF.: RECAUDACIONES GESTORÍA CONSULAR ABRIL 2023 LIB. 00010011102 MIN.RELACIONES EXTERIORES - GESTORIA CONSULAR LEY Nº 3108"/>
    <m/>
    <m/>
    <m/>
    <m/>
    <m/>
    <m/>
    <n v="0"/>
    <n v="363669.18"/>
    <s v="NO_CONCILIADO"/>
  </r>
  <r>
    <x v="79"/>
    <m/>
    <x v="79"/>
    <x v="89"/>
    <s v="G22703080002"/>
    <s v="CRV"/>
    <n v="2270308"/>
    <m/>
    <s v="REGULARIZACION DE TRANSFERENCIA DEL EXTERIOR SEGUN SWIFT NO.7446 DE FECHA 15/05/2023 ORDENANTE: CONSULADO GENERAL DE BOLIVIA EN MIAMI EE.UU. REF.: RECAUDACIONES GESTORÍA CONSULAR ABRIL 2023 LIB. 00010011102 MIN.RELACIONES EXTERIORES - GESTORIA CONSULAR LEY Nº 3108"/>
    <m/>
    <m/>
    <m/>
    <m/>
    <m/>
    <m/>
    <n v="0"/>
    <n v="46664.94"/>
    <s v="NO_CONCILIADO"/>
  </r>
  <r>
    <x v="79"/>
    <m/>
    <x v="79"/>
    <x v="89"/>
    <s v="G22703100002"/>
    <s v="CRV"/>
    <n v="2270310"/>
    <m/>
    <s v="REGULARIZACION DE TRANSFERENCIA DEL EXTERIOR SEGUN SWIFT NO.7410 DE FECHA 15/05/2023 ORDENANTE: CONSULADO GENERAL DE BOLIVIA EN LOS ANGELES EE.UU.REF.: RECAUDACIONES GESTORÍA CONSULAR ABRIL 2023 LIB. 00010011102 MIN.RELACIONES EXTERIORES - GESTORIA CONSULAR LEY Nº 3108"/>
    <m/>
    <m/>
    <m/>
    <m/>
    <m/>
    <m/>
    <n v="0"/>
    <n v="27736.76"/>
    <s v="NO_CONCILIADO"/>
  </r>
  <r>
    <x v="79"/>
    <m/>
    <x v="79"/>
    <x v="89"/>
    <s v="G22703120002"/>
    <s v="CRV"/>
    <n v="2270312"/>
    <m/>
    <s v="REGULARIZACION DE TRANSFERENCIA DEL EXTERIOR SEGUN SWIFT NO.7321 Y NO.7320 DE FECHA 15/05/2023 ORDENANTE: VICE CONSULADO DE BOLIVIA EN LA MATANZA ARGENTINA REF.: RECAUDACIONES GESTORÍA CONSULAR ABRIL 2023 LIB. 00010011102 MIN.RELACIONES EXTERIORES - GESTORIA CONSULAR LEY Nº 3108"/>
    <m/>
    <m/>
    <m/>
    <m/>
    <m/>
    <m/>
    <n v="0"/>
    <n v="6380.55"/>
    <s v="NO_CONCILIADO"/>
  </r>
  <r>
    <x v="79"/>
    <m/>
    <x v="79"/>
    <x v="89"/>
    <s v="G22703140002"/>
    <s v="CRV"/>
    <n v="2270314"/>
    <m/>
    <s v="REGULARIZACION DE TRANSFERENCIA DEL EXTERIOR SEGUN SWIFT NO.7351 DE FECHA 15/05/2023 ORDENANTE: CONSULADO GENERAL DE BOLIVIA EN ANTOFAGASTA CHILE REF.: RECAUDACIONES GESTORÍA CONSULAR ABRIL 2023 LIB. 00010011102 MIN.RELACIONES EXTERIORES - GESTORIA CONSULAR LEY Nº 3108"/>
    <m/>
    <m/>
    <m/>
    <m/>
    <m/>
    <m/>
    <n v="0"/>
    <n v="327342.94"/>
    <s v="NO_CONCILIADO"/>
  </r>
  <r>
    <x v="79"/>
    <m/>
    <x v="79"/>
    <x v="89"/>
    <s v="G22703160002"/>
    <s v="CRV"/>
    <n v="2270316"/>
    <m/>
    <s v="REGULARIZACION DE TRANSFERENCIA DEL EXTERIOR SEGUN SWIFT NO.7300 DE FECHA 15/05/2023 ORDENANTE: EMBAJADA DE BOLIVIA EN MEXICO REF.: RECAUDACIONES GESTORÍA CONSULAR ABRIL/23 LIB. 00010011102 MIN.RELACIONES EXTERIORES - GESTORIA CONSULAR LEY Nº 3108"/>
    <m/>
    <m/>
    <m/>
    <m/>
    <m/>
    <m/>
    <n v="0"/>
    <n v="11201.56"/>
    <s v="NO_CONCILIADO"/>
  </r>
  <r>
    <x v="79"/>
    <m/>
    <x v="79"/>
    <x v="89"/>
    <s v="G22703110001"/>
    <s v="CVD"/>
    <n v="2270311"/>
    <m/>
    <s v="COBRO COSTOS DE PAPELERIA POR REGULARIZACION DE TRANSFERENCIA DEL EXTERIOR POR ORDEN DE CONSULADO GENERAL DE BOLIVIA EN LOS ANGELES EE.UU.REF.: RECAUDACIONES GESTORÍA CONSULAR ABRIL 2023 LIB. 00010011102 MIN.RELACIONES EXTERIORES - GESTORIA CONSULAR LEY Nº 3108"/>
    <m/>
    <m/>
    <m/>
    <m/>
    <m/>
    <m/>
    <n v="50"/>
    <n v="0"/>
    <s v="NO_CONCILIADO"/>
  </r>
  <r>
    <x v="79"/>
    <m/>
    <x v="79"/>
    <x v="89"/>
    <s v="G22703090001"/>
    <s v="CVD"/>
    <n v="2270309"/>
    <m/>
    <s v="COBRO COSTOS DE PAPELERIA POR REGULARIZACION DE TRANSFERENCIA DEL EXTERIOR POR ORDEN DE CONSULADO GENERAL DE BOLIVIA EN MIAMI EE.UU. REF.: RECAUDACIONES GESTORÍA CONSULAR ABRIL 2023 LIB. 00010011102 MIN.RELACIONES EXTERIORES - GESTORIA CONSULAR LEY Nº 3108"/>
    <m/>
    <m/>
    <m/>
    <m/>
    <m/>
    <m/>
    <n v="50"/>
    <n v="0"/>
    <s v="NO_CONCILIADO"/>
  </r>
  <r>
    <x v="79"/>
    <m/>
    <x v="79"/>
    <x v="89"/>
    <s v="G22703170001"/>
    <s v="CVD"/>
    <n v="2270317"/>
    <m/>
    <s v="COBRO COSTOS DE PAPELERIA POR REGULARIZACION DE TRANSFERENCIA DEL EXTERIOR POR ORDEN DE EMBAJADA DE BOLIVIA EN MEXICO REF.: RECAUDACIONES GESTORÍA CONSULAR ABRIL/23 LIB. 00010011102 MIN.RELACIONES EXTERIORES - GESTORIA CONSULAR LEY Nº 3108"/>
    <m/>
    <m/>
    <m/>
    <m/>
    <m/>
    <m/>
    <n v="50"/>
    <n v="0"/>
    <s v="NO_CONCILIADO"/>
  </r>
  <r>
    <x v="79"/>
    <m/>
    <x v="79"/>
    <x v="89"/>
    <s v="G22703070001"/>
    <s v="CVD"/>
    <n v="2270307"/>
    <m/>
    <s v="COBRO COSTOS DE PAPELERIA POR REGULARIZACION DE TRANSFERENCIA DEL EXTERIOR POR ORDEN DE CONSULADO GENERAL DE BOLIVIA EN MADRID ESPAÑA REF.: RECAUDACIONES GESTORÍA CONSULAR ABRIL 2023 LIB. 00010011102 MIN.RELACIONES EXTERIORES - GESTORIA CONSULAR LEY Nº 3108"/>
    <m/>
    <m/>
    <m/>
    <m/>
    <m/>
    <m/>
    <n v="50"/>
    <n v="0"/>
    <s v="NO_CONCILIADO"/>
  </r>
  <r>
    <x v="79"/>
    <m/>
    <x v="79"/>
    <x v="89"/>
    <s v="G22703150001"/>
    <s v="CVD"/>
    <n v="2270315"/>
    <m/>
    <s v="COBRO COSTOS DE PAPELERIA POR REGULARIZACION DE TRANSFERENCIA DEL EXTERIOR POR ORDEN DE CONSULADO GENERAL DE BOLIVIA EN ANTOFAGASTA CHILE REF.: RECAUDACIONES GESTORÍA CONSULAR ABRIL 2023 LIB. 00010011102 MIN.RELACIONES EXTERIORES - GESTORIA CONSULAR LEY Nº 3108"/>
    <m/>
    <m/>
    <m/>
    <m/>
    <m/>
    <m/>
    <n v="50"/>
    <n v="0"/>
    <s v="NO_CONCILIADO"/>
  </r>
  <r>
    <x v="79"/>
    <m/>
    <x v="79"/>
    <x v="89"/>
    <s v="G22703130001"/>
    <s v="CVD"/>
    <n v="2270313"/>
    <m/>
    <s v="COBRO COSTOS DE PAPELERIA POR REGULARIZACION DE TRANSFERENCIA DEL EXTERIOR POR ORDEN DE VICE CONSULADO DE BOLIVIA EN LA MATANZA ARGENTINA REF.: RECAUDACIONES GESTORÍA CONSULAR ABRIL 2023 LIB. 00010011102 MIN.RELACIONES EXTERIORES - GESTORIA CONSULAR LEY Nº 3108"/>
    <m/>
    <m/>
    <m/>
    <m/>
    <m/>
    <m/>
    <n v="50"/>
    <n v="0"/>
    <s v="NO_CONCILIADO"/>
  </r>
  <r>
    <x v="1"/>
    <m/>
    <x v="1"/>
    <x v="89"/>
    <s v="O21134410002"/>
    <s v="BOD"/>
    <n v="2113441"/>
    <m/>
    <s v="00099021001 DEPOSITO DE EFECTIVO, DEPOSITANTE: JUSTA MENDOZA DE CARVAJAL, CONCEPTO: DEVOLUCION RETROACTIVO, CUENTA DE DEPOSITO: CUENTA UNICA DEL TESORO"/>
    <m/>
    <m/>
    <m/>
    <m/>
    <m/>
    <m/>
    <n v="0"/>
    <n v="700"/>
    <s v="NO_CONCILIADO"/>
  </r>
  <r>
    <x v="46"/>
    <m/>
    <x v="46"/>
    <x v="89"/>
    <s v="G22705870003"/>
    <s v="CVD"/>
    <n v="2270587"/>
    <m/>
    <s v="TRANSFERENCIA DE FONDOS AL EXTERIOR A SOLICITUD DE YACIMIENTOS PETROLIFEROS FISCALES BOLIVIANOS SEGUN SOLICITUD YPFB-0037-2023 REF: REEMBOLSO DE GASTOS DE LA REPRESENTACION DE YPFB EN ARGENTINA SERVICIO DE HOSPEDAJE LIB. 00513012003 LBP-YPFB (2011349681373)"/>
    <m/>
    <m/>
    <m/>
    <m/>
    <m/>
    <m/>
    <n v="414.88"/>
    <n v="0"/>
    <s v="NO_CONCILIADO"/>
  </r>
  <r>
    <x v="19"/>
    <m/>
    <x v="19"/>
    <x v="89"/>
    <s v="Q18127900002"/>
    <s v="CRV"/>
    <n v="1812790"/>
    <m/>
    <s v="NUMERO DE LIBRETA CUT: 00595019201 OPERACIÓN E18 TRANSFERENCIA DEL SISTEMA FINANCIERO POR CUENTA DE TERCEROS A LA CUT TRANSFERENCIA CUBRIR GASTOS DE ACTIVIDADES PREPARATORIAS Y DE FUNCIONAMIENTO DE LA GESTORA EN VISTA A LA IMPLEMENTACION DE LOS REGIMENES DEL SISTEMA INTEGRAL DE PENSIONES SOL. SUB"/>
    <m/>
    <m/>
    <m/>
    <m/>
    <m/>
    <m/>
    <n v="0"/>
    <n v="4425989.12"/>
    <s v="NO_CONCILIADO"/>
  </r>
  <r>
    <x v="4"/>
    <m/>
    <x v="4"/>
    <x v="89"/>
    <s v="Q18128130002"/>
    <s v="CRV"/>
    <n v="1812813"/>
    <m/>
    <s v="NUMERO DE LIBRETA CUT: 00099021001 OPERACIÓN E75 TRANSFERENCIA DE LA CUENTA FISCAL BUN A LA CUT EN MN TRANSFERENCIA DE FONDOS A SOLICITUD DE: GOBIERNO AUTONOMO MUNICIPAL BERMEJO , CITE G.A.M.B.I.F.M.OF.NÂ°0229/2023 CUENTA CUT 3987 LIBRETA NÂ° 00099021001 &quot;TGN&quot; RECURSOS ORDINARIOS."/>
    <m/>
    <m/>
    <m/>
    <m/>
    <m/>
    <m/>
    <n v="0"/>
    <n v="49500"/>
    <s v="NO_CONCILIADO"/>
  </r>
  <r>
    <x v="74"/>
    <m/>
    <x v="74"/>
    <x v="89"/>
    <s v="S10602690003"/>
    <s v="COB"/>
    <n v="1060269"/>
    <m/>
    <s v="||TRANSFERENCIA DE FONDOS S/G. MENSAJES SWIFT NROS. 7609 Y 7608 DE LA FECHA, Y NOTA REMITIDA POR LA DIRECCIÓN GENERAL DE AERONAUTICA CIVIL CITE: DGAC-10774/2022 DE FECHA 31/03/2022 (HRE-TGL-5031) (SECTOR PÚBLICO) DÉBITO DE LA LIBRETA 0117012001 DGAC, REPOSICIÓN ÚTILES DE ESCRITORIO."/>
    <m/>
    <m/>
    <m/>
    <m/>
    <m/>
    <m/>
    <n v="50"/>
    <n v="0"/>
    <s v="NO_CONCILIADO"/>
  </r>
  <r>
    <x v="9"/>
    <m/>
    <x v="9"/>
    <x v="89"/>
    <s v="S10602630002"/>
    <s v="CRV"/>
    <n v="1060263"/>
    <m/>
    <s v="||PAGO PRÉSTAMO BID 1020-SF-BO VCTO. 13/05/2023 POR CUENTA DEL BDP, SEGÚN COD.LIQ. 017319 DE FECHA 09/05/2023, VALOR 15/05/2023, CAPITAL BS1.346.605,83 INTERESES BS427.372,11 LIBRETA 00099021001 TGN  RECURSOS ORDINARIOS (3987)  ALIVIO MDRI"/>
    <m/>
    <m/>
    <m/>
    <m/>
    <m/>
    <m/>
    <n v="0"/>
    <n v="1773977.94"/>
    <s v="NO_CONCILIADO"/>
  </r>
  <r>
    <x v="4"/>
    <m/>
    <x v="4"/>
    <x v="89"/>
    <s v="F0012722"/>
    <s v="DAU"/>
    <n v="5657083"/>
    <m/>
    <s v="A:00099021001 Pago de capital e interés corriente a favor del TGN, adeudado por el GAD Santa Cruz, correspondiente al Préstamo Convenio Subsidiario CAF 2324, Proyecto Sistema de Electrificación San Matías."/>
    <m/>
    <m/>
    <m/>
    <m/>
    <m/>
    <m/>
    <n v="0"/>
    <n v="854260.52"/>
    <s v="NO_CONCILIADO"/>
  </r>
  <r>
    <x v="31"/>
    <m/>
    <x v="31"/>
    <x v="89"/>
    <s v="G22708820002"/>
    <s v="CRV"/>
    <n v="2270882"/>
    <m/>
    <s v="TRANSFERENCIA DEL EXTERIOR SEGUN SWIFT NOS.7644-7643 DE FECHA 15/05/2023 ORDENANTE: BRASILQUIMICA INDUSTRIA E COMERCIO LTDA EM RECUP, FECHA VALOR 15/05/2023 REF:INV YLBGCO0080ODV23VEX LIB. 00597012001 RECURSOS PROPIOS VENTAS YLB"/>
    <m/>
    <m/>
    <m/>
    <m/>
    <m/>
    <m/>
    <n v="0"/>
    <n v="514500"/>
    <s v="NO_CONCILIADO"/>
  </r>
  <r>
    <x v="74"/>
    <m/>
    <x v="74"/>
    <x v="89"/>
    <s v="G22709560004"/>
    <s v="DVD"/>
    <n v="18220"/>
    <m/>
    <s v="VENTA DE DIVISAS CON TRANSFERENCIA DE FONDOS A SOLICITUD DE DIRECCION GENERAL DE AERONAUTICA CIVIL SEGUN SOLICITUD 18220 REF: DGAC-HR-11845 TRANSFERENCIA AL EXTERIOR - OACI POR CUOTA ANUAL COMO ESTADO MIEMBRO DE LA OACI, CUOTA SALDO DE LA GESTION 2022 DEL ESTADO PLURINACIONAL DE BOLIVIA, LEY 1759, I LIB. 00117012001 LBP-DGAC-DIRECCION GRAL.DE AERONAUTICA CIVIL (4010430031) POR DIFERENCIAL CAMBIARIO"/>
    <m/>
    <m/>
    <m/>
    <m/>
    <m/>
    <m/>
    <n v="75.680000000000007"/>
    <n v="0"/>
    <s v="NO_CONCILIADO"/>
  </r>
  <r>
    <x v="103"/>
    <m/>
    <x v="103"/>
    <x v="89"/>
    <s v="G22709550004"/>
    <s v="DVD"/>
    <n v="18218"/>
    <m/>
    <s v="VENTA DE DIVISAS CON TRANSFERENCIA DE FONDOS A SOLICITUD DE AUTORIDAD DE REG.Y FISCALIZ.DE TELECOMUNICACIONES Y TRANSP. SEGUN SOLICITUD 18218 REF: TRANSFERENCIA DE RECURSOS A LA UNION INTERNACIONAL DE TELECOMUNICACIONES UIT, CORRESPONDIENTE A LA GESTION 2023, DE ACUERDO A INFORME TECNICO ATT DAF INF LIB. 00099021001 TGN-RECURSOS ORDINARIOS (3987) POR DIFERENCIAL CAMBIARIO"/>
    <m/>
    <m/>
    <m/>
    <m/>
    <m/>
    <m/>
    <n v="18038.990000000002"/>
    <n v="0"/>
    <s v="NO_CONCILIADO"/>
  </r>
  <r>
    <x v="31"/>
    <m/>
    <x v="31"/>
    <x v="89"/>
    <s v="G22708830001"/>
    <s v="CVD"/>
    <n v="2270883"/>
    <m/>
    <s v="COBRO COSTOS DE PAPELERIA SEGUN TRANSFERENCIA DEL EXTERIOR POR ORDEN DE BRASILQUIMICA INDUSTRIA E COMERCIO LTDA EM RECUP, FECHA VALOR 15/05/2023 REF:INV YLBGCO0080ODV23VEX LIB. 00597012001 RECURSOS PROPIOS VENTAS YLB"/>
    <m/>
    <m/>
    <m/>
    <m/>
    <m/>
    <m/>
    <n v="50"/>
    <n v="0"/>
    <s v="NO_CONCILIADO"/>
  </r>
  <r>
    <x v="46"/>
    <m/>
    <x v="46"/>
    <x v="89"/>
    <s v="G22708810001"/>
    <s v="CVD"/>
    <n v="2270881"/>
    <m/>
    <s v="COBRO COSTOS DE PAPELERIA SEGUN TRANSFERENCIA DEL EXTERIOR POR ORDEN DE VITOL ENERGIA AMERICAS SA, FECHA VALOR 15/05/2023 REF:INV.S2300028 LIB. 00513012007 YPFB - RECURSOS NACIONALIZACIÓN"/>
    <m/>
    <m/>
    <m/>
    <m/>
    <m/>
    <m/>
    <n v="50"/>
    <n v="0"/>
    <s v="NO_CONCILIADO"/>
  </r>
  <r>
    <x v="58"/>
    <m/>
    <x v="58"/>
    <x v="89"/>
    <s v="S10602590001"/>
    <s v="COB"/>
    <n v="1060259"/>
    <m/>
    <s v="||COMISION TRANSFERENCIA FDOS. AL EXTERIOR 0,10% S/USD 283.512,40 REEM. GASTOS COMUNICACION BS220.- Y EMISION COMPROBANTE CONTABLE BS50.- REF: PAGO 1 LC I-2022-23 P/C ECEBOL A/F THYSSEPNKRUPP INDUSTRIAL SOLUTIONS SAU EN COMPLEMENTO A COMPROBANTE S-1060238 DE LA FECHA. LIB:00132032001 ECEBOL - GESTION OPERATIVA REF: COMISIONES PAGO 1 LC I-2022-23"/>
    <m/>
    <m/>
    <m/>
    <m/>
    <m/>
    <m/>
    <n v="2214.88"/>
    <n v="0"/>
    <s v="NO_CONCILIADO"/>
  </r>
  <r>
    <x v="1"/>
    <m/>
    <x v="1"/>
    <x v="89"/>
    <s v="B21133410002"/>
    <s v="BOD"/>
    <n v="2113341"/>
    <m/>
    <s v="00099021001 DEP.DE CHEQ.AJENOS,RET.DE CAM.,CONCEPTO: FRACCION COMPLEMENTARIA MENSUAL,DEP.: FUTURO DE BOLIVIA S.A. AFP , PROCEDENCIA: BANCO DE CREDITO DE BOLIVIA S.A., CHEQUE: 69645, FECHA DE EMISION:12/05/2023"/>
    <m/>
    <m/>
    <m/>
    <m/>
    <m/>
    <m/>
    <n v="0"/>
    <n v="544.24"/>
    <s v="NO_CONCILIADO"/>
  </r>
  <r>
    <x v="1"/>
    <m/>
    <x v="1"/>
    <x v="89"/>
    <s v="B21133420002"/>
    <s v="BOD"/>
    <n v="2113342"/>
    <m/>
    <s v="00099021001 DEP.DE CHEQ.AJENOS,RET.DE CAM.,CONCEPTO: COMPENSACION MENSUAL DE COTIZACIONES,DEP.: FUTURO DE BOLIVIA S.A. AFP , PROCEDENCIA: BANCO DE CREDITO DE BOLIVIA S.A., CHEQUE: 69644, FECHA DE EMISION:12/05/2023"/>
    <m/>
    <m/>
    <m/>
    <m/>
    <m/>
    <m/>
    <n v="0"/>
    <n v="329572"/>
    <s v="NO_CONCILIADO"/>
  </r>
  <r>
    <x v="46"/>
    <m/>
    <x v="46"/>
    <x v="89"/>
    <s v="B21133710002"/>
    <s v="BOD"/>
    <n v="2113371"/>
    <m/>
    <s v="00513012003 DEP.DE CHEQ.AJENOS,RET.DE CAM.,CONCEPTO: REVERSION SALDOS NO EJECUTADOS,DEP.: YPFB , PROCEDENCIA: BANCO UNION S.A., CHEQUE: 2724, FECHA DE EMISION:11/05/2023"/>
    <m/>
    <m/>
    <m/>
    <m/>
    <m/>
    <m/>
    <n v="0"/>
    <n v="24960"/>
    <s v="NO_CONCILIADO"/>
  </r>
  <r>
    <x v="46"/>
    <m/>
    <x v="46"/>
    <x v="89"/>
    <s v="G22710110001"/>
    <s v="CVD"/>
    <n v="2271011"/>
    <m/>
    <s v="COBRO COSTOS DE PAPELERIA SEGUN TRANSFERENCIA DEL EXTERIOR POR ORDEN DE ENERGÍA ARGENTINA S.A., FECHA VALOR 15/05/2023 REF:INV/EXA/GJA-140/23 INV GAS NATURAL LIB. 00513012007 YPFB - RECURSOS NACIONALIZACIÓN"/>
    <m/>
    <m/>
    <m/>
    <m/>
    <m/>
    <m/>
    <n v="50"/>
    <n v="0"/>
    <s v="NO_CONCILIADO"/>
  </r>
  <r>
    <x v="46"/>
    <m/>
    <x v="46"/>
    <x v="89"/>
    <s v="G22710130001"/>
    <s v="CVD"/>
    <n v="2271013"/>
    <m/>
    <s v="COBRO COSTOS DE PAPELERIA SEGUN TRANSFERENCIA DEL EXTERIOR POR ORDEN DE ENERGÍA ARGENTINA S.A., FECHA VALOR 15/05/2023 REF:INV/EXA/GJA-141/23 INV GAS NATURAL LIB. 00513012007 YPFB - RECURSOS NACIONALIZACIÓN"/>
    <m/>
    <m/>
    <m/>
    <m/>
    <m/>
    <m/>
    <n v="50"/>
    <n v="0"/>
    <s v="NO_CONCILIADO"/>
  </r>
  <r>
    <x v="46"/>
    <m/>
    <x v="46"/>
    <x v="89"/>
    <s v="G22710150001"/>
    <s v="CVD"/>
    <n v="2271015"/>
    <m/>
    <s v="COBRO COSTOS DE PAPELERIA SEGUN TRANSFERENCIA DEL EXTERIOR POR ORDEN DE ENERGIA ARGENTINA S.A., FECHA VALOR 15/05/2023 REF. INV/EXA-GJA-140/2023 INV/GAS NATURAL LIB. 00513012007 YPFB - RECURSOS NACIONALIZACIÓN"/>
    <m/>
    <m/>
    <m/>
    <m/>
    <m/>
    <m/>
    <n v="50"/>
    <n v="0"/>
    <s v="NO_CONCILIADO"/>
  </r>
  <r>
    <x v="46"/>
    <m/>
    <x v="46"/>
    <x v="89"/>
    <s v="G22710170001"/>
    <s v="CVD"/>
    <n v="2271017"/>
    <m/>
    <s v="COBRO COSTOS DE PAPELERIA SEGUN TRANSFERENCIA DEL EXTERIOR POR ORDEN DE ENERGIA ARGENTINA S.A., FECHA VALOR 15/05/2023 REF. INV/EXA-GJA-140/2023 INV/GAS NATURAL LIB. 00513012007 YPFB - RECURSOS NACIONALIZACIÓN"/>
    <m/>
    <m/>
    <m/>
    <m/>
    <m/>
    <m/>
    <n v="50"/>
    <n v="0"/>
    <s v="NO_CONCILIADO"/>
  </r>
  <r>
    <x v="46"/>
    <m/>
    <x v="46"/>
    <x v="89"/>
    <s v="G22710190001"/>
    <s v="CVD"/>
    <n v="2271019"/>
    <m/>
    <s v="COBRO COSTOS DE PAPELERIA SEGUN TRANSFERENCIA DEL EXTERIOR POR ORDEN DE ENERGIA ARGENTINA S.A., FECHA VALOR 15/05/2023 REF. INV/EXA-GJA-140/2023 INV/GAS NATURAL LIB. 00513012007 YPFB - RECURSOS NACIONALIZACIÓN"/>
    <m/>
    <m/>
    <m/>
    <m/>
    <m/>
    <m/>
    <n v="50"/>
    <n v="0"/>
    <s v="NO_CONCILIADO"/>
  </r>
  <r>
    <x v="46"/>
    <m/>
    <x v="46"/>
    <x v="89"/>
    <s v="G22710210001"/>
    <s v="CVD"/>
    <n v="2271021"/>
    <m/>
    <s v="COBRO COSTOS DE PAPELERIA SEGUN TRANSFERENCIA DEL EXTERIOR POR ORDEN DE ENERGIA ARGENTINA S.A., FECHA VALOR 15/05/2023 REF. INV/EXA-GJA-140/2023 INV/GAS NATURAL LIB. 00513012007 YPFB - RECURSOS NACIONALIZACIÓN"/>
    <m/>
    <m/>
    <m/>
    <m/>
    <m/>
    <m/>
    <n v="50"/>
    <n v="0"/>
    <s v="NO_CONCILIADO"/>
  </r>
  <r>
    <x v="46"/>
    <m/>
    <x v="46"/>
    <x v="89"/>
    <s v="G22710230001"/>
    <s v="CVD"/>
    <n v="2271023"/>
    <m/>
    <s v="COBRO COSTOS DE PAPELERIA SEGUN TRANSFERENCIA DEL EXTERIOR POR ORDEN DE ENERGIA ARGENTINA S.A., FECHA VALOR 15/05/2023 REF. INV/EXA-GJA-141/2023 INV/GAS NATURAL LIB. 00513012007 YPFB - RECURSOS NACIONALIZACIÓN"/>
    <m/>
    <m/>
    <m/>
    <m/>
    <m/>
    <m/>
    <n v="50"/>
    <n v="0"/>
    <s v="NO_CONCILIADO"/>
  </r>
  <r>
    <x v="2"/>
    <m/>
    <x v="2"/>
    <x v="90"/>
    <s v="O21135850002"/>
    <s v="BOD"/>
    <n v="2113585"/>
    <m/>
    <s v="00046171101 DEPOSITO DE EFECTIVO, DEPOSITANTE: IMPORTADORA EXPORTADORA MATERMED, CONCEPTO: SANCION POR INCUMPLIMIENTO A LA NORMA SEGUN RES. ADM. S/176 23-12-2022, CUENTA DE DEPOSITO: CUENTA UNICA DEL TESORO"/>
    <m/>
    <m/>
    <m/>
    <m/>
    <m/>
    <m/>
    <n v="0"/>
    <n v="830"/>
    <s v="NO_CONCILIADO"/>
  </r>
  <r>
    <x v="9"/>
    <m/>
    <x v="9"/>
    <x v="90"/>
    <s v="F0012727"/>
    <s v="NTE"/>
    <n v="5653625"/>
    <m/>
    <s v="A:00099021001 TRANSFERENCIA DE RECUPERACIONES SEGÚN NOTA INTERNA GEF-LCR-DYF-0378-NOT/23, POR CONCEPTO DE INTERESES DE ACUERDO A CONTRATO DE FIDEICOMISO “FINANCIMIENTO DE APOYO A LA REACTIVACION DE LA INVERSION PUBLICA” FIRMADO ENTRE EL MPD Y EL FNDR CORRESPONDIENTE AL GAD BENI"/>
    <m/>
    <m/>
    <m/>
    <m/>
    <m/>
    <m/>
    <n v="0"/>
    <n v="386039.97"/>
    <s v="NO_CONCILIADO"/>
  </r>
  <r>
    <x v="38"/>
    <m/>
    <x v="38"/>
    <x v="90"/>
    <s v="O21135960002"/>
    <s v="BOD"/>
    <n v="2113596"/>
    <m/>
    <s v="00283022001 DEPOSITO DE EFECTIVO, DEPOSITANTE: MARIO SILES ALVAREZ ADM. GUAYARAMERIN AN-GRLPZ, CONCEPTO: DEVOLUCION DE FONDOS PAGADOS EN C-31 N°19 COMPROMISO 1, CUENTA DE DEPOSITO: CUENTA UNICA DEL TESORO"/>
    <m/>
    <m/>
    <m/>
    <m/>
    <m/>
    <m/>
    <n v="0"/>
    <n v="960"/>
    <s v="NO_CONCILIADO"/>
  </r>
  <r>
    <x v="1"/>
    <m/>
    <x v="1"/>
    <x v="90"/>
    <s v="O21135980002"/>
    <s v="BOD"/>
    <n v="2113598"/>
    <m/>
    <s v="00099021001 DEPOSITO DE EFECTIVO, DEPOSITANTE: LUIS XANDERS PADILLA CESPEDES, CONCEPTO: REVERSION TOTAL SUELDO DE FEBRERO 2023, CUENTA DE DEPOSITO: CUENTA UNICA DEL TESORO"/>
    <m/>
    <m/>
    <m/>
    <m/>
    <m/>
    <m/>
    <n v="0"/>
    <n v="7903.24"/>
    <s v="NO_CONCILIADO"/>
  </r>
  <r>
    <x v="58"/>
    <m/>
    <x v="58"/>
    <x v="90"/>
    <s v="O21136030002"/>
    <s v="BOD"/>
    <n v="2113603"/>
    <m/>
    <s v="00132042003 DEPOSITO DE EFECTIVO, DEPOSITANTE: SUSAN MENDOZA CANDIA, CONCEPTO: FACTURAS NO DECLARADAS ENFUS REGIONAL COCHABAMBA, CUENTA DE DEPOSITO: CUENTA UNICA DEL TESORO"/>
    <m/>
    <m/>
    <m/>
    <m/>
    <m/>
    <m/>
    <n v="0"/>
    <n v="65"/>
    <s v="NO_CONCILIADO"/>
  </r>
  <r>
    <x v="37"/>
    <m/>
    <x v="37"/>
    <x v="90"/>
    <s v="O21136140002"/>
    <s v="BOD"/>
    <n v="2113614"/>
    <m/>
    <s v="00548132001 DEPOSITO DE EFECTIVO, DEPOSITANTE: YAMIL HENRRY QUISPE MORALES, CONCEPTO: DEVOLUCION DEL 13% POR VIATICOS, CUENTA DE DEPOSITO: CUENTA UNICA DEL TESORO"/>
    <m/>
    <m/>
    <m/>
    <m/>
    <m/>
    <m/>
    <n v="0"/>
    <n v="78"/>
    <s v="NO_CONCILIADO"/>
  </r>
  <r>
    <x v="37"/>
    <m/>
    <x v="37"/>
    <x v="90"/>
    <s v="O21136150002"/>
    <s v="BOD"/>
    <n v="2113615"/>
    <m/>
    <s v="00548132001 DEPOSITO DE EFECTIVO, DEPOSITANTE: GABRIEL IVAN VILLAMOR NINA, CONCEPTO: DEVOLUCION DEL 13% POR VIATICOS, CUENTA DE DEPOSITO: CUENTA UNICA DEL TESORO"/>
    <m/>
    <m/>
    <m/>
    <m/>
    <m/>
    <m/>
    <n v="0"/>
    <n v="98"/>
    <s v="NO_CONCILIADO"/>
  </r>
  <r>
    <x v="37"/>
    <m/>
    <x v="37"/>
    <x v="90"/>
    <s v="O21136190002"/>
    <s v="BOD"/>
    <n v="2113619"/>
    <m/>
    <s v="00548132001 DEPOSITO DE EFECTIVO, DEPOSITANTE: EDWIN MAYTA HUANCA, CONCEPTO: DEVOLUCION DEL 13 % POR VIATICOS, CUENTA DE DEPOSITO: CUENTA UNICA DEL TESORO"/>
    <m/>
    <m/>
    <m/>
    <m/>
    <m/>
    <m/>
    <n v="0"/>
    <n v="59"/>
    <s v="NO_CONCILIADO"/>
  </r>
  <r>
    <x v="37"/>
    <m/>
    <x v="37"/>
    <x v="90"/>
    <s v="O21136210002"/>
    <s v="BOD"/>
    <n v="2113621"/>
    <m/>
    <s v="00548132001 DEPOSITO DE EFECTIVO, DEPOSITANTE: RENE GABRIEL LARUTA TOLA, CONCEPTO: DEVOLUCION DEL 13% POR VIATICOS, CUENTA DE DEPOSITO: CUENTA UNICA DEL TESORO"/>
    <m/>
    <m/>
    <m/>
    <m/>
    <m/>
    <m/>
    <n v="0"/>
    <n v="59"/>
    <s v="NO_CONCILIADO"/>
  </r>
  <r>
    <x v="37"/>
    <m/>
    <x v="37"/>
    <x v="90"/>
    <s v="O21136220002"/>
    <s v="BOD"/>
    <n v="2113622"/>
    <m/>
    <s v="00548132001 DEPOSITO DE EFECTIVO, DEPOSITANTE: RENE GABRIEL LARUTA TOLA, CONCEPTO: DEVOLUCION DEL 13% POR VIATICOS, CUENTA DE DEPOSITO: CUENTA UNICA DEL TESORO"/>
    <m/>
    <m/>
    <m/>
    <m/>
    <m/>
    <m/>
    <n v="0"/>
    <n v="78"/>
    <s v="NO_CONCILIADO"/>
  </r>
  <r>
    <x v="2"/>
    <m/>
    <x v="2"/>
    <x v="90"/>
    <s v="O21136250002"/>
    <s v="BOD"/>
    <n v="2113625"/>
    <m/>
    <s v="00046171101 DEPOSITO DE EFECTIVO, DEPOSITANTE: ZABIM S.R.L., CONCEPTO: SANCION POR INCUMPLIMIENTO A REINSCRIPCION GESTION 2020, 2021, 2022, CUENTA DE DEPOSITO: CUENTA UNICA DEL TESORO"/>
    <m/>
    <m/>
    <m/>
    <m/>
    <m/>
    <m/>
    <n v="0"/>
    <n v="2500"/>
    <s v="NO_CONCILIADO"/>
  </r>
  <r>
    <x v="53"/>
    <m/>
    <x v="53"/>
    <x v="90"/>
    <s v="O21136320002"/>
    <s v="BOD"/>
    <n v="2113632"/>
    <m/>
    <s v="00099021001 DEPOSITO DE EFECTIVO, DEPOSITANTE: REMEDIOS MOLLERICONA CHEJO, CONCEPTO: DEVOLUCION DE RECURSOS C 31 - 552, CUENTA DE DEPOSITO: CUENTA UNICA DEL TESORO/DJBR"/>
    <m/>
    <m/>
    <m/>
    <m/>
    <m/>
    <m/>
    <n v="0"/>
    <n v="435.44"/>
    <s v="NO_CONCILIADO"/>
  </r>
  <r>
    <x v="24"/>
    <m/>
    <x v="24"/>
    <x v="90"/>
    <s v="O21136500002"/>
    <s v="BOD"/>
    <n v="2113650"/>
    <m/>
    <s v="00099021001 DEPOSITO DE EFECTIVO, DEPOSITANTE: MINISTERIO DE MEDIO AMBIENTE Y AGUA, CONCEPTO: DEVOLUCION DE PASAJES AEREO TICKET 9302408074719- ELIZABETH ARRATIA, CUENTA DE DEPOSITO: CUENTA UNICA DEL TESORO"/>
    <m/>
    <m/>
    <m/>
    <m/>
    <m/>
    <m/>
    <n v="0"/>
    <n v="1002"/>
    <s v="NO_CONCILIADO"/>
  </r>
  <r>
    <x v="9"/>
    <m/>
    <x v="9"/>
    <x v="90"/>
    <s v="G22715750003"/>
    <s v="COB"/>
    <n v="17361"/>
    <m/>
    <s v="PAGO A FIDA PRÉSTAMO E-7-BO VCTO. 15-05-2023 POR CUENTA DE TGN , NTI. 017361 VALOR 16-05-2023 CAPITAL EUR 372.072,00 INTERESES EUR 71.000,73 CTA. 3987 CUENTA UNICA DEL TESORO LIB. 00099021001 REF.: COMISIONES BANCARIAS"/>
    <m/>
    <m/>
    <m/>
    <m/>
    <m/>
    <m/>
    <n v="2583.6"/>
    <n v="0"/>
    <s v="NO_CONCILIADO"/>
  </r>
  <r>
    <x v="39"/>
    <m/>
    <x v="39"/>
    <x v="90"/>
    <s v="O21137150002"/>
    <s v="BOD"/>
    <n v="2113715"/>
    <m/>
    <s v="00099021001 DEPOSITO DE EFECTIVO, DEPOSITANTE: JORGE AGUILAR APARICIO, CONCEPTO: DEVOLUCION DE VIATICOS, CUENTA DE DEPOSITO: CUENTA UNICA DEL TESORO/DJBR"/>
    <m/>
    <m/>
    <m/>
    <m/>
    <m/>
    <m/>
    <n v="0"/>
    <n v="181.79"/>
    <s v="NO_CONCILIADO"/>
  </r>
  <r>
    <x v="39"/>
    <m/>
    <x v="39"/>
    <x v="90"/>
    <s v="O21137170002"/>
    <s v="BOD"/>
    <n v="2113717"/>
    <m/>
    <s v="00099021001 DEPOSITO DE EFECTIVO, DEPOSITANTE: JORGE AGUILAR APARICIO, CONCEPTO: DEVOLUCION DE VIATICOS, CUENTA DE DEPOSITO: CUENTA UNICA DEL TESORO/DJBR"/>
    <m/>
    <m/>
    <m/>
    <m/>
    <m/>
    <m/>
    <n v="0"/>
    <n v="1113"/>
    <s v="NO_CONCILIADO"/>
  </r>
  <r>
    <x v="62"/>
    <m/>
    <x v="62"/>
    <x v="90"/>
    <s v="O21137200002"/>
    <s v="BOD"/>
    <n v="2113720"/>
    <m/>
    <s v="00206012001 DEPOSITO DE EFECTIVO, DEPOSITANTE: INSTITUTO NACIONAL DE ESTADISTICA, CONCEPTO: DEPÓSITO POR VENTA DE LA OFICINA CENTRAL LA PAZ, DE FECHA 15/05/2023, CUENTA DE DEPOSITO: CUENTA UNICA DEL TESORO"/>
    <m/>
    <m/>
    <m/>
    <m/>
    <m/>
    <m/>
    <n v="0"/>
    <n v="10"/>
    <s v="NO_CONCILIADO"/>
  </r>
  <r>
    <x v="97"/>
    <m/>
    <x v="97"/>
    <x v="90"/>
    <s v="O21137210002"/>
    <s v="BOD"/>
    <n v="2113721"/>
    <m/>
    <s v="00155012001 DEPOSITO DE EFECTIVO, DEPOSITANTE: RUDDY ISRRAEL LUCANA QUISPE, CONCEPTO: DEVOLUCION POR FONDOS ASIGNADOS Y NO RENDIDOS, CUENTA DE DEPOSITO: CUENTA UNICA DEL TESORO"/>
    <m/>
    <m/>
    <m/>
    <m/>
    <m/>
    <m/>
    <n v="0"/>
    <n v="2410"/>
    <s v="NO_CONCILIADO"/>
  </r>
  <r>
    <x v="22"/>
    <m/>
    <x v="22"/>
    <x v="90"/>
    <s v="O21137220002"/>
    <s v="BOD"/>
    <n v="2113722"/>
    <m/>
    <s v="00099021001 DEPOSITO DE EFECTIVO, DEPOSITANTE: CAMARA DE SENADORES, CONCEPTO: DEVOLUCION DE REFRIGERIO MES DE AGOSTO, OCTUBRE, NOVIEMBRE Y DICIEMBRE DE LA GESTION 2022, CUENTA DE DEPOSITO: CUENTA UNICA DEL TESORO"/>
    <m/>
    <m/>
    <m/>
    <m/>
    <m/>
    <m/>
    <n v="0"/>
    <n v="1152"/>
    <s v="NO_CONCILIADO"/>
  </r>
  <r>
    <x v="58"/>
    <m/>
    <x v="58"/>
    <x v="90"/>
    <s v="S10602900001"/>
    <s v="COB"/>
    <n v="1060290"/>
    <m/>
    <s v="'COBRO DE UTILES DE ESCRITORIO POR´||BS50.-P/DEVOLUCION FONDOS LC I-2022-30 P/C EMPRESA PUBLICA PRODUCTIVA ENVASES DE VIDRIO DE BOLIVIA-ENVIBOL A/F DBTS GLOBAL CORP./ARESPAL S.A.S.,EN COMPL.A COMP.1060289,16/05/2023. LIB.00132079201 SEDEM-PLANTA ENVASES DE VIDRIO CHUQ.-MUNICIPIO ZUDAÑEZ REF.:DEV.FDOS.LC I-2022-30"/>
    <m/>
    <m/>
    <m/>
    <m/>
    <m/>
    <m/>
    <n v="50"/>
    <n v="0"/>
    <s v="NO_CONCILIADO"/>
  </r>
  <r>
    <x v="104"/>
    <m/>
    <x v="104"/>
    <x v="90"/>
    <s v="O21137450002"/>
    <s v="BOD"/>
    <n v="2113745"/>
    <m/>
    <s v="00099021001 DEPOSITO DE EFECTIVO, DEPOSITANTE: GIOVANA CRUZ VILLCA, CONCEPTO: COSTO TOTAL DE PASAJE AEREO EN LA RUTA LA PAZ-SANTA CRUZ-LA PAZ EN FECHA 9 AL 11 DE MARZO, CUENTA DE DEPOSITO: CUENTA UNICA DEL TESORO/DJBR"/>
    <m/>
    <m/>
    <m/>
    <m/>
    <m/>
    <m/>
    <n v="0"/>
    <n v="801"/>
    <s v="NO_CONCILIADO"/>
  </r>
  <r>
    <x v="104"/>
    <m/>
    <x v="104"/>
    <x v="90"/>
    <s v="O21137470002"/>
    <s v="BOD"/>
    <n v="2113747"/>
    <m/>
    <s v="00099021001 DEPOSITO DE EFECTIVO, DEPOSITANTE: GIOVANA CRUZ VILLCA, CONCEPTO: NO REUTILIZACION DE BOLETO AEREO N°930-2406974136 EN LA RUTA LA PAZ-TRINIDAD, CUENTA DE DEPOSITO: CUENTA UNICA DEL TESORO/DJBR"/>
    <m/>
    <m/>
    <m/>
    <m/>
    <m/>
    <m/>
    <n v="0"/>
    <n v="586"/>
    <s v="NO_CONCILIADO"/>
  </r>
  <r>
    <x v="74"/>
    <m/>
    <x v="74"/>
    <x v="90"/>
    <s v="S10606400003"/>
    <s v="COB"/>
    <n v="1060640"/>
    <m/>
    <s v="||TRANSFERENCIA DE FONDOS SEGÚN MENSAJES SWIFT N°7737 Y 7736 DE LA FECHA Y NOTA CITE: DGAC-10774/2022 (HRE-TGL-5031) DE FECHA 31/3/2022 DE LA DIRECCIÓN GENERAL DE AERONÁUTICA CIVIL. (SECTOR PÚBLICO) DÉBITO DE LA LIBRETA 0117012001 DGAC, REPOSICIÓN DE ÚTILES DE ESCRITORIO."/>
    <m/>
    <m/>
    <m/>
    <m/>
    <m/>
    <m/>
    <n v="50"/>
    <n v="0"/>
    <s v="NO_CONCILIADO"/>
  </r>
  <r>
    <x v="79"/>
    <m/>
    <x v="79"/>
    <x v="90"/>
    <s v="G22721650002"/>
    <s v="CRV"/>
    <n v="2272165"/>
    <m/>
    <s v="REGULARIZACION DE TRANSFERENCIA DEL EXTERIOR SEGUN SWIFT NO.7568 DE FECHA 16/05/2023 ORDENANTE: CONSULADO DE BOLIVIA EN MENDOZA ARGENTINA REF.: RECAUDACIONES GESTORÍA CONSULAR ABRIL 2023 LIB. 00010011102 MIN.RELACIONES EXTERIORES - GESTORIA CONSULAR LEY Nº 3108"/>
    <m/>
    <m/>
    <m/>
    <m/>
    <m/>
    <m/>
    <n v="0"/>
    <n v="10049.9"/>
    <s v="NO_CONCILIADO"/>
  </r>
  <r>
    <x v="79"/>
    <m/>
    <x v="79"/>
    <x v="90"/>
    <s v="G22721670002"/>
    <s v="CRV"/>
    <n v="2272167"/>
    <m/>
    <s v="REGULARIZACION DE TRANSFERENCIA DEL EXTERIOR SEGUN SWIFT NO.7592 DE FECHA 16/05/2023 ORDENANTE: EMBAJADA DE BOLIVIA EN BEIJING CHINA REF.: RECAUDACIONES GESTORÍA CONSULAR MARZO Y ABRIL 2023 POR PASAPORTES LIB. 00010011102 MIN.RELACIONES EXTERIORES - GESTORIA CONSULAR LEY Nº 3108"/>
    <m/>
    <m/>
    <m/>
    <m/>
    <m/>
    <m/>
    <n v="0"/>
    <n v="8571.43"/>
    <s v="NO_CONCILIADO"/>
  </r>
  <r>
    <x v="79"/>
    <m/>
    <x v="79"/>
    <x v="90"/>
    <s v="G22721690002"/>
    <s v="CRV"/>
    <n v="2272169"/>
    <m/>
    <s v="REGULARIZACION DE TRANSFERENCIA DEL EXTERIOR SEGUN SWIFT NO.7549 DE FECHA 16/05/2023 ORDENANTE: CONSULADO DE BOLIVIA EN PARIS FRANCIA REF.: RECAUDACIONES GESTORÍA CONSULAR ABRIL 23 LIB. 00010011102 MIN.RELACIONES EXTERIORES - GESTORIA CONSULAR LEY Nº 3108"/>
    <m/>
    <m/>
    <m/>
    <m/>
    <m/>
    <m/>
    <n v="0"/>
    <n v="29194.58"/>
    <s v="NO_CONCILIADO"/>
  </r>
  <r>
    <x v="4"/>
    <m/>
    <x v="4"/>
    <x v="90"/>
    <s v="Q18134420002"/>
    <s v="CRV"/>
    <n v="1813442"/>
    <m/>
    <s v="NUMERO DE LIBRETA CUT: 00099021001 OPERACIÓN E75 TRANSFERENCIA DE LA CUENTA FISCAL BUN A LA CUT EN MN TRANSFERENCIA DE FONDOS A SOLICITUD DE: GOBIERNO AUTONOMO MUNICIPAL DE BELLA FLOR, CITE: GAMBF 171/2023 CUENTA CUT 3987 LIBRETA NÂ° 00099021001 TGN-RECURSOS ORDINARIOS."/>
    <m/>
    <m/>
    <m/>
    <m/>
    <m/>
    <m/>
    <n v="0"/>
    <n v="3500.05"/>
    <s v="NO_CONCILIADO"/>
  </r>
  <r>
    <x v="79"/>
    <m/>
    <x v="79"/>
    <x v="90"/>
    <s v="G22720260002"/>
    <s v="CRV"/>
    <n v="2272026"/>
    <m/>
    <s v="REGULARIZACION DE TRANSFERENCIA DEL EXTERIOR SEGUN SWIFT NO.7376 DE FECHA 16/05/2023 ORDENANTE: EMBAJADA DE BOLIVIA EN ESTOCOLMO SUECIA REF.: RECAUDACIONES GESTORÍA CONSULAR MARZO Y ABRIL 2023 LIB. 00010011102 MIN.RELACIONES EXTERIORES - GESTORIA CONSULAR LEY Nº 3108"/>
    <m/>
    <m/>
    <m/>
    <m/>
    <m/>
    <m/>
    <n v="0"/>
    <n v="29665.93"/>
    <s v="NO_CONCILIADO"/>
  </r>
  <r>
    <x v="31"/>
    <m/>
    <x v="31"/>
    <x v="90"/>
    <s v="G22720280002"/>
    <s v="CRV"/>
    <n v="2272028"/>
    <m/>
    <s v="TRANSFERENCIA DEL EXTERIOR SEGUN SWIFT NO.7768 Y NO.7767 DE FECHA 16/05/2023 ORDENANTE: LITECH - FZCO DUBAI DIGITAL PARK REF.: SWF OF 23/05/12 GDI PAYMENT FOR THE CONTRACT YBL.GCO.0083.ODV.23.VEX AT 09 MAY 2023 FOR LITHIUM CARBONAT LIB. 00597012001 RECURSOS PROPIOS VENTAS YLB"/>
    <m/>
    <m/>
    <m/>
    <m/>
    <m/>
    <m/>
    <n v="0"/>
    <n v="8232000"/>
    <s v="NO_CONCILIADO"/>
  </r>
  <r>
    <x v="79"/>
    <m/>
    <x v="79"/>
    <x v="90"/>
    <s v="G22720270001"/>
    <s v="CVD"/>
    <n v="2272027"/>
    <m/>
    <s v="COBRO COSTOS DE PAPELERIA POR REGULARIZACION DE TRANSFERENCIA DEL EXTERIOR POR ORDEN DE EMBAJADA DE BOLIVIA EN ESTOCOLMO SUECIA REF.: RECAUDACIONES GESTORÍA CONSULAR MARZO Y ABRIL 2023 LIB. 00010011102 MIN.RELACIONES EXTERIORES - GESTORIA CONSULAR LEY Nº 3108"/>
    <m/>
    <m/>
    <m/>
    <m/>
    <m/>
    <m/>
    <n v="50"/>
    <n v="0"/>
    <s v="NO_CONCILIADO"/>
  </r>
  <r>
    <x v="31"/>
    <m/>
    <x v="31"/>
    <x v="90"/>
    <s v="G22720290001"/>
    <s v="CVD"/>
    <n v="2272029"/>
    <m/>
    <s v="COBRO COSTOS DE PAPELERIA SEGUN TRANSFERENCIA DEL EXTERIOR POR ORDEN DE LITECH - FZCO DUBAI DIGITAL PARK REF.: SWF OF 23/05/12 GDI PAYMENT FOR THE CONTRACT YBL.GCO.0083.ODV.23.VEX AT 09 MAY 2023 FOR LITHIUM CARBONAT LIB. 00597012001 RECURSOS PROPIOS VENTAS YLB"/>
    <m/>
    <m/>
    <m/>
    <m/>
    <m/>
    <m/>
    <n v="50"/>
    <n v="0"/>
    <s v="NO_CONCILIADO"/>
  </r>
  <r>
    <x v="79"/>
    <m/>
    <x v="79"/>
    <x v="90"/>
    <s v="G22721660001"/>
    <s v="CVD"/>
    <n v="2272166"/>
    <m/>
    <s v="COBRO COSTOS DE PAPELERIA POR REGULARIZACION DE TRANSFERENCIA DEL EXTERIOR POR ORDEN DE CONSULADO DE BOLIVIA EN MENDOZA ARGENTINA REF.: RECAUDACIONES GESTORÍA CONSULAR ABRIL 2023 LIB. 00010011102 MIN.RELACIONES EXTERIORES - GESTORIA CONSULAR LEY Nº 3108"/>
    <m/>
    <m/>
    <m/>
    <m/>
    <m/>
    <m/>
    <n v="50"/>
    <n v="0"/>
    <s v="NO_CONCILIADO"/>
  </r>
  <r>
    <x v="79"/>
    <m/>
    <x v="79"/>
    <x v="90"/>
    <s v="G22721680001"/>
    <s v="CVD"/>
    <n v="2272168"/>
    <m/>
    <s v="COBRO COSTOS DE PAPELERIA POR REGULARIZACION DE TRANSFERENCIA DEL EXTERIOR POR ORDEN DE EMBAJADA DE BOLIVIA EN BEIJING CHINA REF.: RECAUDACIONES GESTORÍA CONSULAR MARZO Y ABRIL 2023 POR PASAPORTES LIB. 00010011102 MIN.RELACIONES EXTERIORES - GESTORIA CONSULAR LEY Nº 3108"/>
    <m/>
    <m/>
    <m/>
    <m/>
    <m/>
    <m/>
    <n v="50"/>
    <n v="0"/>
    <s v="NO_CONCILIADO"/>
  </r>
  <r>
    <x v="79"/>
    <m/>
    <x v="79"/>
    <x v="90"/>
    <s v="G22721700001"/>
    <s v="CVD"/>
    <n v="2272170"/>
    <m/>
    <s v="COBRO COSTOS DE PAPELERIA POR REGULARIZACION DE TRANSFERENCIA DEL EXTERIOR POR ORDEN DE CONSULADO DE BOLIVIA EN PARIS FRANCIA REF.: RECAUDACIONES GESTORÍA CONSULAR ABRIL 23 LIB. 00010011102 MIN.RELACIONES EXTERIORES - GESTORIA CONSULAR LEY Nº 3108"/>
    <m/>
    <m/>
    <m/>
    <m/>
    <m/>
    <m/>
    <n v="50"/>
    <n v="0"/>
    <s v="NO_CONCILIADO"/>
  </r>
  <r>
    <x v="79"/>
    <m/>
    <x v="79"/>
    <x v="90"/>
    <s v="G22721740002"/>
    <s v="CRV"/>
    <n v="2272174"/>
    <m/>
    <s v="REGULARIZACION DE TRANSFERENCIA DEL EXTERIOR SEGUN SWIFT NO.7589 DE FECHA 16/05/2023 ORDENANTE: CONSULADO DE BOLIVIA EN MURCIA ESPAÑA REF.: RECAUDACIONES GESTORÍA CONSULAR ABRIL 2023 LIB. 00010011102 MIN.RELACIONES EXTERIORES - GESTORIA CONSULAR LEY Nº 3108"/>
    <m/>
    <m/>
    <m/>
    <m/>
    <m/>
    <m/>
    <n v="0"/>
    <n v="135617.12"/>
    <s v="NO_CONCILIADO"/>
  </r>
  <r>
    <x v="79"/>
    <m/>
    <x v="79"/>
    <x v="90"/>
    <s v="G22721750001"/>
    <s v="CVD"/>
    <n v="2272175"/>
    <m/>
    <s v="COBRO COSTOS DE PAPELERIA POR REGULARIZACION DE TRANSFERENCIA DEL EXTERIOR POR ORDEN DE CONSULADO DE BOLIVIA EN MURCIA ESPAÑA REF.: RECAUDACIONES GESTORÍA CONSULAR ABRIL 2023 LIB. 00010011102 MIN.RELACIONES EXTERIORES - GESTORIA CONSULAR LEY Nº 3108"/>
    <m/>
    <m/>
    <m/>
    <m/>
    <m/>
    <m/>
    <n v="50"/>
    <n v="0"/>
    <s v="NO_CONCILIADO"/>
  </r>
  <r>
    <x v="36"/>
    <m/>
    <x v="36"/>
    <x v="90"/>
    <s v="B21136270002"/>
    <s v="BOD"/>
    <n v="2113627"/>
    <m/>
    <s v="00342012001 DEP.DE CHEQ.AJENOS,RET.DE CAM.,CONCEPTO: EJECUCION BOLETA DE GARANTIA SERIEDAD DE PROPUESTA COCHABAMBA,DEP.: AGENCIA ESTATAL DE VIVIENDA , PROCEDENCIA: BANCO UNION S.A., CHEQUE: 318, FECHA DE EMISION:10/05/2023"/>
    <m/>
    <m/>
    <m/>
    <m/>
    <m/>
    <m/>
    <n v="0"/>
    <n v="13767.88"/>
    <s v="NO_CONCILIADO"/>
  </r>
  <r>
    <x v="105"/>
    <m/>
    <x v="105"/>
    <x v="90"/>
    <s v="B21136630002"/>
    <s v="BOD"/>
    <n v="2113663"/>
    <m/>
    <s v="00099021001 DEP.DE CHEQ.AJENOS,RET.DE CAM.,CONCEPTO: TRAMITE: 9061967 DESCUENTO POR CONVENIO DOBLE PERCEPCION,DEP.: SERVICIO DE IMPUESTOS NACIONALES , PROCEDENCIA: BANCO UNION S.A., CHEQUE: 7157, FECHA DE EMISION:12/05/2023"/>
    <m/>
    <m/>
    <m/>
    <m/>
    <m/>
    <m/>
    <n v="0"/>
    <n v="696"/>
    <s v="NO_CONCILIADO"/>
  </r>
  <r>
    <x v="105"/>
    <m/>
    <x v="105"/>
    <x v="90"/>
    <s v="B21136670002"/>
    <s v="BOD"/>
    <n v="2113667"/>
    <m/>
    <s v="00290012001 DEP.DE CHEQ.AJENOS,RET.DE CAM.,CONCEPTO: TRAMITE: 9086353 OTROS INGRESOS,DEP.: SERVICIO DE IMPUESTOS NACIONALES , PROCEDENCIA: BANCO UNION S.A., CHEQUE: 7158, FECHA DE EMISION:12/05/2023"/>
    <m/>
    <m/>
    <m/>
    <m/>
    <m/>
    <m/>
    <n v="0"/>
    <n v="1780.75"/>
    <s v="NO_CONCILIADO"/>
  </r>
  <r>
    <x v="75"/>
    <m/>
    <x v="75"/>
    <x v="90"/>
    <s v="B21136750002"/>
    <s v="BOD"/>
    <n v="2113675"/>
    <m/>
    <s v="00660012006 DEP.DE CHEQ.AJENOS,RET.DE CAM.,CONCEPTO: DEVOLUCION DE FUNCIONARIO VLADIMIR DONAIRE OROPEZA POR CREDENCIAL, GESTION 2023,DEP.: ORGANO JUDICIAL - DISTRITO CHUQUISACA , PROCEDENCIA: BANCO UNION S.A., CHEQUE: 276, FECHA DE EMISION:15/05/2023"/>
    <m/>
    <m/>
    <m/>
    <m/>
    <m/>
    <m/>
    <n v="0"/>
    <n v="70"/>
    <s v="NO_CONCILIADO"/>
  </r>
  <r>
    <x v="72"/>
    <m/>
    <x v="72"/>
    <x v="90"/>
    <s v="B21136800002"/>
    <s v="BOD"/>
    <n v="2113680"/>
    <m/>
    <s v="00099021001 DEP.DE CHEQ.AJENOS,RET.DE CAM.,CONCEPTO: DEVOLUCION DE RECURSOS SG MOPSV/DGAA N°122/2023,DEP.: E.B.C. , PROCEDENCIA: BANCO UNION S.A., CHEQUE: 1805, FECHA DE EMISION:09/05/2023"/>
    <m/>
    <m/>
    <m/>
    <m/>
    <m/>
    <m/>
    <n v="0"/>
    <n v="460628.35"/>
    <s v="NO_CONCILIADO"/>
  </r>
  <r>
    <x v="79"/>
    <m/>
    <x v="79"/>
    <x v="90"/>
    <s v="G22725280002"/>
    <s v="CRV"/>
    <n v="2272528"/>
    <m/>
    <s v="TRANSFERENCIA DEL EXTERIOR SEGUN SWIFT NO.7766 DE FECHA 16/05/2023 ORDENANTE: CONSULADO DE BOLIVIA EN IQUIQUE CHILE REF.: RECAUDACIONES GESTORÍA CONSULAR ABRIL/2023 LIB. 00010011102 MIN.RELACIONES EXTERIORES - GESTORIA CONSULAR LEY Nº 3108"/>
    <m/>
    <m/>
    <m/>
    <m/>
    <m/>
    <m/>
    <n v="0"/>
    <n v="367730.3"/>
    <s v="NO_CONCILIADO"/>
  </r>
  <r>
    <x v="79"/>
    <m/>
    <x v="79"/>
    <x v="90"/>
    <s v="G22725290001"/>
    <s v="CVD"/>
    <n v="2272529"/>
    <m/>
    <s v="COBRO COSTOS DE PAPELERIA SEGUN TRANSFERENCIA DEL EXTERIOR POR ORDEN DE CONSULADO DE BOLIVIA EN IQUIQUE CHILE REF.: RECAUDACIONES GESTORÍA CONSULAR ABRIL/2023 LIB. 00010011102 MIN.RELACIONES EXTERIORES - GESTORIA CONSULAR LEY Nº 3108"/>
    <m/>
    <m/>
    <m/>
    <m/>
    <m/>
    <m/>
    <n v="50"/>
    <n v="0"/>
    <s v="NO_CONCILIADO"/>
  </r>
  <r>
    <x v="46"/>
    <m/>
    <x v="46"/>
    <x v="90"/>
    <s v="G22725950001"/>
    <s v="CVD"/>
    <n v="2272595"/>
    <m/>
    <s v="COBRO COSTOS DE PAPELERIA SEGUN TRANSFERENCIA DEL EXTERIOR POR ORDEN DE ENERGIA ARGENTINA S.A. REF.: INV EXA-GJA-141/23 GAS NATURAL FECHA VALOR 16/05/2023 LIB. 00513012007 YPFB - RECURSOS NACIONALIZACIÓN"/>
    <m/>
    <m/>
    <m/>
    <m/>
    <m/>
    <m/>
    <n v="50"/>
    <n v="0"/>
    <s v="NO_CONCILIADO"/>
  </r>
  <r>
    <x v="46"/>
    <m/>
    <x v="46"/>
    <x v="90"/>
    <s v="G22725970001"/>
    <s v="CVD"/>
    <n v="2272597"/>
    <m/>
    <s v="COBRO COSTOS DE PAPELERIA SEGUN TRANSFERENCIA DEL EXTERIOR POR ORDEN DE ENERGIA ARGENTINA S.A. REF.: INV EXA-GJA-141/23 GAS NATURAL FECHA VALOR 16/05/2023 LIB. 00513012007 YPFB - RECURSOS NACIONALIZACIÓN"/>
    <m/>
    <m/>
    <m/>
    <m/>
    <m/>
    <m/>
    <n v="50"/>
    <n v="0"/>
    <s v="NO_CONCILIADO"/>
  </r>
  <r>
    <x v="105"/>
    <m/>
    <x v="105"/>
    <x v="90"/>
    <s v="B21136650002"/>
    <s v="BOD"/>
    <n v="2113665"/>
    <m/>
    <s v="00290012001 DEP.DE CHEQ.AJENOS,RET.DE CAM.,CONCEPTO: TRAMITE: 9061967 DESCUENTO POR DEVOLUCION DE PASAJES Y VIATICOS,DEP.: SERVICIO DE IMPUESTOS NACIONALES , PROCEDENCIA: BANCO UNION S.A., CHEQUE: 7156, FECHA DE EMISION:12/05/2023"/>
    <m/>
    <m/>
    <m/>
    <m/>
    <m/>
    <m/>
    <n v="0"/>
    <n v="2060.5"/>
    <s v="CONCILIADO_PARCIAL"/>
  </r>
  <r>
    <x v="53"/>
    <m/>
    <x v="53"/>
    <x v="91"/>
    <s v="O21139230002"/>
    <s v="BOD"/>
    <n v="2113923"/>
    <m/>
    <s v="00041031107 DEPOSITO DE EFECTIVO, DEPOSITANTE: JOSE LUIS CHURA QUISPE - IBMETRO, CONCEPTO: DEVOLUCION DE GASTOS DE TRANSPORTE TERRESTRE, CUENTA DE DEPOSITO: CUENTA UNICA DEL TESORO"/>
    <m/>
    <m/>
    <m/>
    <m/>
    <m/>
    <m/>
    <n v="0"/>
    <n v="110"/>
    <s v="NO_CONCILIADO"/>
  </r>
  <r>
    <x v="2"/>
    <m/>
    <x v="2"/>
    <x v="91"/>
    <s v="O21139260002"/>
    <s v="BOD"/>
    <n v="2113926"/>
    <m/>
    <s v="00046191101 DEPOSITO DE EFECTIVO, DEPOSITANTE: KATHIA BERENICE ARANCIBIA FERNANDEZ, CONCEPTO: DEVOLUCION POR ESPECIALIDAD SUPERIOR EN EDUCACION SUPERIOR, CUENTA DE DEPOSITO: CUENTA UNICA DEL TESORO"/>
    <m/>
    <m/>
    <m/>
    <m/>
    <m/>
    <m/>
    <n v="0"/>
    <n v="2936.25"/>
    <s v="NO_CONCILIADO"/>
  </r>
  <r>
    <x v="22"/>
    <m/>
    <x v="22"/>
    <x v="91"/>
    <s v="O21139340002"/>
    <s v="BOD"/>
    <n v="2113934"/>
    <m/>
    <s v="00099021001 DEPOSITO DE EFECTIVO, DEPOSITANTE: CAMARA DE SENADORES, CONCEPTO: DEVOLUCION DE FONDOS EN AVANCE, CUENTA DE DEPOSITO: CUENTA UNICA DEL TESORO"/>
    <m/>
    <m/>
    <m/>
    <m/>
    <m/>
    <m/>
    <n v="0"/>
    <n v="245"/>
    <s v="NO_CONCILIADO"/>
  </r>
  <r>
    <x v="55"/>
    <m/>
    <x v="55"/>
    <x v="91"/>
    <s v="O21139420002"/>
    <s v="BOD"/>
    <n v="2113942"/>
    <m/>
    <s v="00099021001 DEPOSITO DE EFECTIVO, DEPOSITANTE: JUAN JOSE COPETICONA ROMERO, CONCEPTO: DEVOLUCION POR EXCEDENTE EN EL PAGO DE COMPENSACION ECONOMICA POR EL MES DE FEBRERO, CUENTA DE DEPOSITO: CUENTA UNICA DEL TESORO/DJBR"/>
    <m/>
    <m/>
    <m/>
    <m/>
    <m/>
    <m/>
    <n v="0"/>
    <n v="700"/>
    <s v="NO_CONCILIADO"/>
  </r>
  <r>
    <x v="39"/>
    <m/>
    <x v="39"/>
    <x v="91"/>
    <s v="O21139450002"/>
    <s v="BOD"/>
    <n v="2113945"/>
    <m/>
    <s v="00099021001 DEPOSITO DE EFECTIVO, DEPOSITANTE: ASFI - TOMMY EMERSON QUIROZ GABRIEL, CONCEPTO: DEVOLUCION DE VIATICOS, CUENTA DE DEPOSITO: CUENTA UNICA DEL TESORO/DJBR"/>
    <m/>
    <m/>
    <m/>
    <m/>
    <m/>
    <m/>
    <n v="0"/>
    <n v="3042.2"/>
    <s v="NO_CONCILIADO"/>
  </r>
  <r>
    <x v="39"/>
    <m/>
    <x v="39"/>
    <x v="91"/>
    <s v="O21139470002"/>
    <s v="BOD"/>
    <n v="2113947"/>
    <m/>
    <s v="00099021001 DEPOSITO DE EFECTIVO, DEPOSITANTE: ASFI - OSCAR JAIR ESPEJO ALTAMIRANO, CONCEPTO: DEVOLUCION DE VIATICOS, CUENTA DE DEPOSITO: CUENTA UNICA DEL TESORO"/>
    <m/>
    <m/>
    <m/>
    <m/>
    <m/>
    <m/>
    <n v="0"/>
    <n v="3042.2"/>
    <s v="NO_CONCILIADO"/>
  </r>
  <r>
    <x v="106"/>
    <m/>
    <x v="106"/>
    <x v="91"/>
    <s v="O21139500002"/>
    <s v="BOD"/>
    <n v="2113950"/>
    <m/>
    <s v="00099021001 DEPOSITO DE EFECTIVO, DEPOSITANTE: MUTUALIDAD DEL PODER JUDICIAL Y MINISTERIO PUBLICO, CONCEPTO: PAGO INDEBIDO EFECTUADO EN ELABORACION DE PLANILLAS, CUENTA DE DEPOSITO: CUENTA UNICA DEL TESORO"/>
    <m/>
    <m/>
    <m/>
    <m/>
    <m/>
    <m/>
    <n v="0"/>
    <n v="1031.29"/>
    <s v="NO_CONCILIADO"/>
  </r>
  <r>
    <x v="39"/>
    <m/>
    <x v="39"/>
    <x v="91"/>
    <s v="O21139510002"/>
    <s v="BOD"/>
    <n v="2113951"/>
    <m/>
    <s v="00099021001 DEPOSITO DE EFECTIVO, DEPOSITANTE: ASFI - ARIEL MARCELO VILLENA RUIZ, CONCEPTO: DEVOLUCION VIATICOS, CUENTA DE DEPOSITO: CUENTA UNICA DEL TESORO"/>
    <m/>
    <m/>
    <m/>
    <m/>
    <m/>
    <m/>
    <n v="0"/>
    <n v="3042.2"/>
    <s v="NO_CONCILIADO"/>
  </r>
  <r>
    <x v="1"/>
    <m/>
    <x v="1"/>
    <x v="91"/>
    <s v="O21139530002"/>
    <s v="BOD"/>
    <n v="2113953"/>
    <m/>
    <s v="00099021001 DEPOSITO DE EFECTIVO, DEPOSITANTE: LOURDES ALIAGA ZAPATA, CONCEPTO: DOBLE PERCEPCION DEL MES DE MAYO 2023, CUENTA DE DEPOSITO: CUENTA UNICA DEL TESORO"/>
    <m/>
    <m/>
    <m/>
    <m/>
    <m/>
    <m/>
    <n v="0"/>
    <n v="2000"/>
    <s v="NO_CONCILIADO"/>
  </r>
  <r>
    <x v="83"/>
    <m/>
    <x v="83"/>
    <x v="91"/>
    <s v="O21139800002"/>
    <s v="BOD"/>
    <n v="2113980"/>
    <m/>
    <s v="00053014101 DEPOSITO DE EFECTIVO, DEPOSITANTE: RODOLFO MAMANI QUISPE, CONCEPTO: DEVOLUCION DE FONDOS EN AVANCE DE COMBUSTIBLE, CUENTA DE DEPOSITO: CUENTA UNICA DEL TESORO"/>
    <m/>
    <m/>
    <m/>
    <m/>
    <m/>
    <m/>
    <n v="0"/>
    <n v="1376.99"/>
    <s v="NO_CONCILIADO"/>
  </r>
  <r>
    <x v="2"/>
    <m/>
    <x v="2"/>
    <x v="91"/>
    <s v="O21139730002"/>
    <s v="BOD"/>
    <n v="2113973"/>
    <m/>
    <s v="00046171101 DEPOSITO DE EFECTIVO, DEPOSITANTE: DROFARMED, CONCEPTO: SANCION JURIDICA, CUENTA DE DEPOSITO: CUENTA UNICA DEL TESORO"/>
    <m/>
    <m/>
    <m/>
    <m/>
    <m/>
    <m/>
    <n v="0"/>
    <n v="830"/>
    <s v="NO_CONCILIADO"/>
  </r>
  <r>
    <x v="107"/>
    <m/>
    <x v="107"/>
    <x v="91"/>
    <s v="O21139810002"/>
    <s v="BOD"/>
    <n v="2113981"/>
    <m/>
    <s v="00099021001 DEPOSITO DE EFECTIVO, DEPOSITANTE: JUAN CARLOS MAITA LAURA, CONCEPTO: REPOSICION COMBUSTIBLE EESS EL PARI, CUENTA DE DEPOSITO: CUENTA UNICA DEL TESORO/DJBR"/>
    <m/>
    <m/>
    <m/>
    <m/>
    <m/>
    <m/>
    <n v="0"/>
    <n v="37.700000000000003"/>
    <s v="NO_CONCILIADO"/>
  </r>
  <r>
    <x v="2"/>
    <m/>
    <x v="2"/>
    <x v="91"/>
    <s v="O21139830002"/>
    <s v="BOD"/>
    <n v="2113983"/>
    <m/>
    <s v="00046024204 DEPOSITO DE EFECTIVO, DEPOSITANTE: GABRIELA PATIÑO HUANCA MSYD, CONCEPTO: DEVOLUCION POR ASIGNACION DE VIATICOS DR. JESUS ANIBAL PARRADO, CUENTA DE DEPOSITO: CUENTA UNICA DEL TESORO"/>
    <m/>
    <m/>
    <m/>
    <m/>
    <m/>
    <m/>
    <n v="0"/>
    <n v="1006.67"/>
    <s v="NO_CONCILIADO"/>
  </r>
  <r>
    <x v="20"/>
    <m/>
    <x v="20"/>
    <x v="91"/>
    <s v="O21139880002"/>
    <s v="BOD"/>
    <n v="2113988"/>
    <m/>
    <s v="00423122001 DEPOSITO DE EFECTIVO, DEPOSITANTE: INDUSTRIA CERAMICA CERAGRES S.A., CONCEPTO: PAGO DE SERVICIOS PRESTADOS, CUENTA DE DEPOSITO: CUENTA UNICA DEL TESORO"/>
    <m/>
    <m/>
    <m/>
    <m/>
    <m/>
    <m/>
    <n v="0"/>
    <n v="3549.77"/>
    <s v="NO_CONCILIADO"/>
  </r>
  <r>
    <x v="9"/>
    <m/>
    <x v="9"/>
    <x v="91"/>
    <s v="G22732140003"/>
    <s v="COB"/>
    <n v="17326"/>
    <m/>
    <s v="PAGO A CAF PRÉSTAMO CFA009344 VCTO. 17-05-2023 POR CUENTA DE TGN , NTI. 017326 VALOR 17-05-2023 CAPITAL USD 3.201.911,97 INTERESES USD 1.858.120,45 CTA. 3987 CUENTA UNICA DEL TESORO LIB. 00099021001 REF.: COMISIONES BANCARIAS"/>
    <m/>
    <m/>
    <m/>
    <m/>
    <m/>
    <m/>
    <n v="24568.26"/>
    <n v="0"/>
    <s v="NO_CONCILIADO"/>
  </r>
  <r>
    <x v="79"/>
    <m/>
    <x v="79"/>
    <x v="91"/>
    <s v="G22735080002"/>
    <s v="CRV"/>
    <n v="2273508"/>
    <m/>
    <s v="REGULARIZACION DE TRANSFERENCIA DEL EXTERIOR SEGUN SWIFT NO.7785 DE FECHA 17/05/2023 ORDENANTE: CONSULADO DE BOLIVIA EN BILBAO ESPAÑA REF.: RECAUDACIONES GESTORÍA CONSULAR ABRIL 2023 LIB. 00010011102 MIN.RELACIONES EXTERIORES - GESTORIA CONSULAR LEY Nº 3108"/>
    <m/>
    <m/>
    <m/>
    <m/>
    <m/>
    <m/>
    <n v="0"/>
    <n v="118421.02"/>
    <s v="NO_CONCILIADO"/>
  </r>
  <r>
    <x v="79"/>
    <m/>
    <x v="79"/>
    <x v="91"/>
    <s v="G22735100002"/>
    <s v="CRV"/>
    <n v="2273510"/>
    <m/>
    <s v="TRANSFERENCIA DEL EXTERIOR SEGUN SWIFT NO.7810 DE FECHA 17/05/2023 ORDENANTE: CONSULADO GENERAL DE BOLIVIA EN WASHINGTON EE.UU. REF.: RECAUDACIONES GESTORÍA CONSULAR ABRIL 2023 LIB. 00010011102 MIN.RELACIONES EXTERIORES - GESTORIA CONSULAR LEY Nº 3108"/>
    <m/>
    <m/>
    <m/>
    <m/>
    <m/>
    <m/>
    <n v="0"/>
    <n v="281677.71000000002"/>
    <s v="NO_CONCILIADO"/>
  </r>
  <r>
    <x v="81"/>
    <m/>
    <x v="81"/>
    <x v="91"/>
    <s v="O21140040002"/>
    <s v="BOD"/>
    <n v="2114004"/>
    <m/>
    <s v="00599032003 DEPOSITO DE EFECTIVO, DEPOSITANTE: EMPRESA BOLIVIANA DE ALIMENTOS Y DERIVADOS-EBA, CONCEPTO: DEVOLUCION DE RECURSOS NO UTILIZADOS RODRIGO LIMACHI DE PLANTA EBA ACHACACHI, CUENTA DE DEPOSITO: CUENTA UNICA DEL TESORO"/>
    <m/>
    <m/>
    <m/>
    <m/>
    <m/>
    <m/>
    <n v="0"/>
    <n v="14000"/>
    <s v="NO_CONCILIADO"/>
  </r>
  <r>
    <x v="79"/>
    <m/>
    <x v="79"/>
    <x v="91"/>
    <s v="G22735120002"/>
    <s v="CRV"/>
    <n v="2273512"/>
    <m/>
    <s v="REGULARIZACION DE TRANSFERENCIA DEL EXTERIOR SEGUN SWIFT NO.7012 DE FECHA 17/05/2023 ORDENANTE: CONSULADO DE BOLIVIA EN VALENCIA ESPAÑA REF.: RECAUDACIONES GESTORÍA CONSULAR ABRIL 22 LIB. 00010011102 MIN.RELACIONES EXTERIORES - GESTORIA CONSULAR LEY Nº 3108"/>
    <m/>
    <m/>
    <m/>
    <m/>
    <m/>
    <m/>
    <n v="0"/>
    <n v="115518.97"/>
    <s v="NO_CONCILIADO"/>
  </r>
  <r>
    <x v="79"/>
    <m/>
    <x v="79"/>
    <x v="91"/>
    <s v="G22735200002"/>
    <s v="CRV"/>
    <n v="2273520"/>
    <m/>
    <s v="REGULARIZACION DE TRANSFERENCIA DEL EXTERIOR SEGUN SWIFT NO.7714 DE FECHA 17/05/2023 ORDENANTE: CONSULADO DE BOLIVIA EN CORUMBA BRASIL REF.: RECAUDACIONES GESTORÍA CONSULAR ABRIL 2023 LIB. 00010011102 MIN.RELACIONES EXTERIORES - GESTORIA CONSULAR LEY Nº 3108"/>
    <m/>
    <m/>
    <m/>
    <m/>
    <m/>
    <m/>
    <n v="0"/>
    <n v="17147.669999999998"/>
    <s v="NO_CONCILIADO"/>
  </r>
  <r>
    <x v="73"/>
    <m/>
    <x v="73"/>
    <x v="91"/>
    <s v="O21140080002"/>
    <s v="BOD"/>
    <n v="2114008"/>
    <m/>
    <s v="00099021001 DEPOSITO DE EFECTIVO, DEPOSITANTE: WALTER RODRIGO CHUQUIMIA TORREZ, CONCEPTO: DEVOLUCION DE PAGO BONO FRONTERA GESTION 2020, CUENTA DE DEPOSITO: CUENTA UNICA DEL TESORO/DJBR"/>
    <m/>
    <m/>
    <m/>
    <m/>
    <m/>
    <m/>
    <n v="0"/>
    <n v="7663.05"/>
    <s v="NO_CONCILIADO"/>
  </r>
  <r>
    <x v="58"/>
    <m/>
    <x v="58"/>
    <x v="91"/>
    <s v="O21140090002"/>
    <s v="BOD"/>
    <n v="2114009"/>
    <m/>
    <s v="00132042002 DEPOSITO DE EFECTIVO, DEPOSITANTE: DAVID PEREZ LAYME, CONCEPTO: FACTURAS NO DECLARADAS, CUENTA DE DEPOSITO: CUENTA UNICA DEL TESORO"/>
    <m/>
    <m/>
    <m/>
    <m/>
    <m/>
    <m/>
    <n v="0"/>
    <n v="2"/>
    <s v="NO_CONCILIADO"/>
  </r>
  <r>
    <x v="58"/>
    <m/>
    <x v="58"/>
    <x v="91"/>
    <s v="O21140110002"/>
    <s v="BOD"/>
    <n v="2114011"/>
    <m/>
    <s v="00132042002 DEPOSITO DE EFECTIVO, DEPOSITANTE: DAVID PEREZ LAYME, CONCEPTO: FACTURAS NO DECLARADAS, CUENTA DE DEPOSITO: CUENTA UNICA DEL TESORO"/>
    <m/>
    <m/>
    <m/>
    <m/>
    <m/>
    <m/>
    <n v="0"/>
    <n v="2"/>
    <s v="NO_CONCILIADO"/>
  </r>
  <r>
    <x v="36"/>
    <m/>
    <x v="36"/>
    <x v="91"/>
    <s v="Q18141290002"/>
    <s v="CRV"/>
    <n v="1814129"/>
    <m/>
    <s v="NUMERO DE LIBRETA CUT: 03420102001 OPERACIÓN E18 TRANSFERENCIA DEL SISTEMA FINANCIERO POR CUENTA DE TERCEROS A LA CUT TRANSFERENCIA DE RECURSOS DEL FIDEICOMISO AEVIVIENDA"/>
    <m/>
    <m/>
    <m/>
    <m/>
    <m/>
    <m/>
    <n v="0"/>
    <n v="530952.43000000005"/>
    <s v="NO_CONCILIADO"/>
  </r>
  <r>
    <x v="79"/>
    <m/>
    <x v="79"/>
    <x v="91"/>
    <s v="G22735090001"/>
    <s v="CVD"/>
    <n v="2273509"/>
    <m/>
    <s v="COBRO COSTOS DE PAPELERIA POR REGULARIZACION DE TRANSFERENCIA DEL EXTERIOR POR ORDEN DE CONSULADO DE BOLIVIA EN BILBAO ESPAÑA REF.: RECAUDACIONES GESTORÍA CONSULAR ABRIL 2023 LIB. 00010011102 MIN.RELACIONES EXTERIORES - GESTORIA CONSULAR LEY Nº 3108"/>
    <m/>
    <m/>
    <m/>
    <m/>
    <m/>
    <m/>
    <n v="50"/>
    <n v="0"/>
    <s v="NO_CONCILIADO"/>
  </r>
  <r>
    <x v="79"/>
    <m/>
    <x v="79"/>
    <x v="91"/>
    <s v="G22735110001"/>
    <s v="CVD"/>
    <n v="2273511"/>
    <m/>
    <s v="COBRO COSTOS DE PAPELERIA SEGUN TRANSFERENCIA DEL EXTERIOR POR ORDEN DE CONSULADO GENERAL DE BOLIVIA EN WASHINGTON EE.UU. REF.: RECAUDACIONES GESTORÍA CONSULAR ABRIL 2023 LIB. 00010011102 MIN.RELACIONES EXTERIORES - GESTORIA CONSULAR LEY Nº 3108"/>
    <m/>
    <m/>
    <m/>
    <m/>
    <m/>
    <m/>
    <n v="50"/>
    <n v="0"/>
    <s v="NO_CONCILIADO"/>
  </r>
  <r>
    <x v="79"/>
    <m/>
    <x v="79"/>
    <x v="91"/>
    <s v="G22735130001"/>
    <s v="CVD"/>
    <n v="2273513"/>
    <m/>
    <s v="COBRO COSTOS DE PAPELERIA POR REGULARIZACION DE TRANSFERENCIA DEL EXTERIOR POR ORDEN DE CONSULADO DE BOLIVIA EN VALENCIA ESPAÑA REF.: RECAUDACIONES GESTORÍA CONSULAR ABRIL 22 LIB. 00010011102 MIN.RELACIONES EXTERIORES - GESTORIA CONSULAR LEY Nº 3108"/>
    <m/>
    <m/>
    <m/>
    <m/>
    <m/>
    <m/>
    <n v="50"/>
    <n v="0"/>
    <s v="NO_CONCILIADO"/>
  </r>
  <r>
    <x v="79"/>
    <m/>
    <x v="79"/>
    <x v="91"/>
    <s v="G22735210001"/>
    <s v="CVD"/>
    <n v="2273521"/>
    <m/>
    <s v="COBRO COSTOS DE PAPELERIA POR REGULARIZACION DE TRANSFERENCIA DEL EXTERIOR POR ORDEN DE CONSULADO DE BOLIVIA EN CORUMBA BRASIL REF.: RECAUDACIONES GESTORÍA CONSULAR ABRIL 2023 LIB. 00010011102 MIN.RELACIONES EXTERIORES - GESTORIA CONSULAR LEY Nº 3108"/>
    <m/>
    <m/>
    <m/>
    <m/>
    <m/>
    <m/>
    <n v="50"/>
    <n v="0"/>
    <s v="NO_CONCILIADO"/>
  </r>
  <r>
    <x v="46"/>
    <m/>
    <x v="46"/>
    <x v="91"/>
    <s v="G22735150001"/>
    <s v="CVD"/>
    <n v="2273515"/>
    <m/>
    <s v="COBRO COSTOS DE PAPELERIA POR REGULARIZACION DE TRANSFERENCIA DEL EXTERIOR POR ORDEN DE YPF EXPLORACIÓN Y PRODUCCIÓN DE HIDROCARBUROS DE BOLIVIA S.A. REF.: PAGO PARTICIPACIÓN FECHA VALOR 10/05/2023 LIB. 00513012007 YPFB - RECURSOS NACIONALIZACIÓN"/>
    <m/>
    <m/>
    <m/>
    <m/>
    <m/>
    <m/>
    <n v="50"/>
    <n v="0"/>
    <s v="NO_CONCILIADO"/>
  </r>
  <r>
    <x v="46"/>
    <m/>
    <x v="46"/>
    <x v="91"/>
    <s v="G22735170001"/>
    <s v="CVD"/>
    <n v="2273517"/>
    <m/>
    <s v="COBRO COSTOS DE PAPELERIA SEGUN TRANSFERENCIA DEL EXTERIOR POR ORDEN DE YPF EXPLORACIÓN Y PRODUCCIÓN DE HIDROCARBUROS DE BOLIVIA S.A. REF.: PAGO PARTICIPACIÓN FECHA VALOR 16/05/2023 LIB. 00513012007 YPFB - RECURSOS NACIONALIZACIÓN"/>
    <m/>
    <m/>
    <m/>
    <m/>
    <m/>
    <m/>
    <n v="50"/>
    <n v="0"/>
    <s v="NO_CONCILIADO"/>
  </r>
  <r>
    <x v="46"/>
    <m/>
    <x v="46"/>
    <x v="91"/>
    <s v="G22735190001"/>
    <s v="CVD"/>
    <n v="2273519"/>
    <m/>
    <s v="COBRO COSTOS DE PAPELERIA SEGUN TRANSFERENCIA DEL EXTERIOR POR ORDEN DE COPA ENERGÍA DISTRIBUIDORA DE GAS S.A. (SAO PAULO BRASIL) REF.: INV. 811, 812, 814, 815, 816, 817 FECHA VALOR 16/05/2023 LIB. 00513062001 YPFB-OPERACIONES PLANTA DE SEPARACION DE LIQUIDOS RIO GRANDE"/>
    <m/>
    <m/>
    <m/>
    <m/>
    <m/>
    <m/>
    <n v="50"/>
    <n v="0"/>
    <s v="NO_CONCILIADO"/>
  </r>
  <r>
    <x v="53"/>
    <m/>
    <x v="53"/>
    <x v="91"/>
    <s v="O21140400002"/>
    <s v="BOD"/>
    <n v="2114040"/>
    <m/>
    <s v="00041031107 DEPOSITO DE EFECTIVO, DEPOSITANTE: JORGE LUIS CUSI SARZURI, CONCEPTO: DEVOLUCION DE RECURSOS NO UTILIZADOS (PASAJES TERRESTRES), CUENTA DE DEPOSITO: CUENTA UNICA DEL TESORO"/>
    <m/>
    <m/>
    <m/>
    <m/>
    <m/>
    <m/>
    <n v="0"/>
    <n v="35"/>
    <s v="NO_CONCILIADO"/>
  </r>
  <r>
    <x v="1"/>
    <m/>
    <x v="1"/>
    <x v="91"/>
    <s v="O21140410002"/>
    <s v="BOD"/>
    <n v="2114041"/>
    <m/>
    <s v="00099021001 DEPOSITO DE EFECTIVO, DEPOSITANTE: CARLOS DENCEL PELAEZ PACHECO, CONCEPTO: REMUNERACION MAXIMA PERMITIDA MES ABRIL 2023, CUENTA DE DEPOSITO: CUENTA UNICA DEL TESORO"/>
    <m/>
    <m/>
    <m/>
    <m/>
    <m/>
    <m/>
    <n v="0"/>
    <n v="2589.23"/>
    <s v="NO_CONCILIADO"/>
  </r>
  <r>
    <x v="23"/>
    <m/>
    <x v="23"/>
    <x v="91"/>
    <s v="O21140650002"/>
    <s v="BOD"/>
    <n v="2114065"/>
    <m/>
    <s v="00016011101 DEPOSITO DE EFECTIVO, DEPOSITANTE: LIBRERIA DEL MINISTERIO DE EDUCACION, CONCEPTO: VENTA DE MATERIAL BIBLIOGRAFICO Y/O MULTIMEDIA DE LIBRERIA DEL MINISTERIO DE EDUCACION, CUENTA DE DEPOSITO: CUENTA UNICA DEL TESORO"/>
    <m/>
    <m/>
    <m/>
    <m/>
    <m/>
    <m/>
    <n v="0"/>
    <n v="145"/>
    <s v="NO_CONCILIADO"/>
  </r>
  <r>
    <x v="23"/>
    <m/>
    <x v="23"/>
    <x v="91"/>
    <s v="O21140660002"/>
    <s v="BOD"/>
    <n v="2114066"/>
    <m/>
    <s v="00016011101 DEPOSITO DE EFECTIVO, DEPOSITANTE: LIBRERIA DEL MINISTERIO DE EDUCACION, CONCEPTO: VENTA DE MATERIAL BIBLIOGRAFICO Y/O MULTIMEDIA DE LA LIBRERIA DEL MINISTERIO DE EDUCACION, CUENTA DE DEPOSITO: CUENTA UNICA DEL TESORO"/>
    <m/>
    <m/>
    <m/>
    <m/>
    <m/>
    <m/>
    <n v="0"/>
    <n v="13.5"/>
    <s v="NO_CONCILIADO"/>
  </r>
  <r>
    <x v="24"/>
    <m/>
    <x v="24"/>
    <x v="91"/>
    <s v="O21140670002"/>
    <s v="BOD"/>
    <n v="2114067"/>
    <m/>
    <s v="00086057003 DEPOSITO DE EFECTIVO, DEPOSITANTE: RILDO GONZALES TABOADA, CONCEPTO: DEVOLUCION DE FONDOS ASIGNADOS, CUENTA DE DEPOSITO: CUENTA UNICA DEL TESORO"/>
    <m/>
    <m/>
    <m/>
    <m/>
    <m/>
    <m/>
    <n v="0"/>
    <n v="139.1"/>
    <s v="NO_CONCILIADO"/>
  </r>
  <r>
    <x v="24"/>
    <m/>
    <x v="24"/>
    <x v="91"/>
    <s v="O21140680002"/>
    <s v="BOD"/>
    <n v="2114068"/>
    <m/>
    <s v="00086057011 DEPOSITO DE EFECTIVO, DEPOSITANTE: RILDO GONZALES TABOADA, CONCEPTO: DEVOLUCION DE FONDOS ASIGNADOS, CUENTA DE DEPOSITO: CUENTA UNICA DEL TESORO"/>
    <m/>
    <m/>
    <m/>
    <m/>
    <m/>
    <m/>
    <n v="0"/>
    <n v="190"/>
    <s v="NO_CONCILIADO"/>
  </r>
  <r>
    <x v="24"/>
    <m/>
    <x v="24"/>
    <x v="91"/>
    <s v="O21140690002"/>
    <s v="BOD"/>
    <n v="2114069"/>
    <m/>
    <s v="00086057009 DEPOSITO DE EFECTIVO, DEPOSITANTE: RILDO GONZALES TABOADA, CONCEPTO: DEVOLUCION DE FONDOS ASIGNADOS, CUENTA DE DEPOSITO: CUENTA UNICA DEL TESORO"/>
    <m/>
    <m/>
    <m/>
    <m/>
    <m/>
    <m/>
    <n v="0"/>
    <n v="400"/>
    <s v="NO_CONCILIADO"/>
  </r>
  <r>
    <x v="46"/>
    <m/>
    <x v="46"/>
    <x v="91"/>
    <s v="G22739890001"/>
    <s v="CVD"/>
    <n v="2273989"/>
    <m/>
    <s v="COBRO COSTOS DE PAPELERIA SEGUN TRANSFERENCIA DEL EXTERIOR POR ORDEN DE LIMA GAS S.A. LIMA 41 PERU, REF. 20230517-00215998 (Z809269001), FECHA VALOR 17/05/2023. LIB. 00513062001 YPFB-OPERACIONES PLANTA DE SEPARACION DE LIQUIDOS RIO GRANDE"/>
    <m/>
    <m/>
    <m/>
    <m/>
    <m/>
    <m/>
    <n v="50"/>
    <n v="0"/>
    <s v="NO_CONCILIADO"/>
  </r>
  <r>
    <x v="75"/>
    <m/>
    <x v="75"/>
    <x v="91"/>
    <s v="B21139360002"/>
    <s v="BOD"/>
    <n v="2113936"/>
    <m/>
    <s v="00660012002 DEP.DE CHEQ.AJENOS,RET.DE CAM.,CONCEPTO: REVERSION POR ERROR EN DIAS TRABAJADOS LUCAS VILLARROEL OLGA TDJ-SCZ ABRIL/23, PLAN II.51, PREV 1143,DEP.: ORGANO JUDICIAL - DAF NACIONAL"/>
    <m/>
    <m/>
    <m/>
    <m/>
    <m/>
    <m/>
    <n v="0"/>
    <n v="2520.29"/>
    <s v="NO_CONCILIADO"/>
  </r>
  <r>
    <x v="108"/>
    <m/>
    <x v="108"/>
    <x v="91"/>
    <s v="B21139540002"/>
    <s v="BOD"/>
    <n v="2113954"/>
    <m/>
    <s v="00030011106 DEP.DE CHEQ.AJENOS,RET.DE CAM.,CONCEPTO: REEMBOLSO AL ASEGURADO POR ROBO DE EQUIPOS ELECTRONICOS DE OFICINA GRAL. S/TR22023932 TC 6,96,DEP.: CREDINFORM INTERNATIONAL S.A. , PROCEDENCIA: BANCO MERCANTIL SANTA CRUZ S.A., CHEQUE: 128768, FECHA DE EMISIO"/>
    <m/>
    <m/>
    <m/>
    <m/>
    <m/>
    <m/>
    <n v="0"/>
    <n v="7594.24"/>
    <s v="NO_CONCILIADO"/>
  </r>
  <r>
    <x v="97"/>
    <m/>
    <x v="97"/>
    <x v="91"/>
    <s v="B21139740002"/>
    <s v="BOD"/>
    <n v="2113974"/>
    <m/>
    <s v="00155012001 DEP.DE CHEQ.AJENOS,RET.DE CAM.,CONCEPTO: SANCION DICIPLINARIA A NOTARIOS,DEP.: DIRNOPLU , PROCEDENCIA: BANCO UNION S.A., CHEQUE: 823, FECHA DE EMISION:15/05/2023"/>
    <m/>
    <m/>
    <m/>
    <m/>
    <m/>
    <m/>
    <n v="0"/>
    <n v="15922"/>
    <s v="NO_CONCILIADO"/>
  </r>
  <r>
    <x v="97"/>
    <m/>
    <x v="97"/>
    <x v="91"/>
    <s v="B21139790002"/>
    <s v="BOD"/>
    <n v="2113979"/>
    <m/>
    <s v="00155012001 DEP.DE CHEQ.AJENOS,RET.DE CAM.,CONCEPTO: REPOSICION DE CREDENCIAL NOTARIAL,DEP.: DIRNOPLU , PROCEDENCIA: BANCO UNION S.A., CHEQUE: 822, FECHA DE EMISION:15/05/2023"/>
    <m/>
    <m/>
    <m/>
    <m/>
    <m/>
    <m/>
    <n v="0"/>
    <n v="1400"/>
    <s v="NO_CONCILIADO"/>
  </r>
  <r>
    <x v="99"/>
    <m/>
    <x v="99"/>
    <x v="91"/>
    <s v="S10607540001"/>
    <s v="DEV"/>
    <n v="1060754"/>
    <m/>
    <s v="||TRANSFERENCIA DE FONDOS SEGUN NOTA MEFP/VTCP/DGCP/UF/N°323/2023 DE LA FECHA (HRE-TSO-761) ENVIADO POR EL MINISTERIO DE ECONOMÍA Y FINANZAS PÚBLICAS. DEBITO AUTOMATICO AL SERVICIO NACIONAL TEXTIL EN FAVOR DEL FIDEICOMISO FINPRO. DEBITO DE LA LIBRETA 00378012001 SENATEX-PRODUCTOS TEXTILES-VENTAS NACIONALES."/>
    <m/>
    <m/>
    <m/>
    <m/>
    <m/>
    <m/>
    <n v="300000"/>
    <n v="0"/>
    <s v="NO_CONCILIADO"/>
  </r>
  <r>
    <x v="74"/>
    <m/>
    <x v="74"/>
    <x v="91"/>
    <s v="S10607580003"/>
    <s v="COB"/>
    <n v="1060758"/>
    <m/>
    <s v="||TRANSFERENCIA DE FONDOS SEGÚN MENSAJE SWIFT N°7910 DE LA FECHA Y NOTA CITE: DGAC-10774/2022 (HRE-TGL-5031) DE FECHA 31/3/2022 DE LA DIRECCIÓN GENERAL DE AERONÁUTICA CIVIL. (SECTOR PÚBLICO) DÉBITO DE LA LIBRETA 0117012001 DGAC, REPOSICIÓN DE ÚTILES DE ESCRITORIO."/>
    <m/>
    <m/>
    <m/>
    <m/>
    <m/>
    <m/>
    <n v="50"/>
    <n v="0"/>
    <s v="NO_CONCILIADO"/>
  </r>
  <r>
    <x v="2"/>
    <m/>
    <x v="2"/>
    <x v="91"/>
    <s v="O21140070002"/>
    <s v="BOD"/>
    <n v="2114007"/>
    <m/>
    <s v="00046024204 DEPOSITO DE EFECTIVO, DEPOSITANTE: EDILBER DELGADO MERCADO, CONCEPTO: DEVOLUCION DE FONDOS NO EJECUTADOS, CUENTA DE DEPOSITO: CUENTA UNICA DEL TESORO"/>
    <m/>
    <m/>
    <m/>
    <m/>
    <m/>
    <m/>
    <n v="0"/>
    <n v="0.02"/>
    <s v="CONCILIADO_PARCIAL"/>
  </r>
  <r>
    <x v="24"/>
    <m/>
    <x v="24"/>
    <x v="92"/>
    <s v="O21142220002"/>
    <s v="BOD"/>
    <n v="2114222"/>
    <m/>
    <s v="00099021001 DEPOSITO DE EFECTIVO, DEPOSITANTE: MINISTERIO DE MEDIO AMBIENTE Y AGUA, CONCEPTO: DEVOLUCION DE FONDO DE CAJA CHICA, CUENTA DE DEPOSITO: CUENTA UNICA DEL TESORO"/>
    <m/>
    <m/>
    <m/>
    <m/>
    <m/>
    <m/>
    <n v="0"/>
    <n v="430"/>
    <s v="NO_CONCILIADO"/>
  </r>
  <r>
    <x v="41"/>
    <m/>
    <x v="41"/>
    <x v="92"/>
    <s v="O21142350002"/>
    <s v="BOD"/>
    <n v="2114235"/>
    <m/>
    <s v="00099021001 DEPOSITO DE EFECTIVO, DEPOSITANTE: CARLOS FREDDY INOFUENTES PALACIOS (AISEM), CONCEPTO: DEVOLUCION DE VIATICOS (3 DIAS), CUENTA DE DEPOSITO: CUENTA UNICA DEL TESORO"/>
    <m/>
    <m/>
    <m/>
    <m/>
    <m/>
    <m/>
    <n v="0"/>
    <n v="1113"/>
    <s v="NO_CONCILIADO"/>
  </r>
  <r>
    <x v="55"/>
    <m/>
    <x v="55"/>
    <x v="92"/>
    <s v="O21142360002"/>
    <s v="BOD"/>
    <n v="2114236"/>
    <m/>
    <s v="00015011107 DEPOSITO DE EFECTIVO, DEPOSITANTE: MARIA ELVIRA RAMIREZ, CONCEPTO: DEVOLUCION DE GASTOS ADMINISTRATIVOS, CUENTA DE DEPOSITO: CUENTA UNICA DEL TESORO"/>
    <m/>
    <m/>
    <m/>
    <m/>
    <m/>
    <m/>
    <n v="0"/>
    <n v="105"/>
    <s v="NO_CONCILIADO"/>
  </r>
  <r>
    <x v="2"/>
    <m/>
    <x v="2"/>
    <x v="92"/>
    <s v="O21142390002"/>
    <s v="BOD"/>
    <n v="2114239"/>
    <m/>
    <s v="00046171101 DEPOSITO DE EFECTIVO, DEPOSITANTE: GUIBDENTAL SRL, CONCEPTO: SANCION POR INCUMPLIMIENTO A LA NORMA, CUENTA DE DEPOSITO: CUENTA UNICA DEL TESORO"/>
    <m/>
    <m/>
    <m/>
    <m/>
    <m/>
    <m/>
    <n v="0"/>
    <n v="5000"/>
    <s v="NO_CONCILIADO"/>
  </r>
  <r>
    <x v="2"/>
    <m/>
    <x v="2"/>
    <x v="92"/>
    <s v="O21142430002"/>
    <s v="BOD"/>
    <n v="2114243"/>
    <m/>
    <s v="00046171101 DEPOSITO DE EFECTIVO, DEPOSITANTE: BIO QUEST SYSTEMS SRL., CONCEPTO: SANCION POR INCUMPLIMIENTO A LA NORMA, CUENTA DE DEPOSITO: CUENTA UNICA DEL TESORO"/>
    <m/>
    <m/>
    <m/>
    <m/>
    <m/>
    <m/>
    <n v="0"/>
    <n v="10000"/>
    <s v="NO_CONCILIADO"/>
  </r>
  <r>
    <x v="53"/>
    <m/>
    <x v="53"/>
    <x v="92"/>
    <s v="O21142680002"/>
    <s v="BOD"/>
    <n v="2114268"/>
    <m/>
    <s v="00041031107 DEPOSITO DE EFECTIVO, DEPOSITANTE: YAMIL ACHO SARZURI, CONCEPTO: DEVOLUCION DE GASTOS DE TRASPORTE TERRESTRE, CUENTA DE DEPOSITO: CUENTA UNICA DEL TESORO"/>
    <m/>
    <m/>
    <m/>
    <m/>
    <m/>
    <m/>
    <n v="0"/>
    <n v="170"/>
    <s v="NO_CONCILIADO"/>
  </r>
  <r>
    <x v="23"/>
    <m/>
    <x v="23"/>
    <x v="92"/>
    <s v="O21142780002"/>
    <s v="BOD"/>
    <n v="2114278"/>
    <m/>
    <s v="00016011101 DEPOSITO DE EFECTIVO, DEPOSITANTE: COLEGIO NATALIA PALACIOS, CONCEPTO: POR EL ALQUILER DEL AUDITORIO DEL MINISTERIO DE EDUCACION SALON AVELINO SIÑANI, CUENTA DE DEPOSITO: CUENTA UNICA DEL TESORO"/>
    <m/>
    <m/>
    <m/>
    <m/>
    <m/>
    <m/>
    <n v="0"/>
    <n v="2000"/>
    <s v="NO_CONCILIADO"/>
  </r>
  <r>
    <x v="19"/>
    <m/>
    <x v="19"/>
    <x v="92"/>
    <s v="O21142950002"/>
    <s v="BOD"/>
    <n v="2114295"/>
    <m/>
    <s v="00595012002 DEPOSITO DE EFECTIVO, DEPOSITANTE: CLAUDIO CONSTANCIO ORTIZ ALARCON, CONCEPTO: DEVOLUCION POR BENEFICIOS SOCIALES PAGADOS EN EXCESO, CUENTA DE DEPOSITO: CUENTA UNICA DEL TESORO"/>
    <m/>
    <m/>
    <m/>
    <m/>
    <m/>
    <m/>
    <n v="0"/>
    <n v="634.16999999999996"/>
    <s v="NO_CONCILIADO"/>
  </r>
  <r>
    <x v="55"/>
    <m/>
    <x v="55"/>
    <x v="92"/>
    <s v="O21142870002"/>
    <s v="BOD"/>
    <n v="2114287"/>
    <m/>
    <s v="00015011108 DEPOSITO DE EFECTIVO, DEPOSITANTE: JUBILADOS BANCA PRIVADA, CONCEPTO: PAGO SERVICIO DE AGUA POTABLE (20% MES DE MAYO 2023), CUENTA DE DEPOSITO: CUENTA UNICA DEL TESORO"/>
    <m/>
    <m/>
    <m/>
    <m/>
    <m/>
    <m/>
    <n v="0"/>
    <n v="209.98"/>
    <s v="NO_CONCILIADO"/>
  </r>
  <r>
    <x v="2"/>
    <m/>
    <x v="2"/>
    <x v="92"/>
    <s v="O21142920002"/>
    <s v="BOD"/>
    <n v="2114292"/>
    <m/>
    <s v="00046171101 DEPOSITO DE EFECTIVO, DEPOSITANTE: DELFOS, CONCEPTO: (1) SANCION JURIDICA, CUENTA DE DEPOSITO: CUENTA UNICA DEL TESORO"/>
    <m/>
    <m/>
    <m/>
    <m/>
    <m/>
    <m/>
    <n v="0"/>
    <n v="5000"/>
    <s v="NO_CONCILIADO"/>
  </r>
  <r>
    <x v="19"/>
    <m/>
    <x v="19"/>
    <x v="92"/>
    <s v="O21142960002"/>
    <s v="BOD"/>
    <n v="2114296"/>
    <m/>
    <s v="00595012002 DEPOSITO DE EFECTIVO, DEPOSITANTE: IVETTE NAVARRO SALINAS, CONCEPTO: DEPÓSITO COMPLEMENTARIO POR DEVOLUCION POR DIAS PAGADOS EN EXCESO (DJBR), CUENTA DE DEPOSITO: CUENTA UNICA DEL TESORO"/>
    <m/>
    <m/>
    <m/>
    <m/>
    <m/>
    <m/>
    <n v="0"/>
    <n v="63.58"/>
    <s v="NO_CONCILIADO"/>
  </r>
  <r>
    <x v="109"/>
    <m/>
    <x v="109"/>
    <x v="92"/>
    <s v="G22750530004"/>
    <s v="DVD"/>
    <n v="18269"/>
    <m/>
    <s v="VENTA DE DIVISAS CON TRANSFERENCIA DE FONDOS A SOLICITUD DE EMPRESA PUBLICA DE TRANSPORTE AEREO MILITAR SEGUN SOLICITUD 18269 REF: TRANSFERENCIA A LA EMPRESA ANSETT AVIATION ITALY PARA REALIZAR EL CURSO RECURRENTE EN EL SIMULADOR DE VUELO EN AERONAVES AVRO RJ70 DE LA EMPRESA PUBLICA DE TRANSPORTE AE LIB. 00596012001 EP-TAM GESTION ADMINISTRATIVA POR DIFERENCIAL CAMBIARIO"/>
    <m/>
    <m/>
    <m/>
    <m/>
    <m/>
    <m/>
    <n v="893.53"/>
    <n v="0"/>
    <s v="NO_CONCILIADO"/>
  </r>
  <r>
    <x v="2"/>
    <m/>
    <x v="2"/>
    <x v="92"/>
    <s v="Q18149320002"/>
    <s v="CRV"/>
    <n v="1814932"/>
    <m/>
    <s v="NUMERO DE LIBRETA CUT: 00099021001 OPERACIÓN E18 TRANSFERENCIA DEL SISTEMA FINANCIERO POR CUENTA DE TERCEROS A LA CUT TRANSFERENCIA DEVOLUCION DE FONDOS POR 668 CASOS RECHAZADOS DE ABONO EN CUENTA A LAS BENEFICIARIAS DEL BJA EN ATENCION A LA NOTA CITE: MSYD/BJA/CE/268/2023"/>
    <m/>
    <m/>
    <m/>
    <m/>
    <m/>
    <m/>
    <n v="0"/>
    <n v="76890"/>
    <s v="NO_CONCILIADO"/>
  </r>
  <r>
    <x v="79"/>
    <m/>
    <x v="79"/>
    <x v="92"/>
    <s v="G22753340002"/>
    <s v="CRV"/>
    <n v="2275334"/>
    <m/>
    <s v="REGULARIZACION DE TRANSFERENCIA DEL EXTERIOR SEGUN SWIFT NO.7905 DE FECHA 18/05/2023 ORDENANTE: BOTSCHAFT DES PLURINATIONALEN STAAT, BERLIN 10787. REF. GESTORIA CONSULAR ABRIL 2023. LIB. 00010011102 MIN.RELACIONES EXTERIORES - GESTORIA CONSULAR LEY Nº 3108"/>
    <m/>
    <m/>
    <m/>
    <m/>
    <m/>
    <m/>
    <n v="0"/>
    <n v="15983.46"/>
    <s v="NO_CONCILIADO"/>
  </r>
  <r>
    <x v="1"/>
    <m/>
    <x v="1"/>
    <x v="92"/>
    <s v="O21143100002"/>
    <s v="BOD"/>
    <n v="2114310"/>
    <m/>
    <s v="00099021001 DEPOSITO DE EFECTIVO, DEPOSITANTE: NANCY RAFAELA MACHICADO VDA. DE SABAT, CONCEPTO: DEVOLUCION POR SOBREPASAR DE LA DISPONIBILIDAD DE LA LETRA &quot;A&quot;, CUENTA DE DEPOSITO: CUENTA UNICA DEL TESORO"/>
    <m/>
    <m/>
    <m/>
    <m/>
    <m/>
    <m/>
    <n v="0"/>
    <n v="26000"/>
    <s v="NO_CONCILIADO"/>
  </r>
  <r>
    <x v="24"/>
    <m/>
    <x v="24"/>
    <x v="92"/>
    <s v="O21143160002"/>
    <s v="BOD"/>
    <n v="2114316"/>
    <m/>
    <s v="00086051101 DEPOSITO DE EFECTIVO, DEPOSITANTE: NACIONAL SEGUROS, CONCEPTO: INDEMNIZACION A FAVOR DEL MINISTERIO DE MEDIO AMBIENTE Y AGUA, CUENTA DE DEPOSITO: CUENTA UNICA DEL TESORO"/>
    <m/>
    <m/>
    <m/>
    <m/>
    <m/>
    <m/>
    <n v="0"/>
    <n v="13860"/>
    <s v="NO_CONCILIADO"/>
  </r>
  <r>
    <x v="92"/>
    <m/>
    <x v="92"/>
    <x v="92"/>
    <s v="O21143170002"/>
    <s v="BOD"/>
    <n v="2114317"/>
    <m/>
    <s v="00292012001 DEPOSITO DE EFECTIVO, DEPOSITANTE: RUITHER AMERICO GARCIA GARABITO, CONCEPTO: DEVOLUCION DE PASAJE AEREO, CUENTA DE DEPOSITO: CUENTA UNICA DEL TESORO"/>
    <m/>
    <m/>
    <m/>
    <m/>
    <m/>
    <m/>
    <n v="0"/>
    <n v="871"/>
    <s v="NO_CONCILIADO"/>
  </r>
  <r>
    <x v="79"/>
    <m/>
    <x v="79"/>
    <x v="92"/>
    <s v="G22752000002"/>
    <s v="CRV"/>
    <n v="2275200"/>
    <m/>
    <s v="REGULARIZACION DE TRANSFERENCIA DEL EXTERIOR SEGUN SWIFT NO.7769 DE FECHA 18/05/2023 ORDENANTE: CONSULADO GENERAL DE BOLIVIA EN LIMA PERU REF.: RECAUDACIONES GESTORÍA CONSULAR ABRIL LIB. 00010011102 MIN.RELACIONES EXTERIORES - GESTORIA CONSULAR LEY Nº 3108"/>
    <m/>
    <m/>
    <m/>
    <m/>
    <m/>
    <m/>
    <n v="0"/>
    <n v="21249.47"/>
    <s v="NO_CONCILIADO"/>
  </r>
  <r>
    <x v="79"/>
    <m/>
    <x v="79"/>
    <x v="92"/>
    <s v="G22752010001"/>
    <s v="CVD"/>
    <n v="2275201"/>
    <m/>
    <s v="COBRO COSTOS DE PAPELERIA POR REGULARIZACION DE TRANSFERENCIA DEL EXTERIOR POR ORDEN DE CONSULADO GENERAL DE BOLIVIA EN LIMA PERU REF.: RECAUDACIONES GESTORÍA CONSULAR ABRIL LIB. 00010011102 MIN.RELACIONES EXTERIORES - GESTORIA CONSULAR LEY Nº 3108"/>
    <m/>
    <m/>
    <m/>
    <m/>
    <m/>
    <m/>
    <n v="50"/>
    <n v="0"/>
    <s v="NO_CONCILIADO"/>
  </r>
  <r>
    <x v="46"/>
    <m/>
    <x v="46"/>
    <x v="92"/>
    <s v="G22752030001"/>
    <s v="CVD"/>
    <n v="2275203"/>
    <m/>
    <s v="COBRO COSTOS DE PAPELERIA SEGUN TRANSFERENCIA DEL EXTERIOR POR ORDEN DE FIDEICOMISO HERCO - CKM (LIMA PERU) REF.: CRED EMB 08 YPFB - 2023 - 05 CIST HERCO FECHA VALOR 18/05/2023 LIB. 00513062001 YPFB-OPERACIONES PLANTA DE SEPARACION DE LIQUIDOS RIO GRANDE"/>
    <m/>
    <m/>
    <m/>
    <m/>
    <m/>
    <m/>
    <n v="50"/>
    <n v="0"/>
    <s v="NO_CONCILIADO"/>
  </r>
  <r>
    <x v="46"/>
    <m/>
    <x v="46"/>
    <x v="92"/>
    <s v="G22752050001"/>
    <s v="CVD"/>
    <n v="2275205"/>
    <m/>
    <s v="COBRO COSTOS DE PAPELERIA SEGUN TRANSFERENCIA DEL EXTERIOR POR ORDEN DE COPA ENERGÍA DISTRIBUIDORA DE GAS S A (SAO PAULO BRASIL) REF.: CRED SWF OF 23/05/17 INV 829 AND OTHERS FECHA VALOR 17/05/2023 LIB. 00513062001 YPFB-OPERACIONES PLANTA DE SEPARACION DE LIQUIDOS RIO GRANDE"/>
    <m/>
    <m/>
    <m/>
    <m/>
    <m/>
    <m/>
    <n v="50"/>
    <n v="0"/>
    <s v="NO_CONCILIADO"/>
  </r>
  <r>
    <x v="79"/>
    <m/>
    <x v="79"/>
    <x v="92"/>
    <s v="G22753350001"/>
    <s v="CVD"/>
    <n v="2275335"/>
    <m/>
    <s v="COBRO COSTOS DE PAPELERIA POR REGULARIZACION DE TRANSFERENCIA DEL EXTERIOR POR ORDEN DE BOTSCHAFT DES PLURINATIONALEN STAAT, BERLIN 10787. REF. GESTORIA CONSULAR ABRIL 2023. LIB. 00010011102 MIN.RELACIONES EXTERIORES - GESTORIA CONSULAR LEY Nº 3108"/>
    <m/>
    <m/>
    <m/>
    <m/>
    <m/>
    <m/>
    <n v="50"/>
    <n v="0"/>
    <s v="NO_CONCILIADO"/>
  </r>
  <r>
    <x v="58"/>
    <m/>
    <x v="58"/>
    <x v="92"/>
    <s v="S10608050001"/>
    <s v="COB"/>
    <n v="1060805"/>
    <m/>
    <s v="||COMISION TRANSFERENCIA FDOS.AL EXTERIOR 0,10% S/USD 333.810,41 REEM. GASTOS COMUNICACIÓN BS220.- Y EMISION COMPROBANTE CONTABLE BS50.- REF: PAGO 2 LC I-2022-23 P/C ECEBOL A/F THYSSEPNKRUPP INDUSTRIAL SOLUTIONS SAU EN COMPLEMENTO A COMPROBANTE S-1060803 DE LA FECHA. LIB:00132032001 ECEBOL - GESTION OPERATIVA REF: COMISIONES PAGO 2 LC I-2022-23"/>
    <m/>
    <m/>
    <m/>
    <m/>
    <m/>
    <m/>
    <n v="2559.94"/>
    <n v="0"/>
    <s v="NO_CONCILIADO"/>
  </r>
  <r>
    <x v="74"/>
    <m/>
    <x v="74"/>
    <x v="92"/>
    <s v="S10608220003"/>
    <s v="COB"/>
    <n v="1060822"/>
    <m/>
    <s v="||TRANSFERENCIA DE FONDOS S/G. MENSAJE SWIFT NRO. 7978 DE LA FECHA, Y NOTA REMITIDA POR LA DIRECCIÓN GENERAL DE AERONAUTICA CIVIL CITE: DGAC-10774/2022 DE FECHA 31/03/2022 (HRE-TGL-5031) (SECTOR PÚBLICO) DÉBITO DE LA LIBRETA 0117012001 DGAC, REPOSICIÓN ÚTILES DE ESCRITORIO."/>
    <m/>
    <m/>
    <m/>
    <m/>
    <m/>
    <m/>
    <n v="50"/>
    <n v="0"/>
    <s v="NO_CONCILIADO"/>
  </r>
  <r>
    <x v="49"/>
    <m/>
    <x v="49"/>
    <x v="92"/>
    <s v="G22756240002"/>
    <s v="CRV"/>
    <n v="2275624"/>
    <m/>
    <s v="REGULARIZACION DE TRANSFERENCIA DEL EXTERIOR SEGUN SWIFT NO.7574 Y NO. 7573 DE FECHA 18/05/2023 ORDENANTE: BOLIVIANA DE AVIACIÓN-BOA INC REF.: FACTURA 371 RFB 2180915 25.00 FEE DEDUCTED LIB. 00525012001 LBP-TRANSPORTES AEREOS BOLIVIANOS (4030001162)"/>
    <m/>
    <m/>
    <m/>
    <m/>
    <m/>
    <m/>
    <n v="0"/>
    <n v="160764.1"/>
    <s v="NO_CONCILIADO"/>
  </r>
  <r>
    <x v="110"/>
    <m/>
    <x v="110"/>
    <x v="92"/>
    <s v="B21142440002"/>
    <s v="BOD"/>
    <n v="2114244"/>
    <m/>
    <s v="00287102001 DEP.DE CHEQ.AJENOS,RET.DE CAM.,CONCEPTO: REGISTRO POR TRANSFERENCIA DE RECURSOS DEPARTAMENTAL TARIJA (LAURO GUSTAVO MAMANI SOZA),DEP.: FPS , PROCEDENCIA: BANCO UNION S.A., CHEQUE: 1686, FECHA DE EMISION:15/05/2023"/>
    <m/>
    <m/>
    <m/>
    <m/>
    <m/>
    <m/>
    <n v="0"/>
    <n v="221"/>
    <s v="NO_CONCILIADO"/>
  </r>
  <r>
    <x v="110"/>
    <m/>
    <x v="110"/>
    <x v="92"/>
    <s v="B21142450002"/>
    <s v="BOD"/>
    <n v="2114245"/>
    <m/>
    <s v="00287102001 DEP.DE CHEQ.AJENOS,RET.DE CAM.,CONCEPTO: REGISTRO POR TRANSFERENCIA DE RECURSOS DEPARTAMENTAL TARIJA (CAJA DE SALUD CORDES),DEP.: FPS , PROCEDENCIA: BANCO UNION S.A., CHEQUE: 1687, FECHA DE EMISION:15/05/2023"/>
    <m/>
    <m/>
    <m/>
    <m/>
    <m/>
    <m/>
    <n v="0"/>
    <n v="4535.9399999999996"/>
    <s v="NO_CONCILIADO"/>
  </r>
  <r>
    <x v="57"/>
    <m/>
    <x v="57"/>
    <x v="92"/>
    <s v="B21142490002"/>
    <s v="BOD"/>
    <n v="2114249"/>
    <m/>
    <s v="00587012022 DEP.DE CHEQ.AJENOS,RET.DE CAM.,CONCEPTO: PAGO PLANILLAS 4 Y 5 - OBRA &quot;CHIMORE&quot;,DEP.: E.B.C. , PROCEDENCIA: BANCO UNION S.A., CHEQUE: 1808, FECHA DE EMISION:18/05/2023"/>
    <m/>
    <m/>
    <m/>
    <m/>
    <m/>
    <m/>
    <n v="0"/>
    <n v="442816.31"/>
    <s v="NO_CONCILIADO"/>
  </r>
  <r>
    <x v="57"/>
    <m/>
    <x v="57"/>
    <x v="92"/>
    <s v="B21142510002"/>
    <s v="BOD"/>
    <n v="2114251"/>
    <m/>
    <s v="00587012023 DEP.DE CHEQ.AJENOS,RET.DE CAM.,CONCEPTO: DEP POR ANTICIPO (PARCIAL) OBRA &quot;ICHILO&quot;,DEP.: E.B.C. , PROCEDENCIA: BANCO UNION S.A., CHEQUE: 1809, FECHA DE EMISION:18/05/2023"/>
    <m/>
    <m/>
    <m/>
    <m/>
    <m/>
    <m/>
    <n v="0"/>
    <n v="2249907.4700000002"/>
    <s v="NO_CONCILIADO"/>
  </r>
  <r>
    <x v="57"/>
    <m/>
    <x v="57"/>
    <x v="92"/>
    <s v="B21142530002"/>
    <s v="BOD"/>
    <n v="2114253"/>
    <m/>
    <s v="00587012023 DEP.DE CHEQ.AJENOS,RET.DE CAM.,CONCEPTO: P. PLANILLAS 2,3 Y 4 OBRA &quot;ICHILO&quot;,DEP.: E.B.C. , PROCEDENCIA: BANCO UNION S.A., CHEQUE: 1807, FECHA DE EMISION:18/05/2023"/>
    <m/>
    <m/>
    <m/>
    <m/>
    <m/>
    <m/>
    <n v="0"/>
    <n v="1039199.83"/>
    <s v="NO_CONCILIADO"/>
  </r>
  <r>
    <x v="57"/>
    <m/>
    <x v="57"/>
    <x v="92"/>
    <s v="B21142560002"/>
    <s v="BOD"/>
    <n v="2114256"/>
    <m/>
    <s v="00587012001 DEP.DE CHEQ.AJENOS,RET.DE CAM.,CONCEPTO: DEP PLANILLAS 4 Y 5 OBRA &quot;EL SENA&quot;,DEP.: E.B.C. , PROCEDENCIA: BANCO UNION S.A., CHEQUE: 1810, FECHA DE EMISION:18/05/2023"/>
    <m/>
    <m/>
    <m/>
    <m/>
    <m/>
    <m/>
    <n v="0"/>
    <n v="187343.74"/>
    <s v="NO_CONCILIADO"/>
  </r>
  <r>
    <x v="1"/>
    <m/>
    <x v="1"/>
    <x v="92"/>
    <s v="B21142570002"/>
    <s v="BOD"/>
    <n v="2114257"/>
    <m/>
    <s v="00099021001 DEP.DE CHEQ.AJENOS,RET.DE CAM.,CONCEPTO: EDUARDO ALTAMIRADO,DEP.: BANCO UNION S.A. , PROCEDENCIA: BANCO UNION S.A., CHEQUE: 191501, FECHA DE EMISION:18/05/2023"/>
    <m/>
    <m/>
    <m/>
    <m/>
    <m/>
    <m/>
    <n v="0"/>
    <n v="1860.4"/>
    <s v="NO_CONCILIADO"/>
  </r>
  <r>
    <x v="57"/>
    <m/>
    <x v="57"/>
    <x v="92"/>
    <s v="B21142580002"/>
    <s v="BOD"/>
    <n v="2114258"/>
    <m/>
    <s v="00587012020 DEP.DE CHEQ.AJENOS,RET.DE CAM.,CONCEPTO: PAGO PLANILLA 3 OBRA &quot;RURRENABAQUE&quot;,DEP.: E.B.C. , PROCEDENCIA: BANCO UNION S.A., CHEQUE: 1811, FECHA DE EMISION:18/05/2023"/>
    <m/>
    <m/>
    <m/>
    <m/>
    <m/>
    <m/>
    <n v="0"/>
    <n v="468532.42"/>
    <s v="NO_CONCILIADO"/>
  </r>
  <r>
    <x v="40"/>
    <m/>
    <x v="40"/>
    <x v="92"/>
    <s v="B21142620002"/>
    <s v="BOD"/>
    <n v="2114262"/>
    <m/>
    <s v="00291024201 DEP.DE CHEQ.AJENOS,RET.DE CAM.,CONCEPTO: DÉBITO AUTOMATICO AL GAD CHUQUISACA PARA PAGO DEL PROYECTO CONST. CARRETERA PADILLA - EL SALTO,DEP.: GAD CHUQUISACA , PROCEDENCIA: BANCO UNION S.A., CHEQUE: 4059, FECHA DE EMISION:17/05/2023"/>
    <m/>
    <m/>
    <m/>
    <m/>
    <m/>
    <m/>
    <n v="0"/>
    <n v="13488874.25"/>
    <s v="NO_CONCILIADO"/>
  </r>
  <r>
    <x v="91"/>
    <m/>
    <x v="91"/>
    <x v="92"/>
    <s v="B21142820002"/>
    <s v="BOD"/>
    <n v="2114282"/>
    <m/>
    <s v="00514012004 DEP.DE CHEQ.AJENOS,RET.DE CAM.,CONCEPTO: TRANSFERENCIA ENTRE CUENTAS PARA CUMPLIR CON LAS OBLIGACIONES FINANCIERAS DE LA EMPRESA,DEP.: ANDREA VARGAS ZEBALLOS ENDE , PROCEDENCIA: BANCO UNION S.A., CHEQUE: 25202, FECHA DE EMISION:17/05/2023"/>
    <m/>
    <m/>
    <m/>
    <m/>
    <m/>
    <m/>
    <n v="0"/>
    <n v="76198383.349999994"/>
    <s v="NO_CONCILIADO"/>
  </r>
  <r>
    <x v="91"/>
    <m/>
    <x v="91"/>
    <x v="92"/>
    <s v="B21142830002"/>
    <s v="BOD"/>
    <n v="2114283"/>
    <m/>
    <s v="00514012004 DEP.DE CHEQ.AJENOS,RET.DE CAM.,CONCEPTO: TRANSFERENCIA ENTRE CUENTAS PARA CUMPLIR CON LAS OBLIGACIONES FINANCIERAS DE LA EMPRESA,DEP.: ENDE , PROCEDENCIA: BANCO UNION S.A., CHEQUE: 25209, FECHA DE EMISION:17/05/2023"/>
    <m/>
    <m/>
    <m/>
    <m/>
    <m/>
    <m/>
    <n v="0"/>
    <n v="833257.73"/>
    <s v="NO_CONCILIADO"/>
  </r>
  <r>
    <x v="46"/>
    <m/>
    <x v="46"/>
    <x v="92"/>
    <s v="G22756230001"/>
    <s v="CVD"/>
    <n v="2275623"/>
    <m/>
    <s v="COBRO COSTOS DE PAPELERIA SEGUN TRANSFERENCIA DEL EXTERIOR POR ORDEN DE ENERGIA ARGENTINA S.A. REF.: INV EXA-GJA-141/23 GAS NATURAL FECHA VALOR 18/05/2023 LIB. 00513012007 YPFB - RECURSOS NACIONALIZACIÓN"/>
    <m/>
    <m/>
    <m/>
    <m/>
    <m/>
    <m/>
    <n v="50"/>
    <n v="0"/>
    <s v="NO_CONCILIADO"/>
  </r>
  <r>
    <x v="105"/>
    <m/>
    <x v="105"/>
    <x v="93"/>
    <s v="O21144900002"/>
    <s v="BOD"/>
    <n v="2114490"/>
    <m/>
    <s v="00099021001 DEPOSITO DE EFECTIVO, DEPOSITANTE: IPD-SA, CONCEPTO: POR ERROR EN DEPÓSITO A LA CUENTA DEL SIN (SERVICIOS DE IMPUESTOS NACIONALES), CUENTA DE DEPOSITO: CUENTA UNICA DEL TESORO"/>
    <m/>
    <m/>
    <m/>
    <m/>
    <m/>
    <m/>
    <n v="0"/>
    <n v="27.1"/>
    <s v="NO_CONCILIADO"/>
  </r>
  <r>
    <x v="111"/>
    <m/>
    <x v="111"/>
    <x v="93"/>
    <s v="B21144730002"/>
    <s v="BOD"/>
    <n v="2114473"/>
    <m/>
    <s v="00066011102 DEP.DE CHEQ.AJENOS,RET.DE CAM.,CONCEPTO: PAGO COMISION SUELDOS PRESTAMO BID - VIPFE,DEP.: ENDE , PROCEDENCIA: BANCO UNION S.A., CHEQUE: 25200, FECHA DE EMISION:17/05/2023"/>
    <m/>
    <m/>
    <m/>
    <m/>
    <m/>
    <m/>
    <n v="0"/>
    <n v="8489.59"/>
    <s v="NO_CONCILIADO"/>
  </r>
  <r>
    <x v="1"/>
    <m/>
    <x v="1"/>
    <x v="93"/>
    <s v="B21144920002"/>
    <s v="BOD"/>
    <n v="2114492"/>
    <m/>
    <s v="00099021001 DEP.DE CHEQ.AJENOS,RET.DE CAM.,CONCEPTO: REEMBOLSO DEL SUBSIDIO POR INCAPACIDAD TEMPORAL POR EL MES DE FEBRERO/2023-PANDO,DEP.: CONTRALORIA GENERAL DEL ESTADO , PROCEDENCIA: BANCO NACIONAL DE BOLIVIA S.A., CHEQUE: 7235560, FECHA DE EMISION:08/05/2023"/>
    <m/>
    <m/>
    <m/>
    <m/>
    <m/>
    <m/>
    <n v="0"/>
    <n v="1391.02"/>
    <s v="NO_CONCILIADO"/>
  </r>
  <r>
    <x v="1"/>
    <m/>
    <x v="1"/>
    <x v="93"/>
    <s v="B21144940002"/>
    <s v="BOD"/>
    <n v="2114494"/>
    <m/>
    <s v="00099021001 DEP.DE CHEQ.AJENOS,RET.DE CAM.,CONCEPTO: REEMBOLSO DE FONDOS POR SUBSIDIOS DE INCAPACIDAD TEMPORAL POR EL MES DE FEBRERO/2023-TARIJA,DEP.: CONTRALORIA GENERAL DEL ESTADO , PROCEDENCIA: BANCO NACIONAL DE BOLIVIA S.A., CHEQUE: 1253234, FECHA DE EMISIO"/>
    <m/>
    <m/>
    <m/>
    <m/>
    <m/>
    <m/>
    <n v="0"/>
    <n v="672.96"/>
    <s v="NO_CONCILIADO"/>
  </r>
  <r>
    <x v="14"/>
    <m/>
    <x v="14"/>
    <x v="93"/>
    <s v="B21145270002"/>
    <s v="BOD"/>
    <n v="2114527"/>
    <m/>
    <s v="00035011105 DEP.DE CHEQ.AJENOS,RET.DE CAM.,CONCEPTO: DEVOLUCION DE SUBSIDIO DE INACAPACIDAD TEMPORAL ENERO 2023 UCAS,DEP.: MINISTERIO DE ECONOMIA Y FINANZAS PUBLICAS , PROCEDENCIA: BANCO UNION S.A., CHEQUE: 956, FECHA DE EMISION:17/05/2023"/>
    <m/>
    <m/>
    <m/>
    <m/>
    <m/>
    <m/>
    <n v="0"/>
    <n v="751.14"/>
    <s v="NO_CONCILIADO"/>
  </r>
  <r>
    <x v="14"/>
    <m/>
    <x v="14"/>
    <x v="93"/>
    <s v="B21145330002"/>
    <s v="BOD"/>
    <n v="2114533"/>
    <m/>
    <s v="00035011105 DEP.DE CHEQ.AJENOS,RET.DE CAM.,CONCEPTO: DEVOLUCION DE SUBSIDIO DE INCAPACIDAD TEMPORAL NOV-2022 - UCAS,DEP.: MINISTERIO DE ECONOMIA Y FINANZAS PUBLICAS , PROCEDENCIA: BANCO UNION S.A., CHEQUE: 953, FECHA DE EMISION:17/05/2023"/>
    <m/>
    <m/>
    <m/>
    <m/>
    <m/>
    <m/>
    <n v="0"/>
    <n v="1492.75"/>
    <s v="NO_CONCILIADO"/>
  </r>
  <r>
    <x v="23"/>
    <m/>
    <x v="23"/>
    <x v="93"/>
    <s v="B21145550002"/>
    <s v="BOD"/>
    <n v="2114555"/>
    <m/>
    <s v="00099021001 DEP.DE CHEQ.AJENOS,RET.DE CAM.,CONCEPTO: DEVOLUCION IBD 2014, 2015 Y 2016,DEP.: MINISTERIO DE EDUCACION , PROCEDENCIA: BANCO UNION S.A., CHEQUE: 521, FECHA DE EMISION:11/05/2023"/>
    <m/>
    <m/>
    <m/>
    <m/>
    <m/>
    <m/>
    <n v="0"/>
    <n v="82000"/>
    <s v="NO_CONCILIADO"/>
  </r>
  <r>
    <x v="23"/>
    <m/>
    <x v="23"/>
    <x v="93"/>
    <s v="B21145560002"/>
    <s v="BOD"/>
    <n v="2114556"/>
    <m/>
    <s v="00099021001 DEP.DE CHEQ.AJENOS,RET.DE CAM.,CONCEPTO: DEVOLUCION IBD 2014, 2015 Y 2016,DEP.: MINISTERIO DE EDUCACION , PROCEDENCIA: BANCO UNION S.A., CHEQUE: 520, FECHA DE EMISION:11/05/2023"/>
    <m/>
    <m/>
    <m/>
    <m/>
    <m/>
    <m/>
    <n v="0"/>
    <n v="23000"/>
    <s v="NO_CONCILIADO"/>
  </r>
  <r>
    <x v="23"/>
    <m/>
    <x v="23"/>
    <x v="93"/>
    <s v="B21145590002"/>
    <s v="BOD"/>
    <n v="2114559"/>
    <m/>
    <s v="00099021001 DEP.DE CHEQ.AJENOS,RET.DE CAM.,CONCEPTO: DEVOLUCION BONO JUANCITO PINTO 2022,DEP.: MINISTERIO DE EDUCACION , PROCEDENCIA: BANCO UNION S.A., CHEQUE: 536, FECHA DE EMISION:15/05/2023"/>
    <m/>
    <m/>
    <m/>
    <m/>
    <m/>
    <m/>
    <n v="0"/>
    <n v="1200"/>
    <s v="NO_CONCILIADO"/>
  </r>
  <r>
    <x v="31"/>
    <m/>
    <x v="31"/>
    <x v="93"/>
    <s v="G22766360002"/>
    <s v="CRV"/>
    <n v="2276636"/>
    <m/>
    <s v="TRANSFERENCIA DEL EXTERIOR SEGUN SWIFT NO.8025 Y NO.8024 DE FECHA 19/05/2023 ORDENANTE: CARLOS MIGUEL VERA ALVARENGA (CAAGUAZU PARAGUAY) REF.: CRED S0631383091E01 - 0113218 LIB. 00597012001 RECURSOS PROPIOS VENTAS YLB"/>
    <m/>
    <m/>
    <m/>
    <m/>
    <m/>
    <m/>
    <n v="0"/>
    <n v="57624"/>
    <s v="NO_CONCILIADO"/>
  </r>
  <r>
    <x v="24"/>
    <m/>
    <x v="24"/>
    <x v="93"/>
    <s v="O21144980002"/>
    <s v="BOD"/>
    <n v="2114498"/>
    <m/>
    <s v="00086011102 DEPOSITO DE EFECTIVO, DEPOSITANTE: TRANS OIL SV S.R.L., CONCEPTO: POR CONTRAVENCIONES A LA LEY DE MEDIO AMBIENTE, CUENTA DE DEPOSITO: CUENTA UNICA DEL TESORO"/>
    <m/>
    <m/>
    <m/>
    <m/>
    <m/>
    <m/>
    <n v="0"/>
    <n v="138"/>
    <s v="NO_CONCILIADO"/>
  </r>
  <r>
    <x v="23"/>
    <m/>
    <x v="23"/>
    <x v="93"/>
    <s v="O21145020002"/>
    <s v="BOD"/>
    <n v="2114502"/>
    <m/>
    <s v="00016011101 DEPOSITO DE EFECTIVO, DEPOSITANTE: COLEGIO REPUBLICA DEL ECUADOR, CONCEPTO: USO SALON AVELINO SIÑANI, CUENTA DE DEPOSITO: CUENTA UNICA DEL TESORO"/>
    <m/>
    <m/>
    <m/>
    <m/>
    <m/>
    <m/>
    <n v="0"/>
    <n v="2000"/>
    <s v="NO_CONCILIADO"/>
  </r>
  <r>
    <x v="1"/>
    <m/>
    <x v="1"/>
    <x v="93"/>
    <s v="O21145120002"/>
    <s v="BOD"/>
    <n v="2114512"/>
    <m/>
    <s v="00099021001 DEPOSITO DE EFECTIVO, DEPOSITANTE: SENAIDA NORMA CASTRO SANCHEZ, CONCEPTO: DEVOLUCION POR PAGO DE HORAS EXTRAS, CUENTA DE DEPOSITO: CUENTA UNICA DEL TESORO"/>
    <m/>
    <m/>
    <m/>
    <m/>
    <m/>
    <m/>
    <n v="0"/>
    <n v="15302.79"/>
    <s v="NO_CONCILIADO"/>
  </r>
  <r>
    <x v="40"/>
    <m/>
    <x v="40"/>
    <x v="93"/>
    <s v="O21145180002"/>
    <s v="BOD"/>
    <n v="2114518"/>
    <m/>
    <s v="00291012002 DEPOSITO DE EFECTIVO, DEPOSITANTE: JOSE ALEJANDRO LUJAN CUESTAS, CONCEPTO: REPOSICION DE CREDENCIAL, CUENTA DE DEPOSITO: CUENTA UNICA DEL TESORO"/>
    <m/>
    <m/>
    <m/>
    <m/>
    <m/>
    <m/>
    <n v="0"/>
    <n v="70"/>
    <s v="NO_CONCILIADO"/>
  </r>
  <r>
    <x v="1"/>
    <m/>
    <x v="1"/>
    <x v="93"/>
    <s v="O21145370002"/>
    <s v="BOD"/>
    <n v="2114537"/>
    <m/>
    <s v="00099021001 DEPOSITO DE EFECTIVO, DEPOSITANTE: ROSA PAUCARA MULLIRICONA, CONCEPTO: DEV. DE PAGO EN DEMASIA DEL ART 87 DEL SR. JAVIER CHURA MUYA CON CI6131639 DE LA FAB CORRESP OCT/22, CUENTA DE DEPOSITO: CUENTA UNICA DEL TESORO"/>
    <m/>
    <m/>
    <m/>
    <m/>
    <m/>
    <m/>
    <n v="0"/>
    <n v="7716.4"/>
    <s v="NO_CONCILIADO"/>
  </r>
  <r>
    <x v="1"/>
    <m/>
    <x v="1"/>
    <x v="93"/>
    <s v="O21145390002"/>
    <s v="BOD"/>
    <n v="2114539"/>
    <m/>
    <s v="00099021001 DEPOSITO DE EFECTIVO, DEPOSITANTE: ROSA PAUCARA MULLIRICONA, CONCEPTO: DEV. DE PAGO EN DEMASIA DEL ART87 DEL SR JAVIER CHURA MUYA CON CI6131639 DELA FAB CORRESP SEP/22, CUENTA DE DEPOSITO: CUENTA UNICA DEL TESORO"/>
    <m/>
    <m/>
    <m/>
    <m/>
    <m/>
    <m/>
    <n v="0"/>
    <n v="7716.4"/>
    <s v="NO_CONCILIADO"/>
  </r>
  <r>
    <x v="39"/>
    <m/>
    <x v="39"/>
    <x v="93"/>
    <s v="O21145500002"/>
    <s v="BOD"/>
    <n v="2114550"/>
    <m/>
    <s v="00099021001 DEPOSITO DE EFECTIVO, DEPOSITANTE: FABIOLA ADRIANA MERCADO SANDI, CONCEPTO: DEVOLUCION DE VIATICOS, CUENTA DE DEPOSITO: CUENTA UNICA DEL TESORO/DJBR"/>
    <m/>
    <m/>
    <m/>
    <m/>
    <m/>
    <m/>
    <n v="0"/>
    <n v="371"/>
    <s v="NO_CONCILIADO"/>
  </r>
  <r>
    <x v="2"/>
    <m/>
    <x v="2"/>
    <x v="93"/>
    <s v="O21145520002"/>
    <s v="BOD"/>
    <n v="2114552"/>
    <m/>
    <s v="00046171101 DEPOSITO DE EFECTIVO, DEPOSITANTE: AZULIMPORT S.R.L., CONCEPTO: SANCION POR INCUMPLIMIENTO A LA NORMA, CUENTA DE DEPOSITO: CUENTA UNICA DEL TESORO"/>
    <m/>
    <m/>
    <m/>
    <m/>
    <m/>
    <m/>
    <n v="0"/>
    <n v="5000"/>
    <s v="NO_CONCILIADO"/>
  </r>
  <r>
    <x v="55"/>
    <m/>
    <x v="55"/>
    <x v="93"/>
    <s v="O21145540002"/>
    <s v="BOD"/>
    <n v="2114554"/>
    <m/>
    <s v="00099021001 DEPOSITO DE EFECTIVO, DEPOSITANTE: MINISTERIO DE GOBIERNO DIPREVCON, CONCEPTO: DEVOLUCION FONDOS DE SERVICIOS BASICOS DE RONY BORDA PREV 4/20, CUENTA DE DEPOSITO: CUENTA UNICA DEL TESORO"/>
    <m/>
    <m/>
    <m/>
    <m/>
    <m/>
    <m/>
    <n v="0"/>
    <n v="34.75"/>
    <s v="NO_CONCILIADO"/>
  </r>
  <r>
    <x v="55"/>
    <m/>
    <x v="55"/>
    <x v="93"/>
    <s v="O21145570002"/>
    <s v="BOD"/>
    <n v="2114557"/>
    <m/>
    <s v="00099021001 DEPOSITO DE EFECTIVO, DEPOSITANTE: MINISTERIO DE GOBIERNO DIPREVCON, CONCEPTO: DEVOLUCION DE FONDOS DE SERVICIOS BASICOS DE RONY BORDA PREV 64/ 21, CUENTA DE DEPOSITO: CUENTA UNICA DEL TESORO"/>
    <m/>
    <m/>
    <m/>
    <m/>
    <m/>
    <m/>
    <n v="0"/>
    <n v="47.5"/>
    <s v="NO_CONCILIADO"/>
  </r>
  <r>
    <x v="97"/>
    <m/>
    <x v="97"/>
    <x v="93"/>
    <s v="O21145600002"/>
    <s v="BOD"/>
    <n v="2114560"/>
    <m/>
    <s v="00155012001 DEPOSITO DE EFECTIVO, DEPOSITANTE: RUDDY ISRRAEL LUCANA QUISPE, CONCEPTO: DEVOLUCION DE FONDOS ASIGNADOS EN AVANCE NO RENDIDOS, CUENTA DE DEPOSITO: CUENTA UNICA DEL TESORO"/>
    <m/>
    <m/>
    <m/>
    <m/>
    <m/>
    <m/>
    <n v="0"/>
    <n v="2410"/>
    <s v="NO_CONCILIADO"/>
  </r>
  <r>
    <x v="1"/>
    <m/>
    <x v="1"/>
    <x v="93"/>
    <s v="O21145620002"/>
    <s v="BOD"/>
    <n v="2114562"/>
    <m/>
    <s v="00099021001 DEPOSITO DE EFECTIVO, DEPOSITANTE: PORFIRIO LIMACHI POMA, CONCEPTO: COBRO INDEBIDO DEVOLUCION, CUENTA DE DEPOSITO: CUENTA UNICA DEL TESORO"/>
    <m/>
    <m/>
    <m/>
    <m/>
    <m/>
    <m/>
    <n v="0"/>
    <n v="950"/>
    <s v="NO_CONCILIADO"/>
  </r>
  <r>
    <x v="82"/>
    <m/>
    <x v="82"/>
    <x v="93"/>
    <s v="O21145650002"/>
    <s v="BOD"/>
    <n v="2114565"/>
    <m/>
    <s v="00047081101 DEPOSITO DE EFECTIVO, DEPOSITANTE: JEANNETTE CABEZAS ARAMAYO, CONCEPTO: DEVOLUCION DE VIATICOS SEGUN PREVENTIVO N° 2651, CUENTA DE DEPOSITO: CUENTA UNICA DEL TESORO"/>
    <m/>
    <m/>
    <m/>
    <m/>
    <m/>
    <m/>
    <n v="0"/>
    <n v="556"/>
    <s v="NO_CONCILIADO"/>
  </r>
  <r>
    <x v="2"/>
    <m/>
    <x v="2"/>
    <x v="93"/>
    <s v="O21145720002"/>
    <s v="BOD"/>
    <n v="2114572"/>
    <m/>
    <s v="00046171101 DEPOSITO DE EFECTIVO, DEPOSITANTE: EMPRESA: REQUILAB, CONCEPTO: SANCION POR INCUMPLIMIENTO A LA NORMA SEGUN RES. ADM. N°S/041 DE FECHA 3 MARZO 2023, CUENTA DE DEPOSITO: CUENTA UNICA DEL TESORO"/>
    <m/>
    <m/>
    <m/>
    <m/>
    <m/>
    <m/>
    <n v="0"/>
    <n v="3340"/>
    <s v="NO_CONCILIADO"/>
  </r>
  <r>
    <x v="48"/>
    <m/>
    <x v="48"/>
    <x v="93"/>
    <s v="O21145730002"/>
    <s v="BOD"/>
    <n v="2114573"/>
    <m/>
    <s v="00862012001 DEPOSITO DE EFECTIVO, DEPOSITANTE: JOSE ALFREDO SEGURONDO QUENALLATA, CONCEPTO: DEVOLUCION A LA C.U.T., CUENTA DE DEPOSITO: CUENTA UNICA DEL TESORO"/>
    <m/>
    <m/>
    <m/>
    <m/>
    <m/>
    <m/>
    <n v="0"/>
    <n v="583"/>
    <s v="NO_CONCILIADO"/>
  </r>
  <r>
    <x v="60"/>
    <m/>
    <x v="60"/>
    <x v="93"/>
    <s v="O21145920002"/>
    <s v="BOD"/>
    <n v="2114592"/>
    <m/>
    <s v="00190012002 DEPOSITO DE EFECTIVO, DEPOSITANTE: SERVICIO GEOLOGICO MINERO, CONCEPTO: INGRESO POR TRANSFERENCIA DE RECURSOS DE PATENTE MINERA, CUENTA DE DEPOSITO: CUENTA UNICA DEL TESORO"/>
    <m/>
    <m/>
    <m/>
    <m/>
    <m/>
    <m/>
    <n v="0"/>
    <n v="80"/>
    <s v="NO_CONCILIADO"/>
  </r>
  <r>
    <x v="42"/>
    <m/>
    <x v="42"/>
    <x v="93"/>
    <s v="O21145970002"/>
    <s v="BOD"/>
    <n v="2114597"/>
    <m/>
    <s v="00389014301 DEPOSITO DE EFECTIVO, DEPOSITANTE: ABOTOUR LTDA., CONCEPTO: DEVOLUCION DE PASAJES, CUENTA DE DEPOSITO: CUENTA UNICA DEL TESORO"/>
    <m/>
    <m/>
    <m/>
    <m/>
    <m/>
    <m/>
    <n v="0"/>
    <n v="34"/>
    <s v="NO_CONCILIADO"/>
  </r>
  <r>
    <x v="42"/>
    <m/>
    <x v="42"/>
    <x v="93"/>
    <s v="O21145990002"/>
    <s v="BOD"/>
    <n v="2114599"/>
    <m/>
    <s v="00389014301 DEPOSITO DE EFECTIVO, DEPOSITANTE: ABOTOUR LTDA., CONCEPTO: DEVOLUCION DE PASAJES, CUENTA DE DEPOSITO: CUENTA UNICA DEL TESORO"/>
    <m/>
    <m/>
    <m/>
    <m/>
    <m/>
    <m/>
    <n v="0"/>
    <n v="1903"/>
    <s v="NO_CONCILIADO"/>
  </r>
  <r>
    <x v="30"/>
    <m/>
    <x v="30"/>
    <x v="93"/>
    <s v="O21146010002"/>
    <s v="BOD"/>
    <n v="2114601"/>
    <m/>
    <s v="00099021001 DEPOSITO DE EFECTIVO, DEPOSITANTE: KAREN ROXANA RODRIGUEZ LIMACHI, CONCEPTO: DEVOLUCION AGUINALDO GESTION 2022 DEL SEDES, CUENTA DE DEPOSITO: CUENTA UNICA DEL TESORO/DJBR"/>
    <m/>
    <m/>
    <m/>
    <m/>
    <m/>
    <m/>
    <n v="0"/>
    <n v="1607.3"/>
    <s v="NO_CONCILIADO"/>
  </r>
  <r>
    <x v="1"/>
    <m/>
    <x v="1"/>
    <x v="93"/>
    <s v="O21146710002"/>
    <s v="BOD"/>
    <n v="2114671"/>
    <m/>
    <s v="00099021001 DEPOSITO DE EFECTIVO, DEPOSITANTE: MAX FILIBERTO MENDOZA NOGALES, CONCEPTO: DEVOLUCION DE AGUINALDO 2022, CUENTA DE DEPOSITO: CUENTA UNICA DEL TESORO"/>
    <m/>
    <m/>
    <m/>
    <m/>
    <m/>
    <m/>
    <n v="0"/>
    <n v="4423"/>
    <s v="NO_CONCILIADO"/>
  </r>
  <r>
    <x v="112"/>
    <m/>
    <x v="112"/>
    <x v="93"/>
    <s v="O21146730002"/>
    <s v="BOD"/>
    <n v="2114673"/>
    <m/>
    <s v="00222012001 DEPOSITO DE EFECTIVO, DEPOSITANTE: EVA EDITH TOLABA HOYOS, CONCEPTO: DEPÓSITO CREDITO FISCAL POR FACTURA NO DECLARADA, CUENTA DE DEPOSITO: CUENTA UNICA DEL TESORO"/>
    <m/>
    <m/>
    <m/>
    <m/>
    <m/>
    <m/>
    <n v="0"/>
    <n v="59.2"/>
    <s v="NO_CONCILIADO"/>
  </r>
  <r>
    <x v="53"/>
    <m/>
    <x v="53"/>
    <x v="93"/>
    <s v="O21146770002"/>
    <s v="BOD"/>
    <n v="2114677"/>
    <m/>
    <s v="00041031107 DEPOSITO DE EFECTIVO, DEPOSITANTE: IBMETRO - ARNOLD RUDY GONZALES TERRAZAS, CONCEPTO: DEVOLUCION GASTOS DE TRANSPORTE DE PATRONES, CUENTA DE DEPOSITO: CUENTA UNICA DEL TESORO"/>
    <m/>
    <m/>
    <m/>
    <m/>
    <m/>
    <m/>
    <n v="0"/>
    <n v="86"/>
    <s v="NO_CONCILIADO"/>
  </r>
  <r>
    <x v="1"/>
    <m/>
    <x v="1"/>
    <x v="93"/>
    <s v="Q18156340002"/>
    <s v="CRV"/>
    <n v="1815634"/>
    <m/>
    <s v="NUMERO DE LIBRETA CUT: 00099021001 OPERACIÓN E18 TRANSFERENCIA DEL SISTEMA FINANCIERO POR CUENTA DE TERCEROS A LA CUT devolucion pagos de cc no cobrados enero 2023"/>
    <m/>
    <m/>
    <m/>
    <m/>
    <m/>
    <m/>
    <n v="0"/>
    <n v="172737.27"/>
    <s v="NO_CONCILIADO"/>
  </r>
  <r>
    <x v="88"/>
    <m/>
    <x v="88"/>
    <x v="93"/>
    <s v="Q18157140002"/>
    <s v="CRV"/>
    <n v="1815714"/>
    <m/>
    <s v="NUMERO DE LIBRETA CUT: 00373024105 OPERACIÓN E75 TRANSFERENCIA DE LA CUENTA FISCAL BUN A LA CUT EN MN TRANSFERENCIA DE FONDOS A SOLICITUD DE: GOB. AUT. MCPAL. SHINAHOTA , CITE: G.A.M.SH./MAE-EXT. NRO:261/2023 CUENTA CUT 3987069001 LIBRETA NÂ° 00373024105 FDI - TRANSFERENCIAS PROGRAMADAS Y/O PRO"/>
    <m/>
    <m/>
    <m/>
    <m/>
    <m/>
    <m/>
    <n v="0"/>
    <n v="413"/>
    <s v="NO_CONCILIADO"/>
  </r>
  <r>
    <x v="74"/>
    <m/>
    <x v="74"/>
    <x v="93"/>
    <s v="S10608580003"/>
    <s v="COB"/>
    <n v="1060858"/>
    <m/>
    <s v="||TRANSFERENCIA DE FONDOS S/G. MENSAJE SWIFT NRO. 8028 DE LA FECHA, Y NOTA REMITIDA POR LA DIRECCIÓN GENERAL DE AERONAUTICA CIVIL CITE: DGAC-10774/2022 DE FECHA 31/03/2022 (HRE-TGL-5031) (SECTOR PÚBLICO) DÉBITO DE LA LIBRETA 0117012001 DGAC, REPOSICIÓN ÚTILES DE ESCRITORIO."/>
    <m/>
    <m/>
    <m/>
    <m/>
    <m/>
    <m/>
    <n v="50"/>
    <n v="0"/>
    <s v="NO_CONCILIADO"/>
  </r>
  <r>
    <x v="74"/>
    <m/>
    <x v="74"/>
    <x v="93"/>
    <s v="S10608590003"/>
    <s v="COB"/>
    <n v="1060859"/>
    <m/>
    <s v="||TRANSFERENCIAS DEL EXTERIOR SEGUN MENSAJES SWIFT N° 8015 Y 8014 DE LA FECHA Y NOTA CITE: DGAC-10774/2022 DE FECHA 31/03/2022. (HRE-TGL-5031) REMITIDA POR LA DIRECCIÓN GENERAL DE AERONAUTICA CIVIL. (SECTOR PÚBLICO). DEBITO DE LA LIBRETA 0117012001 DGAC, REPOSICIÓN DE ÚTILES DE ESCRITORIO."/>
    <m/>
    <m/>
    <m/>
    <m/>
    <m/>
    <m/>
    <n v="50"/>
    <n v="0"/>
    <s v="NO_CONCILIADO"/>
  </r>
  <r>
    <x v="73"/>
    <m/>
    <x v="73"/>
    <x v="93"/>
    <s v="S10608880001"/>
    <s v="COB"/>
    <n v="1060888"/>
    <m/>
    <s v="||COMISION TRANSFERENCIA FDOS.AL EXTERIOR 0,10% S/USD 274.000.- REEMB. GASTOS COMUNICACIÓN BS220.- Y EMISION COMPROBANTE CONTABLE BS50.- REF: PAGO 1 LC I-2022-25 P/C MIN.DE DEFENSA A/F FABBRICA D'ARMI PIETRO BERETTA S.P.A. EN COMPLEMENTO A COMPROBANTE S-1060887 DE LA FECHA LIB:00020011103 MINISTERIO DE DEFENSA - INGRESOS VARIOS REF: COMISIONES PAGO 1 LC I-2022-25"/>
    <m/>
    <m/>
    <m/>
    <m/>
    <m/>
    <m/>
    <n v="2149.64"/>
    <n v="0"/>
    <s v="NO_CONCILIADO"/>
  </r>
  <r>
    <x v="58"/>
    <m/>
    <x v="58"/>
    <x v="93"/>
    <s v="S10608950001"/>
    <s v="COB"/>
    <n v="1060895"/>
    <m/>
    <s v="||COMISION TRANSFERENCIA FDOS.AL EXTERIOR 0,10% S/USD 361.884,35 REEMB. GASTOS COMUNICACIÓN BS220.- Y EMISION COMPROBANTE CONTABLE BS50.- REF: PAGO 4 LC I-2022-23 P/C ECEBOL A/F THYSSEPNKRUPP INDUSTRIAL SOLUTIONS SAU EN COMPLEMENTO A COMPROBANTE S-1060891 DE LA FECHA. LIB: 00132032001 ECEBOL - GESTION OPERATIVA REF: COMISIONES PAGO 4 LC I-2022-23."/>
    <m/>
    <m/>
    <m/>
    <m/>
    <m/>
    <m/>
    <n v="2752.5"/>
    <n v="0"/>
    <s v="NO_CONCILIADO"/>
  </r>
  <r>
    <x v="58"/>
    <m/>
    <x v="58"/>
    <x v="93"/>
    <s v="S10608970001"/>
    <s v="COB"/>
    <n v="1060897"/>
    <m/>
    <s v="||COMISION TRANSFERENCIA FDOS.AL EXTERIOR 0,10% S/USD 426.401,96 REEM. GASTOS COMUNICACIÓN BS220.- Y EMISION COMPROBANTE CONTABLE BS50.- REF: PAGO 3 LC I-2022-23 P/C ECEBOL A/F THYSSEPNKRUPP INDUSTRIAL SOLUTIONS SAU EN COMPLEMENTO A COMPROBANTE S-1060896 DE LA FECHA. LIB: 00132032001 ECEBOL - GESTION OPERATIVA REF: COMISIONES PAGO 3 LC I-2022-23"/>
    <m/>
    <m/>
    <m/>
    <m/>
    <m/>
    <m/>
    <n v="3195.1"/>
    <n v="0"/>
    <s v="NO_CONCILIADO"/>
  </r>
  <r>
    <x v="46"/>
    <m/>
    <x v="46"/>
    <x v="93"/>
    <s v="G22766350001"/>
    <s v="CVD"/>
    <n v="2276635"/>
    <m/>
    <s v="COBRO COSTOS DE PAPELERIA SEGUN TRANSFERENCIA DEL EXTERIOR POR ORDEN DE SUPERGASBRAS ENERGIA LTDA. (BR/RIO DE JANEIRO) REF.: CRED SWF OF 23/05/18 FECHA VALOR 18/05/2023 LIB. 00513062001 YPFB-OPERACIONES PLANTA DE SEPARACION DE LIQUIDOS RIO GRANDE"/>
    <m/>
    <m/>
    <m/>
    <m/>
    <m/>
    <m/>
    <n v="50"/>
    <n v="0"/>
    <s v="NO_CONCILIADO"/>
  </r>
  <r>
    <x v="31"/>
    <m/>
    <x v="31"/>
    <x v="93"/>
    <s v="G22766370001"/>
    <s v="CVD"/>
    <n v="2276637"/>
    <m/>
    <s v="COBRO COSTOS DE PAPELERIA SEGUN TRANSFERENCIA DEL EXTERIOR POR ORDEN DE CARLOS MIGUEL VERA ALVARENGA (CAAGUAZU PARAGUAY) REF.: CRED S0631383091E01 - 0113218 LIB. 00597012001 RECURSOS PROPIOS VENTAS YLB"/>
    <m/>
    <m/>
    <m/>
    <m/>
    <m/>
    <m/>
    <n v="50"/>
    <n v="0"/>
    <s v="NO_CONCILIADO"/>
  </r>
  <r>
    <x v="46"/>
    <m/>
    <x v="46"/>
    <x v="93"/>
    <s v="G22772900001"/>
    <s v="CVD"/>
    <n v="2277290"/>
    <m/>
    <s v="COBRO COSTOS DE PAPELERIA SEGUN TRANSFERENCIA DEL EXTERIOR POR ORDEN DE LATIN OIL S.A. (UY/MALDONADO) REF.: IB23E199828498 YPFB - 387 FECHA VALOR 19/05/2023 LIB. 00513062001 YPFB-OPERACIONES PLANTA DE SEPARACION DE LIQUIDOS RIO GRANDE"/>
    <m/>
    <m/>
    <m/>
    <m/>
    <m/>
    <m/>
    <n v="50"/>
    <n v="0"/>
    <s v="NO_CONCILIADO"/>
  </r>
  <r>
    <x v="46"/>
    <m/>
    <x v="46"/>
    <x v="93"/>
    <s v="G22772920001"/>
    <s v="CVD"/>
    <n v="2277292"/>
    <m/>
    <s v="COBRO COSTOS DE PAPELERIA SEGUN TRANSFERENCIA DEL EXTERIOR POR ORDEN DE OILY LUBRIFICANTES E QUIMICOS LTDA. (BR/CAMPO GRANDE) REF.: CRED INV N 007/2023 FECHA VALOR 19/05/2023 LIB. 00513062001 YPFB-OPERACIONES PLANTA DE SEPARACION DE LIQUIDOS RIO GRANDE"/>
    <m/>
    <m/>
    <m/>
    <m/>
    <m/>
    <m/>
    <n v="50"/>
    <n v="0"/>
    <s v="NO_CONCILIADO"/>
  </r>
  <r>
    <x v="46"/>
    <m/>
    <x v="46"/>
    <x v="93"/>
    <s v="G22772940001"/>
    <s v="CVD"/>
    <n v="2277294"/>
    <m/>
    <s v="COBRO COSTOS DE PAPELERIA SEGUN TRANSFERENCIA DEL EXTERIOR POR ORDEN DE OILY LUBRIFICANTES E QUIMICOS LTDA. (BR/CAMPO GRANDE) REF.: CRED INV N 008/2023 FECHA VALOR 19/05/2023 LIB. 00513012007 YPFB - RECURSOS NACIONALIZACIÓN"/>
    <m/>
    <m/>
    <m/>
    <m/>
    <m/>
    <m/>
    <n v="50"/>
    <n v="0"/>
    <s v="NO_CONCILIADO"/>
  </r>
  <r>
    <x v="46"/>
    <m/>
    <x v="46"/>
    <x v="93"/>
    <s v="G22772960001"/>
    <s v="CVD"/>
    <n v="2277296"/>
    <m/>
    <s v="COBRO COSTOS DE PAPELERIA SEGUN TRANSFERENCIA DEL EXTERIOR POR ORDEN DE OILY LUBRIFICANTES E QUIMICOS LTDA (BR/CAMPO GRANDE) REF.: CRED INV N 004/2023 FECHA VALOR 19/05/2023 LIB. 00513012007 YPFB - RECURSOS NACIONALIZACIÓN"/>
    <m/>
    <m/>
    <m/>
    <m/>
    <m/>
    <m/>
    <n v="50"/>
    <n v="0"/>
    <s v="NO_CONCILIADO"/>
  </r>
  <r>
    <x v="46"/>
    <m/>
    <x v="46"/>
    <x v="93"/>
    <s v="G22772980001"/>
    <s v="CVD"/>
    <n v="2277298"/>
    <m/>
    <s v="COBRO COSTOS DE PAPELERIA SEGUN TRANSFERENCIA DEL EXTERIOR POR ORDEN DE OILY LUBRIFICANTES E QUIMICOS LTDA. (BR/CAMPO GRANDE) REF.: CRED INV 005/2023 FECHA VALOR 19/05/2023 LIB. 00513062001 YPFB-OPERACIONES PLANTA DE SEPARACION DE LIQUIDOS RIO GRANDE"/>
    <m/>
    <m/>
    <m/>
    <m/>
    <m/>
    <m/>
    <n v="50"/>
    <n v="0"/>
    <s v="NO_CONCILIADO"/>
  </r>
  <r>
    <x v="2"/>
    <m/>
    <x v="2"/>
    <x v="94"/>
    <s v="O21149490002"/>
    <s v="BOD"/>
    <n v="2114949"/>
    <m/>
    <s v="00046171101 DEPOSITO DE EFECTIVO, DEPOSITANTE: TERAPEUTICA BOLIVIANA &quot;TERBOL S.A.&quot;, CONCEPTO: PAGO POR INFRACCION DE TRASLADO DEL ESTABLECIMIENTO SIN PREVIA COMUNICACION RESOLUCION ADM. N° S/024, CUENTA DE DEPOSITO: CUENTA UNICA DEL TESORO"/>
    <m/>
    <m/>
    <m/>
    <m/>
    <m/>
    <m/>
    <n v="0"/>
    <n v="2000"/>
    <s v="NO_CONCILIADO"/>
  </r>
  <r>
    <x v="2"/>
    <m/>
    <x v="2"/>
    <x v="94"/>
    <s v="O21149540002"/>
    <s v="BOD"/>
    <n v="2114954"/>
    <m/>
    <s v="00046171101 DEPOSITO DE EFECTIVO, DEPOSITANTE: VIIVVA INTERNATIONAL S.R.L., CONCEPTO: SANCION POR INCUMPLIMIENTO A REINSCRIPCION GESTION 2022-2023, CUENTA DE DEPOSITO: CUENTA UNICA DEL TESORO"/>
    <m/>
    <m/>
    <m/>
    <m/>
    <m/>
    <m/>
    <n v="0"/>
    <n v="1670"/>
    <s v="NO_CONCILIADO"/>
  </r>
  <r>
    <x v="57"/>
    <m/>
    <x v="57"/>
    <x v="94"/>
    <s v="O21149910002"/>
    <s v="BOD"/>
    <n v="2114991"/>
    <m/>
    <s v="00587012023 DEPOSITO DE EFECTIVO, DEPOSITANTE: SARAY ZEBALLOS HERMOSILLA E.B.C., CONCEPTO: DEVOLUCION AL COMPROBANTE N° 334 GESTION 2023, CUENTA DE DEPOSITO: CUENTA UNICA DEL TESORO"/>
    <m/>
    <m/>
    <m/>
    <m/>
    <m/>
    <m/>
    <n v="0"/>
    <n v="32.549999999999997"/>
    <s v="NO_CONCILIADO"/>
  </r>
  <r>
    <x v="57"/>
    <m/>
    <x v="57"/>
    <x v="94"/>
    <s v="O21149930002"/>
    <s v="BOD"/>
    <n v="2114993"/>
    <m/>
    <s v="00587012023 DEPOSITO DE EFECTIVO, DEPOSITANTE: SARAY ZEBALLOS HERMOSILLA E.B.C., CONCEPTO: DEVOLUCION AL COMPROBANTE N° 479 DE LA GESTION 2023, CUENTA DE DEPOSITO: CUENTA UNICA DEL TESORO"/>
    <m/>
    <m/>
    <m/>
    <m/>
    <m/>
    <m/>
    <n v="0"/>
    <n v="2000"/>
    <s v="NO_CONCILIADO"/>
  </r>
  <r>
    <x v="57"/>
    <m/>
    <x v="57"/>
    <x v="94"/>
    <s v="O21149940002"/>
    <s v="BOD"/>
    <n v="2114994"/>
    <m/>
    <s v="00587012023 DEPOSITO DE EFECTIVO, DEPOSITANTE: SARAY ZEBALLOS HERMOSILLA E.B.C., CONCEPTO: DEVOLUCION AL COMPROBANTE N° 252 GESTION 2023, CUENTA DE DEPOSITO: CUENTA UNICA DEL TESORO"/>
    <m/>
    <m/>
    <m/>
    <m/>
    <m/>
    <m/>
    <n v="0"/>
    <n v="666.78"/>
    <s v="NO_CONCILIADO"/>
  </r>
  <r>
    <x v="86"/>
    <m/>
    <x v="86"/>
    <x v="94"/>
    <s v="O21149960002"/>
    <s v="BOD"/>
    <n v="2114996"/>
    <m/>
    <s v="00070057001 DEPOSITO DE EFECTIVO, DEPOSITANTE: PROGRAMA DE APOYO AL EMPLEO II, CONCEPTO: DEVOLUCION DE FONDOS POR GASTOS DE COMISIONES BANCARIAS, GESTIONES 2020, 2021,2022, CUENTA DE DEPOSITO: CUENTA UNICA DEL TESORO"/>
    <m/>
    <m/>
    <m/>
    <m/>
    <m/>
    <m/>
    <n v="0"/>
    <n v="260.05"/>
    <s v="NO_CONCILIADO"/>
  </r>
  <r>
    <x v="86"/>
    <m/>
    <x v="86"/>
    <x v="94"/>
    <s v="O21149980002"/>
    <s v="BOD"/>
    <n v="2114998"/>
    <m/>
    <s v="00070057001 DEPOSITO DE EFECTIVO, DEPOSITANTE: PROGRAMA DE APOYO AL EMPLEO II, CONCEPTO: DEVOLUCON DE FONDOS POR REEMBOLSO DE PASAJES EN DEMASIAGESTION 2022, CUENTA DE DEPOSITO: CUENTA UNICA DEL TESORO"/>
    <m/>
    <m/>
    <m/>
    <m/>
    <m/>
    <m/>
    <n v="0"/>
    <n v="15"/>
    <s v="NO_CONCILIADO"/>
  </r>
  <r>
    <x v="24"/>
    <m/>
    <x v="24"/>
    <x v="94"/>
    <s v="O21149990002"/>
    <s v="BOD"/>
    <n v="2114999"/>
    <m/>
    <s v="00099021001 DEPOSITO DE EFECTIVO, DEPOSITANTE: JUSTINO ADAN CONDORI ARCE, CONCEPTO: DEVOLUCION FONDO EN AVANCE, CUENTA DE DEPOSITO: CUENTA UNICA DEL TESORO/DJBR"/>
    <m/>
    <m/>
    <m/>
    <m/>
    <m/>
    <m/>
    <n v="0"/>
    <n v="500"/>
    <s v="NO_CONCILIADO"/>
  </r>
  <r>
    <x v="58"/>
    <m/>
    <x v="58"/>
    <x v="94"/>
    <s v="O21150090002"/>
    <s v="BOD"/>
    <n v="2115009"/>
    <m/>
    <s v="00132042002 DEPOSITO DE EFECTIVO, DEPOSITANTE: EEPAF, CONCEPTO: DEP DE FACTURA DE BOLETA AEREA NO DECLARADA, CUENTA DE DEPOSITO: CUENTA UNICA DEL TESORO"/>
    <m/>
    <m/>
    <m/>
    <m/>
    <m/>
    <m/>
    <n v="0"/>
    <n v="2"/>
    <s v="NO_CONCILIADO"/>
  </r>
  <r>
    <x v="58"/>
    <m/>
    <x v="58"/>
    <x v="94"/>
    <s v="O21150110002"/>
    <s v="BOD"/>
    <n v="2115011"/>
    <m/>
    <s v="00132042002 DEPOSITO DE EFECTIVO, DEPOSITANTE: EEPAF, CONCEPTO: DEP DE FACTURA DE BOLETA AEREA NO DECLARADAS, CUENTA DE DEPOSITO: CUENTA UNICA DEL TESORO"/>
    <m/>
    <m/>
    <m/>
    <m/>
    <m/>
    <m/>
    <n v="0"/>
    <n v="2"/>
    <s v="NO_CONCILIADO"/>
  </r>
  <r>
    <x v="58"/>
    <m/>
    <x v="58"/>
    <x v="94"/>
    <s v="O21150130002"/>
    <s v="BOD"/>
    <n v="2115013"/>
    <m/>
    <s v="00132042002 DEPOSITO DE EFECTIVO, DEPOSITANTE: EEPAF, CONCEPTO: DEP DE FACTURA DE BOLETA AEREA NO DECLARADA, CUENTA DE DEPOSITO: CUENTA UNICA DEL TESORO"/>
    <m/>
    <m/>
    <m/>
    <m/>
    <m/>
    <m/>
    <n v="0"/>
    <n v="2"/>
    <s v="NO_CONCILIADO"/>
  </r>
  <r>
    <x v="58"/>
    <m/>
    <x v="58"/>
    <x v="94"/>
    <s v="O21150160002"/>
    <s v="BOD"/>
    <n v="2115016"/>
    <m/>
    <s v="00132042002 DEPOSITO DE EFECTIVO, DEPOSITANTE: EEPAF, CONCEPTO: DEP DE FACTURA DE BOLETAS AEREAS NO DECLARADAS, CUENTA DE DEPOSITO: CUENTA UNICA DEL TESORO"/>
    <m/>
    <m/>
    <m/>
    <m/>
    <m/>
    <m/>
    <n v="0"/>
    <n v="2"/>
    <s v="NO_CONCILIADO"/>
  </r>
  <r>
    <x v="58"/>
    <m/>
    <x v="58"/>
    <x v="94"/>
    <s v="O21150170002"/>
    <s v="BOD"/>
    <n v="2115017"/>
    <m/>
    <s v="00132042002 DEPOSITO DE EFECTIVO, DEPOSITANTE: EEPAF, CONCEPTO: DEP POR NO DECLARAR BOLETAS AEREAS, CUENTA DE DEPOSITO: CUENTA UNICA DEL TESORO"/>
    <m/>
    <m/>
    <m/>
    <m/>
    <m/>
    <m/>
    <n v="0"/>
    <n v="2"/>
    <s v="NO_CONCILIADO"/>
  </r>
  <r>
    <x v="58"/>
    <m/>
    <x v="58"/>
    <x v="94"/>
    <s v="O21150180002"/>
    <s v="BOD"/>
    <n v="2115018"/>
    <m/>
    <s v="00132042002 DEPOSITO DE EFECTIVO, DEPOSITANTE: EEPAF, CONCEPTO: DEP DE BOLETA AEREA NO DECLARADA, CUENTA DE DEPOSITO: CUENTA UNICA DEL TESORO"/>
    <m/>
    <m/>
    <m/>
    <m/>
    <m/>
    <m/>
    <n v="0"/>
    <n v="2"/>
    <s v="NO_CONCILIADO"/>
  </r>
  <r>
    <x v="2"/>
    <m/>
    <x v="2"/>
    <x v="94"/>
    <s v="O21150190002"/>
    <s v="BOD"/>
    <n v="2115019"/>
    <m/>
    <s v="00046171101 DEPOSITO DE EFECTIVO, DEPOSITANTE: ROSA EDUARDA BALDIVIEZO LLANOS-MEDIFARMA, CONCEPTO: SANCION POR INCUMPLIMIENTO A LA NORMA SANCION RESOLUCION ADMINISTRATIVA N°S/86 GESTION 2023, CUENTA DE DEPOSITO: CUENTA UNICA DEL TESORO"/>
    <m/>
    <m/>
    <m/>
    <m/>
    <m/>
    <m/>
    <n v="0"/>
    <n v="1000"/>
    <s v="NO_CONCILIADO"/>
  </r>
  <r>
    <x v="2"/>
    <m/>
    <x v="2"/>
    <x v="94"/>
    <s v="O21150260002"/>
    <s v="BOD"/>
    <n v="2115026"/>
    <m/>
    <s v="00046171101 DEPOSITO DE EFECTIVO, DEPOSITANTE: MIPRO S.R.L., CONCEPTO: PAGO A RESOLUCION ADMINISTRATIVA N° S/019, CUENTA DE DEPOSITO: CUENTA UNICA DEL TESORO"/>
    <m/>
    <m/>
    <m/>
    <m/>
    <m/>
    <m/>
    <n v="0"/>
    <n v="25000"/>
    <s v="NO_CONCILIADO"/>
  </r>
  <r>
    <x v="58"/>
    <m/>
    <x v="58"/>
    <x v="94"/>
    <s v="G22782560004"/>
    <s v="DVD"/>
    <n v="18257"/>
    <m/>
    <s v="VENTA DE DIVISAS CON TRANSFERENCIA DE FONDOS A SOLICITUD DE SERVICIO DESARROLLO EMPRESAS PUBLICAS PRODUCTIVAS SEGUN SOLICITUD 18257 REF: TRANSFERENCIA INTERNACIONAL PARA LA EMPRESA BDF INDUSTRIES SPA SEGUN CONTRATO DE VENTA CON CODIGO SEDEM/ENVIBOL/CDE/2023-046 POR LA ADQUISICION DE HORNO DE FUSION LIB. 00132072001 SEDEM-ADMINISTRACION RECAUDACION ENVIBOL EN BOLIVIANOS POR DIFERENCIAL CAMBIARIO"/>
    <m/>
    <m/>
    <m/>
    <m/>
    <m/>
    <m/>
    <n v="315.93"/>
    <n v="0"/>
    <s v="NO_CONCILIADO"/>
  </r>
  <r>
    <x v="58"/>
    <m/>
    <x v="58"/>
    <x v="94"/>
    <s v="G22782620004"/>
    <s v="DVD"/>
    <n v="18258"/>
    <m/>
    <s v="VENTA DE DIVISAS CON TRANSFERENCIA DE FONDOS A SOLICITUD DE SERVICIO DESARROLLO EMPRESAS PUBLICAS PRODUCTIVAS SEGUN SOLICITUD 18258 REF: TRANSFERENCIA INTERNACIONAL PARA LA EMPRESA BDF INDUSTRIES SPA SEGUN CONTRATO DE VENTA CON CODIGO SEDEM/ENVIBOL/CDE/2023-046 POR LA ADQUISICION DE HORNO DE FUSION LIB. 00132072001 SEDEM-ADMINISTRACION RECAUDACION ENVIBOL EN BOLIVIANOS POR DIFERENCIAL CAMBIARIO"/>
    <m/>
    <m/>
    <m/>
    <m/>
    <m/>
    <m/>
    <n v="558.59"/>
    <n v="0"/>
    <s v="NO_CONCILIADO"/>
  </r>
  <r>
    <x v="1"/>
    <m/>
    <x v="1"/>
    <x v="94"/>
    <s v="O21150320002"/>
    <s v="BOD"/>
    <n v="2115032"/>
    <m/>
    <s v="00099021001 DEPOSITO DE EFECTIVO, DEPOSITANTE: FREDY MOISES FLORES MAMANI, CONCEPTO: COBRO INDEVIDO DE PRA, CUENTA DE DEPOSITO: CUENTA UNICA DEL TESORO"/>
    <m/>
    <m/>
    <m/>
    <m/>
    <m/>
    <m/>
    <n v="0"/>
    <n v="4000"/>
    <s v="NO_CONCILIADO"/>
  </r>
  <r>
    <x v="1"/>
    <m/>
    <x v="1"/>
    <x v="94"/>
    <s v="O21150360002"/>
    <s v="BOD"/>
    <n v="2115036"/>
    <m/>
    <s v="00099021001 DEPOSITO DE EFECTIVO, DEPOSITANTE: WENDY MARIN MENDOZA, CONCEPTO: DEVOLUCION, CUENTA DE DEPOSITO: CUENTA UNICA DEL TESORO"/>
    <m/>
    <m/>
    <m/>
    <m/>
    <m/>
    <m/>
    <n v="0"/>
    <n v="550"/>
    <s v="NO_CONCILIADO"/>
  </r>
  <r>
    <x v="2"/>
    <m/>
    <x v="2"/>
    <x v="94"/>
    <s v="O21150380002"/>
    <s v="BOD"/>
    <n v="2115038"/>
    <m/>
    <s v="00046171101 DEPOSITO DE EFECTIVO, DEPOSITANTE: REDISFARMA S.R.L., CONCEPTO: SANCION POR INCUMPLIMIENTO A LA NORMA, CUENTA DE DEPOSITO: CUENTA UNICA DEL TESORO"/>
    <m/>
    <m/>
    <m/>
    <m/>
    <m/>
    <m/>
    <n v="0"/>
    <n v="10000"/>
    <s v="NO_CONCILIADO"/>
  </r>
  <r>
    <x v="26"/>
    <m/>
    <x v="26"/>
    <x v="94"/>
    <s v="O21150550002"/>
    <s v="BOD"/>
    <n v="2115055"/>
    <m/>
    <s v="00526012001 DEPOSITO DE EFECTIVO, DEPOSITANTE: BOLIVIA TV-RODRIGO GUIBARRA PARRADO, CONCEPTO: DEVOLUCION DE FONDOS EN AVANCE, CUENTA DE DEPOSITO: CUENTA UNICA DEL TESORO"/>
    <m/>
    <m/>
    <m/>
    <m/>
    <m/>
    <m/>
    <n v="0"/>
    <n v="53.7"/>
    <s v="NO_CONCILIADO"/>
  </r>
  <r>
    <x v="44"/>
    <m/>
    <x v="44"/>
    <x v="94"/>
    <s v="O21150590002"/>
    <s v="BOD"/>
    <n v="2115059"/>
    <m/>
    <s v="00099021001 DEPOSITO DE EFECTIVO, DEPOSITANTE: LUIS MARTINEZ ARISCURINAGA, CONCEPTO: REVERSION TOTAL DE BOLETA DE HABER MENSUAL, CUENTA DE DEPOSITO: CUENTA UNICA DEL TESORO/DJBR"/>
    <m/>
    <m/>
    <m/>
    <m/>
    <m/>
    <m/>
    <n v="0"/>
    <n v="3888.54"/>
    <s v="NO_CONCILIADO"/>
  </r>
  <r>
    <x v="1"/>
    <m/>
    <x v="1"/>
    <x v="94"/>
    <s v="O21150620002"/>
    <s v="BOD"/>
    <n v="2115062"/>
    <m/>
    <s v="00099021001 DEPOSITO DE EFECTIVO, DEPOSITANTE: LUCRECIA VELARDE VDA DE FLORES, CONCEPTO: NUEVAS NUPCIAS, CUENTA DE DEPOSITO: CUENTA UNICA DEL TESORO"/>
    <m/>
    <m/>
    <m/>
    <m/>
    <m/>
    <m/>
    <n v="0"/>
    <n v="1500"/>
    <s v="NO_CONCILIADO"/>
  </r>
  <r>
    <x v="44"/>
    <m/>
    <x v="44"/>
    <x v="94"/>
    <s v="O21150640002"/>
    <s v="BOD"/>
    <n v="2115064"/>
    <m/>
    <s v="00099021001 DEPOSITO DE EFECTIVO, DEPOSITANTE: GUADALUPE QUITO MAMANI, CONCEPTO: REVERSION DE BOLETA HABER MENSUAL, CUENTA DE DEPOSITO: CUENTA UNICA DEL TESORO/DJBR"/>
    <m/>
    <m/>
    <m/>
    <m/>
    <m/>
    <m/>
    <n v="0"/>
    <n v="4455.43"/>
    <s v="NO_CONCILIADO"/>
  </r>
  <r>
    <x v="53"/>
    <m/>
    <x v="53"/>
    <x v="94"/>
    <s v="O21150680002"/>
    <s v="BOD"/>
    <n v="2115068"/>
    <m/>
    <s v="00041031107 DEPOSITO DE EFECTIVO, DEPOSITANTE: MARCO ANTONIO GALLARDO MARTINEZ, CONCEPTO: DEVOLUCION DE RECURSOS NO UTILIZADOS (PASAJES), CUENTA DE DEPOSITO: CUENTA UNICA DEL TESORO"/>
    <m/>
    <m/>
    <m/>
    <m/>
    <m/>
    <m/>
    <n v="0"/>
    <n v="135"/>
    <s v="NO_CONCILIADO"/>
  </r>
  <r>
    <x v="53"/>
    <m/>
    <x v="53"/>
    <x v="94"/>
    <s v="O21150710002"/>
    <s v="BOD"/>
    <n v="2115071"/>
    <m/>
    <s v="00041031107 DEPOSITO DE EFECTIVO, DEPOSITANTE: OMAR CESAR CALLISAYA MAMANI, CONCEPTO: DEVOLUCION DE RECURSOS NO UTILIZADOS - PASAJES TERRESTRES, CUENTA DE DEPOSITO: CUENTA UNICA DEL TESORO"/>
    <m/>
    <m/>
    <m/>
    <m/>
    <m/>
    <m/>
    <n v="0"/>
    <n v="45"/>
    <s v="NO_CONCILIADO"/>
  </r>
  <r>
    <x v="53"/>
    <m/>
    <x v="53"/>
    <x v="94"/>
    <s v="O21150720002"/>
    <s v="BOD"/>
    <n v="2115072"/>
    <m/>
    <s v="00041031107 DEPOSITO DE EFECTIVO, DEPOSITANTE: DANIELA FLORES AGUILAR, CONCEPTO: DEVOLUCION PASAJES DE VIATICOS, CUENTA DE DEPOSITO: CUENTA UNICA DEL TESORO"/>
    <m/>
    <m/>
    <m/>
    <m/>
    <m/>
    <m/>
    <n v="0"/>
    <n v="210"/>
    <s v="NO_CONCILIADO"/>
  </r>
  <r>
    <x v="46"/>
    <m/>
    <x v="46"/>
    <x v="94"/>
    <s v="G22785450003"/>
    <s v="CVD"/>
    <n v="2278545"/>
    <m/>
    <s v="TRANSFERENCIA DE FONDOS AL EXTERIOR A SOLICITUD DE YACIMIENTOS PETROLIFEROS FISCALES BOLIVIANOS SEGUN SOLICITUD YPFB-0040-2023 REF: PAGO A REPRESENTACION DE YPFB EN ARGENTINA PARA CUBRIR GASTOS OPERATIVOS 2DO TRIMESTRE 2023 LIB. 00513012003 LBP-YPFB (2011349681373)"/>
    <m/>
    <m/>
    <m/>
    <m/>
    <m/>
    <m/>
    <n v="754.45"/>
    <n v="0"/>
    <s v="NO_CONCILIADO"/>
  </r>
  <r>
    <x v="31"/>
    <m/>
    <x v="31"/>
    <x v="94"/>
    <s v="G22788280002"/>
    <s v="CRV"/>
    <n v="2278828"/>
    <m/>
    <s v="TRANSFERENCIA DEL EXTERIOR SEGUN SWIFT NO.8131 Y NO.8130 DE FECHA 22/05/2023 ORDENANTE: BRASILQUIMICA INDUSTRIA E COMERCIO LTDA REF.: CRED SWF OF 23/05/22 LIB. 00597012001 RECURSOS PROPIOS VENTAS YLB"/>
    <m/>
    <m/>
    <m/>
    <m/>
    <m/>
    <m/>
    <n v="0"/>
    <n v="514500"/>
    <s v="NO_CONCILIADO"/>
  </r>
  <r>
    <x v="79"/>
    <m/>
    <x v="79"/>
    <x v="94"/>
    <s v="G22788360002"/>
    <s v="CRV"/>
    <n v="2278836"/>
    <m/>
    <s v="REGULARIZACION DE TRANSFERENCIA DEL EXTERIOR SEGUN SWIFT NO.7954 DE FECHA 22/05/2023 ORDENANTE: EMBAJADA DE BOLIVIA EN ITALIA ROMA REF.: RECAUDACIONES GESTORÍA CONSULAR ABRIL 2023 LIB. 00010011102 MIN.RELACIONES EXTERIORES - GESTORIA CONSULAR LEY Nº 3108"/>
    <m/>
    <m/>
    <m/>
    <m/>
    <m/>
    <m/>
    <n v="0"/>
    <n v="16692.37"/>
    <s v="NO_CONCILIADO"/>
  </r>
  <r>
    <x v="79"/>
    <m/>
    <x v="79"/>
    <x v="94"/>
    <s v="G22788370001"/>
    <s v="CVD"/>
    <n v="2278837"/>
    <m/>
    <s v="COBRO COSTOS DE PAPELERIA POR REGULARIZACION DE TRANSFERENCIA DEL EXTERIOR POR ORDEN DE EMBAJADA DE BOLIVIA EN ITALIA ROMA REF.: RECAUDACIONES GESTORÍA CONSULAR ABRIL 2023 LIB. 00010011102 MIN.RELACIONES EXTERIORES - GESTORIA CONSULAR LEY Nº 3108"/>
    <m/>
    <m/>
    <m/>
    <m/>
    <m/>
    <m/>
    <n v="50"/>
    <n v="0"/>
    <s v="NO_CONCILIADO"/>
  </r>
  <r>
    <x v="46"/>
    <m/>
    <x v="46"/>
    <x v="94"/>
    <s v="G22788350001"/>
    <s v="CVD"/>
    <n v="2278835"/>
    <m/>
    <s v="COBRO COSTOS DE PAPELERIA SEGUN TRANSFERENCIA DEL EXTERIOR POR ORDEN DE ENERGÍA ARGENTINA SA REF.: INV EXA-GJA-142/23 GAS NATURAL FECHA VALOR 19/05/2023 LIB. 00513012007 YPFB - RECURSOS NACIONALIZACIÓN"/>
    <m/>
    <m/>
    <m/>
    <m/>
    <m/>
    <m/>
    <n v="50"/>
    <n v="0"/>
    <s v="NO_CONCILIADO"/>
  </r>
  <r>
    <x v="46"/>
    <m/>
    <x v="46"/>
    <x v="94"/>
    <s v="G22788330001"/>
    <s v="CVD"/>
    <n v="2278833"/>
    <m/>
    <s v="COBRO COSTOS DE PAPELERIA SEGUN TRANSFERENCIA DEL EXTERIOR POR ORDEN DE ENERGIA ARGENTINA SA REF.: INV EXA-GJA-141/23 GAS NATURAL FECHA VALOR 19/05/2023 LIB. 00513012007 YPFB - RECURSOS NACIONALIZACIÓN"/>
    <m/>
    <m/>
    <m/>
    <m/>
    <m/>
    <m/>
    <n v="50"/>
    <n v="0"/>
    <s v="NO_CONCILIADO"/>
  </r>
  <r>
    <x v="46"/>
    <m/>
    <x v="46"/>
    <x v="94"/>
    <s v="G22788310001"/>
    <s v="CVD"/>
    <n v="2278831"/>
    <m/>
    <s v="COBRO COSTOS DE PAPELERIA SEGUN TRANSFERENCIA DEL EXTERIOR POR ORDEN DE COPA ENERGIA DISTRIBUIDORA DE GAS S A (SAO PAULO BRASIL) REF.: CRED INV 819, 820, 821, 822, 826, 829 LIB. 00513062001 YPFB-OPERACIONES PLANTA DE SEPARACION DE LIQUIDOS RIO GRANDE"/>
    <m/>
    <m/>
    <m/>
    <m/>
    <m/>
    <m/>
    <n v="50"/>
    <n v="0"/>
    <s v="NO_CONCILIADO"/>
  </r>
  <r>
    <x v="31"/>
    <m/>
    <x v="31"/>
    <x v="94"/>
    <s v="G22788290001"/>
    <s v="CVD"/>
    <n v="2278829"/>
    <m/>
    <s v="COBRO COSTOS DE PAPELERIA SEGUN TRANSFERENCIA DEL EXTERIOR POR ORDEN DE BRASILQUIMICA INDUSTRIA E COMERCIO LTDA REF.: CRED SWF OF 23/05/22 LIB. 00597012001 RECURSOS PROPIOS VENTAS YLB"/>
    <m/>
    <m/>
    <m/>
    <m/>
    <m/>
    <m/>
    <n v="50"/>
    <n v="0"/>
    <s v="NO_CONCILIADO"/>
  </r>
  <r>
    <x v="84"/>
    <m/>
    <x v="84"/>
    <x v="94"/>
    <s v="B21149520002"/>
    <s v="BOD"/>
    <n v="2114952"/>
    <m/>
    <s v="00591012001 DEP.DE CHEQ.AJENOS,RET.DE CAM.,CONCEPTO: DEPÓSITOS NO IDENTIFICADOS POR ALQUILERES Y PUBLICIDAD GESTION 2022 SG-HR MT/2022-06677 Y DOC.ADJ,DEP.: EMP. ESTATAL DE TRANSPORTE POR CABLE MI TELEFERICO"/>
    <m/>
    <m/>
    <m/>
    <m/>
    <m/>
    <m/>
    <n v="0"/>
    <n v="931372.08"/>
    <s v="NO_CONCILIADO"/>
  </r>
  <r>
    <x v="84"/>
    <m/>
    <x v="84"/>
    <x v="94"/>
    <s v="B21149550002"/>
    <s v="BOD"/>
    <n v="2114955"/>
    <m/>
    <s v="00591012001 DEP.DE CHEQ.AJENOS,RET.DE CAM.,CONCEPTO: DEPÓSITOS NO IDENTIFICADOS POR ALQUILERES Y PUBLICIDAD GESTION 2023 SG HR MT/2023-01787 Y DOC. ADJ,DEP.: EM. ESTATAL DE TRANSPORTE POR CABLE MI TELEFERICO"/>
    <m/>
    <m/>
    <m/>
    <m/>
    <m/>
    <m/>
    <n v="0"/>
    <n v="69246.070000000007"/>
    <s v="NO_CONCILIADO"/>
  </r>
  <r>
    <x v="24"/>
    <m/>
    <x v="24"/>
    <x v="94"/>
    <s v="B21149560002"/>
    <s v="BOD"/>
    <n v="2114956"/>
    <m/>
    <s v="00086054104 DEP.DE CHEQ.AJENOS,RET.DE CAM.,CONCEPTO: DEP. 50% DE LA CONTRAPARTE DEL PROYECTO CONSTRUCCION DEL SISTEMA DE ALCANTARILLADO Y PTAR DEL MMAYA,DEP.: GOBIERNO AUTONOMO MUNICIPAL DE LAJA"/>
    <m/>
    <m/>
    <m/>
    <m/>
    <m/>
    <m/>
    <n v="0"/>
    <n v="681309.22"/>
    <s v="NO_CONCILIADO"/>
  </r>
  <r>
    <x v="93"/>
    <m/>
    <x v="93"/>
    <x v="94"/>
    <s v="B21149600002"/>
    <s v="BOD"/>
    <n v="2114960"/>
    <m/>
    <s v="00578012002 DEP.DE CHEQ.AJENOS,RET.DE CAM.,CONCEPTO: REVERSION,DEP.: BOLIVIANA DE AVIACION , PROCEDENCIA: BANCO UNION S.A., CHEQUE: 16558, FECHA DE EMISION:22/05/2023"/>
    <m/>
    <m/>
    <m/>
    <m/>
    <m/>
    <m/>
    <n v="0"/>
    <n v="2813.53"/>
    <s v="NO_CONCILIADO"/>
  </r>
  <r>
    <x v="93"/>
    <m/>
    <x v="93"/>
    <x v="94"/>
    <s v="B21149630002"/>
    <s v="BOD"/>
    <n v="2114963"/>
    <m/>
    <s v="00578012002 DEP.DE CHEQ.AJENOS,RET.DE CAM.,CONCEPTO: REVERSION,DEP.: BOLIVIANA DE AVIACION , PROCEDENCIA: BANCO UNION S.A., CHEQUE: 16557, FECHA DE EMISION:22/05/2023"/>
    <m/>
    <m/>
    <m/>
    <m/>
    <m/>
    <m/>
    <n v="0"/>
    <n v="2903.78"/>
    <s v="NO_CONCILIADO"/>
  </r>
  <r>
    <x v="100"/>
    <m/>
    <x v="100"/>
    <x v="94"/>
    <s v="B21149710002"/>
    <s v="BOD"/>
    <n v="2114971"/>
    <m/>
    <s v="00680012001 DEP.DE CHEQ.AJENOS,RET.DE CAM.,CONCEPTO: DEVOLUCION PARCIAL VIATICOS VIAJE A SUCRE,DEP.: CONTRALORIA GENERAL DEL ESTADO , PROCEDENCIA: BANCO UNION S.A., CHEQUE: 8489, FECHA DE EMISION:17/05/2023"/>
    <m/>
    <m/>
    <m/>
    <m/>
    <m/>
    <m/>
    <n v="0"/>
    <n v="742"/>
    <s v="NO_CONCILIADO"/>
  </r>
  <r>
    <x v="100"/>
    <m/>
    <x v="100"/>
    <x v="94"/>
    <s v="B21149770002"/>
    <s v="BOD"/>
    <n v="2114977"/>
    <m/>
    <s v="00680012001 DEP.DE CHEQ.AJENOS,RET.DE CAM.,CONCEPTO: DEPÓSITOS NO IDENTIFICADOS DEL 15/04/2023,DEP.: CONTRALORIA GENERAL DEL ESTADO , PROCEDENCIA: BANCO UNION S.A., CHEQUE: 8488, FECHA DE EMISION:17/05/2023"/>
    <m/>
    <m/>
    <m/>
    <m/>
    <m/>
    <m/>
    <n v="0"/>
    <n v="120"/>
    <s v="NO_CONCILIADO"/>
  </r>
  <r>
    <x v="100"/>
    <m/>
    <x v="100"/>
    <x v="94"/>
    <s v="B21149790002"/>
    <s v="BOD"/>
    <n v="2114979"/>
    <m/>
    <s v="00680012001 DEP.DE CHEQ.AJENOS,RET.DE CAM.,CONCEPTO: DEPÓSITOS NO IDENTIFICADOS DEL 31/03/2023,DEP.: CONTRALORIA GENERAL DEL ESTADO , PROCEDENCIA: BANCO UNION S.A., CHEQUE: 8487, FECHA DE EMISION:17/05/2023"/>
    <m/>
    <m/>
    <m/>
    <m/>
    <m/>
    <m/>
    <n v="0"/>
    <n v="120"/>
    <s v="NO_CONCILIADO"/>
  </r>
  <r>
    <x v="2"/>
    <m/>
    <x v="2"/>
    <x v="94"/>
    <s v="B21149890002"/>
    <s v="BOD"/>
    <n v="2114989"/>
    <m/>
    <s v="00046021109 DEP.DE CHEQ.AJENOS,RET.DE CAM.,CONCEPTO: EJECUCION BOLETA DE SERIEDAD DE PROPUESTA,DEP.: MINISTERIO DE SALUD Y DEPORTES , PROCEDENCIA: BANCO NACIONAL DE BOLIVIA S.A., CHEQUE: 111277, FECHA DE EMISION:16/05/2023"/>
    <m/>
    <m/>
    <m/>
    <m/>
    <m/>
    <m/>
    <n v="0"/>
    <n v="980"/>
    <s v="NO_CONCILIADO"/>
  </r>
  <r>
    <x v="57"/>
    <m/>
    <x v="57"/>
    <x v="94"/>
    <s v="B21150040002"/>
    <s v="BOD"/>
    <n v="2115004"/>
    <m/>
    <s v="00587012001 DEP.DE CHEQ.AJENOS,RET.DE CAM.,CONCEPTO: DEP. PLANILLA 3-RIBERALTA,DEP.: E.B.C. , PROCEDENCIA: BANCO UNION S.A., CHEQUE: 1814, FECHA DE EMISION:22/05/2023"/>
    <m/>
    <m/>
    <m/>
    <m/>
    <m/>
    <m/>
    <n v="0"/>
    <n v="2956840.13"/>
    <s v="NO_CONCILIADO"/>
  </r>
  <r>
    <x v="31"/>
    <m/>
    <x v="31"/>
    <x v="94"/>
    <s v="S10609750001"/>
    <s v="COB"/>
    <n v="1060975"/>
    <m/>
    <s v="||AMPLIACION DE VALIDEZ 0,15% S/USD5.720.706,82.-POR 92 DIAS,REEMBS.GSTS.COMUNICACION BS220.-Y EMISION COMP.CONTABLE BS50.-,S/G NOTA YLB-PEE-0498/2023,16/05/2023.REF.:I-2019-35 P/C YACIMIENTOS DE LITIO BOLIVIANOS-YLB A/F CHINA MACHINERY ENGINEERING CORPORATION-CMEC. LIB.00597029201 YLB- PRODUCCION PLANTA INDUSTRIAL DES. INT. SALAR UYUNI REF.:ENMIENDA 6 LC I-2019-35"/>
    <m/>
    <m/>
    <m/>
    <m/>
    <m/>
    <m/>
    <n v="15313.57"/>
    <n v="0"/>
    <s v="NO_CONCILIADO"/>
  </r>
  <r>
    <x v="58"/>
    <m/>
    <x v="58"/>
    <x v="94"/>
    <s v="G22790840004"/>
    <s v="DVD"/>
    <n v="18259"/>
    <m/>
    <s v="VENTA DE DIVISAS CON TRANSFERENCIA DE FONDOS A SOLICITUD DE SERVICIO DESARROLLO EMPRESAS PUBLICAS PRODUCTIVAS SEGUN SOLICITUD 18259 REF: TRANSFERENCIA INTERNACIONAL PARA LA EMPRESA BDF INDUSTRIES SPA SEGUN CONTRATO DE VENTA CON CODIGO SEDEM/ENVIBOL/CDE/2023-046 POR LA ADQUISICION DE HORNO DE FUSION LIB. 00132072001 SEDEM-ADMINISTRACION RECAUDACION ENVIBOL EN BOLIVIANOS POR DIFERENCIAL CAMBIARIO"/>
    <m/>
    <m/>
    <m/>
    <m/>
    <m/>
    <m/>
    <n v="6274.14"/>
    <n v="0"/>
    <s v="NO_CONCILIADO"/>
  </r>
  <r>
    <x v="74"/>
    <m/>
    <x v="74"/>
    <x v="94"/>
    <s v="S10610150003"/>
    <s v="COB"/>
    <n v="1061015"/>
    <m/>
    <s v="||REGULARIZACIÓN DE NUESTRA OPERACIÓN N°1060732 DE FECHA 17/05/23 SEGÚN NOTA CITE: DGAC/2895/2023 (HRE-TSO-789) DE LA FECHA Y DGAC-10774/2022 (HRE-TGL-5031) DE FECHA 31/3/2022 ENVIADAS POR LA DIRECCIÓN GENERAL DE AERONÁUTICA CIVIL. (SECTOR PÚBLICO) DÉBITO DE LA LIBRETA 0117012001 DGAC, REPOSICIÓN DE ÚTILES DE ESCRITORIO."/>
    <m/>
    <m/>
    <m/>
    <m/>
    <m/>
    <m/>
    <n v="50"/>
    <n v="0"/>
    <s v="NO_CONCILIADO"/>
  </r>
  <r>
    <x v="31"/>
    <m/>
    <x v="31"/>
    <x v="94"/>
    <s v="S10609920001"/>
    <s v="COB"/>
    <n v="1060992"/>
    <m/>
    <s v="COBRO DE||COSTO ÚTILES DE ESCRITORIO SG. CORREO ADJUNTO POR EL REGISTRO DE 3 COMPROBANTES CONTABLES DE LA FECHA COBRO DE CAPITAL E INTERESES CRÉD. EXT. YLB PROYECTO IMPLEMENTACIÓN DEL CENTRO DE INV., DESARROLLO Y PILOTAJE CIDYP (3 DESEMB.) CONT. SANO N° 33/2014 Y MODIF. COSTO ÚTILES DE ESCRITORIO DE LA CUT, LIBRETA N°00597012001 RECURSOS PROPIOS VENTAS YLB"/>
    <m/>
    <m/>
    <m/>
    <m/>
    <m/>
    <m/>
    <n v="150"/>
    <n v="0"/>
    <s v="NO_CONCILIADO"/>
  </r>
  <r>
    <x v="74"/>
    <m/>
    <x v="74"/>
    <x v="94"/>
    <s v="S10609630003"/>
    <s v="COB"/>
    <n v="1060963"/>
    <m/>
    <s v="||TRANSFERENCIA DE FONDOS SEGÚN MENSAJES SWIFT N°8061 Y 8060 DE LA FECHA Y NOTA CITE: DGAC-10774/2022 (HRE-TGL-5031) DE FECHA 31/3/2022 DE LA DIRECCIÓN GENERAL DE AERONÁUTICA CIVIL. (SECTOR PÚBLICO). DÉBITO DE LA LIBRETA 0117012001 DGAC, REPOSICIÓN DE ÚTILES DE ESCRITORIO."/>
    <m/>
    <m/>
    <m/>
    <m/>
    <m/>
    <m/>
    <n v="50"/>
    <n v="0"/>
    <s v="NO_CONCILIADO"/>
  </r>
  <r>
    <x v="74"/>
    <m/>
    <x v="74"/>
    <x v="94"/>
    <s v="S10610160003"/>
    <s v="COB"/>
    <n v="1061016"/>
    <m/>
    <s v="||REGULARIZACIÓN DE NUESTRA OPERACIÓN NRO.1060791 DE F.18/05/2023 EN ATENCIÓN A NOTAS REMITIDA POR LA DIRECCIÓN GENERAL DE AERONAUTICA CIVIL CITE:DGAC-2895/2023 DE F.22/05/2023 (HRE-TSO-789) ORIGINAL CURSA EN COMPROBANTE NRO.1061015 Y DGAC-10774/2022 DE FECHA 31/03/2022 (HRE-TGL-5031). DÉBITO DE LA LIBRETA 0117012001 DGAC, REPOSICIÓN ÚTILES DE ESCRITORIO."/>
    <m/>
    <m/>
    <m/>
    <m/>
    <m/>
    <m/>
    <n v="50"/>
    <n v="0"/>
    <s v="NO_CONCILIADO"/>
  </r>
  <r>
    <x v="74"/>
    <m/>
    <x v="74"/>
    <x v="94"/>
    <s v="S10610170003"/>
    <s v="COB"/>
    <n v="1061017"/>
    <m/>
    <s v="||REGULARIZACION DE NUESTRA OPERACION N°1060745 DE F.17/5/2023 S/G NOTAS CITE: DGAC/2895/2023 DE F.22/5/2023 (HRE-TSO-789) (ORIG. CURSA EN CBTE N°1061015) Y CITE: DGAC-10774/2022 DE F.31/03/2022 (HRE-TGL-5031) REMITIDAS POR LA DIRECCIÓN GENERAL DE AERONAUTICA CIVIL. (SECTOR PÚBLICO) DEBITO DE LA LIBRETA 0117012001 DGAC, REPOSICIÓN DE ÚTILES DE ESCRITORIO."/>
    <m/>
    <m/>
    <m/>
    <m/>
    <m/>
    <m/>
    <n v="50"/>
    <n v="0"/>
    <s v="NO_CONCILIADO"/>
  </r>
  <r>
    <x v="2"/>
    <m/>
    <x v="2"/>
    <x v="95"/>
    <s v="O21152380002"/>
    <s v="BOD"/>
    <n v="2115238"/>
    <m/>
    <s v="00046171101 DEPOSITO DE EFECTIVO, DEPOSITANTE: QUIALMED, CONCEPTO: VENTA DE SERVICIOS, CUENTA DE DEPOSITO: CUENTA UNICA DEL TESORO"/>
    <m/>
    <m/>
    <m/>
    <m/>
    <m/>
    <m/>
    <n v="0"/>
    <n v="10000"/>
    <s v="NO_CONCILIADO"/>
  </r>
  <r>
    <x v="53"/>
    <m/>
    <x v="53"/>
    <x v="95"/>
    <s v="O21152460002"/>
    <s v="BOD"/>
    <n v="2115246"/>
    <m/>
    <s v="00041031107 DEPOSITO DE EFECTIVO, DEPOSITANTE: JOSE LUIS CHURA QUISPE - IBMETRO, CONCEPTO: DEVOLUCION DE GASTOS DE TRANSPORTE TERRESTRE, CUENTA DE DEPOSITO: CUENTA UNICA DEL TESORO"/>
    <m/>
    <m/>
    <m/>
    <m/>
    <m/>
    <m/>
    <n v="0"/>
    <n v="80"/>
    <s v="NO_CONCILIADO"/>
  </r>
  <r>
    <x v="55"/>
    <m/>
    <x v="55"/>
    <x v="95"/>
    <s v="O21152520002"/>
    <s v="BOD"/>
    <n v="2115252"/>
    <m/>
    <s v="00015011107 DEPOSITO DE EFECTIVO, DEPOSITANTE: PROMID, CONCEPTO: PAGO CONSUMO AGUA POTABLE MAYO/23, CUENTA DE DEPOSITO: CUENTA UNICA DEL TESORO"/>
    <m/>
    <m/>
    <m/>
    <m/>
    <m/>
    <m/>
    <n v="0"/>
    <n v="359.96"/>
    <s v="NO_CONCILIADO"/>
  </r>
  <r>
    <x v="107"/>
    <m/>
    <x v="107"/>
    <x v="95"/>
    <s v="O21152600002"/>
    <s v="BOD"/>
    <n v="2115260"/>
    <m/>
    <s v="00099021001 DEPOSITO DE EFECTIVO, DEPOSITANTE: ALEXANDER FERNANDEZ UÑOJA CI: 6229021 S.C., CONCEPTO: REPOSICION COMBUSTIBLE EESS EL PARI, CUENTA DE DEPOSITO: CUENTA UNICA DEL TESORO/DJBR"/>
    <m/>
    <m/>
    <m/>
    <m/>
    <m/>
    <m/>
    <n v="0"/>
    <n v="0.77"/>
    <s v="NO_CONCILIADO"/>
  </r>
  <r>
    <x v="55"/>
    <m/>
    <x v="55"/>
    <x v="95"/>
    <s v="O21152530002"/>
    <s v="BOD"/>
    <n v="2115253"/>
    <m/>
    <s v="00015011107 DEPOSITO DE EFECTIVO, DEPOSITANTE: PROMID, CONCEPTO: PAGO CONSUMO ENERGIA ELECTRICA MAYO/23, CUENTA DE DEPOSITO: CUENTA UNICA DEL TESORO"/>
    <m/>
    <m/>
    <m/>
    <m/>
    <m/>
    <m/>
    <n v="0"/>
    <n v="348.39"/>
    <s v="NO_CONCILIADO"/>
  </r>
  <r>
    <x v="2"/>
    <m/>
    <x v="2"/>
    <x v="95"/>
    <s v="O21152540002"/>
    <s v="BOD"/>
    <n v="2115254"/>
    <m/>
    <s v="00046171101 DEPOSITO DE EFECTIVO, DEPOSITANTE: TECHNOLOGY KEEPER GROUP LTDA., CONCEPTO: POR SANCION PECUNARIA, CUENTA DE DEPOSITO: CUENTA UNICA DEL TESORO"/>
    <m/>
    <m/>
    <m/>
    <m/>
    <m/>
    <m/>
    <n v="0"/>
    <n v="500"/>
    <s v="NO_CONCILIADO"/>
  </r>
  <r>
    <x v="72"/>
    <m/>
    <x v="72"/>
    <x v="95"/>
    <s v="O21152550002"/>
    <s v="BOD"/>
    <n v="2115255"/>
    <m/>
    <s v="00099021001 DEPOSITO DE EFECTIVO, DEPOSITANTE: MINISTERIO DE OBRAS PUBLICAS SERVICIOS Y VIVIENDA, CONCEPTO: PAGO POR SERVICIO DE AGUA POTABLE DE OFICINAS DE ARCHIVO CENTRAL CORRESPONDIENTES AL MES DE ABRIL, CUENTA DE DEPOSITO: CUENTA UNICA DEL TESORO"/>
    <m/>
    <m/>
    <m/>
    <m/>
    <m/>
    <m/>
    <n v="0"/>
    <n v="219.57"/>
    <s v="NO_CONCILIADO"/>
  </r>
  <r>
    <x v="40"/>
    <m/>
    <x v="40"/>
    <x v="95"/>
    <s v="O21152670002"/>
    <s v="BOD"/>
    <n v="2115267"/>
    <m/>
    <s v="00291012006 DEPOSITO DE EFECTIVO, DEPOSITANTE: INDUSTRIAS DEL ORIENTE SRL., CONCEPTO: PAGO POR LA CUOTA DE LA ABC ANUAL, CUENTA DE DEPOSITO: CUENTA UNICA DEL TESORO"/>
    <m/>
    <m/>
    <m/>
    <m/>
    <m/>
    <m/>
    <n v="0"/>
    <n v="7516.8"/>
    <s v="NO_CONCILIADO"/>
  </r>
  <r>
    <x v="73"/>
    <m/>
    <x v="73"/>
    <x v="95"/>
    <s v="O21152710002"/>
    <s v="BOD"/>
    <n v="2115271"/>
    <m/>
    <s v="00020031101 DEPOSITO DE EFECTIVO, DEPOSITANTE: FLORES CESPEDES JOEL RAMBERT, CONCEPTO: REVERSION: VIATICOS DEVENG. 55, CUENTA DE DEPOSITO: CUENTA UNICA DEL TESORO"/>
    <m/>
    <m/>
    <m/>
    <m/>
    <m/>
    <m/>
    <n v="0"/>
    <n v="50"/>
    <s v="NO_CONCILIADO"/>
  </r>
  <r>
    <x v="55"/>
    <m/>
    <x v="55"/>
    <x v="95"/>
    <s v="O21152720002"/>
    <s v="BOD"/>
    <n v="2115272"/>
    <m/>
    <s v="00015011107 DEPOSITO DE EFECTIVO, DEPOSITANTE: ASUNCION ZENTENO ARAMAYO CI. 1806895 TJA., CONCEPTO: DEVOLUCION DE GASTOS ADM., CUENTA DE DEPOSITO: CUENTA UNICA DEL TESORO"/>
    <m/>
    <m/>
    <m/>
    <m/>
    <m/>
    <m/>
    <n v="0"/>
    <n v="10"/>
    <s v="NO_CONCILIADO"/>
  </r>
  <r>
    <x v="30"/>
    <m/>
    <x v="30"/>
    <x v="95"/>
    <s v="O21152730002"/>
    <s v="BOD"/>
    <n v="2115273"/>
    <m/>
    <s v="00099021001 DEPOSITO DE EFECTIVO, DEPOSITANTE: VALENTIN APAZA MAURICIO, CONCEPTO: DEVOLUCION, CUENTA DE DEPOSITO: CUENTA UNICA DEL TESORO/DJBR"/>
    <m/>
    <m/>
    <m/>
    <m/>
    <m/>
    <m/>
    <n v="0"/>
    <n v="0.67"/>
    <s v="NO_CONCILIADO"/>
  </r>
  <r>
    <x v="53"/>
    <m/>
    <x v="53"/>
    <x v="95"/>
    <s v="O21152810002"/>
    <s v="BOD"/>
    <n v="2115281"/>
    <m/>
    <s v="00041031107 DEPOSITO DE EFECTIVO, DEPOSITANTE: JULIAN ERNESTO MORALES ALARCON, CONCEPTO: DEVOLUCION GASTOS OPERATIVOS, CUENTA DE DEPOSITO: CUENTA UNICA DEL TESORO"/>
    <m/>
    <m/>
    <m/>
    <m/>
    <m/>
    <m/>
    <n v="0"/>
    <n v="50"/>
    <s v="NO_CONCILIADO"/>
  </r>
  <r>
    <x v="39"/>
    <m/>
    <x v="39"/>
    <x v="95"/>
    <s v="O21152910002"/>
    <s v="BOD"/>
    <n v="2115291"/>
    <m/>
    <s v="00099021001 DEPOSITO DE EFECTIVO, DEPOSITANTE: CARLOS RAUL GONZALEZ SALAZAR, CONCEPTO: DEVOLUCION DE VIATICOS, CUENTA DE DEPOSITO: CUENTA UNICA DEL TESORO/djbr"/>
    <m/>
    <m/>
    <m/>
    <m/>
    <m/>
    <m/>
    <n v="0"/>
    <n v="74.2"/>
    <s v="NO_CONCILIADO"/>
  </r>
  <r>
    <x v="53"/>
    <m/>
    <x v="53"/>
    <x v="95"/>
    <s v="O21152920002"/>
    <s v="BOD"/>
    <n v="2115292"/>
    <m/>
    <s v="00041031107 DEPOSITO DE EFECTIVO, DEPOSITANTE: WILLIAMS MAMANI MANCILLA, CONCEPTO: DEVOLUCION DE RECURSOS NO UTILIZADOS PASAJES, CUENTA DE DEPOSITO: CUENTA UNICA DEL TESORO"/>
    <m/>
    <m/>
    <m/>
    <m/>
    <m/>
    <m/>
    <n v="0"/>
    <n v="120"/>
    <s v="NO_CONCILIADO"/>
  </r>
  <r>
    <x v="53"/>
    <m/>
    <x v="53"/>
    <x v="95"/>
    <s v="O21152930002"/>
    <s v="BOD"/>
    <n v="2115293"/>
    <m/>
    <s v="00041031107 DEPOSITO DE EFECTIVO, DEPOSITANTE: GERMAN EINAR MICHEL ESPINOZA, CONCEPTO: DEVOLUCION DE SALDO DE PASAJES SOLICTADOS, CUENTA DE DEPOSITO: CUENTA UNICA DEL TESORO"/>
    <m/>
    <m/>
    <m/>
    <m/>
    <m/>
    <m/>
    <n v="0"/>
    <n v="15"/>
    <s v="NO_CONCILIADO"/>
  </r>
  <r>
    <x v="2"/>
    <m/>
    <x v="2"/>
    <x v="95"/>
    <s v="O21152990002"/>
    <s v="BOD"/>
    <n v="2115299"/>
    <m/>
    <s v="00046171101 DEPOSITO DE EFECTIVO, DEPOSITANTE: CRISTALPHARM, CONCEPTO: PAGO DE MULTA POR INCUMPLIMIENTO A LA NORMA, CUENTA DE DEPOSITO: CUENTA UNICA DEL TESORO"/>
    <m/>
    <m/>
    <m/>
    <m/>
    <m/>
    <m/>
    <n v="0"/>
    <n v="500"/>
    <s v="NO_CONCILIADO"/>
  </r>
  <r>
    <x v="58"/>
    <m/>
    <x v="58"/>
    <x v="95"/>
    <s v="O21153040002"/>
    <s v="BOD"/>
    <n v="2115304"/>
    <m/>
    <s v="00132042002 DEPOSITO DE EFECTIVO, DEPOSITANTE: CIRO RODRIGUEZ LOZANO, CONCEPTO: DEPÓSITO DE FACTURAS AEREAS NO DECLARADAS, CUENTA DE DEPOSITO: CUENTA UNICA DEL TESORO"/>
    <m/>
    <m/>
    <m/>
    <m/>
    <m/>
    <m/>
    <n v="0"/>
    <n v="2"/>
    <s v="NO_CONCILIADO"/>
  </r>
  <r>
    <x v="58"/>
    <m/>
    <x v="58"/>
    <x v="95"/>
    <s v="O21153050002"/>
    <s v="BOD"/>
    <n v="2115305"/>
    <m/>
    <s v="00132042002 DEPOSITO DE EFECTIVO, DEPOSITANTE: CIRO RODRIGUEZ LOZANO, CONCEPTO: DEPÓSITO DE FACTURAS AEREAS NO DECLARADAS, CUENTA DE DEPOSITO: CUENTA UNICA DEL TESORO"/>
    <m/>
    <m/>
    <m/>
    <m/>
    <m/>
    <m/>
    <n v="0"/>
    <n v="2"/>
    <s v="NO_CONCILIADO"/>
  </r>
  <r>
    <x v="2"/>
    <m/>
    <x v="2"/>
    <x v="95"/>
    <s v="O21153070002"/>
    <s v="BOD"/>
    <n v="2115307"/>
    <m/>
    <s v="00046171101 DEPOSITO DE EFECTIVO, DEPOSITANTE: IME-LAB S.R.L., CONCEPTO: SANCION POR INCUMPLIMIENTO A LA NORMA, CUENTA DE DEPOSITO: CUENTA UNICA DEL TESORO"/>
    <m/>
    <m/>
    <m/>
    <m/>
    <m/>
    <m/>
    <n v="0"/>
    <n v="3500"/>
    <s v="NO_CONCILIADO"/>
  </r>
  <r>
    <x v="66"/>
    <m/>
    <x v="66"/>
    <x v="95"/>
    <s v="O21153160002"/>
    <s v="BOD"/>
    <n v="2115316"/>
    <m/>
    <s v="00670112001 DEPOSITO DE EFECTIVO, DEPOSITANTE: JOSE ANTONIO OLIVEIRA SILLERICO, CONCEPTO: DEVOLUCION POR VIATICO NO UTILIZADO, CUENTA DE DEPOSITO: CUENTA UNICA DEL TESORO"/>
    <m/>
    <m/>
    <m/>
    <m/>
    <m/>
    <m/>
    <n v="0"/>
    <n v="1876"/>
    <s v="NO_CONCILIADO"/>
  </r>
  <r>
    <x v="76"/>
    <m/>
    <x v="76"/>
    <x v="95"/>
    <s v="B21152330002"/>
    <s v="BOD"/>
    <n v="2115233"/>
    <m/>
    <s v="00099021001 DEP.DE CHEQ.AJENOS,RET.DE CAM.,CONCEPTO: REEMBOLSO POR CONCEPTO DE SUBSIDIO POR INCAPACIDAD TEMPORAL DE LA CAJA CORDES,DEP.: DIRECCION DEPARTAMENTAL DE EDUCACION COCHABAMBA"/>
    <m/>
    <m/>
    <m/>
    <m/>
    <m/>
    <m/>
    <n v="0"/>
    <n v="678.23"/>
    <s v="NO_CONCILIADO"/>
  </r>
  <r>
    <x v="53"/>
    <m/>
    <x v="53"/>
    <x v="95"/>
    <s v="O21153170002"/>
    <s v="BOD"/>
    <n v="2115317"/>
    <m/>
    <s v="00041031107 DEPOSITO DE EFECTIVO, DEPOSITANTE: EFRAIN DARIO RAMOS ROJAS, CONCEPTO: DEVOLUCION DE GASTOS NO USADOS EN TRANSPORTE DE PESAS PATRON, CUENTA DE DEPOSITO: CUENTA UNICA DEL TESORO"/>
    <m/>
    <m/>
    <m/>
    <m/>
    <m/>
    <m/>
    <n v="0"/>
    <n v="132"/>
    <s v="NO_CONCILIADO"/>
  </r>
  <r>
    <x v="82"/>
    <m/>
    <x v="82"/>
    <x v="95"/>
    <s v="O21153180002"/>
    <s v="BOD"/>
    <n v="2115318"/>
    <m/>
    <s v="00047261101 DEPOSITO DE EFECTIVO, DEPOSITANTE: IPD - PACU, CONCEPTO: DEVOLUCION DE RECURSOS NO UTILIZADOS F.A. N°129 DE LIZETH CONTRERAS AGUIRRE, CUENTA DE DEPOSITO: CUENTA UNICA DEL TESORO"/>
    <m/>
    <m/>
    <m/>
    <m/>
    <m/>
    <m/>
    <n v="0"/>
    <n v="270.29000000000002"/>
    <s v="NO_CONCILIADO"/>
  </r>
  <r>
    <x v="23"/>
    <m/>
    <x v="23"/>
    <x v="95"/>
    <s v="O21153220002"/>
    <s v="BOD"/>
    <n v="2115322"/>
    <m/>
    <s v="00016011101 DEPOSITO DE EFECTIVO, DEPOSITANTE: UNIDAD EDUCATIVA CRISTIANO &quot;VIDA NUEVA&quot;, CONCEPTO: PRESTAMO DE SALON AUDITORIO &quot;AVELINO SIÑANI&quot;, CUENTA DE DEPOSITO: CUENTA UNICA DEL TESORO"/>
    <m/>
    <m/>
    <m/>
    <m/>
    <m/>
    <m/>
    <n v="0"/>
    <n v="2000"/>
    <s v="NO_CONCILIADO"/>
  </r>
  <r>
    <x v="1"/>
    <m/>
    <x v="1"/>
    <x v="95"/>
    <s v="Q18170740002"/>
    <s v="CRV"/>
    <n v="1817074"/>
    <m/>
    <s v="NUMERO DE LIBRETA CUT: 00099021001 OPERACIÓN E18 TRANSFERENCIA DEL SISTEMA FINANCIERO POR CUENTA DE TERCEROS A LA CUT devolucion de desembolso CCG al tgn"/>
    <m/>
    <m/>
    <m/>
    <m/>
    <m/>
    <m/>
    <n v="0"/>
    <n v="33.57"/>
    <s v="NO_CONCILIADO"/>
  </r>
  <r>
    <x v="1"/>
    <m/>
    <x v="1"/>
    <x v="95"/>
    <s v="Q18170760002"/>
    <s v="CRV"/>
    <n v="1817076"/>
    <m/>
    <s v="NUMERO DE LIBRETA CUT: 00099021001 OPERACIÓN E18 TRANSFERENCIA DEL SISTEMA FINANCIERO POR CUENTA DE TERCEROS A LA CUT devolucion de desembolso CCG al tgn"/>
    <m/>
    <m/>
    <m/>
    <m/>
    <m/>
    <m/>
    <n v="0"/>
    <n v="9237.08"/>
    <s v="NO_CONCILIADO"/>
  </r>
  <r>
    <x v="46"/>
    <m/>
    <x v="46"/>
    <x v="95"/>
    <s v="G22806630001"/>
    <s v="CVD"/>
    <n v="2280663"/>
    <m/>
    <s v="COBRO COSTOS DE PAPELERIA SEGUN TRANSFERENCIA DEL EXTERIOR POR ORDEN DE ENERGIA ARGENTINA S.A. REF.: INV EXA-GJA-142/23 GAS NATURAL FECHA VALOR 23/05/2023 LIB. 00513012007 YPFB - RECURSOS NACIONALIZACIÓN"/>
    <m/>
    <m/>
    <m/>
    <m/>
    <m/>
    <m/>
    <n v="50"/>
    <n v="0"/>
    <s v="NO_CONCILIADO"/>
  </r>
  <r>
    <x v="113"/>
    <m/>
    <x v="113"/>
    <x v="96"/>
    <s v="O21154740002"/>
    <s v="BOD"/>
    <n v="2115474"/>
    <m/>
    <s v="00586012001 DEPOSITO DE EFECTIVO, DEPOSITANTE: EASBA, CONCEPTO: DEVOLUCION DE FONDOS EN AVANCE - SALDO NO UTILIZADO DEL C-31 183.1.1, CUENTA DE DEPOSITO: CUENTA UNICA DEL TESORO"/>
    <m/>
    <m/>
    <m/>
    <m/>
    <m/>
    <m/>
    <n v="0"/>
    <n v="1294.93"/>
    <s v="NO_CONCILIADO"/>
  </r>
  <r>
    <x v="53"/>
    <m/>
    <x v="53"/>
    <x v="96"/>
    <s v="O21154770002"/>
    <s v="BOD"/>
    <n v="2115477"/>
    <m/>
    <s v="00041031107 DEPOSITO DE EFECTIVO, DEPOSITANTE: FERNANDO VIDAL TORRICO, CONCEPTO: DEVOLUCION DE VIATICOS RURALES NO UTILIZADOS, CUENTA DE DEPOSITO: CUENTA UNICA DEL TESORO"/>
    <m/>
    <m/>
    <m/>
    <m/>
    <m/>
    <m/>
    <n v="0"/>
    <n v="666"/>
    <s v="NO_CONCILIADO"/>
  </r>
  <r>
    <x v="53"/>
    <m/>
    <x v="53"/>
    <x v="96"/>
    <s v="O21154780002"/>
    <s v="BOD"/>
    <n v="2115478"/>
    <m/>
    <s v="00041031107 DEPOSITO DE EFECTIVO, DEPOSITANTE: FERNANDO VIDAL TORRICO, CONCEPTO: DEVOLUCION DE PASAJES NO UTILIZADOS, CUENTA DE DEPOSITO: CUENTA UNICA DEL TESORO"/>
    <m/>
    <m/>
    <m/>
    <m/>
    <m/>
    <m/>
    <n v="0"/>
    <n v="200"/>
    <s v="NO_CONCILIADO"/>
  </r>
  <r>
    <x v="83"/>
    <m/>
    <x v="83"/>
    <x v="96"/>
    <s v="O21154830002"/>
    <s v="BOD"/>
    <n v="2115483"/>
    <m/>
    <s v="00053014101 DEPOSITO DE EFECTIVO, DEPOSITANTE: ALEJANDRA ANGELICA ARAMAYO GUZMAN, CONCEPTO: DEVOLUCION DE RETENCIONES IT - RC IVA, CUENTA DE DEPOSITO: CUENTA UNICA DEL TESORO"/>
    <m/>
    <m/>
    <m/>
    <m/>
    <m/>
    <m/>
    <n v="0"/>
    <n v="3196"/>
    <s v="NO_CONCILIADO"/>
  </r>
  <r>
    <x v="66"/>
    <m/>
    <x v="66"/>
    <x v="96"/>
    <s v="O21154960002"/>
    <s v="BOD"/>
    <n v="2115496"/>
    <m/>
    <s v="00670072001 DEPOSITO DE EFECTIVO, DEPOSITANTE: MARCO ANTONIO MONTECINOS APAZA 5117275PT, CONCEPTO: VIATICOS NO EJECUTADOS, CUENTA DE DEPOSITO: CUENTA UNICA DEL TESORO"/>
    <m/>
    <m/>
    <m/>
    <m/>
    <m/>
    <m/>
    <n v="0"/>
    <n v="391"/>
    <s v="NO_CONCILIADO"/>
  </r>
  <r>
    <x v="66"/>
    <m/>
    <x v="66"/>
    <x v="96"/>
    <s v="O21154980002"/>
    <s v="BOD"/>
    <n v="2115498"/>
    <m/>
    <s v="00670072001 DEPOSITO DE EFECTIVO, DEPOSITANTE: MIGUEL ANGEL CONDORI ANAGUA, CONCEPTO: COMBUSTIBLE NO EJECUTADO, CUENTA DE DEPOSITO: CUENTA UNICA DEL TESORO"/>
    <m/>
    <m/>
    <m/>
    <m/>
    <m/>
    <m/>
    <n v="0"/>
    <n v="74.400000000000006"/>
    <s v="NO_CONCILIADO"/>
  </r>
  <r>
    <x v="31"/>
    <m/>
    <x v="31"/>
    <x v="96"/>
    <s v="O21155110002"/>
    <s v="BOD"/>
    <n v="2115511"/>
    <m/>
    <s v="00099021001 DEPOSITO DE EFECTIVO, DEPOSITANTE: MIGUEL ANGEL CHOQUE QUISPE, CONCEPTO: DEVOLUCION DIFERENCIA DE PAGO AGUINALDO GESTION 2020, CUENTA DE DEPOSITO: CUENTA UNICA DEL TESORO/DJBR"/>
    <m/>
    <m/>
    <m/>
    <m/>
    <m/>
    <m/>
    <n v="0"/>
    <n v="122.09"/>
    <s v="NO_CONCILIADO"/>
  </r>
  <r>
    <x v="1"/>
    <m/>
    <x v="1"/>
    <x v="96"/>
    <s v="F0012816"/>
    <s v="NTE"/>
    <n v="5704493"/>
    <m/>
    <s v="A:00099021001 DEVOLUCION DEUDA AL TGN POR PARTE DEL SR. GUILLERMO ARAMAYO HERRERA CORRESPONDIENTE AL MES DE ABRIL/2023. S/G. INF. SENASIR UAF-ITES Nº 0171/2023, DE FECHA 18/05/2023"/>
    <m/>
    <m/>
    <m/>
    <m/>
    <m/>
    <m/>
    <n v="0"/>
    <n v="1027.3499999999999"/>
    <s v="NO_CONCILIADO"/>
  </r>
  <r>
    <x v="61"/>
    <m/>
    <x v="61"/>
    <x v="96"/>
    <s v="F0012817"/>
    <s v="NTE"/>
    <n v="5573293"/>
    <m/>
    <s v="De: 00201012002 DEVOLUCION DE RECURSOS AL TGN CORRESPONDIENTES AL SALDO TOTAL DE FONDOS EN CUSTODIA DE LA ADEMAF, SEGUN INFORME ADEMAF-TRANS-UAF-AFI-0055-INF/23."/>
    <m/>
    <m/>
    <m/>
    <m/>
    <m/>
    <m/>
    <n v="55610.23"/>
    <n v="0"/>
    <s v="NO_CONCILIADO"/>
  </r>
  <r>
    <x v="82"/>
    <m/>
    <x v="82"/>
    <x v="96"/>
    <s v="O21155280002"/>
    <s v="BOD"/>
    <n v="2115528"/>
    <m/>
    <s v="00047081101 DEPOSITO DE EFECTIVO, DEPOSITANTE: RITA MIRIAM CALLE HUANCA C.I.6780858 L.P, CONCEPTO: DEVOLUCION DE FONDOS ASIGNADOS, PARA LA CAJA PETROLERA DE SALUD SEGUN PREVENTIVO N° 2230, CUENTA DE DEPOSITO: CUENTA UNICA DEL TESORO"/>
    <m/>
    <m/>
    <m/>
    <m/>
    <m/>
    <m/>
    <n v="0"/>
    <n v="1830"/>
    <s v="NO_CONCILIADO"/>
  </r>
  <r>
    <x v="2"/>
    <m/>
    <x v="2"/>
    <x v="96"/>
    <s v="O21155320002"/>
    <s v="BOD"/>
    <n v="2115532"/>
    <m/>
    <s v="00046171101 DEPOSITO DE EFECTIVO, DEPOSITANTE: RIVELUZ SRL, CONCEPTO: SANCION POR INCUMPLIMIENTO A LA NORMA, CUENTA DE DEPOSITO: CUENTA UNICA DEL TESORO"/>
    <m/>
    <m/>
    <m/>
    <m/>
    <m/>
    <m/>
    <n v="0"/>
    <n v="2000"/>
    <s v="NO_CONCILIADO"/>
  </r>
  <r>
    <x v="53"/>
    <m/>
    <x v="53"/>
    <x v="96"/>
    <s v="O21155330002"/>
    <s v="BOD"/>
    <n v="2115533"/>
    <m/>
    <s v="00041021101 DEPOSITO DE EFECTIVO, DEPOSITANTE: RAMON QUISPE, CONCEPTO: DEVOLUCION DE VIATICOS, CUENTA DE DEPOSITO: CUENTA UNICA DEL TESORO"/>
    <m/>
    <m/>
    <m/>
    <m/>
    <m/>
    <m/>
    <n v="0"/>
    <n v="371"/>
    <s v="NO_CONCILIADO"/>
  </r>
  <r>
    <x v="53"/>
    <m/>
    <x v="53"/>
    <x v="96"/>
    <s v="O21155340002"/>
    <s v="BOD"/>
    <n v="2115534"/>
    <m/>
    <s v="00041021101 DEPOSITO DE EFECTIVO, DEPOSITANTE: JUAN CARLOS LAGUNA, CONCEPTO: DEVOLUCION DE VIATICOS, CUENTA DE DEPOSITO: CUENTA UNICA DEL TESORO"/>
    <m/>
    <m/>
    <m/>
    <m/>
    <m/>
    <m/>
    <n v="0"/>
    <n v="742"/>
    <s v="NO_CONCILIADO"/>
  </r>
  <r>
    <x v="53"/>
    <m/>
    <x v="53"/>
    <x v="96"/>
    <s v="O21155350002"/>
    <s v="BOD"/>
    <n v="2115535"/>
    <m/>
    <s v="00041031107 DEPOSITO DE EFECTIVO, DEPOSITANTE: IBMETRO-GARY CHAMBI, CONCEPTO: DEVOLUCION GASTOS DE TRANSPORTE, CUENTA DE DEPOSITO: CUENTA UNICA DEL TESORO"/>
    <m/>
    <m/>
    <m/>
    <m/>
    <m/>
    <m/>
    <n v="0"/>
    <n v="20"/>
    <s v="NO_CONCILIADO"/>
  </r>
  <r>
    <x v="2"/>
    <m/>
    <x v="2"/>
    <x v="96"/>
    <s v="O21155360002"/>
    <s v="BOD"/>
    <n v="2115536"/>
    <m/>
    <s v="00046171101 DEPOSITO DE EFECTIVO, DEPOSITANTE: SALUD VITAL, CONCEPTO: SANCION REINSCRIPCION DE EMPRESA, CUENTA DE DEPOSITO: CUENTA UNICA DEL TESORO"/>
    <m/>
    <m/>
    <m/>
    <m/>
    <m/>
    <m/>
    <n v="0"/>
    <n v="5000"/>
    <s v="NO_CONCILIADO"/>
  </r>
  <r>
    <x v="53"/>
    <m/>
    <x v="53"/>
    <x v="96"/>
    <s v="O21155370002"/>
    <s v="BOD"/>
    <n v="2115537"/>
    <m/>
    <s v="00041031107 DEPOSITO DE EFECTIVO, DEPOSITANTE: IBMETRO-GARY CHAMBI, CONCEPTO: DEVOLUCION GASTOS DE TRANSPORTE, CUENTA DE DEPOSITO: CUENTA UNICA DEL TESORO"/>
    <m/>
    <m/>
    <m/>
    <m/>
    <m/>
    <m/>
    <n v="0"/>
    <n v="150"/>
    <s v="NO_CONCILIADO"/>
  </r>
  <r>
    <x v="53"/>
    <m/>
    <x v="53"/>
    <x v="96"/>
    <s v="O21155380002"/>
    <s v="BOD"/>
    <n v="2115538"/>
    <m/>
    <s v="00041021101 DEPOSITO DE EFECTIVO, DEPOSITANTE: WILFREDO ZULLCA, CONCEPTO: DEVOLUCION DE VIATICOS, CUENTA DE DEPOSITO: CUENTA UNICA DEL TESORO"/>
    <m/>
    <m/>
    <m/>
    <m/>
    <m/>
    <m/>
    <n v="0"/>
    <n v="742"/>
    <s v="NO_CONCILIADO"/>
  </r>
  <r>
    <x v="79"/>
    <m/>
    <x v="79"/>
    <x v="96"/>
    <s v="O21155470002"/>
    <s v="BOD"/>
    <n v="2115547"/>
    <m/>
    <s v="00099021001 DEPOSITO DE EFECTIVO, DEPOSITANTE: ANEYDA MARIA RAMOS LOPEZ, CONCEPTO: RESTITUCION, CUENTA DE DEPOSITO: CUENTA UNICA DEL TESORO/DJBR"/>
    <m/>
    <m/>
    <m/>
    <m/>
    <m/>
    <m/>
    <n v="0"/>
    <n v="209"/>
    <s v="NO_CONCILIADO"/>
  </r>
  <r>
    <x v="2"/>
    <m/>
    <x v="2"/>
    <x v="96"/>
    <s v="O21155500002"/>
    <s v="BOD"/>
    <n v="2115550"/>
    <m/>
    <s v="00046171101 DEPOSITO DE EFECTIVO, DEPOSITANTE: SOUTH AMERICAN EXPRESS S.A., CONCEPTO: SANCION POR INCUMPLIMIENTO A LA NORMA RESOLUCION ADMINISTRATIVA S/100, CUENTA DE DEPOSITO: CUENTA UNICA DEL TESORO"/>
    <m/>
    <m/>
    <m/>
    <m/>
    <m/>
    <m/>
    <n v="0"/>
    <n v="10000"/>
    <s v="NO_CONCILIADO"/>
  </r>
  <r>
    <x v="74"/>
    <m/>
    <x v="74"/>
    <x v="96"/>
    <s v="G22812570004"/>
    <s v="DVD"/>
    <n v="18255"/>
    <m/>
    <s v="VENTA DE DIVISAS CON TRANSFERENCIA DE FONDOS A SOLICITUD DE DIRECCION GENERAL DE AERONAUTICA CIVIL SEGUN SOLICITUD 18255 REF: DGAC-HR-11845 TRANSFERENCIA AL EXTERIOR - OACI POR CUOTA ANUAL COMO ESTADO MIEMBRO DE LA OACI, CUOTA DE LA GESTION 2023 DEL ESTADO PLURINACIONAL DE BOLIVIA, LEY 1759, INFORME LIB. 00117012001 LBP-DGAC-DIRECCION GRAL.DE AERONAUTICA CIVIL (4010430031) POR DIFERENCIAL CAMBIARIO"/>
    <m/>
    <m/>
    <m/>
    <m/>
    <m/>
    <m/>
    <n v="6983.39"/>
    <n v="0"/>
    <s v="NO_CONCILIADO"/>
  </r>
  <r>
    <x v="2"/>
    <m/>
    <x v="2"/>
    <x v="96"/>
    <s v="O21155560002"/>
    <s v="BOD"/>
    <n v="2115556"/>
    <m/>
    <s v="00046021109 DEPOSITO DE EFECTIVO, DEPOSITANTE: FABIOLA INGRID VISCARRA CAMACHO, CONCEPTO: SALDO NO EJECUTADO FONDO EN AVANCE SOLICITADO PARA PAGO DE SERVICIOS NOTARIALES C-31 1305, CUENTA DE DEPOSITO: CUENTA UNICA DEL TESORO"/>
    <m/>
    <m/>
    <m/>
    <m/>
    <m/>
    <m/>
    <n v="0"/>
    <n v="960"/>
    <s v="NO_CONCILIADO"/>
  </r>
  <r>
    <x v="23"/>
    <m/>
    <x v="23"/>
    <x v="96"/>
    <s v="O21155760002"/>
    <s v="BOD"/>
    <n v="2115576"/>
    <m/>
    <s v="00016011101 DEPOSITO DE EFECTIVO, DEPOSITANTE: WILMA ROXANA ARUNI MOYA, CONCEPTO: DEVOLUCION DIFERENCIA DE PAGO AGUINALDO GESTION 2020 - MINISTERIO DE EDUCACION, CUENTA DE DEPOSITO: CUENTA UNICA DEL TESORO"/>
    <m/>
    <m/>
    <m/>
    <m/>
    <m/>
    <m/>
    <n v="0"/>
    <n v="284.05"/>
    <s v="NO_CONCILIADO"/>
  </r>
  <r>
    <x v="96"/>
    <m/>
    <x v="96"/>
    <x v="96"/>
    <s v="O21155770002"/>
    <s v="BOD"/>
    <n v="2115577"/>
    <m/>
    <s v="00234012001 DEPOSITO DE EFECTIVO, DEPOSITANTE: JHAIMAR SEDOV CASTRO MARTINEZ, CONCEPTO: DEVOLUCION AL C-31 N°461 CARGOS A RENDIR N°16 Y 17 PARTIDA 31110 REFRIGERIO, CUENTA DE DEPOSITO: CUENTA UNICA DEL TESORO"/>
    <m/>
    <m/>
    <m/>
    <m/>
    <m/>
    <m/>
    <n v="0"/>
    <n v="145"/>
    <s v="NO_CONCILIADO"/>
  </r>
  <r>
    <x v="1"/>
    <m/>
    <x v="1"/>
    <x v="96"/>
    <s v="O21155830002"/>
    <s v="BOD"/>
    <n v="2115583"/>
    <m/>
    <s v="00099021001 DEPOSITO DE EFECTIVO, DEPOSITANTE: DALCY ARIADNA ALFARO MORALES, CONCEPTO: DEVOLUCION DE DIFERENCIA PAGO AGUINALDO GESTION 2020, CUENTA DE DEPOSITO: CUENTA UNICA DEL TESORO"/>
    <m/>
    <m/>
    <m/>
    <m/>
    <m/>
    <m/>
    <n v="0"/>
    <n v="9"/>
    <s v="NO_CONCILIADO"/>
  </r>
  <r>
    <x v="72"/>
    <m/>
    <x v="72"/>
    <x v="96"/>
    <s v="O21155890002"/>
    <s v="BOD"/>
    <n v="2115589"/>
    <m/>
    <s v="00081011101 DEPOSITO DE EFECTIVO, DEPOSITANTE: MAURICIO ISRAEL ESTRADA RENGEL, CONCEPTO: DEVOLUCION DE SALDOS NO EJECUTADOS C-31 N°10 SIP, CUENTA DE DEPOSITO: CUENTA UNICA DEL TESORO"/>
    <m/>
    <m/>
    <m/>
    <m/>
    <m/>
    <m/>
    <n v="0"/>
    <n v="200"/>
    <s v="NO_CONCILIADO"/>
  </r>
  <r>
    <x v="86"/>
    <m/>
    <x v="86"/>
    <x v="96"/>
    <s v="O21156060002"/>
    <s v="BOD"/>
    <n v="2115606"/>
    <m/>
    <s v="00070057001 DEPOSITO DE EFECTIVO, DEPOSITANTE: PROGRAMA DE APOYO AL EMPLEO II, CONCEPTO: DEVOLUCION DE FONDOS POR GASTOS DE COMISIONES BANCARIAS, GESTION 2019 Y 2021, CUENTA DE DEPOSITO: CUENTA UNICA DEL TESORO"/>
    <m/>
    <m/>
    <m/>
    <m/>
    <m/>
    <m/>
    <n v="0"/>
    <n v="153.03"/>
    <s v="NO_CONCILIADO"/>
  </r>
  <r>
    <x v="24"/>
    <m/>
    <x v="24"/>
    <x v="96"/>
    <s v="O21156070002"/>
    <s v="BOD"/>
    <n v="2115607"/>
    <m/>
    <s v="00086011102 DEPOSITO DE EFECTIVO, DEPOSITANTE: EMPRESA TIC S.R.L., CONCEPTO: MULTAS POR CONTRAVENCIONES RESOLUCION 26/2023, CUENTA DE DEPOSITO: CUENTA UNICA DEL TESORO"/>
    <m/>
    <m/>
    <m/>
    <m/>
    <m/>
    <m/>
    <n v="0"/>
    <n v="14850"/>
    <s v="NO_CONCILIADO"/>
  </r>
  <r>
    <x v="88"/>
    <m/>
    <x v="88"/>
    <x v="96"/>
    <s v="B21154870002"/>
    <s v="BOD"/>
    <n v="2115487"/>
    <m/>
    <s v="00373024105 DEP.DE CHEQ.AJENOS,RET.DE CAM.,CONCEPTO: DEVOLUCION DE SALDOS DEL PROYECTO,DEP.: GOBIERNO AUTONOMO MUNICIPAL DE CATACORA , PROCEDENCIA: BANCO UNION S.A., CHEQUE: 1016, FECHA DE EMISION:22/05/2023"/>
    <m/>
    <m/>
    <m/>
    <m/>
    <m/>
    <m/>
    <n v="0"/>
    <n v="27499.73"/>
    <s v="NO_CONCILIADO"/>
  </r>
  <r>
    <x v="100"/>
    <m/>
    <x v="100"/>
    <x v="96"/>
    <s v="B21154890002"/>
    <s v="BOD"/>
    <n v="2115489"/>
    <m/>
    <s v="00680012001 DEP.DE CHEQ.AJENOS,RET.DE CAM.,CONCEPTO: DEVOLUCION JUAN TORRICO PEAJE VIAJE A YAMPARAEZ,DEP.: CONTRALORIA GENERAL DEL ESTADO , PROCEDENCIA: BANCO UNION S.A., CHEQUE: 8497, FECHA DE EMISION:22/05/2023"/>
    <m/>
    <m/>
    <m/>
    <m/>
    <m/>
    <m/>
    <n v="0"/>
    <n v="20"/>
    <s v="NO_CONCILIADO"/>
  </r>
  <r>
    <x v="36"/>
    <m/>
    <x v="36"/>
    <x v="96"/>
    <s v="B21154940002"/>
    <s v="BOD"/>
    <n v="2115494"/>
    <m/>
    <s v="00342012001 DEP.DE CHEQ.AJENOS,RET.DE CAM.,CONCEPTO: DEVOLUCION DE PAGOS EN DEMASIA SERVICIO DE MANTENIMIENTO DE VEHICULOS,DEP.: AGENCIA ESTATAL DE VIVIENDA AEVIVIENDA , PROCEDENCIA: BANCO UNION S.A., CHEQUE: 327, FECHA DE EMISION:23/05/2023"/>
    <m/>
    <m/>
    <m/>
    <m/>
    <m/>
    <m/>
    <n v="0"/>
    <n v="29286.05"/>
    <s v="NO_CONCILIADO"/>
  </r>
  <r>
    <x v="23"/>
    <m/>
    <x v="23"/>
    <x v="96"/>
    <s v="B21155060002"/>
    <s v="BOD"/>
    <n v="2115506"/>
    <m/>
    <s v="00016011101 DEP.DE CHEQ.AJENOS,RET.DE CAM.,CONCEPTO: DEVOLUCION BOLETOS AEREOS,DEP.: BOLIVIANA DE AVIACION , PROCEDENCIA: BANCO UNION S.A., CHEQUE: 16563, FECHA DE EMISION:24/05/2023"/>
    <m/>
    <m/>
    <m/>
    <m/>
    <m/>
    <m/>
    <n v="0"/>
    <n v="3487"/>
    <s v="NO_CONCILIADO"/>
  </r>
  <r>
    <x v="23"/>
    <m/>
    <x v="23"/>
    <x v="96"/>
    <s v="B21155080002"/>
    <s v="BOD"/>
    <n v="2115508"/>
    <m/>
    <s v="00016011101 DEP.DE CHEQ.AJENOS,RET.DE CAM.,CONCEPTO: DEVOLUCION BOLETOS AEREOS,DEP.: BOLIVIANA DE AVIACION , PROCEDENCIA: BANCO UNION S.A., CHEQUE: 16562, FECHA DE EMISION:24/05/2023"/>
    <m/>
    <m/>
    <m/>
    <m/>
    <m/>
    <m/>
    <n v="0"/>
    <n v="4924.8"/>
    <s v="NO_CONCILIADO"/>
  </r>
  <r>
    <x v="105"/>
    <m/>
    <x v="105"/>
    <x v="96"/>
    <s v="B21155090002"/>
    <s v="BOD"/>
    <n v="2115509"/>
    <m/>
    <s v="00099021001 DEP.DE CHEQ.AJENOS,RET.DE CAM.,CONCEPTO: TRAMITE: 9115852, C-31 N°3 Y 4 PARA REVERSION,DEP.: SERVICIO DE IMPUESTOS NACIONALES , PROCEDENCIA: BANCO UNION S.A., CHEQUE: 7168, FECHA DE EMISION:22/05/2023"/>
    <m/>
    <m/>
    <m/>
    <m/>
    <m/>
    <m/>
    <n v="0"/>
    <n v="593.29999999999995"/>
    <s v="NO_CONCILIADO"/>
  </r>
  <r>
    <x v="1"/>
    <m/>
    <x v="1"/>
    <x v="96"/>
    <s v="B21155140002"/>
    <s v="BOD"/>
    <n v="2115514"/>
    <m/>
    <s v="00099021001 DEP.DE CHEQ.AJENOS,RET.DE CAM.,CONCEPTO: PAGO INCAPACIDADES TEMPORALES (REEMBOLSO MINISTERIO DE ECONOMIA Y FINANZAS PUBLICAS,DEP.: CAJA NACIONAL DE SALUD , PROCEDENCIA: BANCO UNION S.A., CHEQUE: 32190, FECHA DE EMISION:24/05/2023"/>
    <m/>
    <m/>
    <m/>
    <m/>
    <m/>
    <m/>
    <n v="0"/>
    <n v="328470.21000000002"/>
    <s v="NO_CONCILIADO"/>
  </r>
  <r>
    <x v="1"/>
    <m/>
    <x v="1"/>
    <x v="96"/>
    <s v="B21155160002"/>
    <s v="BOD"/>
    <n v="2115516"/>
    <m/>
    <s v="00099021001 DEP.DE CHEQ.AJENOS,RET.DE CAM.,CONCEPTO: PAGO INCAPACIDADES TEMPORALES (REEMBOLSO MINISTERIO DE ECONOMIA Y FINANZAS PUBLICAS,DEP.: CAJA NACIONAL DE SALUD , PROCEDENCIA: BANCO UNION S.A., CHEQUE: 32208, FECHA DE EMISION:24/05/2023"/>
    <m/>
    <m/>
    <m/>
    <m/>
    <m/>
    <m/>
    <n v="0"/>
    <n v="667816.09"/>
    <s v="NO_CONCILIADO"/>
  </r>
  <r>
    <x v="71"/>
    <m/>
    <x v="71"/>
    <x v="96"/>
    <s v="B21155190002"/>
    <s v="BOD"/>
    <n v="2115519"/>
    <m/>
    <s v="00078011102 DEP.DE CHEQ.AJENOS,RET.DE CAM.,CONCEPTO: PAGO DE DEUDA AL CAPITAL S/G CUOTAS ESTABLECIDAS (2° PAGO),DEP.: COOPSEL R.L. , PROCEDENCIA: BANCO NACIONAL DE BOLIVIA S.A., CHEQUE: 6364644, FECHA DE EMISION:20/05/2023"/>
    <m/>
    <m/>
    <m/>
    <m/>
    <m/>
    <m/>
    <n v="0"/>
    <n v="42650.879999999997"/>
    <s v="NO_CONCILIADO"/>
  </r>
  <r>
    <x v="71"/>
    <m/>
    <x v="71"/>
    <x v="96"/>
    <s v="B21155200002"/>
    <s v="BOD"/>
    <n v="2115520"/>
    <m/>
    <s v="00078011102 DEP.DE CHEQ.AJENOS,RET.DE CAM.,CONCEPTO: PAGO DE DEUDA AL 10% DE LAS CUOTAS VENCIDAS (2° CUOTA),DEP.: COOPSEL R.L. , PROCEDENCIA: BANCO NACIONAL DE BOLIVIA S.A., CHEQUE: 6364751, FECHA DE EMISION:20/05/2023"/>
    <m/>
    <m/>
    <m/>
    <m/>
    <m/>
    <m/>
    <n v="0"/>
    <n v="17273.61"/>
    <s v="NO_CONCILIADO"/>
  </r>
  <r>
    <x v="62"/>
    <m/>
    <x v="62"/>
    <x v="96"/>
    <s v="B21155220002"/>
    <s v="BOD"/>
    <n v="2115522"/>
    <m/>
    <s v="00206012001 DEP.DE CHEQ.AJENOS,RET.DE CAM.,CONCEPTO: DEPÓSITO POR OTROS INGRESOS,DEP.: INSTITUTO NACIONAL DE ESTADISTICA , PROCEDENCIA: BANCO UNION S.A., CHEQUE: 5526, FECHA DE EMISION:23/05/2023"/>
    <m/>
    <m/>
    <m/>
    <m/>
    <m/>
    <m/>
    <n v="0"/>
    <n v="105"/>
    <s v="NO_CONCILIADO"/>
  </r>
  <r>
    <x v="100"/>
    <m/>
    <x v="100"/>
    <x v="96"/>
    <s v="B21155490002"/>
    <s v="BOD"/>
    <n v="2115549"/>
    <m/>
    <s v="00680012001 DEP.DE CHEQ.AJENOS,RET.DE CAM.,CONCEPTO: DEVOLUCION DE GASOLINA Y PEAJE VIAJE A YAMPARAEZ,DEP.: CONTRALORIA GENERAL DEL ESTADO , PROCEDENCIA: BANCO UNION S.A., CHEQUE: 8498, FECHA DE EMISION:22/05/2023"/>
    <m/>
    <m/>
    <m/>
    <m/>
    <m/>
    <m/>
    <n v="0"/>
    <n v="69.959999999999994"/>
    <s v="NO_CONCILIADO"/>
  </r>
  <r>
    <x v="46"/>
    <m/>
    <x v="46"/>
    <x v="96"/>
    <s v="G22820140001"/>
    <s v="CVD"/>
    <n v="2282014"/>
    <m/>
    <s v="COBRO COSTOS DE PAPELERIA SEGUN TRANSFERENCIA DEL EXTERIOR POR ORDEN DE COPA ENERGIA DISTRIBUIDORA DE GAS S A (SAO PAULO BRASIL) REF.: CRED 3523642144FS - 0425447 FECHA VALOR 24/05/2023 LIB. 00513062001 YPFB-OPERACIONES PLANTA DE SEPARACION DE LIQUIDOS RIO GRANDE"/>
    <m/>
    <m/>
    <m/>
    <m/>
    <m/>
    <m/>
    <n v="50"/>
    <n v="0"/>
    <s v="NO_CONCILIADO"/>
  </r>
  <r>
    <x v="9"/>
    <m/>
    <x v="9"/>
    <x v="96"/>
    <s v="S10610940003"/>
    <s v="CRV"/>
    <n v="1061094"/>
    <m/>
    <s v="||PAGO PRÉSTAMO BID 846-SF-BO VCTO. 24-05-2023 POR CUENTA DEL FNDR SEGÚN COD.LIQ. 017457 VALOR 24-05-2023 CAPITAL USD10.244,10 INTERESES USD39.337,33 LIBRETA N° 00099021001 TGN-RECURSOS ORDINARIOS (3987)  ALIVIO MDRI"/>
    <m/>
    <m/>
    <m/>
    <m/>
    <m/>
    <m/>
    <n v="0"/>
    <n v="345086.76"/>
    <s v="NO_CONCILIADO"/>
  </r>
  <r>
    <x v="46"/>
    <m/>
    <x v="46"/>
    <x v="96"/>
    <s v="G22821530001"/>
    <s v="CVD"/>
    <n v="2282153"/>
    <m/>
    <s v="COBRO COSTOS DE PAPELERIA SEGUN TRANSFERENCIA DEL EXTERIOR POR ORDEN DE ENERGÍA ARGENTINA S.A., FECHA VALOR 24/05/2023 REF: INV EXA-GJA-142/23 INV GAS NATURAL LIB. 00513012007 YPFB - RECURSOS NACIONALIZACIÓN"/>
    <m/>
    <m/>
    <m/>
    <m/>
    <m/>
    <m/>
    <n v="50"/>
    <n v="0"/>
    <s v="NO_CONCILIADO"/>
  </r>
  <r>
    <x v="48"/>
    <m/>
    <x v="48"/>
    <x v="96"/>
    <s v="S10610910001"/>
    <s v="DEV"/>
    <n v="1061091"/>
    <m/>
    <s v="||PAGO PRÉSTAMO BID 846-SF-BO VCTO. 24-05-2023 POR CUENTA DEL FNDR SEGÚN COD.LIQ. 017457 VALOR 24-05-2023 CAPITAL USD235.614,21 LIBRETA N° 00862012013 FNDR PRODURSA I BID 846/SF-BO REC. LINEA CAP.INT.COM."/>
    <m/>
    <m/>
    <m/>
    <m/>
    <m/>
    <m/>
    <n v="1616313.48"/>
    <n v="0"/>
    <s v="NO_CONCILIADO"/>
  </r>
  <r>
    <x v="48"/>
    <m/>
    <x v="48"/>
    <x v="96"/>
    <s v="S10610940001"/>
    <s v="DEV"/>
    <n v="1061094"/>
    <m/>
    <s v="||PAGO PRÉSTAMO BID 846-SF-BO VCTO. 24-05-2023 POR CUENTA DEL FNDR SEGÚN COD.LIQ. 017457 VALOR 24-05-2023 CAPITAL USD10.244,10 INTERESES USD39.337,33 LIBRETA N° 00862012013 FNDR PRODURSA I BID 846/SF-BO REC. FNDR CAP.INT.COM."/>
    <m/>
    <m/>
    <m/>
    <m/>
    <m/>
    <m/>
    <n v="71298.94"/>
    <n v="0"/>
    <s v="NO_CONCILIADO"/>
  </r>
  <r>
    <x v="48"/>
    <m/>
    <x v="48"/>
    <x v="96"/>
    <s v="S10610940002"/>
    <s v="DEV"/>
    <n v="1061094"/>
    <m/>
    <s v="||PAGO PRÉSTAMO BID 846-SF-BO VCTO. 24-05-2023 POR CUENTA DEL FNDR SEGÚN COD.LIQ. 017457 VALOR 24-05-2023 CAPITAL USD10.244,10 INTERESES USD39.337,33 LIBRETA N° 00862012014 FNDR PRODURSA I BID 846/SF-BO REC. FNDR CAP.INT.COM."/>
    <m/>
    <m/>
    <m/>
    <m/>
    <m/>
    <m/>
    <n v="273787.82"/>
    <n v="0"/>
    <s v="NO_CONCILIADO"/>
  </r>
  <r>
    <x v="48"/>
    <m/>
    <x v="48"/>
    <x v="96"/>
    <s v="S10610970001"/>
    <s v="COB"/>
    <n v="1061097"/>
    <m/>
    <s v="||COMISIONES BANCARIAS POR PAGO PRÉSTAMO BID 846-SF-BO VCTO. 24-05-2023 POR CUENTA DEL FNDR SEGÚN COD.LIQ. 017457 VALOR 24-05-2023 LIBRETA N° 00862012001 FNDR ADMINISTRACIÓN REF.: COMISIONES BANCARIAS"/>
    <m/>
    <m/>
    <m/>
    <m/>
    <m/>
    <m/>
    <n v="1419.53"/>
    <n v="0"/>
    <s v="NO_CONCILIADO"/>
  </r>
  <r>
    <x v="74"/>
    <m/>
    <x v="74"/>
    <x v="96"/>
    <s v="S10611150003"/>
    <s v="COB"/>
    <n v="1061115"/>
    <m/>
    <s v="||TRANSFERENCIAS DEL EXTERIOR SEGUN MENSAJES SWIFT NROS. 8316 Y 8315 DE LA FECHA Y NOTA CITE: DGAC-10774/2022 DE FECHA 31/03/2022. (HRE-TGL-5031) REMITIDA POR LA DIRECCIÓN GENERAL DE AERONAUTICA CIVIL. (SECTOR PÚBLICO). DEBITO DE LA LIBRETA 0117012001 DGAC, REPOSICIÓN DE ÚTILES DE ESCRITORIO."/>
    <m/>
    <m/>
    <m/>
    <m/>
    <m/>
    <m/>
    <n v="50"/>
    <n v="0"/>
    <s v="NO_CONCILIADO"/>
  </r>
  <r>
    <x v="74"/>
    <m/>
    <x v="74"/>
    <x v="96"/>
    <s v="S10611170003"/>
    <s v="COB"/>
    <n v="1061117"/>
    <m/>
    <s v="||TRANSFERENCIA DE FONDOS S/G. MENSAJES SWIFT NROS. 8317 Y 8314 DE LA FECHA, Y NOTA REMITIDA POR LA DIRECCIÓN GENERAL DE AERONAUTICA CIVIL CITE: DGAC-10774/2022 DE FECHA 31/03/2022 (HRE-TGL-5031) (SECTOR PÚBLICO) DÉBITO DE LA LIBRETA 0117012001 DGAC, REPOSICIÓN ÚTILES DE ESCRITORIO."/>
    <m/>
    <m/>
    <m/>
    <m/>
    <m/>
    <m/>
    <n v="50"/>
    <n v="0"/>
    <s v="NO_CONCILIADO"/>
  </r>
  <r>
    <x v="46"/>
    <m/>
    <x v="46"/>
    <x v="97"/>
    <s v="O21157740002"/>
    <s v="BOD"/>
    <n v="2115774"/>
    <m/>
    <s v="00513212001 DEPOSITO DE EFECTIVO, DEPOSITANTE: Y.P.F.B., CONCEPTO: REVERSION DE FONDOS, CUENTA DE DEPOSITO: CUENTA UNICA DEL TESORO"/>
    <m/>
    <m/>
    <m/>
    <m/>
    <m/>
    <m/>
    <n v="0"/>
    <n v="3469"/>
    <s v="NO_CONCILIADO"/>
  </r>
  <r>
    <x v="83"/>
    <m/>
    <x v="83"/>
    <x v="97"/>
    <s v="O21158040002"/>
    <s v="BOD"/>
    <n v="2115804"/>
    <m/>
    <s v="00099021001 DEPOSITO DE EFECTIVO, DEPOSITANTE: LEONARDO GORRITI MANCHEGO, CONCEPTO: DEVOLUCION DE FONDOS EN AVANCE, CUENTA DE DEPOSITO: CUENTA UNICA DEL TESORO/DJBR"/>
    <m/>
    <m/>
    <m/>
    <m/>
    <m/>
    <m/>
    <n v="0"/>
    <n v="1500"/>
    <s v="NO_CONCILIADO"/>
  </r>
  <r>
    <x v="112"/>
    <m/>
    <x v="112"/>
    <x v="97"/>
    <s v="O21158200002"/>
    <s v="BOD"/>
    <n v="2115820"/>
    <m/>
    <s v="00099021001 DEPOSITO DE EFECTIVO, DEPOSITANTE: MIRIAM EMMA ESTIVAREZ COPA, CONCEPTO: DEVOLUCION POR SALDO NO UTILIZADO DEL PREVENTIVO C-31 (2748) A FAVOR DEL INIAF, CUENTA DE DEPOSITO: CUENTA UNICA DEL TESORO"/>
    <m/>
    <m/>
    <m/>
    <m/>
    <m/>
    <m/>
    <n v="0"/>
    <n v="360"/>
    <s v="NO_CONCILIADO"/>
  </r>
  <r>
    <x v="2"/>
    <m/>
    <x v="2"/>
    <x v="97"/>
    <s v="O21158210002"/>
    <s v="BOD"/>
    <n v="2115821"/>
    <m/>
    <s v="00046171101 DEPOSITO DE EFECTIVO, DEPOSITANTE: FARMACIA SAN ANDRES, CONCEPTO: SANCION POR INCUMPLIMIENTO A LA NORMA, CUENTA DE DEPOSITO: CUENTA UNICA DEL TESORO"/>
    <m/>
    <m/>
    <m/>
    <m/>
    <m/>
    <m/>
    <n v="0"/>
    <n v="2000"/>
    <s v="NO_CONCILIADO"/>
  </r>
  <r>
    <x v="66"/>
    <m/>
    <x v="66"/>
    <x v="97"/>
    <s v="O21158310002"/>
    <s v="BOD"/>
    <n v="2115831"/>
    <m/>
    <s v="00670012002 DEPOSITO DE EFECTIVO, DEPOSITANTE: NELLY ARISTA QUISPE, CONCEPTO: REPONER CREDENCIAL INSTITUCIONAL, CUENTA DE DEPOSITO: CUENTA UNICA DEL TESORO"/>
    <m/>
    <m/>
    <m/>
    <m/>
    <m/>
    <m/>
    <n v="0"/>
    <n v="50"/>
    <s v="NO_CONCILIADO"/>
  </r>
  <r>
    <x v="24"/>
    <m/>
    <x v="24"/>
    <x v="97"/>
    <s v="O21158440002"/>
    <s v="BOD"/>
    <n v="2115844"/>
    <m/>
    <s v="00086011102 DEPOSITO DE EFECTIVO, DEPOSITANTE: PETROVHEL S.R.L., CONCEPTO: MMAA-MULTAS POR CONTRAVENCIONES A LA LEY MEDIO AMBIENTE, CUENTA DE DEPOSITO: CUENTA UNICA DEL TESORO"/>
    <m/>
    <m/>
    <m/>
    <m/>
    <m/>
    <m/>
    <n v="0"/>
    <n v="1200"/>
    <s v="NO_CONCILIADO"/>
  </r>
  <r>
    <x v="9"/>
    <m/>
    <x v="9"/>
    <x v="97"/>
    <s v="G22828190003"/>
    <s v="COB"/>
    <n v="17340"/>
    <m/>
    <s v="PAGO A BID PRÉSTAMO 2951/BL-BO VCTO. 25-05-2023 POR CUENTA DE TGN , NTI. 017340 VALOR 25-05-2023 CAPITAL USD 1.238.500,49 INTERESES USD 906.740,93 CTA. 3987 CUENTA UNICA DEL TESORO LIB. 00099021001 REF.: COMISIONES BANCARIAS"/>
    <m/>
    <m/>
    <m/>
    <m/>
    <m/>
    <m/>
    <n v="10571.46"/>
    <n v="0"/>
    <s v="NO_CONCILIADO"/>
  </r>
  <r>
    <x v="9"/>
    <m/>
    <x v="9"/>
    <x v="97"/>
    <s v="G22829620003"/>
    <s v="COB"/>
    <n v="17412"/>
    <m/>
    <s v="PAGO A BID PRÉSTAMO 2880/BL-BO VCTO. 25-05-2023 POR CUENTA DE TGN , NTI. 017412 VALOR 25-05-2023 COMISIONES USD 921,24 CTA. 3987 CUENTA UNICA DEL TESORO LIB. 00099021001 REF.: COMISIONES BANCARIAS"/>
    <m/>
    <m/>
    <m/>
    <m/>
    <m/>
    <m/>
    <n v="274.39"/>
    <n v="0"/>
    <s v="NO_CONCILIADO"/>
  </r>
  <r>
    <x v="114"/>
    <m/>
    <x v="114"/>
    <x v="97"/>
    <s v="O21158490002"/>
    <s v="BOD"/>
    <n v="2115849"/>
    <m/>
    <s v="00099021001 DEPOSITO DE EFECTIVO, DEPOSITANTE: G.A.M. POCOATA-DEYSI COLQUE CONCHA, CONCEPTO: DEVOLUCION DE RECURSOS, CUENTA DE DEPOSITO: CUENTA UNICA DEL TESORO/DJBR"/>
    <m/>
    <m/>
    <m/>
    <m/>
    <m/>
    <m/>
    <n v="0"/>
    <n v="1"/>
    <s v="NO_CONCILIADO"/>
  </r>
  <r>
    <x v="91"/>
    <m/>
    <x v="91"/>
    <x v="97"/>
    <s v="G22832290002"/>
    <s v="CRV"/>
    <n v="2283229"/>
    <m/>
    <s v="TRANSFERENCIA DEL EXTERIOR SEGUN SWOFT NO.8339 Y NO.8338 DE FECHA 25/05/2023 ORDENANTE: CAMMESA P C O MEM (AR/CAPITAL FEDERAL) REF.: CRED CVR OF DIR PYMT INV 15 LIB. 00514012005 ENDE-Bs. ING EGR INTERCAMBIO INTERNAL ENERGIA ELECTRICA"/>
    <m/>
    <m/>
    <m/>
    <m/>
    <m/>
    <m/>
    <n v="0"/>
    <n v="7153632.7000000002"/>
    <s v="NO_CONCILIADO"/>
  </r>
  <r>
    <x v="31"/>
    <m/>
    <x v="31"/>
    <x v="97"/>
    <s v="G22832310002"/>
    <s v="CRV"/>
    <n v="2283231"/>
    <m/>
    <s v="TRANSFERENCIA DEL EXTERIOR SEGUN SWIFT NO.8391 Y NO.8390 DE FECHA 25/05/2023 ORDENANTE: ECO PRODUTOS AGROPECUARIOS LTDA REF.: CRED YLB-GCO 0090-ODV 23-VEX LIB. 00597012001 RECURSOS PROPIOS VENTAS YLB"/>
    <m/>
    <m/>
    <m/>
    <m/>
    <m/>
    <m/>
    <n v="0"/>
    <n v="443416.68"/>
    <s v="NO_CONCILIADO"/>
  </r>
  <r>
    <x v="16"/>
    <m/>
    <x v="16"/>
    <x v="97"/>
    <s v="O21158850002"/>
    <s v="BOD"/>
    <n v="2115885"/>
    <m/>
    <s v="00212012001 DEPOSITO DE EFECTIVO, DEPOSITANTE: DAHISY TATIANA MORALES LEQUIPE, CONCEPTO: REPOSICION DE CREDENCIAL, CUENTA DE DEPOSITO: CUENTA UNICA DEL TESORO"/>
    <m/>
    <m/>
    <m/>
    <m/>
    <m/>
    <m/>
    <n v="0"/>
    <n v="60"/>
    <s v="NO_CONCILIADO"/>
  </r>
  <r>
    <x v="16"/>
    <m/>
    <x v="16"/>
    <x v="97"/>
    <s v="O21158860002"/>
    <s v="BOD"/>
    <n v="2115886"/>
    <m/>
    <s v="00212012001 DEPOSITO DE EFECTIVO, DEPOSITANTE: LUIS ALBERTO CHAMBI QUISPE, CONCEPTO: REPOSICION DE CREDENCIAL, CUENTA DE DEPOSITO: CUENTA UNICA DEL TESORO"/>
    <m/>
    <m/>
    <m/>
    <m/>
    <m/>
    <m/>
    <n v="0"/>
    <n v="60"/>
    <s v="NO_CONCILIADO"/>
  </r>
  <r>
    <x v="2"/>
    <m/>
    <x v="2"/>
    <x v="97"/>
    <s v="O21158950002"/>
    <s v="BOD"/>
    <n v="2115895"/>
    <m/>
    <s v="00046024204 DEPOSITO DE EFECTIVO, DEPOSITANTE: MINISTERIO DE SALUD Y DEPORTES, CONCEPTO: RECURSOS NO UTILIZADOS C31-1710/2023, CUENTA DE DEPOSITO: CUENTA UNICA DEL TESORO"/>
    <m/>
    <m/>
    <m/>
    <m/>
    <m/>
    <m/>
    <n v="0"/>
    <n v="65.599999999999994"/>
    <s v="NO_CONCILIADO"/>
  </r>
  <r>
    <x v="2"/>
    <m/>
    <x v="2"/>
    <x v="97"/>
    <s v="O21158980002"/>
    <s v="BOD"/>
    <n v="2115898"/>
    <m/>
    <s v="00046024204 DEPOSITO DE EFECTIVO, DEPOSITANTE: MINISTERIO DE SALUD Y DEPORTES, CONCEPTO: RECURSOS NO UTILIZADOS C-31 - 1714/2023 CBTE 521/2023, CUENTA DE DEPOSITO: CUENTA UNICA DEL TESORO"/>
    <m/>
    <m/>
    <m/>
    <m/>
    <m/>
    <m/>
    <n v="0"/>
    <n v="125.2"/>
    <s v="NO_CONCILIADO"/>
  </r>
  <r>
    <x v="2"/>
    <m/>
    <x v="2"/>
    <x v="97"/>
    <s v="O21159000002"/>
    <s v="BOD"/>
    <n v="2115900"/>
    <m/>
    <s v="00046024204 DEPOSITO DE EFECTIVO, DEPOSITANTE: MINISTERIO DE SALUD Y DEPORTES, CONCEPTO: RECURSOS NO UTILIZADOS C-31 - 2056/2023 CBTE 593/2023, CUENTA DE DEPOSITO: CUENTA UNICA DEL TESORO"/>
    <m/>
    <m/>
    <m/>
    <m/>
    <m/>
    <m/>
    <n v="0"/>
    <n v="815.9"/>
    <s v="NO_CONCILIADO"/>
  </r>
  <r>
    <x v="31"/>
    <m/>
    <x v="31"/>
    <x v="97"/>
    <s v="G22832320001"/>
    <s v="CVD"/>
    <n v="2283232"/>
    <m/>
    <s v="COBRO COSTOS DE PAPELERIA SEGUN TRANSFERENCIA DEL EXTERIOR POR ORDEN DE ECO PRODUTOS AGROPECUARIOS LTDA REF.: CRED YLB-GCO 0090-ODV 23-VEX LIB. 00597012001 RECURSOS PROPIOS VENTAS YLB"/>
    <m/>
    <m/>
    <m/>
    <m/>
    <m/>
    <m/>
    <n v="50"/>
    <n v="0"/>
    <s v="NO_CONCILIADO"/>
  </r>
  <r>
    <x v="46"/>
    <m/>
    <x v="46"/>
    <x v="97"/>
    <s v="G22832280001"/>
    <s v="CVD"/>
    <n v="2283228"/>
    <m/>
    <s v="COBRO COSTOS DE PAPELERIA SEGUN TRANSFERENCIA DEL EXTERIOR POR ORDEN DE SUPERGASBRAS ENERGIA LTDA. (BRASIL) REF.: CRED INV 399/2023, 400/2023 FECHA VALOR 24/05/2023 LIB. 00513062001 YPFB-OPERACIONES PLANTA DE SEPARACION DE LIQUIDOS RIO GRANDE"/>
    <m/>
    <m/>
    <m/>
    <m/>
    <m/>
    <m/>
    <n v="50"/>
    <n v="0"/>
    <s v="NO_CONCILIADO"/>
  </r>
  <r>
    <x v="91"/>
    <m/>
    <x v="91"/>
    <x v="97"/>
    <s v="G22832300001"/>
    <s v="CVD"/>
    <n v="2283230"/>
    <m/>
    <s v="COBRO COSTOS DE PAPELERIA SEGUN TRANSFERENCIA DEL EXTERIOR POR ORDEN DE CAMMESA P C O MEM (AR/CAPITAL FEDERAL) REF.: CRED CVR OF DIR PYMT INV 15 LIB. 00514012005 ENDE-Bs. ING EGR INTERCAMBIO INTERNAL ENERGIA ELECTRICA"/>
    <m/>
    <m/>
    <m/>
    <m/>
    <m/>
    <m/>
    <n v="50"/>
    <n v="0"/>
    <s v="NO_CONCILIADO"/>
  </r>
  <r>
    <x v="37"/>
    <m/>
    <x v="37"/>
    <x v="97"/>
    <s v="O21159170002"/>
    <s v="BOD"/>
    <n v="2115917"/>
    <m/>
    <s v="00548132001 DEPOSITO DE EFECTIVO, DEPOSITANTE: YAMIL HENRRY QUISPE MORALES, CONCEPTO: DEVOLUCION DEL 13% POR VIATICOS, CUENTA DE DEPOSITO: CUENTA UNICA DEL TESORO"/>
    <m/>
    <m/>
    <m/>
    <m/>
    <m/>
    <m/>
    <n v="0"/>
    <n v="145"/>
    <s v="NO_CONCILIADO"/>
  </r>
  <r>
    <x v="2"/>
    <m/>
    <x v="2"/>
    <x v="97"/>
    <s v="O21159050002"/>
    <s v="BOD"/>
    <n v="2115905"/>
    <m/>
    <s v="00046171101 DEPOSITO DE EFECTIVO, DEPOSITANTE: IMPORTADORA STETICMED SRL., CONCEPTO: SANCION POR INCUMPLIMIENTO A LA NORMA, CUENTA DE DEPOSITO: CUENTA UNICA DEL TESORO"/>
    <m/>
    <m/>
    <m/>
    <m/>
    <m/>
    <m/>
    <n v="0"/>
    <n v="4500"/>
    <s v="NO_CONCILIADO"/>
  </r>
  <r>
    <x v="37"/>
    <m/>
    <x v="37"/>
    <x v="97"/>
    <s v="O21159150002"/>
    <s v="BOD"/>
    <n v="2115915"/>
    <m/>
    <s v="00548132001 DEPOSITO DE EFECTIVO, DEPOSITANTE: YAMIL HENRRY QUISPE MORALES, CONCEPTO: DEVOLUCION DEL 13% POR VIATICOS, CUENTA DE DEPOSITO: CUENTA UNICA DEL TESORO"/>
    <m/>
    <m/>
    <m/>
    <m/>
    <m/>
    <m/>
    <n v="0"/>
    <n v="39"/>
    <s v="NO_CONCILIADO"/>
  </r>
  <r>
    <x v="37"/>
    <m/>
    <x v="37"/>
    <x v="97"/>
    <s v="O21159160002"/>
    <s v="BOD"/>
    <n v="2115916"/>
    <m/>
    <s v="00548132001 DEPOSITO DE EFECTIVO, DEPOSITANTE: RENE GABRIEL LARUTA TOLA, CONCEPTO: DEVOLUCION DEL 13% POR VIATICOS, CUENTA DE DEPOSITO: CUENTA UNICA DEL TESORO"/>
    <m/>
    <m/>
    <m/>
    <m/>
    <m/>
    <m/>
    <n v="0"/>
    <n v="39"/>
    <s v="NO_CONCILIADO"/>
  </r>
  <r>
    <x v="37"/>
    <m/>
    <x v="37"/>
    <x v="97"/>
    <s v="O21159180002"/>
    <s v="BOD"/>
    <n v="2115918"/>
    <m/>
    <s v="00548132001 DEPOSITO DE EFECTIVO, DEPOSITANTE: RENE GABRIEL LARUTA TOLA, CONCEPTO: DEVOLUCION DEL 13% POR VIATICOS, CUENTA DE DEPOSITO: CUENTA UNICA DEL TESORO"/>
    <m/>
    <m/>
    <m/>
    <m/>
    <m/>
    <m/>
    <n v="0"/>
    <n v="78"/>
    <s v="NO_CONCILIADO"/>
  </r>
  <r>
    <x v="37"/>
    <m/>
    <x v="37"/>
    <x v="97"/>
    <s v="O21159190002"/>
    <s v="BOD"/>
    <n v="2115919"/>
    <m/>
    <s v="00548132001 DEPOSITO DE EFECTIVO, DEPOSITANTE: PEDRO HUANCA RODRIGUEZ, CONCEPTO: DEVOLUCION DEL 13% POR VIATICOS, CUENTA DE DEPOSITO: CUENTA UNICA DEL TESORO"/>
    <m/>
    <m/>
    <m/>
    <m/>
    <m/>
    <m/>
    <n v="0"/>
    <n v="20"/>
    <s v="NO_CONCILIADO"/>
  </r>
  <r>
    <x v="37"/>
    <m/>
    <x v="37"/>
    <x v="97"/>
    <s v="O21159200002"/>
    <s v="BOD"/>
    <n v="2115920"/>
    <m/>
    <s v="00548132001 DEPOSITO DE EFECTIVO, DEPOSITANTE: SIMEON ROGELIO AVENDAÑO MAMANI, CONCEPTO: DEVOLUCION DEL 13% POR VIATICOS, CUENTA DE DEPOSITO: CUENTA UNICA DEL TESORO"/>
    <m/>
    <m/>
    <m/>
    <m/>
    <m/>
    <m/>
    <n v="0"/>
    <n v="20"/>
    <s v="NO_CONCILIADO"/>
  </r>
  <r>
    <x v="55"/>
    <m/>
    <x v="55"/>
    <x v="97"/>
    <s v="B21158070002"/>
    <s v="BOD"/>
    <n v="2115807"/>
    <m/>
    <s v="00015011108 DEP.DE CHEQ.AJENOS,RET.DE CAM.,CONCEPTO: DEPÓSITO A LA CUT,DEP.: MINISTERIO DE GOBIERNO , PROCEDENCIA: BANCO UNION S.A., CHEQUE: 52269, FECHA DE EMISION:23/05/2023"/>
    <m/>
    <m/>
    <m/>
    <m/>
    <m/>
    <m/>
    <n v="0"/>
    <n v="100"/>
    <s v="NO_CONCILIADO"/>
  </r>
  <r>
    <x v="55"/>
    <m/>
    <x v="55"/>
    <x v="97"/>
    <s v="B21158110002"/>
    <s v="BOD"/>
    <n v="2115811"/>
    <m/>
    <s v="00015011108 DEP.DE CHEQ.AJENOS,RET.DE CAM.,CONCEPTO: DEPÓSITO A LA CUT,DEP.: MINISTERIO DE GOBIERNO , PROCEDENCIA: BANCO UNION S.A., CHEQUE: 52272, FECHA DE EMISION:23/05/2023"/>
    <m/>
    <m/>
    <m/>
    <m/>
    <m/>
    <m/>
    <n v="0"/>
    <n v="2000"/>
    <s v="NO_CONCILIADO"/>
  </r>
  <r>
    <x v="57"/>
    <m/>
    <x v="57"/>
    <x v="97"/>
    <s v="B21158190002"/>
    <s v="BOD"/>
    <n v="2115819"/>
    <m/>
    <s v="00587012012 DEP.DE CHEQ.AJENOS,RET.DE CAM.,CONCEPTO: DEP. PLANILLA 35 - SAN IGNACIO (MARZO),DEP.: E.B.C. , PROCEDENCIA: BANCO UNION S.A., CHEQUE: 1815, FECHA DE EMISION:23/05/2023"/>
    <m/>
    <m/>
    <m/>
    <m/>
    <m/>
    <m/>
    <n v="0"/>
    <n v="2299802.2400000002"/>
    <s v="NO_CONCILIADO"/>
  </r>
  <r>
    <x v="23"/>
    <m/>
    <x v="23"/>
    <x v="97"/>
    <s v="B21158290002"/>
    <s v="BOD"/>
    <n v="2115829"/>
    <m/>
    <s v="00099021001 DEP.DE CHEQ.AJENOS,RET.DE CAM.,CONCEPTO: DEVOLUCION IBD,DEP.: MINISTERIO DE EDUCACION , PROCEDENCIA: BANCO UNION S.A., CHEQUE: 547, FECHA DE EMISION:24/05/2023"/>
    <m/>
    <m/>
    <m/>
    <m/>
    <m/>
    <m/>
    <n v="0"/>
    <n v="6000"/>
    <s v="NO_CONCILIADO"/>
  </r>
  <r>
    <x v="23"/>
    <m/>
    <x v="23"/>
    <x v="97"/>
    <s v="B21158320002"/>
    <s v="BOD"/>
    <n v="2115832"/>
    <m/>
    <s v="00099021001 DEP.DE CHEQ.AJENOS,RET.DE CAM.,CONCEPTO: DEVOLUCION IBD,DEP.: MINISTERIO DE EDUCACION , PROCEDENCIA: BANCO UNION S.A., CHEQUE: 548, FECHA DE EMISION:24/05/2023"/>
    <m/>
    <m/>
    <m/>
    <m/>
    <m/>
    <m/>
    <n v="0"/>
    <n v="9000"/>
    <s v="NO_CONCILIADO"/>
  </r>
  <r>
    <x v="46"/>
    <m/>
    <x v="46"/>
    <x v="97"/>
    <s v="G22837660001"/>
    <s v="CVD"/>
    <n v="2283766"/>
    <m/>
    <s v="COBRO COSTOS DE PAPELERIA SEGUN TRANSFERENCIA DEL EXTERIOR POR ORDEN DE LATIN OIL S.A. (UY/MALDONADO) REF.: IB23E2498284283 YPFB FECHA VALOR 24/05/2023 LIB. 00513062001 YPFB-OPERACIONES PLANTA DE SEPARACION DE LIQUIDOS RIO GRANDE"/>
    <m/>
    <m/>
    <m/>
    <m/>
    <m/>
    <m/>
    <n v="50"/>
    <n v="0"/>
    <s v="NO_CONCILIADO"/>
  </r>
  <r>
    <x v="74"/>
    <m/>
    <x v="74"/>
    <x v="97"/>
    <s v="S10611800003"/>
    <s v="COB"/>
    <n v="1061180"/>
    <m/>
    <s v="||TRANSFERENCIA DE FONDOS S/G MENSAJE SWIFT NRO.8345 DE LA FECHA Y NOTA CITE DGAC/10774/2022 DE F.31.03.2022 (HRE-TGL-5031) DE LA DIRECCION GENERAL DE AERONAUTICA CIVIL (SECTOR PÚBLICO). DEBITO DE LA LIBRETA 0117012001 DGAC, REPOSICIÓN DE ÚTILES DE ESCRITORIO."/>
    <m/>
    <m/>
    <m/>
    <m/>
    <m/>
    <m/>
    <n v="50"/>
    <n v="0"/>
    <s v="NO_CONCILIADO"/>
  </r>
  <r>
    <x v="74"/>
    <m/>
    <x v="74"/>
    <x v="97"/>
    <s v="S10611820003"/>
    <s v="COB"/>
    <n v="1061182"/>
    <m/>
    <s v="||TRANSFERENCIAS DEL EXTERIOR SEGUN MENSAJES SWIFT NROS. 8350 Y 8349 DE LA FECHA Y NOTA CITE: DGAC-10774/2022 DE FECHA 31/03/2022. (HRE-TGL-5031) REMITIDA POR LA DIRECCIÓN GENERAL DE AERONAUTICA CIVIL. (SECTOR PÚBLICO). DEBITO DE LA LIBRETA 0117012001 DGAC, REPOSICIÓN DE ÚTILES DE ESCRITORIO."/>
    <m/>
    <m/>
    <m/>
    <m/>
    <m/>
    <m/>
    <n v="50"/>
    <n v="0"/>
    <s v="NO_CONCILIADO"/>
  </r>
  <r>
    <x v="105"/>
    <m/>
    <x v="105"/>
    <x v="98"/>
    <s v="O21160590002"/>
    <s v="BOD"/>
    <n v="2116059"/>
    <m/>
    <s v="00290012001 DEPOSITO DE EFECTIVO, DEPOSITANTE: SERGIO GABRIEL CHOQUE LLANOS, CONCEPTO: DEPÓSITO: DEVOLUCION DE VIATICOS - CBBA, CUENTA DE DEPOSITO: CUENTA UNICA DEL TESORO"/>
    <m/>
    <m/>
    <m/>
    <m/>
    <m/>
    <m/>
    <n v="0"/>
    <n v="185.5"/>
    <s v="NO_CONCILIADO"/>
  </r>
  <r>
    <x v="105"/>
    <m/>
    <x v="105"/>
    <x v="98"/>
    <s v="O21160610002"/>
    <s v="BOD"/>
    <n v="2116061"/>
    <m/>
    <s v="00290012001 DEPOSITO DE EFECTIVO, DEPOSITANTE: SERGIO GABRIEL CHOQUE LLANOS, CONCEPTO: DEPÓSITO: DEVOLUCION DE VIATICOS-TRINIDAD, CUENTA DE DEPOSITO: CUENTA UNICA DEL TESORO"/>
    <m/>
    <m/>
    <m/>
    <m/>
    <m/>
    <m/>
    <n v="0"/>
    <n v="111.3"/>
    <s v="NO_CONCILIADO"/>
  </r>
  <r>
    <x v="39"/>
    <m/>
    <x v="39"/>
    <x v="98"/>
    <s v="O21160720002"/>
    <s v="BOD"/>
    <n v="2116072"/>
    <m/>
    <s v="00099021001 DEPOSITO DE EFECTIVO, DEPOSITANTE: ASFI-TONINO HUMBERTO MITA CANZAYA, CONCEPTO: DEVOLUCION DE VIATICOS, CUENTA DE DEPOSITO: CUENTA UNICA DEL TESORO"/>
    <m/>
    <m/>
    <m/>
    <m/>
    <m/>
    <m/>
    <n v="0"/>
    <n v="2077.6"/>
    <s v="NO_CONCILIADO"/>
  </r>
  <r>
    <x v="41"/>
    <m/>
    <x v="41"/>
    <x v="98"/>
    <s v="O21160730002"/>
    <s v="BOD"/>
    <n v="2116073"/>
    <m/>
    <s v="00099021001 DEPOSITO DE EFECTIVO, DEPOSITANTE: JAVIER GOZALVES MARUPA, CONCEPTO: DEVOLUCION DE LA CANASTA FAMILIAR DE DON JAVIER GOZALVES MARUPA C.I. 1906939 BENI, CUENTA DE DEPOSITO: CUENTA UNICA DEL TESORO/DJBR"/>
    <m/>
    <m/>
    <m/>
    <m/>
    <m/>
    <m/>
    <n v="0"/>
    <n v="400"/>
    <s v="NO_CONCILIADO"/>
  </r>
  <r>
    <x v="1"/>
    <m/>
    <x v="1"/>
    <x v="98"/>
    <s v="O21160770002"/>
    <s v="BOD"/>
    <n v="2116077"/>
    <m/>
    <s v="00099021001 DEPOSITO DE EFECTIVO, DEPOSITANTE: MARIA ESTHER BUSTAMANTE OLIVA C.I. 2311811, CONCEPTO: DEVOLUCION POR PAGO EN DEMASIA DE REFRIGERIO MES DE MARZO DE LA GESTION 2022, CUENTA DE DEPOSITO: CUENTA UNICA DEL TESORO"/>
    <m/>
    <m/>
    <m/>
    <m/>
    <m/>
    <m/>
    <n v="0"/>
    <n v="108"/>
    <s v="NO_CONCILIADO"/>
  </r>
  <r>
    <x v="1"/>
    <m/>
    <x v="1"/>
    <x v="98"/>
    <s v="O21160780002"/>
    <s v="BOD"/>
    <n v="2116078"/>
    <m/>
    <s v="00099021001 DEPOSITO DE EFECTIVO, DEPOSITANTE: YOVANA MARIOL ARANDIA CORTEZ C.I. 3388557, CONCEPTO: DEVOLUCION POR PAGO EN DEMASIA DE REFRIGERIO MES DE ABRIL DE LA GESTION 2022, CUENTA DE DEPOSITO: CUENTA UNICA DEL TESORO"/>
    <m/>
    <m/>
    <m/>
    <m/>
    <m/>
    <m/>
    <n v="0"/>
    <n v="18"/>
    <s v="NO_CONCILIADO"/>
  </r>
  <r>
    <x v="96"/>
    <m/>
    <x v="96"/>
    <x v="98"/>
    <s v="O21160790002"/>
    <s v="BOD"/>
    <n v="2116079"/>
    <m/>
    <s v="00099021001 DEPOSITO DE EFECTIVO, DEPOSITANTE: RONALD DAVID AYALA OROZCO C.I. 6495731, CONCEPTO: DEVOLUCION POR PAGO EN DEMASIA DE REFRIGERIO MES DE ENERO DE LA GESTION 2022, CUENTA DE DEPOSITO: CUENTA UNICA DEL TESORO/DJBR"/>
    <m/>
    <m/>
    <m/>
    <m/>
    <m/>
    <m/>
    <n v="0"/>
    <n v="18"/>
    <s v="NO_CONCILIADO"/>
  </r>
  <r>
    <x v="53"/>
    <m/>
    <x v="53"/>
    <x v="98"/>
    <s v="O21160820002"/>
    <s v="BOD"/>
    <n v="2116082"/>
    <m/>
    <s v="00099021001 DEPOSITO DE EFECTIVO, DEPOSITANTE: RAMON BENITO VILCA ROMERO C.I. 4140618, CONCEPTO: DEVOLUCION POR PAGO EN DEMASIA DE REFRIGERIO MES DE ABRIL DE LA GESTION 2022, CUENTA DE DEPOSITO: CUENTA UNICA DEL TESORO/DJBR"/>
    <m/>
    <m/>
    <m/>
    <m/>
    <m/>
    <m/>
    <n v="0"/>
    <n v="18"/>
    <s v="NO_CONCILIADO"/>
  </r>
  <r>
    <x v="115"/>
    <m/>
    <x v="115"/>
    <x v="98"/>
    <s v="O21160830002"/>
    <s v="BOD"/>
    <n v="2116083"/>
    <m/>
    <s v="00099021001 DEPOSITO DE EFECTIVO, DEPOSITANTE: GUALBERTO CHAVEZ MAMANI C.I. 3811557, CONCEPTO: DEVOLUCION POR PAGO EN DEMASIA DE REFRIGERIO MES DE ABRIL Y MAYO DE LA GESTION 2022, CUENTA DE DEPOSITO: CUENTA UNICA DEL TESORO/DJBR"/>
    <m/>
    <m/>
    <m/>
    <m/>
    <m/>
    <m/>
    <n v="0"/>
    <n v="36"/>
    <s v="NO_CONCILIADO"/>
  </r>
  <r>
    <x v="72"/>
    <m/>
    <x v="72"/>
    <x v="98"/>
    <s v="O21160990002"/>
    <s v="BOD"/>
    <n v="2116099"/>
    <m/>
    <s v="00081011101 DEPOSITO DE EFECTIVO, DEPOSITANTE: BRAYAN GRAHAM VARGAS, CONCEPTO: REPOSICION DE CREDENCIAL, CUENTA DE DEPOSITO: CUENTA UNICA DEL TESORO"/>
    <m/>
    <m/>
    <m/>
    <m/>
    <m/>
    <m/>
    <n v="0"/>
    <n v="25"/>
    <s v="NO_CONCILIADO"/>
  </r>
  <r>
    <x v="1"/>
    <m/>
    <x v="1"/>
    <x v="98"/>
    <s v="O21161020002"/>
    <s v="BOD"/>
    <n v="2116102"/>
    <m/>
    <s v="00099021001 DEPOSITO DE EFECTIVO, DEPOSITANTE: YOLANDA JUANA FERNANDEZ SOLIZ, CONCEPTO: DEVOLUCION DIFERENCIA DE PAGO AGUINALDO GESTION 2020, CUENTA DE DEPOSITO: CUENTA UNICA DEL TESORO"/>
    <m/>
    <m/>
    <m/>
    <m/>
    <m/>
    <m/>
    <n v="0"/>
    <n v="120.67"/>
    <s v="NO_CONCILIADO"/>
  </r>
  <r>
    <x v="23"/>
    <m/>
    <x v="23"/>
    <x v="98"/>
    <s v="O21161070002"/>
    <s v="BOD"/>
    <n v="2116107"/>
    <m/>
    <s v="00099021001 DEPOSITO DE EFECTIVO, DEPOSITANTE: MARCELO OPORTO ESTRADA, CONCEPTO: DEVOLUCION DE HABERES-MARCELO OPORTO ESTRADA, CUENTA DE DEPOSITO: CUENTA UNICA DEL TESORO/DJBR"/>
    <m/>
    <m/>
    <m/>
    <m/>
    <m/>
    <m/>
    <n v="0"/>
    <n v="7903.24"/>
    <s v="NO_CONCILIADO"/>
  </r>
  <r>
    <x v="2"/>
    <m/>
    <x v="2"/>
    <x v="98"/>
    <s v="O21161100002"/>
    <s v="BOD"/>
    <n v="2116110"/>
    <m/>
    <s v="00046171101 DEPOSITO DE EFECTIVO, DEPOSITANTE: COMPAÑIA DE SERVICIOS INTERNACIONALES LIMITADA, CONCEPTO: SANCION POR INCUMPLIMIENTO A LA NORMA GESTION 2023, CUENTA DE DEPOSITO: CUENTA UNICA DEL TESORO"/>
    <m/>
    <m/>
    <m/>
    <m/>
    <m/>
    <m/>
    <n v="0"/>
    <n v="2000"/>
    <s v="NO_CONCILIADO"/>
  </r>
  <r>
    <x v="2"/>
    <m/>
    <x v="2"/>
    <x v="98"/>
    <s v="O21161210002"/>
    <s v="BOD"/>
    <n v="2116121"/>
    <m/>
    <s v="00046171101 DEPOSITO DE EFECTIVO, DEPOSITANTE: INDUSTRIA ULTRA, CONCEPTO: SANCION POR INCUMPLIMIENTO A REINSCRIPCION GESTION 2023, CUENTA DE DEPOSITO: CUENTA UNICA DEL TESORO"/>
    <m/>
    <m/>
    <m/>
    <m/>
    <m/>
    <m/>
    <n v="0"/>
    <n v="830"/>
    <s v="NO_CONCILIADO"/>
  </r>
  <r>
    <x v="1"/>
    <m/>
    <x v="1"/>
    <x v="98"/>
    <s v="O21161230002"/>
    <s v="BOD"/>
    <n v="2116123"/>
    <m/>
    <s v="00099021001 DEPOSITO DE EFECTIVO, DEPOSITANTE: RS-2 &quot;CNL. MANCHEGO&quot;, CONCEPTO: REVERSION SALDO NO EJECUTADO P/SERVICIO BASICO AGUA MARZO 2023, CUENTA DE DEPOSITO: CUENTA UNICA DEL TESORO"/>
    <m/>
    <m/>
    <m/>
    <m/>
    <m/>
    <m/>
    <n v="0"/>
    <n v="5.96"/>
    <s v="NO_CONCILIADO"/>
  </r>
  <r>
    <x v="103"/>
    <m/>
    <x v="103"/>
    <x v="98"/>
    <s v="O21161300002"/>
    <s v="BOD"/>
    <n v="2116130"/>
    <m/>
    <s v="00099021001 DEPOSITO DE EFECTIVO, DEPOSITANTE: JORGE RAUL TERAN GAMARRA - ATT, CONCEPTO: DEVOLUCION DE RECURSOS NO UTILIZADOS POR CONCEPTO DE PASAJES TERRESTRES, CUENTA DE DEPOSITO: CUENTA UNICA DEL TESORO"/>
    <m/>
    <m/>
    <m/>
    <m/>
    <m/>
    <m/>
    <n v="0"/>
    <n v="14"/>
    <s v="NO_CONCILIADO"/>
  </r>
  <r>
    <x v="103"/>
    <m/>
    <x v="103"/>
    <x v="98"/>
    <s v="O21161310002"/>
    <s v="BOD"/>
    <n v="2116131"/>
    <m/>
    <s v="00099021001 DEPOSITO DE EFECTIVO, DEPOSITANTE: MICAELA DRUSUA OBLITAS PEÑARANDA - ATT, CONCEPTO: DEVOLUCION DE RECURSOS NO UTILIZADOS POR CONCEPTO DE PASAJES TERRESTRES, CUENTA DE DEPOSITO: CUENTA UNICA DEL TESORO"/>
    <m/>
    <m/>
    <m/>
    <m/>
    <m/>
    <m/>
    <n v="0"/>
    <n v="14"/>
    <s v="NO_CONCILIADO"/>
  </r>
  <r>
    <x v="103"/>
    <m/>
    <x v="103"/>
    <x v="98"/>
    <s v="O21161350002"/>
    <s v="BOD"/>
    <n v="2116135"/>
    <m/>
    <s v="00099021001 DEPOSITO DE EFECTIVO, DEPOSITANTE: MABEL LIDIA POMA IBAÑEZ - ATT, CONCEPTO: DEVOLUCION DE RECURSOS NO UTILIZADOS POR CONCEPTO DE PASAJES TERRESTRES, CUENTA DE DEPOSITO: CUENTA UNICA DEL TESORO"/>
    <m/>
    <m/>
    <m/>
    <m/>
    <m/>
    <m/>
    <n v="0"/>
    <n v="14"/>
    <s v="NO_CONCILIADO"/>
  </r>
  <r>
    <x v="85"/>
    <m/>
    <x v="85"/>
    <x v="98"/>
    <s v="O21161370002"/>
    <s v="BOD"/>
    <n v="2116137"/>
    <m/>
    <s v="00223012001 DEPOSITO DE EFECTIVO, DEPOSITANTE: MONICA VANESSA CLARES CUTILI, CONCEPTO: DEVOLUCION PASAJES, CUENTA DE DEPOSITO: CUENTA UNICA DEL TESORO"/>
    <m/>
    <m/>
    <m/>
    <m/>
    <m/>
    <m/>
    <n v="0"/>
    <n v="2915"/>
    <s v="NO_CONCILIADO"/>
  </r>
  <r>
    <x v="103"/>
    <m/>
    <x v="103"/>
    <x v="98"/>
    <s v="O21161380002"/>
    <s v="BOD"/>
    <n v="2116138"/>
    <m/>
    <s v="00099021001 DEPOSITO DE EFECTIVO, DEPOSITANTE: LUIS ENRIQUE TEJERINA SANCHEZ - ATT, CONCEPTO: DEVOLUCION DE RECURSOS NO UTILIZADOS POR CONCEPTO DE PASAJES TERRESTRES, CUENTA DE DEPOSITO: CUENTA UNICA DEL TESORO"/>
    <m/>
    <m/>
    <m/>
    <m/>
    <m/>
    <m/>
    <n v="0"/>
    <n v="14"/>
    <s v="NO_CONCILIADO"/>
  </r>
  <r>
    <x v="103"/>
    <m/>
    <x v="103"/>
    <x v="98"/>
    <s v="O21161390002"/>
    <s v="BOD"/>
    <n v="2116139"/>
    <m/>
    <s v="00099021001 DEPOSITO DE EFECTIVO, DEPOSITANTE: JUAN CARLOS MAMANI OPORTO - ATT, CONCEPTO: DEVOLUCION DE RECURSOS NO UTILIZADOS POR CONCEPTO DE PASAJES TERRESTRES, CUENTA DE DEPOSITO: CUENTA UNICA DEL TESORO"/>
    <m/>
    <m/>
    <m/>
    <m/>
    <m/>
    <m/>
    <n v="0"/>
    <n v="14"/>
    <s v="NO_CONCILIADO"/>
  </r>
  <r>
    <x v="103"/>
    <m/>
    <x v="103"/>
    <x v="98"/>
    <s v="O21161410002"/>
    <s v="BOD"/>
    <n v="2116141"/>
    <m/>
    <s v="00099021001 DEPOSITO DE EFECTIVO, DEPOSITANTE: JORGE ISRAEL CAMACHO PAZ - ATT, CONCEPTO: DEVOLUCION DE RECURSOS NO UTILIZADOS POR CONCEPTO DE PASAJES TERRESTRES, CUENTA DE DEPOSITO: CUENTA UNICA DEL TESORO"/>
    <m/>
    <m/>
    <m/>
    <m/>
    <m/>
    <m/>
    <n v="0"/>
    <n v="14"/>
    <s v="NO_CONCILIADO"/>
  </r>
  <r>
    <x v="98"/>
    <m/>
    <x v="98"/>
    <x v="98"/>
    <s v="S10612160001"/>
    <s v="COB"/>
    <n v="1061216"/>
    <m/>
    <s v="'COBRO DE UTILES DE ESCRITORIO POR´||BS50.-,REEMB.GSTS.COMUNICACION BS220.-Y ENVIO DOCUMENTOS BS220.- LC EXPORTACION A/F CARTONBOL REF.: ILC82919ACHL (BCB:E-2023-01),S/G DOCS.ADJ. LIB.00576012002 CARTONBOL-RECAUDADORA RF.:COMIS.ENV.DOCS.,SWIFT Y EMIS.COMP.CONT.LC EXP ILC82919ACHL"/>
    <m/>
    <m/>
    <m/>
    <m/>
    <m/>
    <m/>
    <n v="490"/>
    <n v="0"/>
    <s v="NO_CONCILIADO"/>
  </r>
  <r>
    <x v="103"/>
    <m/>
    <x v="103"/>
    <x v="98"/>
    <s v="O21161480002"/>
    <s v="BOD"/>
    <n v="2116148"/>
    <m/>
    <s v="00099021001 DEPOSITO DE EFECTIVO, DEPOSITANTE: OSCAR FELIPE NAVARRO VENEGAS - ATT, CONCEPTO: DEVOLUCION DE RECURSOS NO UTILIZADOS POR CONCEPTO DE PASAJES TERRESTRES, CUENTA DE DEPOSITO: CUENTA UNICA DEL TESORO"/>
    <m/>
    <m/>
    <m/>
    <m/>
    <m/>
    <m/>
    <n v="0"/>
    <n v="14"/>
    <s v="NO_CONCILIADO"/>
  </r>
  <r>
    <x v="103"/>
    <m/>
    <x v="103"/>
    <x v="98"/>
    <s v="O21161500002"/>
    <s v="BOD"/>
    <n v="2116150"/>
    <m/>
    <s v="00099021001 DEPOSITO DE EFECTIVO, DEPOSITANTE: JOSE ENRIQUE RODRIGUEZ HUARACHI - ATT, CONCEPTO: DEVOLUCION DE RECURSOS NO UTILIZADOS POR CONCEPTO DE PASAJES TERRESTRES, CUENTA DE DEPOSITO: CUENTA UNICA DEL TESORO"/>
    <m/>
    <m/>
    <m/>
    <m/>
    <m/>
    <m/>
    <n v="0"/>
    <n v="120"/>
    <s v="NO_CONCILIADO"/>
  </r>
  <r>
    <x v="53"/>
    <m/>
    <x v="53"/>
    <x v="98"/>
    <s v="O21161510002"/>
    <s v="BOD"/>
    <n v="2116151"/>
    <m/>
    <s v="00041031107 DEPOSITO DE EFECTIVO, DEPOSITANTE: HORTENCIA DAVILA GONZALES, CONCEPTO: DEVOLUCION DE PASAJES -VIATICOS, CUENTA DE DEPOSITO: CUENTA UNICA DEL TESORO"/>
    <m/>
    <m/>
    <m/>
    <m/>
    <m/>
    <m/>
    <n v="0"/>
    <n v="50"/>
    <s v="NO_CONCILIADO"/>
  </r>
  <r>
    <x v="103"/>
    <m/>
    <x v="103"/>
    <x v="98"/>
    <s v="O21161540002"/>
    <s v="BOD"/>
    <n v="2116154"/>
    <m/>
    <s v="00099021001 DEPOSITO DE EFECTIVO, DEPOSITANTE: VALIA WARA TARQUINO CHURA - ATT, CONCEPTO: DEVOLUCION DE RECURSOS NO UTILIZADOS POR CONCEPTO DE PASAJES TERRESTRES, CUENTA DE DEPOSITO: CUENTA UNICA DEL TESORO"/>
    <m/>
    <m/>
    <m/>
    <m/>
    <m/>
    <m/>
    <n v="0"/>
    <n v="120"/>
    <s v="NO_CONCILIADO"/>
  </r>
  <r>
    <x v="103"/>
    <m/>
    <x v="103"/>
    <x v="98"/>
    <s v="O21161550002"/>
    <s v="BOD"/>
    <n v="2116155"/>
    <m/>
    <s v="00099021001 DEPOSITO DE EFECTIVO, DEPOSITANTE: JOHNNY GABRIELA NAVIA MAMANI - ATT, CONCEPTO: DEVOLUCION DE RECURSOS NO UTILIZADOS POR CONCEPTO DE PASAJES TERRESTRES, CUENTA DE DEPOSITO: CUENTA UNICA DEL TESORO"/>
    <m/>
    <m/>
    <m/>
    <m/>
    <m/>
    <m/>
    <n v="0"/>
    <n v="120"/>
    <s v="NO_CONCILIADO"/>
  </r>
  <r>
    <x v="103"/>
    <m/>
    <x v="103"/>
    <x v="98"/>
    <s v="O21161580002"/>
    <s v="BOD"/>
    <n v="2116158"/>
    <m/>
    <s v="00099021001 DEPOSITO DE EFECTIVO, DEPOSITANTE: ALVARO WILDER HUANCA RIVERO - ATT, CONCEPTO: DEVOLUCION DE RECURSOS NO UTILIZADOS POR CONCEPTO DE PASAJES TERRESTRES, CUENTA DE DEPOSITO: CUENTA UNICA DEL TESORO"/>
    <m/>
    <m/>
    <m/>
    <m/>
    <m/>
    <m/>
    <n v="0"/>
    <n v="14"/>
    <s v="NO_CONCILIADO"/>
  </r>
  <r>
    <x v="103"/>
    <m/>
    <x v="103"/>
    <x v="98"/>
    <s v="O21161590002"/>
    <s v="BOD"/>
    <n v="2116159"/>
    <m/>
    <s v="00099021001 DEPOSITO DE EFECTIVO, DEPOSITANTE: RENE BERNARDO SALAZAR CONTRERAS - ATT, CONCEPTO: DEVOLUCION DE RECURSOS NO UTILIZADOS POR CONCEPTO DE PASAJES TERRESTRES, CUENTA DE DEPOSITO: CUENTA UNICA DEL TESORO"/>
    <m/>
    <m/>
    <m/>
    <m/>
    <m/>
    <m/>
    <n v="0"/>
    <n v="120"/>
    <s v="NO_CONCILIADO"/>
  </r>
  <r>
    <x v="103"/>
    <m/>
    <x v="103"/>
    <x v="98"/>
    <s v="O21161600002"/>
    <s v="BOD"/>
    <n v="2116160"/>
    <m/>
    <s v="00099021001 DEPOSITO DE EFECTIVO, DEPOSITANTE: FRACIEL JALLAZA CHOQUE - ATT, CONCEPTO: DEVOLUCION DE RECURSOS NO UTILIZADOS POR CONCEPTO DE PASAJES TERRESTRES, CUENTA DE DEPOSITO: CUENTA UNICA DEL TESORO"/>
    <m/>
    <m/>
    <m/>
    <m/>
    <m/>
    <m/>
    <n v="0"/>
    <n v="120"/>
    <s v="NO_CONCILIADO"/>
  </r>
  <r>
    <x v="103"/>
    <m/>
    <x v="103"/>
    <x v="98"/>
    <s v="O21161630002"/>
    <s v="BOD"/>
    <n v="2116163"/>
    <m/>
    <s v="00099021001 DEPOSITO DE EFECTIVO, DEPOSITANTE: ESTEFANIA KOCH FRETES - ATT, CONCEPTO: DEVOLUCION DE RECURSOS NO UTILIZADOS POR CONCEPTO DE PASAJES TERRESTRES, CUENTA DE DEPOSITO: CUENTA UNICA DEL TESORO"/>
    <m/>
    <m/>
    <m/>
    <m/>
    <m/>
    <m/>
    <n v="0"/>
    <n v="226"/>
    <s v="NO_CONCILIADO"/>
  </r>
  <r>
    <x v="103"/>
    <m/>
    <x v="103"/>
    <x v="98"/>
    <s v="O21161680002"/>
    <s v="BOD"/>
    <n v="2116168"/>
    <m/>
    <s v="00099021001 DEPOSITO DE EFECTIVO, DEPOSITANTE: RICHARD ADOLFO RIVERA RUIZ - ATT, CONCEPTO: DEVOLUCION DE RECURSOS NO UTILIZADOS POR CONCEPTO DE PASAJES TERRESTRES, CUENTA DE DEPOSITO: CUENTA UNICA DEL TESORO"/>
    <m/>
    <m/>
    <m/>
    <m/>
    <m/>
    <m/>
    <n v="0"/>
    <n v="120"/>
    <s v="NO_CONCILIADO"/>
  </r>
  <r>
    <x v="103"/>
    <m/>
    <x v="103"/>
    <x v="98"/>
    <s v="O21161720002"/>
    <s v="BOD"/>
    <n v="2116172"/>
    <m/>
    <s v="00099021001 DEPOSITO DE EFECTIVO, DEPOSITANTE: MIGUEL ALVARADO PEREZ VALDEZ - ATT, CONCEPTO: DEVOLUCION DE RECURSOS NO UTILIZADOS POR CONCEPTO DE PASAJES TERRESTRES, CUENTA DE DEPOSITO: CUENTA UNICA DEL TESORO"/>
    <m/>
    <m/>
    <m/>
    <m/>
    <m/>
    <m/>
    <n v="0"/>
    <n v="120"/>
    <s v="NO_CONCILIADO"/>
  </r>
  <r>
    <x v="103"/>
    <m/>
    <x v="103"/>
    <x v="98"/>
    <s v="O21161690002"/>
    <s v="BOD"/>
    <n v="2116169"/>
    <m/>
    <s v="00099021001 DEPOSITO DE EFECTIVO, DEPOSITANTE: MARIA CAROLINA CORTEZ ALANOCA - ATT, CONCEPTO: DEVOLUCION DE RECURSOS NO UTILIZADOS POR CONCEPTO DE PASAJES TERRESTRES, CUENTA DE DEPOSITO: CUENTA UNICA DEL TESORO"/>
    <m/>
    <m/>
    <m/>
    <m/>
    <m/>
    <m/>
    <n v="0"/>
    <n v="120"/>
    <s v="NO_CONCILIADO"/>
  </r>
  <r>
    <x v="2"/>
    <m/>
    <x v="2"/>
    <x v="98"/>
    <s v="O21161700002"/>
    <s v="BOD"/>
    <n v="2116170"/>
    <m/>
    <s v="00046171101 DEPOSITO DE EFECTIVO, DEPOSITANTE: SODIPHAR CORPORATION SRL, CONCEPTO: SANCION POR INCUMPLIMIENTO A LA NORMA, SEGUN RES. ADMINISTRATIVA N° S/063 DE FECHA 25/07/2022, CUENTA DE DEPOSITO: CUENTA UNICA DEL TESORO"/>
    <m/>
    <m/>
    <m/>
    <m/>
    <m/>
    <m/>
    <n v="0"/>
    <n v="1660"/>
    <s v="NO_CONCILIADO"/>
  </r>
  <r>
    <x v="103"/>
    <m/>
    <x v="103"/>
    <x v="98"/>
    <s v="O21161710002"/>
    <s v="BOD"/>
    <n v="2116171"/>
    <m/>
    <s v="00099021001 DEPOSITO DE EFECTIVO, DEPOSITANTE: YOSELIN PACO ALIAGA - ATT, CONCEPTO: DEVOLUCION DE RECURSOS NO UTILIZADOS POR CONCEPTO DE PASAJES TERRESTRES, CUENTA DE DEPOSITO: CUENTA UNICA DEL TESORO"/>
    <m/>
    <m/>
    <m/>
    <m/>
    <m/>
    <m/>
    <n v="0"/>
    <n v="14"/>
    <s v="NO_CONCILIADO"/>
  </r>
  <r>
    <x v="103"/>
    <m/>
    <x v="103"/>
    <x v="98"/>
    <s v="O21161730002"/>
    <s v="BOD"/>
    <n v="2116173"/>
    <m/>
    <s v="00099021001 DEPOSITO DE EFECTIVO, DEPOSITANTE: PAMELA MARCELA GARAMENDY SALAS - ATT, CONCEPTO: DEVOLUCION DE RECURSOS NO UTILIZADOS POR CONCEPTO DE PASAJES TERRESTRES, CUENTA DE DEPOSITO: CUENTA UNICA DEL TESORO"/>
    <m/>
    <m/>
    <m/>
    <m/>
    <m/>
    <m/>
    <n v="0"/>
    <n v="14"/>
    <s v="NO_CONCILIADO"/>
  </r>
  <r>
    <x v="103"/>
    <m/>
    <x v="103"/>
    <x v="98"/>
    <s v="O21161750002"/>
    <s v="BOD"/>
    <n v="2116175"/>
    <m/>
    <s v="00099021001 DEPOSITO DE EFECTIVO, DEPOSITANTE: GABRIEL CASTILLO VILLARROEL - ATT, CONCEPTO: DEVOLUCION DE RECURSOS NO UTILIZADOS POR CONCEPTO DE PASAJES TERRESTRES, CUENTA DE DEPOSITO: CUENTA UNICA DEL TESORO"/>
    <m/>
    <m/>
    <m/>
    <m/>
    <m/>
    <m/>
    <n v="0"/>
    <n v="14"/>
    <s v="NO_CONCILIADO"/>
  </r>
  <r>
    <x v="103"/>
    <m/>
    <x v="103"/>
    <x v="98"/>
    <s v="O21161760002"/>
    <s v="BOD"/>
    <n v="2116176"/>
    <m/>
    <s v="00099021001 DEPOSITO DE EFECTIVO, DEPOSITANTE: ALAN WILBERT BORDA RIVERA - ATT, CONCEPTO: DEVOLUCION DE RECURSOS NO UTILIZADOS POR CONCEPTO DE PASAJES TERRESTRES, CUENTA DE DEPOSITO: CUENTA UNICA DEL TESORO"/>
    <m/>
    <m/>
    <m/>
    <m/>
    <m/>
    <m/>
    <n v="0"/>
    <n v="14"/>
    <s v="NO_CONCILIADO"/>
  </r>
  <r>
    <x v="103"/>
    <m/>
    <x v="103"/>
    <x v="98"/>
    <s v="O21161770002"/>
    <s v="BOD"/>
    <n v="2116177"/>
    <m/>
    <s v="00099021001 DEPOSITO DE EFECTIVO, DEPOSITANTE: CECILIA ALEXANDRA PEREIRA BARAHONA - ATT, CONCEPTO: DEVOLUCION DE RECURSOS NO UTILIZADOS POR CONCEPTO DE PASAJES TERRESTRES, CUENTA DE DEPOSITO: CUENTA UNICA DEL TESORO"/>
    <m/>
    <m/>
    <m/>
    <m/>
    <m/>
    <m/>
    <n v="0"/>
    <n v="120"/>
    <s v="NO_CONCILIADO"/>
  </r>
  <r>
    <x v="103"/>
    <m/>
    <x v="103"/>
    <x v="98"/>
    <s v="O21161780002"/>
    <s v="BOD"/>
    <n v="2116178"/>
    <m/>
    <s v="00099021001 DEPOSITO DE EFECTIVO, DEPOSITANTE: ELY ZAMIRA ZAMBRANA PINEDO - ATT, CONCEPTO: DEVOLUCION DE RECURSOS NO UTILIZADOS POR CONCEPTO DE PASAJES TERRESTRES, CUENTA DE DEPOSITO: CUENTA UNICA DEL TESORO"/>
    <m/>
    <m/>
    <m/>
    <m/>
    <m/>
    <m/>
    <n v="0"/>
    <n v="120"/>
    <s v="NO_CONCILIADO"/>
  </r>
  <r>
    <x v="112"/>
    <m/>
    <x v="112"/>
    <x v="98"/>
    <s v="O21161790002"/>
    <s v="BOD"/>
    <n v="2116179"/>
    <m/>
    <s v="00222012001 DEPOSITO DE EFECTIVO, DEPOSITANTE: MELANY ISABEL ALANOCA PINTO, CONCEPTO: DEVOLUCION DEL CF-IVA POR FACTURA DEL INIAF, CUENTA DE DEPOSITO: CUENTA UNICA DEL TESORO"/>
    <m/>
    <m/>
    <m/>
    <m/>
    <m/>
    <m/>
    <n v="0"/>
    <n v="36.5"/>
    <s v="NO_CONCILIADO"/>
  </r>
  <r>
    <x v="61"/>
    <m/>
    <x v="61"/>
    <x v="98"/>
    <s v="O21161810002"/>
    <s v="BOD"/>
    <n v="2116181"/>
    <m/>
    <s v="00099021001 DEPOSITO DE EFECTIVO, DEPOSITANTE: FERNANDO PATRICIO CHOQUE CASTILLO ADEMAF, CONCEPTO: DEVOLUCION POR RECURSOS NO UTLIZADOS DE FONDOS EN AVANCE, CUENTA DE DEPOSITO: CUENTA UNICA DEL TESORO"/>
    <m/>
    <m/>
    <m/>
    <m/>
    <m/>
    <m/>
    <n v="0"/>
    <n v="1131"/>
    <s v="NO_CONCILIADO"/>
  </r>
  <r>
    <x v="23"/>
    <m/>
    <x v="23"/>
    <x v="98"/>
    <s v="O21161820002"/>
    <s v="BOD"/>
    <n v="2116182"/>
    <m/>
    <s v="00016011101 DEPOSITO DE EFECTIVO, DEPOSITANTE: DANIELA GUTIERREZ, CONCEPTO: PAGO PRESTAMO SALON AVELINO SIÑANI 26/MAYO/2023, CUENTA DE DEPOSITO: CUENTA UNICA DEL TESORO"/>
    <m/>
    <m/>
    <m/>
    <m/>
    <m/>
    <m/>
    <n v="0"/>
    <n v="2000"/>
    <s v="NO_CONCILIADO"/>
  </r>
  <r>
    <x v="69"/>
    <m/>
    <x v="69"/>
    <x v="98"/>
    <s v="O21161840002"/>
    <s v="BOD"/>
    <n v="2116184"/>
    <m/>
    <s v="00213012001 DEPOSITO DE EFECTIVO, DEPOSITANTE: OSCAR NAIN PUITA RODRIGUEZ, CONCEPTO: DEVOLUCION DE COMBUSTIBLE, CUENTA DE DEPOSITO: CUENTA UNICA DEL TESORO"/>
    <m/>
    <m/>
    <m/>
    <m/>
    <m/>
    <m/>
    <n v="0"/>
    <n v="164.88"/>
    <s v="NO_CONCILIADO"/>
  </r>
  <r>
    <x v="17"/>
    <m/>
    <x v="17"/>
    <x v="98"/>
    <s v="Q18191010002"/>
    <s v="CRV"/>
    <n v="1819101"/>
    <m/>
    <s v="NUMERO DE LIBRETA CUT: 00153018002 OPERACIÓN E18 TRANSFERENCIA DEL SISTEMA FINANCIERO POR CUENTA DE TERCEROS A LA CUT OBSERVATORIO PLURINATIONAL DE LA CALIDAD DE EDUCACION OPCE"/>
    <m/>
    <m/>
    <m/>
    <m/>
    <m/>
    <m/>
    <n v="0"/>
    <n v="170872"/>
    <s v="NO_CONCILIADO"/>
  </r>
  <r>
    <x v="105"/>
    <m/>
    <x v="105"/>
    <x v="98"/>
    <s v="O21161910002"/>
    <s v="BOD"/>
    <n v="2116191"/>
    <m/>
    <s v="00290182001 DEPOSITO DE EFECTIVO, DEPOSITANTE: ANGEL ESCOBAR GONZALES, CONCEPTO: AGUA POTABLE, CUENTA DE DEPOSITO: CUENTA UNICA DEL TESORO"/>
    <m/>
    <m/>
    <m/>
    <m/>
    <m/>
    <m/>
    <n v="0"/>
    <n v="56.67"/>
    <s v="NO_CONCILIADO"/>
  </r>
  <r>
    <x v="105"/>
    <m/>
    <x v="105"/>
    <x v="98"/>
    <s v="O21161930002"/>
    <s v="BOD"/>
    <n v="2116193"/>
    <m/>
    <s v="00290182001 DEPOSITO DE EFECTIVO, DEPOSITANTE: ANGEL ESCOBAR GONZALES, CONCEPTO: ENERGIA ELECTRICA, CUENTA DE DEPOSITO: CUENTA UNICA DEL TESORO"/>
    <m/>
    <m/>
    <m/>
    <m/>
    <m/>
    <m/>
    <n v="0"/>
    <n v="85"/>
    <s v="NO_CONCILIADO"/>
  </r>
  <r>
    <x v="96"/>
    <m/>
    <x v="96"/>
    <x v="98"/>
    <s v="O21162000002"/>
    <s v="BOD"/>
    <n v="2116200"/>
    <m/>
    <s v="00234014202 DEPOSITO DE EFECTIVO, DEPOSITANTE: JUAN MANUEL PAZ ARIAS, CONCEPTO: DEVOLUCION AL C-31 N. 343, PARTIDA N. 851, CUENTA DE DEPOSITO: CUENTA UNICA DEL TESORO"/>
    <m/>
    <m/>
    <m/>
    <m/>
    <m/>
    <m/>
    <n v="0"/>
    <n v="194"/>
    <s v="NO_CONCILIADO"/>
  </r>
  <r>
    <x v="22"/>
    <m/>
    <x v="22"/>
    <x v="98"/>
    <s v="O21162190002"/>
    <s v="BOD"/>
    <n v="2116219"/>
    <m/>
    <s v="00099021001 DEPOSITO DE EFECTIVO, DEPOSITANTE: VICTOR ALFONSO MENDOZA MAMANI C.I. 8021156, CONCEPTO: DEVOLUCION POR PAGO EN DEMASIA DE REFRIGERIO MES DE MAYO DE LA GESTION 2022, CUENTA DE DEPOSITO: CUENTA UNICA DEL TESORO/DJBR"/>
    <m/>
    <m/>
    <m/>
    <m/>
    <m/>
    <m/>
    <n v="0"/>
    <n v="54"/>
    <s v="NO_CONCILIADO"/>
  </r>
  <r>
    <x v="46"/>
    <m/>
    <x v="46"/>
    <x v="98"/>
    <s v="S10612370001"/>
    <s v="DEV"/>
    <n v="1061237"/>
    <m/>
    <s v="||TRANSFERENCIA DE FONDOS S/G.CITE: MEFP/VTCP/DGPOT/UPCFTGN/N°829/2023 DE LA FECHA DEL MIN.DE ECONOMIA Y FINANZAS PUBLICAS.(HRE-TSO-814) Y CORREO ELECTRONICO DE LA FECHA REMITIDO POR YACIMIENTOS PETROLIFEROS FISCALES BOLIVIANOS. DEBITO DE LA LIBRETA N°00513012015 YPFB - HEROES DEL CHACO - BS. (VENTA DIVISAS)"/>
    <m/>
    <m/>
    <m/>
    <m/>
    <m/>
    <m/>
    <n v="459391626.24000001"/>
    <n v="0"/>
    <s v="NO_CONCILIADO"/>
  </r>
  <r>
    <x v="46"/>
    <m/>
    <x v="46"/>
    <x v="98"/>
    <s v="S10612370004"/>
    <s v="COB"/>
    <n v="1061237"/>
    <m/>
    <s v="||TRANSFERENCIA DE FONDOS S/G.CITE: MEFP/VTCP/DGPOT/UPCFTGN/N°829/2023 DE LA FECHA DEL MIN.DE ECONOMIA Y FINANZAS PUBLICAS.(HRE-TSO-814) Y CORREO ELECTRONICO DE LA FECHA REMITIDO POR YACIMIENTOS PETROLIFEROS FISCALES BOLIVIANOS. DEBITO DE LA LIBRETA N°00513012007 YPFB RECURSOS NACIONALIZACIÓN. REPOSICION UTILES DE ESCRITORIO."/>
    <m/>
    <m/>
    <m/>
    <m/>
    <m/>
    <m/>
    <n v="50"/>
    <n v="0"/>
    <s v="NO_CONCILIADO"/>
  </r>
  <r>
    <x v="88"/>
    <m/>
    <x v="88"/>
    <x v="98"/>
    <s v="J05487990002"/>
    <s v="NTE"/>
    <n v="5714884"/>
    <m/>
    <s v="A:00373024108 A:00373024108 Transferencia de recursos a requerimiento del Fondo de Desarrollo Indígena s/g nota CITE: FDI/DGE/EXT/Nos. 0268 y 0114/2023 para el desembolso de recursos al Fondo de Desarrollo Indígena para Programas y/o Proyectos Productivos, en el marco de convenios suscritos con diferentes Gobierno Autónomos Municipales y en virtud al Informe MEFP/VTCP/DGPOT/UPCFTGN/INF/N°43/2023 (H.R. 6-11386-R; 6-11398-R; 6-11611-R)."/>
    <m/>
    <m/>
    <m/>
    <m/>
    <m/>
    <m/>
    <n v="0"/>
    <n v="18262495.850000001"/>
    <s v="NO_CONCILIADO"/>
  </r>
  <r>
    <x v="88"/>
    <m/>
    <x v="88"/>
    <x v="98"/>
    <s v="J05488000002"/>
    <s v="NTE"/>
    <n v="5714914"/>
    <m/>
    <s v="A:00373024105 A: 00373024105 Transferencia de recursos a requerimiento del Fondo de Desarrollo Indígena s/g nota CITE: FDI/DGE/EXT/No. 0269/2023 para el desembolso de recursos al Fondo de Desarrollo Indígena para Programas y/o Proyectos Productivos, en el marco de convenios suscritos con diferentes Gobierno Autónomos Municipales y en virtud al Informe MEFP/VTCP/DGPOT/UPCFTGN/INF/N°43/2023 (H.R. 6-11386-R; 6-11398-R; 6-11611-R)."/>
    <m/>
    <m/>
    <m/>
    <m/>
    <m/>
    <m/>
    <n v="0"/>
    <n v="498524.28"/>
    <s v="NO_CONCILIADO"/>
  </r>
  <r>
    <x v="23"/>
    <m/>
    <x v="23"/>
    <x v="98"/>
    <s v="O21162230002"/>
    <s v="BOD"/>
    <n v="2116223"/>
    <m/>
    <s v="00016011101 DEPOSITO DE EFECTIVO, DEPOSITANTE: LIBRERIA DEL MINISTERIO DE EDUCACION, CONCEPTO: VENTA DE MATERIAL BOBLIOGRAFICO Y/O MULTIMEDIA DE LA LIBRERIA DEL MINISTERIO DE EDUCACION, CUENTA DE DEPOSITO: CUENTA UNICA DEL TESORO"/>
    <m/>
    <m/>
    <m/>
    <m/>
    <m/>
    <m/>
    <n v="0"/>
    <n v="21"/>
    <s v="NO_CONCILIADO"/>
  </r>
  <r>
    <x v="1"/>
    <m/>
    <x v="1"/>
    <x v="98"/>
    <s v="O21162300002"/>
    <s v="BOD"/>
    <n v="2116230"/>
    <m/>
    <s v="00099021001 DEPOSITO DE EFECTIVO, DEPOSITANTE: JUAN CARLOS FERNANDEZ COLQUE, CONCEPTO: DEVOLUCION POR TOPE SALARIAL DE ABRIL DEL 2023, CUENTA DE DEPOSITO: CUENTA UNICA DEL TESORO"/>
    <m/>
    <m/>
    <m/>
    <m/>
    <m/>
    <m/>
    <n v="0"/>
    <n v="2837.77"/>
    <s v="NO_CONCILIADO"/>
  </r>
  <r>
    <x v="95"/>
    <m/>
    <x v="95"/>
    <x v="98"/>
    <s v="S10612500002"/>
    <s v="CRV"/>
    <n v="2812"/>
    <m/>
    <s v="||LIBRETA CUT N°00572019202, DESEMBOLSO DE PRESTAMO EN EL MARCO DEL FIDEICOMISO FINPRO N°25 CON LA EMPRESA EMAPA- PROYECTO &quot;IMPLEMENTACION PLANTA PISCICOLA EN LA AMAZONIA&quot; SEGUN NOTA: BDP/GO/JNPC/2812/2023."/>
    <m/>
    <m/>
    <m/>
    <m/>
    <m/>
    <m/>
    <n v="0"/>
    <n v="48814.559999999998"/>
    <s v="NO_CONCILIADO"/>
  </r>
  <r>
    <x v="82"/>
    <m/>
    <x v="82"/>
    <x v="98"/>
    <s v="B21160640002"/>
    <s v="BOD"/>
    <n v="2116064"/>
    <m/>
    <s v="00099021001 DEP.DE CHEQ.AJENOS,RET.DE CAM.,CONCEPTO: DEVOLUCION DE RECURSOS AL (TGN), POR PASAJES AEREOS DEL SR. EDGAR PEÑARANDA ESTRADA,DEP.: MINISTERIO DE DESARROLLO RURAL Y TIERRAS (MDRYT)"/>
    <m/>
    <m/>
    <m/>
    <m/>
    <m/>
    <m/>
    <n v="0"/>
    <n v="2021"/>
    <s v="NO_CONCILIADO"/>
  </r>
  <r>
    <x v="100"/>
    <m/>
    <x v="100"/>
    <x v="98"/>
    <s v="B21160930002"/>
    <s v="BOD"/>
    <n v="2116093"/>
    <m/>
    <s v="00680012001 DEP.DE CHEQ.AJENOS,RET.DE CAM.,CONCEPTO: DECOLUCION DE RECURSOS POR DUPLICIDAD DE PAGO SUBSIDIO,DEP.: CONTRALORIA GENERAL DEL ESTADO , PROCEDENCIA: BANCO UNION S.A., CHEQUE: 8502, FECHA DE EMISION:23/05/2023"/>
    <m/>
    <m/>
    <m/>
    <m/>
    <m/>
    <m/>
    <n v="0"/>
    <n v="2000"/>
    <s v="NO_CONCILIADO"/>
  </r>
  <r>
    <x v="1"/>
    <m/>
    <x v="1"/>
    <x v="98"/>
    <s v="B21161260002"/>
    <s v="BOD"/>
    <n v="2116126"/>
    <m/>
    <s v="00099021001 DEP.DE CHEQ.AJENOS,RET.DE CAM.,CONCEPTO: DEV P-LPZ-AUTORIDAD DE AG,DEP.: CREDINFORM INTERNATIONAL S.A. , PROCEDENCIA: BANCO MERCANTIL SANTA CRUZ S.A., CHEQUE: 128791, FECHA DE EMISION:24/05/2023"/>
    <m/>
    <m/>
    <m/>
    <m/>
    <m/>
    <m/>
    <n v="0"/>
    <n v="116.1"/>
    <s v="NO_CONCILIADO"/>
  </r>
  <r>
    <x v="2"/>
    <m/>
    <x v="2"/>
    <x v="98"/>
    <s v="B21161290002"/>
    <s v="BOD"/>
    <n v="2116129"/>
    <m/>
    <s v="00046021109 DEP.DE CHEQ.AJENOS,RET.DE CAM.,CONCEPTO: EJECUCION BOLETA DE GARANTIA,DEP.: MINISTERIO DE SALUD Y DEPORTES , PROCEDENCIA: BANCO BISA S.A., CHEQUE: 236906, FECHA DE EMISION:23/05/2023"/>
    <m/>
    <m/>
    <m/>
    <m/>
    <m/>
    <m/>
    <n v="0"/>
    <n v="476.2"/>
    <s v="NO_CONCILIADO"/>
  </r>
  <r>
    <x v="53"/>
    <m/>
    <x v="53"/>
    <x v="98"/>
    <s v="B21161430002"/>
    <s v="BOD"/>
    <n v="2116143"/>
    <m/>
    <s v="00041011103 DEP.DE CHEQ.AJENOS,RET.DE CAM.,CONCEPTO: TRANSFERENCIA DE RECURSOS POR LA EMISION DE AUTORIZACIONES PREVIAS DE IMPORTACION MES DE ABRIL 2023,DEP.: MDPYEP , PROCEDENCIA: BANCO UNION S.A., CHEQUE: 1252, FECHA DE EMISION:24/05/2023"/>
    <m/>
    <m/>
    <m/>
    <m/>
    <m/>
    <m/>
    <n v="0"/>
    <n v="352940"/>
    <s v="NO_CONCILIADO"/>
  </r>
  <r>
    <x v="31"/>
    <m/>
    <x v="31"/>
    <x v="98"/>
    <s v="G22849760002"/>
    <s v="CRV"/>
    <n v="2284976"/>
    <m/>
    <s v="TRANSFERENCIA DEL EXTERIOR SEGUN SWIFT NO.8428 Y NO.8427 DE FECHA 26/05/2023 ORDENANTE: LITECH-FZCO (AE/DUBAI) REF.: CRED ADVANCE PAYMENT FOR LITHIUM CARBONATE CONTRACT YLB-GCO-0083-ODV/23-VEX DATE 09/05/2023 LIB. 00597012001 RECURSOS PROPIOS VENTAS YLB"/>
    <m/>
    <m/>
    <m/>
    <m/>
    <m/>
    <m/>
    <n v="0"/>
    <n v="11319000"/>
    <s v="NO_CONCILIADO"/>
  </r>
  <r>
    <x v="31"/>
    <m/>
    <x v="31"/>
    <x v="98"/>
    <s v="G22849770001"/>
    <s v="CVD"/>
    <n v="2284977"/>
    <m/>
    <s v="COBRO COSTOS DE PAPELERIA SEGUN TRANSFERENCIA DEL EXTERIOR POR ORDEN DE LITECH-FZCO (AE/DUBAI) REF.: CRED ADVANCE PAYMENT FOR LITHIUM CARBONATE CONTRACT YLB-GCO-0083-ODV/23-VEX DATE 09/05/2023 LIB. 00597012001 RECURSOS PROPIOS VENTAS YLB"/>
    <m/>
    <m/>
    <m/>
    <m/>
    <m/>
    <m/>
    <n v="50"/>
    <n v="0"/>
    <s v="NO_CONCILIADO"/>
  </r>
  <r>
    <x v="42"/>
    <m/>
    <x v="42"/>
    <x v="98"/>
    <s v="S10612440003"/>
    <s v="COB"/>
    <n v="1061244"/>
    <m/>
    <s v="||TRANSFERENCIA DE FONDOS SEGÚN MENSAJES SWIFT N°8456 Y 8455 DE LA FECHA Y NOTAS CITE NAABOL-DNAF/N°0117/2022 DE F.04/04/2022 (HRE-TGL-5306) Y NAABOL-DNAF/N°0112/2022 DE F.30/03/2022 (HRE-TGL-4950) DE NAVEGACIÓN AEREA Y AEROPUERTOS BOLIVIANOS. (SECTOR PÚBLICO). DÉBITO DE LA LIBRETA 00389012001 NAABOL - ADMINISTRACIÓN, REPOSICIÓN DE ÚTILES DE ESCRITORIO."/>
    <m/>
    <m/>
    <m/>
    <m/>
    <m/>
    <m/>
    <n v="50"/>
    <n v="0"/>
    <s v="NO_CONCILIADO"/>
  </r>
  <r>
    <x v="74"/>
    <m/>
    <x v="74"/>
    <x v="98"/>
    <s v="S10612450003"/>
    <s v="COB"/>
    <n v="1061245"/>
    <m/>
    <s v="||TRANSFERENCIA DE FONDOS S/G. MENSAJE SWIFT NRO. 8450 DE LA FECHA, Y NOTA REMITIDA POR LA DIRECCIÓN GENERAL DE AERONAUTICA CIVIL CITE: DGAC-10774/2022 DE FECHA 31/03/2022 (HRE-TGL-5031) (SECTOR PÚBLICO) DÉBITO DE LA LIBRETA 0117012001 DGAC, REPOSICIÓN ÚTILES DE ESCRITORIO."/>
    <m/>
    <m/>
    <m/>
    <m/>
    <m/>
    <m/>
    <n v="50"/>
    <n v="0"/>
    <s v="NO_CONCILIADO"/>
  </r>
  <r>
    <x v="42"/>
    <m/>
    <x v="42"/>
    <x v="98"/>
    <s v="S10612480003"/>
    <s v="COB"/>
    <n v="1061248"/>
    <m/>
    <s v="||TRANSFERENCIA DE FONDOS S/G. MENSAJE SWIFT NRO. 8449 DE LA FECHA, Y NOTA REMITIDA POR NAVEGACIÓN AEREA Y AEROPUERTOS BOLIVIANOS CITE: NAABOL-DNAF/N°0112/2022 DE FECHA 30/03/2022 (HRE-TGL-4950) (SECTOR PÚBLICO) DÉBITO DE LA LIBRETA 00389012001 NAABOL-ADMINISTRACION, REPOSICIÓN ÚTILES DE ESCRITORIO."/>
    <m/>
    <m/>
    <m/>
    <m/>
    <m/>
    <m/>
    <n v="50"/>
    <n v="0"/>
    <s v="NO_CONCILIADO"/>
  </r>
  <r>
    <x v="74"/>
    <m/>
    <x v="74"/>
    <x v="98"/>
    <s v="S10612530003"/>
    <s v="COB"/>
    <n v="1061253"/>
    <m/>
    <s v="||TRANSFERENCIAS DEL EXTERIOR SEGUN MENSAJE SWIFT N° 8452 DE LA FECHA Y NOTA CITE: DGAC-10774/2022 DE FECHA 31/03/2022. (HRE-TGL-5031) REMITIDA POR LA DIRECCIÓN GENERAL DE AERONAUTICA CIVIL. (SECTOR PÚBLICO). DEBITO DE LA LIBRETA 0117012001 DGAC, REPOSICIÓN DE ÚTILES DE ESCRITORIO."/>
    <m/>
    <m/>
    <m/>
    <m/>
    <m/>
    <m/>
    <n v="50"/>
    <n v="0"/>
    <s v="NO_CONCILIADO"/>
  </r>
  <r>
    <x v="42"/>
    <m/>
    <x v="42"/>
    <x v="98"/>
    <s v="S10612540003"/>
    <s v="COB"/>
    <n v="1061254"/>
    <m/>
    <s v="||TRANSFERENCIAS DEL EXTERIOR SEGUN MENSAJE SWIFT N° 8451 DE LA FECHA Y NOTAS CITE:NAABOL-DNAF/N°0117/2022 DE F.4/4/2022 (HRE-TGL-5306) Y CITE: NAABOL-DNAF/N° 0112/2022 DE F.30/03/2022 (HRE-TGL-4950). REMITIDAS POR NAVEGACIÓN AÉREA Y AEROPUERTOS BOLIVIANOS. (SECTOR PÚBLICO). DEBITO DE LA LIBRETA 00389012001 NAABOL-ADMINISTRACION, REPOSICIÓN ÚTILES DE ESCRITORIO."/>
    <m/>
    <m/>
    <m/>
    <m/>
    <m/>
    <m/>
    <n v="50"/>
    <n v="0"/>
    <s v="NO_CONCILIADO"/>
  </r>
  <r>
    <x v="116"/>
    <m/>
    <x v="116"/>
    <x v="98"/>
    <s v="S10612560003"/>
    <s v="COB"/>
    <n v="1061256"/>
    <m/>
    <s v="||TRANSFERENCIAS DEL EXTERIOR SEGUN MENSAJES SWIFT NROS. 8430 Y 8429 DE LA FECHA Y NOTA CITE: ADSIB - DE N°129 DE FECHA 10/05/2016 (HRE-TGL-6924). REMITIDA POR LA AGENCIA PARA EL DESARROLLO DE LA SOCIEDAD DE LA INFORMACION EN BOLIVIA. (SECTOR PÚBLICO). DEBITO DE LA LIBRETA 00119012001 ADSIB, REPOSICION UTILES DE ESCRITORIO"/>
    <m/>
    <m/>
    <m/>
    <m/>
    <m/>
    <m/>
    <n v="50"/>
    <n v="0"/>
    <s v="NO_CONCILIADO"/>
  </r>
  <r>
    <x v="74"/>
    <m/>
    <x v="74"/>
    <x v="98"/>
    <s v="S10612680003"/>
    <s v="COB"/>
    <n v="1061268"/>
    <m/>
    <s v="||REGULARIZACION DE LA OP. N° 1060999 DEL DEPARTAMENTO DE OPERACIONES DE INVERSIÓN DE F.22/5/2023 S/G NOTAS CITE: DGAC/2976/2023 DE F.26/5/2023 (HRE-TSO-815) (ORIG. CURSA EN CBTE N°1061261) Y CITE: DGAC-10774/2022 DE F.31/03/2022 (HRE-TGL-5031) REMITIDAS POR LA DGAC. DEBITO DE LA LIBRETA 0117012001 DGAC, REPOSICIÓN DE ÚTILES DE ESCRITORIO."/>
    <m/>
    <m/>
    <m/>
    <m/>
    <m/>
    <m/>
    <n v="50"/>
    <n v="0"/>
    <s v="NO_CONCILIADO"/>
  </r>
  <r>
    <x v="74"/>
    <m/>
    <x v="74"/>
    <x v="98"/>
    <s v="S10612610003"/>
    <s v="COB"/>
    <n v="1061261"/>
    <m/>
    <s v="||REGULARIZACION DE NUESTRA OPERACION N°1060861 DE F.19/5/2023 S/G NOTAS CITE: DGAC/2976/2023 DE F.26/5/2023 (HRE-TSO-815) Y CITE: DGAC-10774/2022 DE F.31/03/2022 (HRE-TGL-5031) REMITIDAS POR LA DIRECCIÓN GENERAL DE AERONAUTICA CIVIL. (SECTOR PÚBLICO). DEBITO DE LA LIBRETA 0117012001 DGAC, REPOSICIÓN DE ÚTILES DE ESCRITORIO."/>
    <m/>
    <m/>
    <m/>
    <m/>
    <m/>
    <m/>
    <n v="50"/>
    <n v="0"/>
    <s v="NO_CONCILIADO"/>
  </r>
  <r>
    <x v="42"/>
    <m/>
    <x v="42"/>
    <x v="98"/>
    <s v="S10612930003"/>
    <s v="COB"/>
    <n v="1061293"/>
    <m/>
    <s v="||REGULARIZACIÓN DE NUESTRA OPERACIÓN N°1061116 DE FECHA 24/05/2023 SEGÚN NOTA CITE: CAR/DGE-UNC N°0094/2023 DE FECHA 26/05/2023 ENVIADA POR NAVEGACIÓN AEREA Y AEROPUERTOS BOLIVIANOS (HRE-TGL-8393) (ORIGINAL CURSA EN COMPROBANTE N°1061286). (SECTOR PÚBLICO). DÉBITO DE LA LIBRETA 00389012001 NAABOL - ADMINISTRACIÓN, REPOSICIÓN DE ÚTILES DE ESCRITORIO."/>
    <m/>
    <m/>
    <m/>
    <m/>
    <m/>
    <m/>
    <n v="50"/>
    <n v="0"/>
    <s v="NO_CONCILIADO"/>
  </r>
  <r>
    <x v="42"/>
    <m/>
    <x v="42"/>
    <x v="98"/>
    <s v="S10612910003"/>
    <s v="COB"/>
    <n v="1061291"/>
    <m/>
    <s v="||REGULARIZACION DE NUESTRA OPERACION N° 1060977 DE F.22/5/2023 S/G. NOTA CITE: CAR/DGE-UNC N° 0094/2023 DE F.26/5/2023 (HRE-TGL-8393) (ORIG. CURSA EN COMPROBANTE N°1061286). ENVIADA POR NAVEGACION AEREA Y AEROPUERTOS BOLIVIANOS (SECTOR PÚBLICO). DEBITO DE LA LIBRETA 00389012001 NAABOL-ADMINISTRACION, REPOSICIÓN ÚTILES DE ESCRITORIO."/>
    <m/>
    <m/>
    <m/>
    <m/>
    <m/>
    <m/>
    <n v="50"/>
    <n v="0"/>
    <s v="NO_CONCILIADO"/>
  </r>
  <r>
    <x v="42"/>
    <m/>
    <x v="42"/>
    <x v="98"/>
    <s v="S10612900003"/>
    <s v="COB"/>
    <n v="1061290"/>
    <m/>
    <s v="||REGULARIZACION DE NUESTRA OPERACION N° 1060797 DE F.18/5/2023 S/G. NOTA CITE: CAR/DGE-UNC N° 0094/2023 DE F.26/5/2023 (HRE-TGL-8393) (ORIG. CURSA EN COMPROBANTE N°1061286). ENVIADA POR NAVEGACION AEREA Y AEROPUERTOS BOLIVIANOS (SECTOR PÚBLICO). DEBITO DE LA LIBRETA 00389012001 NAABOL-ADMINISTRACION, REPOSICIÓN ÚTILES DE ESCRITORIO."/>
    <m/>
    <m/>
    <m/>
    <m/>
    <m/>
    <m/>
    <n v="50"/>
    <n v="0"/>
    <s v="NO_CONCILIADO"/>
  </r>
  <r>
    <x v="42"/>
    <m/>
    <x v="42"/>
    <x v="98"/>
    <s v="S10612880003"/>
    <s v="COB"/>
    <n v="1061288"/>
    <m/>
    <s v="||REGULARIZACION DE NUESTRA OPERACION N° 1060746 DE F.17/5/2023 S/G. NOTA CITE: CAR/DGE-UNC N° 0094/2023 DE F.26/5/2023 (HRE-TGL-8393) (ORIG. CURSA EN COMPROBANTE N°1061286). ENVIADA POR NAVEGACION AEREA Y AEROPUERTOS BOLIVIANOS (SECTOR PÚBLICO). DEBITO DE LA LIBRETA 00389012001 NAABOL-ADMINISTRACION, REPOSICIÓN ÚTILES DE ESCRITORIO."/>
    <m/>
    <m/>
    <m/>
    <m/>
    <m/>
    <m/>
    <n v="50"/>
    <n v="0"/>
    <s v="NO_CONCILIADO"/>
  </r>
  <r>
    <x v="42"/>
    <m/>
    <x v="42"/>
    <x v="98"/>
    <s v="S10612920003"/>
    <s v="COB"/>
    <n v="1061292"/>
    <m/>
    <s v="||REGULARIZACIÓN DE NUESTRA OPERACIÓN N°1060729 DE FECHA 17/05/2023 SEGÚN NOTA CITE: CAR/DGE-UNC N°0094/2023 DE FECHA 26/05/2023 ENVIADA POR NAVEGACIÓN AEREA Y AEROPUERTOS BOLIVIANOS (HRE-TGL-8393) (ORIGINAL CURSA EN COMPROBANTE N°1061286). (SECTOR PÚBLICO). DÉBITO DE LA LIBRETA 00389012001 NAABOL - ADMINISTRACIÓN, REPOSICIÓN DE ÚTILES DE ESCRITORIO."/>
    <m/>
    <m/>
    <m/>
    <m/>
    <m/>
    <m/>
    <n v="50"/>
    <n v="0"/>
    <s v="NO_CONCILIADO"/>
  </r>
  <r>
    <x v="42"/>
    <m/>
    <x v="42"/>
    <x v="98"/>
    <s v="S10612870003"/>
    <s v="COB"/>
    <n v="1061287"/>
    <m/>
    <s v="||REGULARIZACIÓN DE NUESTRA OPERACIÓN NRO. 1060726 DE FECHA 17/05/2023 EN ATENCIÓN A NOTA REMITIDA POR NAVEGACIÓN AEREA Y AEROPUERTOS BOLIVIANOS CITE: CAR/DGE-UNC N°0094/2023 DE FECHA 26/05/2023 (HRE-TGL-8393) ORIGINAL CURSA EN COMPROBANTE N°1061286 (SECTOR PÚBLICO) DÉBITO DE LA LIBRETA 00389012001 NAABOL-ADMINISTRACION, REPOSICIÓN ÚTILES DE ESCRITORIO."/>
    <m/>
    <m/>
    <m/>
    <m/>
    <m/>
    <m/>
    <n v="50"/>
    <n v="0"/>
    <s v="NO_CONCILIADO"/>
  </r>
  <r>
    <x v="42"/>
    <m/>
    <x v="42"/>
    <x v="98"/>
    <s v="S10612850003"/>
    <s v="COB"/>
    <n v="1061285"/>
    <m/>
    <s v="||REGULARIZACIÓN DE NUESTRA OPERACIÓN NRO. 1060857 DE FECHA 19/05/2023 EN ATENCIÓN A NOTA REMITIDA POR NAVEGACIÓN AEREA Y AEROPUERTOS BOLIVIANOS CITE: CAR/DGE-UNC N°0094/2023 DE FECHA 26/05/2023 (HRE-TGL-8393) ORIGINAL CURSA EN COMPROBANTE N°1061286 (SECTOR PÚBLICO) DÉBITO DE LA LIBRETA 00389012001 NAABOL-ADMINISTRACION, REPOSICIÓN ÚTILES DE ESCRITORIO."/>
    <m/>
    <m/>
    <m/>
    <m/>
    <m/>
    <m/>
    <n v="50"/>
    <n v="0"/>
    <s v="NO_CONCILIADO"/>
  </r>
  <r>
    <x v="42"/>
    <m/>
    <x v="42"/>
    <x v="98"/>
    <s v="S10612950003"/>
    <s v="COB"/>
    <n v="1061295"/>
    <m/>
    <s v="||REGULARIZACIÓN DE NUESTRA OPERACIÓN NRO.1061123 DE F.24/05/2023 EN ATENCIÓN A NOTA CITE CAR/DGE-UNC N° 0094/2023 DE LA FECHA (HRE-TGL-8393) ENVIADA POR LA NAVEGACIÓN AÉREA Y AEROPUERTOS BOLIVIANOS, ORIGINAL CURSA EN COMPROBANTE NRO.1061286 DE LA FECHA. DEBITO DE LA LIB. 00389012001 NAABOL- ADMINISTRACIÓN, REPOSICIÓN DE ÚTILES DE ESCRITORIO"/>
    <m/>
    <m/>
    <m/>
    <m/>
    <m/>
    <m/>
    <n v="50"/>
    <n v="0"/>
    <s v="NO_CONCILIADO"/>
  </r>
  <r>
    <x v="42"/>
    <m/>
    <x v="42"/>
    <x v="98"/>
    <s v="S10612860003"/>
    <s v="COB"/>
    <n v="1061286"/>
    <m/>
    <s v="||REGULARIZACION DE NUESTRA OPERACIÓN NRO.1061118 DE FECHA 24/5/2023 EN ATENCION A NOTA CAR/DGE-UNC N°0094/2023 DE FECHA 26/5/2023 (HRE-TGL-8393), ENVIADA POR NAVEGACION AEREA Y AEROPUERTOS BOLIVIANOS DEBITO DE LA LIBRETA 00389012001 NAABOL-ADMINISTRACION CENTRAL, COBRO DE ÚTILES DE ESCRITORIO."/>
    <m/>
    <m/>
    <m/>
    <m/>
    <m/>
    <m/>
    <n v="50"/>
    <n v="0"/>
    <s v="NO_CONCILIADO"/>
  </r>
  <r>
    <x v="99"/>
    <m/>
    <x v="99"/>
    <x v="99"/>
    <s v="O21165280002"/>
    <s v="BOD"/>
    <n v="2116528"/>
    <m/>
    <s v="00378012002 DEPOSITO DE EFECTIVO, DEPOSITANTE: VIVIAN ROSARIO CHOQUE BAUTISTA, CONCEPTO: DETALLADO EN EL INFORME INF/SENATEX/UIP N° 0184/2023, CUENTA DE DEPOSITO: CUENTA UNICA DEL TESORO"/>
    <m/>
    <m/>
    <m/>
    <m/>
    <m/>
    <m/>
    <n v="0"/>
    <n v="316"/>
    <s v="NO_CONCILIADO"/>
  </r>
  <r>
    <x v="99"/>
    <m/>
    <x v="99"/>
    <x v="99"/>
    <s v="O21165300002"/>
    <s v="BOD"/>
    <n v="2116530"/>
    <m/>
    <s v="00378012002 DEPOSITO DE EFECTIVO, DEPOSITANTE: VIVIAN ROSARIO CHOQUE BAUTISTA, CONCEPTO: DEVOLUCION AL PREVENTIVO N° 724, CUENTA DE DEPOSITO: CUENTA UNICA DEL TESORO"/>
    <m/>
    <m/>
    <m/>
    <m/>
    <m/>
    <m/>
    <n v="0"/>
    <n v="8"/>
    <s v="NO_CONCILIADO"/>
  </r>
  <r>
    <x v="1"/>
    <m/>
    <x v="1"/>
    <x v="99"/>
    <s v="J05488090002"/>
    <s v="NTE"/>
    <n v="5714714"/>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2284"/>
    <s v="NO_CONCILIADO"/>
  </r>
  <r>
    <x v="1"/>
    <m/>
    <x v="1"/>
    <x v="99"/>
    <s v="J05488100002"/>
    <s v="NTE"/>
    <n v="5714715"/>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8145.24"/>
    <s v="NO_CONCILIADO"/>
  </r>
  <r>
    <x v="1"/>
    <m/>
    <x v="1"/>
    <x v="99"/>
    <s v="J05488110002"/>
    <s v="NTE"/>
    <n v="5714735"/>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8144.47"/>
    <s v="NO_CONCILIADO"/>
  </r>
  <r>
    <x v="103"/>
    <m/>
    <x v="103"/>
    <x v="99"/>
    <s v="O21165380002"/>
    <s v="BOD"/>
    <n v="2116538"/>
    <m/>
    <s v="00099021001 DEPOSITO DE EFECTIVO, DEPOSITANTE: JANNET RAFAELA RODRIGUEZ SAGREDO - ATT, CONCEPTO: DEVOLUCION DE RECURSOS NO UTILIZADOS POR CONCEPTO DE PASAJES TERRESTRES, CUENTA DE DEPOSITO: CUENTA UNICA DEL TESORO"/>
    <m/>
    <m/>
    <m/>
    <m/>
    <m/>
    <m/>
    <n v="0"/>
    <n v="14"/>
    <s v="NO_CONCILIADO"/>
  </r>
  <r>
    <x v="103"/>
    <m/>
    <x v="103"/>
    <x v="99"/>
    <s v="O21165440002"/>
    <s v="BOD"/>
    <n v="2116544"/>
    <m/>
    <s v="00099021001 DEPOSITO DE EFECTIVO, DEPOSITANTE: DIETER ALEX VALDA BLEICHNER-ATT, CONCEPTO: DEVOLUCION DE RECURSOS NO UTILIZADOS POR CONCEPTO DE PASAJES TERRESTRES, CUENTA DE DEPOSITO: CUENTA UNICA DEL TESORO"/>
    <m/>
    <m/>
    <m/>
    <m/>
    <m/>
    <m/>
    <n v="0"/>
    <n v="14"/>
    <s v="NO_CONCILIADO"/>
  </r>
  <r>
    <x v="103"/>
    <m/>
    <x v="103"/>
    <x v="99"/>
    <s v="O21165410002"/>
    <s v="BOD"/>
    <n v="2116541"/>
    <m/>
    <s v="00099021001 DEPOSITO DE EFECTIVO, DEPOSITANTE: ABEL ARTURO SALDIAS VARGAS -ATT, CONCEPTO: DEVOLUCION DE RECURSOS NO UTILIZADOS POR CONCEPTO DE PASAJES TERRESTRES, CUENTA DE DEPOSITO: CUENTA UNICA DEL TESORO"/>
    <m/>
    <m/>
    <m/>
    <m/>
    <m/>
    <m/>
    <n v="0"/>
    <n v="120"/>
    <s v="NO_CONCILIADO"/>
  </r>
  <r>
    <x v="103"/>
    <m/>
    <x v="103"/>
    <x v="99"/>
    <s v="O21165420002"/>
    <s v="BOD"/>
    <n v="2116542"/>
    <m/>
    <s v="00099021001 DEPOSITO DE EFECTIVO, DEPOSITANTE: FELISA CRUZ ZAPATA -ATT, CONCEPTO: DEVOLUCION DE RECURSOS NO UTILIZADOS POR CONCEPTO DE PASAJES TERRESTRES, CUENTA DE DEPOSITO: CUENTA UNICA DEL TESORO"/>
    <m/>
    <m/>
    <m/>
    <m/>
    <m/>
    <m/>
    <n v="0"/>
    <n v="14"/>
    <s v="NO_CONCILIADO"/>
  </r>
  <r>
    <x v="103"/>
    <m/>
    <x v="103"/>
    <x v="99"/>
    <s v="O21165430002"/>
    <s v="BOD"/>
    <n v="2116543"/>
    <m/>
    <s v="00099021001 DEPOSITO DE EFECTIVO, DEPOSITANTE: ANTONIO RAUL GUACHALLA MENDOZA-ATT, CONCEPTO: DEVOLUCION DE RECURSOS NO UTILIZADOS POR CONCEPTO DE PASAJES TERRESTRES, CUENTA DE DEPOSITO: CUENTA UNICA DEL TESORO"/>
    <m/>
    <m/>
    <m/>
    <m/>
    <m/>
    <m/>
    <n v="0"/>
    <n v="14"/>
    <s v="NO_CONCILIADO"/>
  </r>
  <r>
    <x v="103"/>
    <m/>
    <x v="103"/>
    <x v="99"/>
    <s v="O21165450002"/>
    <s v="BOD"/>
    <n v="2116545"/>
    <m/>
    <s v="00099021001 DEPOSITO DE EFECTIVO, DEPOSITANTE: GUILLERMO ALIAGA POQUECHOQUE-ATT, CONCEPTO: DEVOLUCION DE RECURSOS NO UTILIZADOS POR CONCEPTO DE PASAJES TERRESTRES, CUENTA DE DEPOSITO: CUENTA UNICA DEL TESORO"/>
    <m/>
    <m/>
    <m/>
    <m/>
    <m/>
    <m/>
    <n v="0"/>
    <n v="14"/>
    <s v="NO_CONCILIADO"/>
  </r>
  <r>
    <x v="103"/>
    <m/>
    <x v="103"/>
    <x v="99"/>
    <s v="O21165470002"/>
    <s v="BOD"/>
    <n v="2116547"/>
    <m/>
    <s v="00099021001 DEPOSITO DE EFECTIVO, DEPOSITANTE: SONIA FLORA NAJERA TARQUI-ATT, CONCEPTO: DEVOLUCION DE RECURSOS NO UTILIZADOS POR CONCEPTO DE PASAJES TERRESTRES, CUENTA DE DEPOSITO: CUENTA UNICA DEL TESORO"/>
    <m/>
    <m/>
    <m/>
    <m/>
    <m/>
    <m/>
    <n v="0"/>
    <n v="14"/>
    <s v="NO_CONCILIADO"/>
  </r>
  <r>
    <x v="103"/>
    <m/>
    <x v="103"/>
    <x v="99"/>
    <s v="O21165480002"/>
    <s v="BOD"/>
    <n v="2116548"/>
    <m/>
    <s v="00099021001 DEPOSITO DE EFECTIVO, DEPOSITANTE: DAYNOR BRYAN FLORES HURTADO-ATT, CONCEPTO: DEVOLUCION DE RECURSOS NO UTILIZADOS POR CONCEPTO DE PASAJES TERRESTRES, CUENTA DE DEPOSITO: CUENTA UNICA DEL TESORO"/>
    <m/>
    <m/>
    <m/>
    <m/>
    <m/>
    <m/>
    <n v="0"/>
    <n v="14"/>
    <s v="NO_CONCILIADO"/>
  </r>
  <r>
    <x v="103"/>
    <m/>
    <x v="103"/>
    <x v="99"/>
    <s v="O21165510002"/>
    <s v="BOD"/>
    <n v="2116551"/>
    <m/>
    <s v="00099021001 DEPOSITO DE EFECTIVO, DEPOSITANTE: CLAUDIA STEFANY RADA CARRILLO - ATT, CONCEPTO: DEVOLUCION DE RECURSOS NO UTILIZADOS POR CONCEPTO DE PASAJES TERRESTRES, CUENTA DE DEPOSITO: CUENTA UNICA DEL TESORO"/>
    <m/>
    <m/>
    <m/>
    <m/>
    <m/>
    <m/>
    <n v="0"/>
    <n v="14"/>
    <s v="NO_CONCILIADO"/>
  </r>
  <r>
    <x v="103"/>
    <m/>
    <x v="103"/>
    <x v="99"/>
    <s v="O21165520002"/>
    <s v="BOD"/>
    <n v="2116552"/>
    <m/>
    <s v="00099021001 DEPOSITO DE EFECTIVO, DEPOSITANTE: NAIRA WARA ESCOBARI JIMENEZ-ATT, CONCEPTO: DEVOLUCION DE RECURSOS NO UTILIZADOS POR CONCEPTO DE PASAJES TERRESTRES, CUENTA DE DEPOSITO: CUENTA UNICA DEL TESORO"/>
    <m/>
    <m/>
    <m/>
    <m/>
    <m/>
    <m/>
    <n v="0"/>
    <n v="14"/>
    <s v="NO_CONCILIADO"/>
  </r>
  <r>
    <x v="103"/>
    <m/>
    <x v="103"/>
    <x v="99"/>
    <s v="O21165550002"/>
    <s v="BOD"/>
    <n v="2116555"/>
    <m/>
    <s v="00099021001 DEPOSITO DE EFECTIVO, DEPOSITANTE: ERWIN ALEXANDER JUSTINIANO RIOJA - ATT, CONCEPTO: DEVOLUCION DE RECURSOS NO UTILIZADOS POR CONCEPTO DE PASAJES TERRESTRES, CUENTA DE DEPOSITO: CUENTA UNICA DEL TESORO"/>
    <m/>
    <m/>
    <m/>
    <m/>
    <m/>
    <m/>
    <n v="0"/>
    <n v="120"/>
    <s v="NO_CONCILIADO"/>
  </r>
  <r>
    <x v="103"/>
    <m/>
    <x v="103"/>
    <x v="99"/>
    <s v="O21165560002"/>
    <s v="BOD"/>
    <n v="2116556"/>
    <m/>
    <s v="00099021001 DEPOSITO DE EFECTIVO, DEPOSITANTE: KATERINE LIDIA CORONEL QUISBERT -ATT, CONCEPTO: DEVOLUCION DE RECURSOS NO UTLIZADOS, POR CONCEPTO DE PASAJES TERRESTRES, CUENTA DE DEPOSITO: CUENTA UNICA DEL TESORO"/>
    <m/>
    <m/>
    <m/>
    <m/>
    <m/>
    <m/>
    <n v="0"/>
    <n v="14"/>
    <s v="NO_CONCILIADO"/>
  </r>
  <r>
    <x v="103"/>
    <m/>
    <x v="103"/>
    <x v="99"/>
    <s v="O21165570002"/>
    <s v="BOD"/>
    <n v="2116557"/>
    <m/>
    <s v="00099021001 DEPOSITO DE EFECTIVO, DEPOSITANTE: PABLO ADOLFO MOLINASALINAS -ATT, CONCEPTO: DEVOLUCION DE RECURSOS NO UTILIZADOS POR CONCEPTO DE PASAJES TERRESTRES, CUENTA DE DEPOSITO: CUENTA UNICA DEL TESORO"/>
    <m/>
    <m/>
    <m/>
    <m/>
    <m/>
    <m/>
    <n v="0"/>
    <n v="120"/>
    <s v="NO_CONCILIADO"/>
  </r>
  <r>
    <x v="103"/>
    <m/>
    <x v="103"/>
    <x v="99"/>
    <s v="O21165580002"/>
    <s v="BOD"/>
    <n v="2116558"/>
    <m/>
    <s v="00099021001 DEPOSITO DE EFECTIVO, DEPOSITANTE: MARIBEL VINO CACHI -ATT, CONCEPTO: DEVOLUCION DE RECURSOS NO UTILIZADOS POR CONCEPTO DE PASAJES TERRESTRES, CUENTA DE DEPOSITO: CUENTA UNICA DEL TESORO"/>
    <m/>
    <m/>
    <m/>
    <m/>
    <m/>
    <m/>
    <n v="0"/>
    <n v="120"/>
    <s v="NO_CONCILIADO"/>
  </r>
  <r>
    <x v="103"/>
    <m/>
    <x v="103"/>
    <x v="99"/>
    <s v="O21165590002"/>
    <s v="BOD"/>
    <n v="2116559"/>
    <m/>
    <s v="00099021001 DEPOSITO DE EFECTIVO, DEPOSITANTE: SAUL BERNABE TUMIRI BRAVO -ATT, CONCEPTO: DEVOLUCION DE RECURSOS NO UTILIZADOS, POR CONCEPTO DE PASAJES TERRESTRES, CUENTA DE DEPOSITO: CUENTA UNICA DEL TESORO"/>
    <m/>
    <m/>
    <m/>
    <m/>
    <m/>
    <m/>
    <n v="0"/>
    <n v="14"/>
    <s v="NO_CONCILIADO"/>
  </r>
  <r>
    <x v="103"/>
    <m/>
    <x v="103"/>
    <x v="99"/>
    <s v="O21165600002"/>
    <s v="BOD"/>
    <n v="2116560"/>
    <m/>
    <s v="00099021001 DEPOSITO DE EFECTIVO, DEPOSITANTE: WEIMAR LUIS LEDEZMA BALLON - ATT, CONCEPTO: DEVOLUCION DE RECURSOS NO UTILIZADOS POR CONCEPTO DE PASAJES TERRESTRES, CUENTA DE DEPOSITO: CUENTA UNICA DEL TESORO"/>
    <m/>
    <m/>
    <m/>
    <m/>
    <m/>
    <m/>
    <n v="0"/>
    <n v="14"/>
    <s v="NO_CONCILIADO"/>
  </r>
  <r>
    <x v="103"/>
    <m/>
    <x v="103"/>
    <x v="99"/>
    <s v="O21165620002"/>
    <s v="BOD"/>
    <n v="2116562"/>
    <m/>
    <s v="00099021001 DEPOSITO DE EFECTIVO, DEPOSITANTE: PABLO ROBERTO TEJERINA MUNDOCORRE-ATT, CONCEPTO: DEVOLUCION DE RECURSOS NO UTILIZADOS POR CONCEPTO DE PASAJES TERRESTRES, CUENTA DE DEPOSITO: CUENTA UNICA DEL TESORO"/>
    <m/>
    <m/>
    <m/>
    <m/>
    <m/>
    <m/>
    <n v="0"/>
    <n v="120"/>
    <s v="NO_CONCILIADO"/>
  </r>
  <r>
    <x v="103"/>
    <m/>
    <x v="103"/>
    <x v="99"/>
    <s v="O21165660002"/>
    <s v="BOD"/>
    <n v="2116566"/>
    <m/>
    <s v="00099021001 DEPOSITO DE EFECTIVO, DEPOSITANTE: ARTURO MIGUEL LOPEZ CASAS -ATT, CONCEPTO: DEVOLUCION DE RECURSOS NO UTLIZADOS, POR CONCEPTO DE PASAJES TERRESTRES, CUENTA DE DEPOSITO: CUENTA UNICA DEL TESORO"/>
    <m/>
    <m/>
    <m/>
    <m/>
    <m/>
    <m/>
    <n v="0"/>
    <n v="120"/>
    <s v="NO_CONCILIADO"/>
  </r>
  <r>
    <x v="103"/>
    <m/>
    <x v="103"/>
    <x v="99"/>
    <s v="O21165630002"/>
    <s v="BOD"/>
    <n v="2116563"/>
    <m/>
    <s v="00099021001 DEPOSITO DE EFECTIVO, DEPOSITANTE: HUGO HERNAN CHOQUE ALANOCA - ATT, CONCEPTO: DEVOLUCION DE RECURSOS NO UTLIZADOS, POR CONCEPTO DE PASAJES TERRESTRES, CUENTA DE DEPOSITO: CUENTA UNICA DEL TESORO"/>
    <m/>
    <m/>
    <m/>
    <m/>
    <m/>
    <m/>
    <n v="0"/>
    <n v="120"/>
    <s v="NO_CONCILIADO"/>
  </r>
  <r>
    <x v="103"/>
    <m/>
    <x v="103"/>
    <x v="99"/>
    <s v="O21165640002"/>
    <s v="BOD"/>
    <n v="2116564"/>
    <m/>
    <s v="00099021001 DEPOSITO DE EFECTIVO, DEPOSITANTE: JODE LUIS MARTELA BARRIOS-ATT, CONCEPTO: DEVOLUCION DE RECURSOS NO UTILIZADOS POR CONCEPTO DE PASAJES TERRESTRES, CUENTA DE DEPOSITO: CUENTA UNICA DEL TESORO"/>
    <m/>
    <m/>
    <m/>
    <m/>
    <m/>
    <m/>
    <n v="0"/>
    <n v="14"/>
    <s v="NO_CONCILIADO"/>
  </r>
  <r>
    <x v="103"/>
    <m/>
    <x v="103"/>
    <x v="99"/>
    <s v="O21165720002"/>
    <s v="BOD"/>
    <n v="2116572"/>
    <m/>
    <s v="00099021001 DEPOSITO DE EFECTIVO, DEPOSITANTE: BRIAN WINKELMANN GARNICA -ATT, CONCEPTO: DEVOLUCION DE RECURSOS NO UTILIZADOS, POR CONCEPTO DE PASAJES TERRESTRES, CUENTA DE DEPOSITO: CUENTA UNICA DEL TESORO"/>
    <m/>
    <m/>
    <m/>
    <m/>
    <m/>
    <m/>
    <n v="0"/>
    <n v="14"/>
    <s v="NO_CONCILIADO"/>
  </r>
  <r>
    <x v="103"/>
    <m/>
    <x v="103"/>
    <x v="99"/>
    <s v="O21165750002"/>
    <s v="BOD"/>
    <n v="2116575"/>
    <m/>
    <s v="00099021001 DEPOSITO DE EFECTIVO, DEPOSITANTE: JOEL HUANCA CHAVEZ -ATT, CONCEPTO: DEVOLUCION DE RECURSOS NO UTILIZADOS, POR CONCEPTO DE PASAJES TERRESTRES, CUENTA DE DEPOSITO: CUENTA UNICA DEL TESORO"/>
    <m/>
    <m/>
    <m/>
    <m/>
    <m/>
    <m/>
    <n v="0"/>
    <n v="14"/>
    <s v="NO_CONCILIADO"/>
  </r>
  <r>
    <x v="103"/>
    <m/>
    <x v="103"/>
    <x v="99"/>
    <s v="O21165790002"/>
    <s v="BOD"/>
    <n v="2116579"/>
    <m/>
    <s v="00099021001 DEPOSITO DE EFECTIVO, DEPOSITANTE: LUIS EDMUNDO ALCOREZA GUARAZ -ATT, CONCEPTO: DEVOLUCION DE RECURSOS NO UTLIZADOS, POR CONCEPTO DE PASAJES TERRESTRES, CUENTA DE DEPOSITO: CUENTA UNICA DEL TESORO"/>
    <m/>
    <m/>
    <m/>
    <m/>
    <m/>
    <m/>
    <n v="0"/>
    <n v="14"/>
    <s v="NO_CONCILIADO"/>
  </r>
  <r>
    <x v="103"/>
    <m/>
    <x v="103"/>
    <x v="99"/>
    <s v="O21165850002"/>
    <s v="BOD"/>
    <n v="2116585"/>
    <m/>
    <s v="00099021001 DEPOSITO DE EFECTIVO, DEPOSITANTE: INES MARTHA VILLCA UGARTE -ATT, CONCEPTO: DEVOLUCION DE RECURSOS NO UTILIZADOS, POR CONCEPTO DE PASAJES TERRESTRES, CUENTA DE DEPOSITO: CUENTA UNICA DEL TESORO"/>
    <m/>
    <m/>
    <m/>
    <m/>
    <m/>
    <m/>
    <n v="0"/>
    <n v="14"/>
    <s v="NO_CONCILIADO"/>
  </r>
  <r>
    <x v="103"/>
    <m/>
    <x v="103"/>
    <x v="99"/>
    <s v="O21165820002"/>
    <s v="BOD"/>
    <n v="2116582"/>
    <m/>
    <s v="00099021001 DEPOSITO DE EFECTIVO, DEPOSITANTE: PATRICIA VARGAS RODRIGUEZ -ATT, CONCEPTO: DEVOLUCION DE RECURSOS NO UTILIZADOS, POR CONCEPTO DE PASAJES TERRESTRES, CUENTA DE DEPOSITO: CUENTA UNICA DEL TESORO"/>
    <m/>
    <m/>
    <m/>
    <m/>
    <m/>
    <m/>
    <n v="0"/>
    <n v="14"/>
    <s v="NO_CONCILIADO"/>
  </r>
  <r>
    <x v="103"/>
    <m/>
    <x v="103"/>
    <x v="99"/>
    <s v="O21165870002"/>
    <s v="BOD"/>
    <n v="2116587"/>
    <m/>
    <s v="00099021001 DEPOSITO DE EFECTIVO, DEPOSITANTE: HEBERT MONTEVILLA DAVALOS -ATT, CONCEPTO: DEVOLUCION DE RECURSOS NO UTILIZADOS, POR CONCEPTO DE PASAJES TERRESTRES, CUENTA DE DEPOSITO: CUENTA UNICA DEL TESORO"/>
    <m/>
    <m/>
    <m/>
    <m/>
    <m/>
    <m/>
    <n v="0"/>
    <n v="14"/>
    <s v="NO_CONCILIADO"/>
  </r>
  <r>
    <x v="1"/>
    <m/>
    <x v="1"/>
    <x v="99"/>
    <s v="O21165890002"/>
    <s v="BOD"/>
    <n v="2116589"/>
    <m/>
    <s v="00099021001 DEPOSITO DE EFECTIVO, DEPOSITANTE: ROSA AMALIA QUISBERT DE MARCA, CONCEPTO: DEVOLUCION DE RETROACTIVO, CUENTA DE DEPOSITO: CUENTA UNICA DEL TESORO"/>
    <m/>
    <m/>
    <m/>
    <m/>
    <m/>
    <m/>
    <n v="0"/>
    <n v="200"/>
    <s v="NO_CONCILIADO"/>
  </r>
  <r>
    <x v="53"/>
    <m/>
    <x v="53"/>
    <x v="99"/>
    <s v="O21166020002"/>
    <s v="BOD"/>
    <n v="2116602"/>
    <m/>
    <s v="00041031107 DEPOSITO DE EFECTIVO, DEPOSITANTE: ALAIN PAZ-IBMETRO, CONCEPTO: DEVOLUCON DE GASTOS DE TRANSPORTE DE EQUIPOS-EMPRESA EBA, CUENTA DE DEPOSITO: CUENTA UNICA DEL TESORO"/>
    <m/>
    <m/>
    <m/>
    <m/>
    <m/>
    <m/>
    <n v="0"/>
    <n v="50"/>
    <s v="NO_CONCILIADO"/>
  </r>
  <r>
    <x v="111"/>
    <m/>
    <x v="111"/>
    <x v="99"/>
    <s v="O21166030002"/>
    <s v="BOD"/>
    <n v="2116603"/>
    <m/>
    <s v="00066047003 DEPOSITO DE EFECTIVO, DEPOSITANTE: MINISTERIO DE PLANIFICACION DESARROLLO, CONCEPTO: DEVOLUCION DESCUENTOS CONSULTORES, CUENTA DE DEPOSITO: CUENTA UNICA DEL TESORO"/>
    <m/>
    <m/>
    <m/>
    <m/>
    <m/>
    <m/>
    <n v="0"/>
    <n v="2850"/>
    <s v="NO_CONCILIADO"/>
  </r>
  <r>
    <x v="1"/>
    <m/>
    <x v="1"/>
    <x v="99"/>
    <s v="O21166110002"/>
    <s v="BOD"/>
    <n v="2116611"/>
    <m/>
    <s v="00099021001 DEPOSITO DE EFECTIVO, DEPOSITANTE: ALVARO MARCO ANTONIO CABA OLIVAREZ, CONCEPTO: CITE: MEFP/VTCP/DGPOT/UAIS-CPI/N°030/2016 REGULARIZACION: NOVIEMBRE - DICIEMBRE 2022, CUENTA DE DEPOSITO: CUENTA UNICA DEL TESORO"/>
    <m/>
    <m/>
    <m/>
    <m/>
    <m/>
    <m/>
    <n v="0"/>
    <n v="13500"/>
    <s v="NO_CONCILIADO"/>
  </r>
  <r>
    <x v="103"/>
    <m/>
    <x v="103"/>
    <x v="99"/>
    <s v="O21166160002"/>
    <s v="BOD"/>
    <n v="2116616"/>
    <m/>
    <s v="00099021001 DEPOSITO DE EFECTIVO, DEPOSITANTE: JUAN PABLO GONZALES SOLARES-ATT, CONCEPTO: DEVOLUCION DE RECURSOS NO UTILIZADOS POR CONCEPTO DE PASAJES TERRESTRES, CUENTA DE DEPOSITO: CUENTA UNICA DEL TESORO"/>
    <m/>
    <m/>
    <m/>
    <m/>
    <m/>
    <m/>
    <n v="0"/>
    <n v="120"/>
    <s v="NO_CONCILIADO"/>
  </r>
  <r>
    <x v="40"/>
    <m/>
    <x v="40"/>
    <x v="99"/>
    <s v="Q18197390002"/>
    <s v="CRV"/>
    <n v="1819739"/>
    <m/>
    <s v="NUMERO DE LIBRETA CUT: 00291012009 OPERACIÓN E18 TRANSFERENCIA DEL SISTEMA FINANCIERO POR CUENTA DE TERCEROS A LA CUT ABC ADMINISTRADORA BOLIVIANA DE CARRETERAS"/>
    <m/>
    <m/>
    <m/>
    <m/>
    <m/>
    <m/>
    <n v="0"/>
    <n v="6743.98"/>
    <s v="NO_CONCILIADO"/>
  </r>
  <r>
    <x v="103"/>
    <m/>
    <x v="103"/>
    <x v="99"/>
    <s v="O21166170002"/>
    <s v="BOD"/>
    <n v="2116617"/>
    <m/>
    <s v="00099021001 DEPOSITO DE EFECTIVO, DEPOSITANTE: WILLIAM DAVID RIVAS TAPIA-ATT, CONCEPTO: DEVOLUCION DE RECURSOS NO UTILIZADOS POR CONCEPTO DE PASAJES TERRESTRES, CUENTA DE DEPOSITO: CUENTA UNICA DEL TESORO"/>
    <m/>
    <m/>
    <m/>
    <m/>
    <m/>
    <m/>
    <n v="0"/>
    <n v="120"/>
    <s v="NO_CONCILIADO"/>
  </r>
  <r>
    <x v="103"/>
    <m/>
    <x v="103"/>
    <x v="99"/>
    <s v="O21166180002"/>
    <s v="BOD"/>
    <n v="2116618"/>
    <m/>
    <s v="00099021001 DEPOSITO DE EFECTIVO, DEPOSITANTE: VICTOR PABLO MARTIN RODRIGUEZ, CONCEPTO: DEVOLUCION DE RECURSOS NO UTILIZADOS POR CONCEPTO DE PASAJES TERRESTRES, CUENTA DE DEPOSITO: CUENTA UNICA DEL TESORO/DJBR"/>
    <m/>
    <m/>
    <m/>
    <m/>
    <m/>
    <m/>
    <n v="0"/>
    <n v="120"/>
    <s v="NO_CONCILIADO"/>
  </r>
  <r>
    <x v="103"/>
    <m/>
    <x v="103"/>
    <x v="99"/>
    <s v="O21166210002"/>
    <s v="BOD"/>
    <n v="2116621"/>
    <m/>
    <s v="00099021001 DEPOSITO DE EFECTIVO, DEPOSITANTE: GIOVANA EDMY VARGAS -ATT, CONCEPTO: DEVOLUCION DE RECURSOS NO UTILIZADOS POR CONCEPTO DE PASAJES TERRESTRES, CUENTA DE DEPOSITO: CUENTA UNICA DEL TESORO"/>
    <m/>
    <m/>
    <m/>
    <m/>
    <m/>
    <m/>
    <n v="0"/>
    <n v="120"/>
    <s v="NO_CONCILIADO"/>
  </r>
  <r>
    <x v="103"/>
    <m/>
    <x v="103"/>
    <x v="99"/>
    <s v="O21166230002"/>
    <s v="BOD"/>
    <n v="2116623"/>
    <m/>
    <s v="00099021001 DEPOSITO DE EFECTIVO, DEPOSITANTE: RAQUEL FUENTES OLIVARES-ATT, CONCEPTO: DEVOLUCION DE RECURSOS NO UTILIZADOS POR CONCEPTO DE PASAJES TERRESTRES, CUENTA DE DEPOSITO: CUENTA UNICA DEL TESORO"/>
    <m/>
    <m/>
    <m/>
    <m/>
    <m/>
    <m/>
    <n v="0"/>
    <n v="120"/>
    <s v="NO_CONCILIADO"/>
  </r>
  <r>
    <x v="103"/>
    <m/>
    <x v="103"/>
    <x v="99"/>
    <s v="O21166250002"/>
    <s v="BOD"/>
    <n v="2116625"/>
    <m/>
    <s v="00099021001 DEPOSITO DE EFECTIVO, DEPOSITANTE: LUIS EDUARDO LEDEZMA NAVARRO-ATT, CONCEPTO: DEVOLUCION DE RECURSOS NO UTILIZADOS POR CONCEPTO DE PASAJES TERRESTRES, CUENTA DE DEPOSITO: CUENTA UNICA DEL TESORO"/>
    <m/>
    <m/>
    <m/>
    <m/>
    <m/>
    <m/>
    <n v="0"/>
    <n v="120"/>
    <s v="NO_CONCILIADO"/>
  </r>
  <r>
    <x v="103"/>
    <m/>
    <x v="103"/>
    <x v="99"/>
    <s v="O21166260002"/>
    <s v="BOD"/>
    <n v="2116626"/>
    <m/>
    <s v="00099021001 DEPOSITO DE EFECTIVO, DEPOSITANTE: LUIS FERNANDO ZABALA VISCARRA-ATT, CONCEPTO: DEVOLUCION DE RECURSOS NO UTILIZADOS POR CONCEPTO DE PASAJES TERRESTRES, CUENTA DE DEPOSITO: CUENTA UNICA DEL TESORO"/>
    <m/>
    <m/>
    <m/>
    <m/>
    <m/>
    <m/>
    <n v="0"/>
    <n v="14"/>
    <s v="NO_CONCILIADO"/>
  </r>
  <r>
    <x v="53"/>
    <m/>
    <x v="53"/>
    <x v="99"/>
    <s v="O21166300002"/>
    <s v="BOD"/>
    <n v="2116630"/>
    <m/>
    <s v="00041031107 DEPOSITO DE EFECTIVO, DEPOSITANTE: MARCOS MIRANDA ALABY, CONCEPTO: DEVOLUCION DE TRANSPORTE DE PESAS PATRON 500KG LA PAZ - ORURO -LA PAZ, CUENTA DE DEPOSITO: CUENTA UNICA DEL TESORO"/>
    <m/>
    <m/>
    <m/>
    <m/>
    <m/>
    <m/>
    <n v="0"/>
    <n v="700"/>
    <s v="NO_CONCILIADO"/>
  </r>
  <r>
    <x v="53"/>
    <m/>
    <x v="53"/>
    <x v="99"/>
    <s v="O21166330002"/>
    <s v="BOD"/>
    <n v="2116633"/>
    <m/>
    <s v="00041031107 DEPOSITO DE EFECTIVO, DEPOSITANTE: MARCOS GIOVANNY MIRANDA ALABY, CONCEPTO: DEVOLUCION DE TRANSPORTE LA PAZ - GUANAY - LA PAZ, CUENTA DE DEPOSITO: CUENTA UNICA DEL TESORO"/>
    <m/>
    <m/>
    <m/>
    <m/>
    <m/>
    <m/>
    <n v="0"/>
    <n v="100"/>
    <s v="NO_CONCILIADO"/>
  </r>
  <r>
    <x v="2"/>
    <m/>
    <x v="2"/>
    <x v="99"/>
    <s v="O21166340002"/>
    <s v="BOD"/>
    <n v="2116634"/>
    <m/>
    <s v="00046104203 DEPOSITO DE EFECTIVO, DEPOSITANTE: PATRICIA YERSINA ALEMAN ALTAMIRANO, CONCEPTO: REVERSION, CUENTA DE DEPOSITO: CUENTA UNICA DEL TESORO"/>
    <m/>
    <m/>
    <m/>
    <m/>
    <m/>
    <m/>
    <n v="0"/>
    <n v="371"/>
    <s v="NO_CONCILIADO"/>
  </r>
  <r>
    <x v="53"/>
    <m/>
    <x v="53"/>
    <x v="99"/>
    <s v="O21166350002"/>
    <s v="BOD"/>
    <n v="2116635"/>
    <m/>
    <s v="00041031107 DEPOSITO DE EFECTIVO, DEPOSITANTE: MARCO ANTONIO GALLARDO MARTINEZ, CONCEPTO: DEVOLUCION DE RECURSOS NO UTILIZADOS, CUENTA DE DEPOSITO: CUENTA UNICA DEL TESORO"/>
    <m/>
    <m/>
    <m/>
    <m/>
    <m/>
    <m/>
    <n v="0"/>
    <n v="170"/>
    <s v="NO_CONCILIADO"/>
  </r>
  <r>
    <x v="53"/>
    <m/>
    <x v="53"/>
    <x v="99"/>
    <s v="O21166360002"/>
    <s v="BOD"/>
    <n v="2116636"/>
    <m/>
    <s v="00041031107 DEPOSITO DE EFECTIVO, DEPOSITANTE: IBMETRO- ABAD MAMANI, CONCEPTO: DEVOLUCION DE GASTOS DE TRANSPORTE DE EQUIPOS Y PERSONAL -EMPRESA CHINA RAIL WAY, CUENTA DE DEPOSITO: CUENTA UNICA DEL TESORO"/>
    <m/>
    <m/>
    <m/>
    <m/>
    <m/>
    <m/>
    <n v="0"/>
    <n v="130"/>
    <s v="NO_CONCILIADO"/>
  </r>
  <r>
    <x v="39"/>
    <m/>
    <x v="39"/>
    <x v="99"/>
    <s v="O21166380002"/>
    <s v="BOD"/>
    <n v="2116638"/>
    <m/>
    <s v="00099021001 DEPOSITO DE EFECTIVO, DEPOSITANTE: GUADALUPE IVON TARQUI RAMOS, CONCEPTO: FACTURAS NAABOL, CUENTA DE DEPOSITO: CUENTA UNICA DEL TESORO/DJBR"/>
    <m/>
    <m/>
    <m/>
    <m/>
    <m/>
    <m/>
    <n v="0"/>
    <n v="30"/>
    <s v="NO_CONCILIADO"/>
  </r>
  <r>
    <x v="39"/>
    <m/>
    <x v="39"/>
    <x v="99"/>
    <s v="O21166420002"/>
    <s v="BOD"/>
    <n v="2116642"/>
    <m/>
    <s v="00099021001 DEPOSITO DE EFECTIVO, DEPOSITANTE: ALEJANDRO VARGAS BETANCOURT, CONCEPTO: FACTURAS NAABOL, CUENTA DE DEPOSITO: CUENTA UNICA DEL TESORO/DJBR"/>
    <m/>
    <m/>
    <m/>
    <m/>
    <m/>
    <m/>
    <n v="0"/>
    <n v="30"/>
    <s v="NO_CONCILIADO"/>
  </r>
  <r>
    <x v="39"/>
    <m/>
    <x v="39"/>
    <x v="99"/>
    <s v="O21166450002"/>
    <s v="BOD"/>
    <n v="2116645"/>
    <m/>
    <s v="00099021001 DEPOSITO DE EFECTIVO, DEPOSITANTE: ANA LIA CONDORI COLMENAR, CONCEPTO: FACTURAS NAABOL, CUENTA DE DEPOSITO: CUENTA UNICA DEL TESORO/DJBR"/>
    <m/>
    <m/>
    <m/>
    <m/>
    <m/>
    <m/>
    <n v="0"/>
    <n v="30"/>
    <s v="NO_CONCILIADO"/>
  </r>
  <r>
    <x v="103"/>
    <m/>
    <x v="103"/>
    <x v="99"/>
    <s v="O21166470002"/>
    <s v="BOD"/>
    <n v="2116647"/>
    <m/>
    <s v="00099021001 DEPOSITO DE EFECTIVO, DEPOSITANTE: JORGE LUIS MOLLERICON GARCIA-ATT, CONCEPTO: DEVOLUCION DE RECURSOS NO UTILIZADOS POR CONCEPTO DE PASAJES TERRESTRES, CUENTA DE DEPOSITO: CUENTA UNICA DEL TESORO"/>
    <m/>
    <m/>
    <m/>
    <m/>
    <m/>
    <m/>
    <n v="0"/>
    <n v="120"/>
    <s v="NO_CONCILIADO"/>
  </r>
  <r>
    <x v="39"/>
    <m/>
    <x v="39"/>
    <x v="99"/>
    <s v="O21166490002"/>
    <s v="BOD"/>
    <n v="2116649"/>
    <m/>
    <s v="00099021001 DEPOSITO DE EFECTIVO, DEPOSITANTE: PATRICIA MONICA FELIX ERQUICIA, CONCEPTO: FACTURAS NAABOL, CUENTA DE DEPOSITO: CUENTA UNICA DEL TESORO/DJBR"/>
    <m/>
    <m/>
    <m/>
    <m/>
    <m/>
    <m/>
    <n v="0"/>
    <n v="30"/>
    <s v="NO_CONCILIADO"/>
  </r>
  <r>
    <x v="103"/>
    <m/>
    <x v="103"/>
    <x v="99"/>
    <s v="O21166500002"/>
    <s v="BOD"/>
    <n v="2116650"/>
    <m/>
    <s v="00099021001 DEPOSITO DE EFECTIVO, DEPOSITANTE: JUAN LIMBERT CHOQUE ZENTENO-ATT, CONCEPTO: DEVOLUCION DE RECURSOS NO UTILIZADOS POR CONCEPTO DE PASAJES TERRESTRES, CUENTA DE DEPOSITO: CUENTA UNICA DEL TESORO"/>
    <m/>
    <m/>
    <m/>
    <m/>
    <m/>
    <m/>
    <n v="0"/>
    <n v="120"/>
    <s v="NO_CONCILIADO"/>
  </r>
  <r>
    <x v="39"/>
    <m/>
    <x v="39"/>
    <x v="99"/>
    <s v="O21166520002"/>
    <s v="BOD"/>
    <n v="2116652"/>
    <m/>
    <s v="00099021001 DEPOSITO DE EFECTIVO, DEPOSITANTE: DANIEL CHOQUE HUARICALLO, CONCEPTO: FACTURAS NAABOL, CUENTA DE DEPOSITO: CUENTA UNICA DEL TESORO/DJBR"/>
    <m/>
    <m/>
    <m/>
    <m/>
    <m/>
    <m/>
    <n v="0"/>
    <n v="30"/>
    <s v="NO_CONCILIADO"/>
  </r>
  <r>
    <x v="103"/>
    <m/>
    <x v="103"/>
    <x v="99"/>
    <s v="O21166530002"/>
    <s v="BOD"/>
    <n v="2116653"/>
    <m/>
    <s v="00099021001 DEPOSITO DE EFECTIVO, DEPOSITANTE: MARCO ANTONIO HINOJOSA FERNANDEZ-ATT, CONCEPTO: DEVOLUCION DE RECURSOS NO UTILIZADOS POR CONCEPTO DE PASAJES TERRESTRES, CUENTA DE DEPOSITO: CUENTA UNICA DEL TESORO"/>
    <m/>
    <m/>
    <m/>
    <m/>
    <m/>
    <m/>
    <n v="0"/>
    <n v="14"/>
    <s v="NO_CONCILIADO"/>
  </r>
  <r>
    <x v="103"/>
    <m/>
    <x v="103"/>
    <x v="99"/>
    <s v="O21166550002"/>
    <s v="BOD"/>
    <n v="2116655"/>
    <m/>
    <s v="00099021001 DEPOSITO DE EFECTIVO, DEPOSITANTE: MERY KARINA OROZCO TEJADA-ATT, CONCEPTO: DEVOLUCION DE RECURSOS NO UTILIZADOS POR CONCEPTO DE PASAJES TERRESTRES, CUENTA DE DEPOSITO: CUENTA UNICA DEL TESORO"/>
    <m/>
    <m/>
    <m/>
    <m/>
    <m/>
    <m/>
    <n v="0"/>
    <n v="14"/>
    <s v="NO_CONCILIADO"/>
  </r>
  <r>
    <x v="103"/>
    <m/>
    <x v="103"/>
    <x v="99"/>
    <s v="O21166570002"/>
    <s v="BOD"/>
    <n v="2116657"/>
    <m/>
    <s v="00099021001 DEPOSITO DE EFECTIVO, DEPOSITANTE: MARCELA CORTEZ ARNOLD-ATT, CONCEPTO: DEVOLUCION DE RECURSOS NO UTILIZADOS POR CONCEPTO DE PASAJES TERRESTRES, CUENTA DE DEPOSITO: CUENTA UNICA DEL TESORO"/>
    <m/>
    <m/>
    <m/>
    <m/>
    <m/>
    <m/>
    <n v="0"/>
    <n v="14"/>
    <s v="NO_CONCILIADO"/>
  </r>
  <r>
    <x v="103"/>
    <m/>
    <x v="103"/>
    <x v="99"/>
    <s v="O21166580002"/>
    <s v="BOD"/>
    <n v="2116658"/>
    <m/>
    <s v="00099021001 DEPOSITO DE EFECTIVO, DEPOSITANTE: ROLANDO LINO ROJAS TORREZ-ATT, CONCEPTO: DEVOLUCION DE RECURSOS NO UTILIZADOS POR CONCEPTO DE PASAJES TERRESTRES, CUENTA DE DEPOSITO: CUENTA UNICA DEL TESORO"/>
    <m/>
    <m/>
    <m/>
    <m/>
    <m/>
    <m/>
    <n v="0"/>
    <n v="14"/>
    <s v="NO_CONCILIADO"/>
  </r>
  <r>
    <x v="103"/>
    <m/>
    <x v="103"/>
    <x v="99"/>
    <s v="O21166590002"/>
    <s v="BOD"/>
    <n v="2116659"/>
    <m/>
    <s v="00099021001 DEPOSITO DE EFECTIVO, DEPOSITANTE: RONALD HUGO NEMER SAENZ-ATT, CONCEPTO: DEVOLUCION DE RECURSOS NO UTILIZADOS POR CONCEPTO DE PASAJES TERRESTRES, CUENTA DE DEPOSITO: CUENTA UNICA DEL TESORO"/>
    <m/>
    <m/>
    <m/>
    <m/>
    <m/>
    <m/>
    <n v="0"/>
    <n v="120"/>
    <s v="NO_CONCILIADO"/>
  </r>
  <r>
    <x v="103"/>
    <m/>
    <x v="103"/>
    <x v="99"/>
    <s v="O21166620002"/>
    <s v="BOD"/>
    <n v="2116662"/>
    <m/>
    <s v="00099021001 DEPOSITO DE EFECTIVO, DEPOSITANTE: CALOS ZEGARA SALAZAR-ATT, CONCEPTO: DEVOLUCION DE RECURSOS NO UTILIZADOS POR CONCEPTO DE PASAJES TERRESTRES, CUENTA DE DEPOSITO: CUENTA UNICA DEL TESORO"/>
    <m/>
    <m/>
    <m/>
    <m/>
    <m/>
    <m/>
    <n v="0"/>
    <n v="14"/>
    <s v="NO_CONCILIADO"/>
  </r>
  <r>
    <x v="103"/>
    <m/>
    <x v="103"/>
    <x v="99"/>
    <s v="O21166660002"/>
    <s v="BOD"/>
    <n v="2116666"/>
    <m/>
    <s v="00099021001 DEPOSITO DE EFECTIVO, DEPOSITANTE: JOSE ALEJANDRO MAMANI MOLLO-ATT, CONCEPTO: DEVOLUCION DE RECURSOS NO UTILIZADOS POR CONCEPTO DE PASAJES TERRESTRES, CUENTA DE DEPOSITO: CUENTA UNICA DEL TESORO"/>
    <m/>
    <m/>
    <m/>
    <m/>
    <m/>
    <m/>
    <n v="0"/>
    <n v="14"/>
    <s v="NO_CONCILIADO"/>
  </r>
  <r>
    <x v="103"/>
    <m/>
    <x v="103"/>
    <x v="99"/>
    <s v="O21166710002"/>
    <s v="BOD"/>
    <n v="2116671"/>
    <m/>
    <s v="00099021001 DEPOSITO DE EFECTIVO, DEPOSITANTE: JORGE GUILLERMO GORDILLO COCA-ATT, CONCEPTO: DEVOLUCION DE RECURSOS NO UTILIZADOS POR CONCEPTO DE PASAJES TERRESTRES, CUENTA DE DEPOSITO: CUENTA UNICA DEL TESORO"/>
    <m/>
    <m/>
    <m/>
    <m/>
    <m/>
    <m/>
    <n v="0"/>
    <n v="14"/>
    <s v="NO_CONCILIADO"/>
  </r>
  <r>
    <x v="103"/>
    <m/>
    <x v="103"/>
    <x v="99"/>
    <s v="O21166930002"/>
    <s v="BOD"/>
    <n v="2116693"/>
    <m/>
    <s v="00099021001 DEPOSITO DE EFECTIVO, DEPOSITANTE: PAOLA DANIELA RIVERA SOLARES -ATT, CONCEPTO: DEVOLUCION DE RECURSOS NO UTILIZADOS, POR CONCEPTO DE PASAJES TERRESTRES, CUENTA DE DEPOSITO: CUENTA UNICA DEL TESORO"/>
    <m/>
    <m/>
    <m/>
    <m/>
    <m/>
    <m/>
    <n v="0"/>
    <n v="14"/>
    <s v="NO_CONCILIADO"/>
  </r>
  <r>
    <x v="103"/>
    <m/>
    <x v="103"/>
    <x v="99"/>
    <s v="O21167040002"/>
    <s v="BOD"/>
    <n v="2116704"/>
    <m/>
    <s v="00099021001 DEPOSITO DE EFECTIVO, DEPOSITANTE: TRACY TEJERINA RAMOS - ATT, CONCEPTO: DEVOLUCION DE RECURSOS NO UTILIZADOS, POR CONCEPTO DE PASAJES TERRESTRES, CUENTA DE DEPOSITO: CUENTA UNICA DEL TESORO"/>
    <m/>
    <m/>
    <m/>
    <m/>
    <m/>
    <m/>
    <n v="0"/>
    <n v="120"/>
    <s v="NO_CONCILIADO"/>
  </r>
  <r>
    <x v="103"/>
    <m/>
    <x v="103"/>
    <x v="99"/>
    <s v="O21166970002"/>
    <s v="BOD"/>
    <n v="2116697"/>
    <m/>
    <s v="00099021001 DEPOSITO DE EFECTIVO, DEPOSITANTE: DANTE RODRIGO DURAN DURAN -ATT, CONCEPTO: DEVOLUCION DE RECURSOS NO UTILIZADOS, POR CONCEPTO DE PASAJES TERRESTRES, CUENTA DE DEPOSITO: CUENTA UNICA DEL TESORO"/>
    <m/>
    <m/>
    <m/>
    <m/>
    <m/>
    <m/>
    <n v="0"/>
    <n v="120"/>
    <s v="NO_CONCILIADO"/>
  </r>
  <r>
    <x v="103"/>
    <m/>
    <x v="103"/>
    <x v="99"/>
    <s v="O21167000002"/>
    <s v="BOD"/>
    <n v="2116700"/>
    <m/>
    <s v="00099021001 DEPOSITO DE EFECTIVO, DEPOSITANTE: LORETA MELISSA OTERO FRIAS - ATT, CONCEPTO: DEVOLUCION DE RECURSOS NO UTILIZADOS, POR CONCEPTO DE PASAJES TERRESTRES, CUENTA DE DEPOSITO: CUENTA UNICA DEL TESORO"/>
    <m/>
    <m/>
    <m/>
    <m/>
    <m/>
    <m/>
    <n v="0"/>
    <n v="120"/>
    <s v="NO_CONCILIADO"/>
  </r>
  <r>
    <x v="103"/>
    <m/>
    <x v="103"/>
    <x v="99"/>
    <s v="O21167020002"/>
    <s v="BOD"/>
    <n v="2116702"/>
    <m/>
    <s v="00099021001 DEPOSITO DE EFECTIVO, DEPOSITANTE: CARMEN LOLY VILLAROEL MERCADO -ATT, CONCEPTO: DEVOLUCION DE RECURSOS NO UTILIZADOS, POR CONCEPTO DE PASAJES TERRESTRES, CUENTA DE DEPOSITO: CUENTA UNICA DEL TESORO"/>
    <m/>
    <m/>
    <m/>
    <m/>
    <m/>
    <m/>
    <n v="0"/>
    <n v="120"/>
    <s v="NO_CONCILIADO"/>
  </r>
  <r>
    <x v="103"/>
    <m/>
    <x v="103"/>
    <x v="99"/>
    <s v="O21167050002"/>
    <s v="BOD"/>
    <n v="2116705"/>
    <m/>
    <s v="00099021001 DEPOSITO DE EFECTIVO, DEPOSITANTE: JUAN PABLO TORREZ CARDOZO -ATT, CONCEPTO: DEVOLUCION DE RECURSOS NO UTILIZADOS, POR CONCEPTO DE PASAJES TERRESTRES, CUENTA DE DEPOSITO: CUENTA UNICA DEL TESORO"/>
    <m/>
    <m/>
    <m/>
    <m/>
    <m/>
    <m/>
    <n v="0"/>
    <n v="14"/>
    <s v="NO_CONCILIADO"/>
  </r>
  <r>
    <x v="103"/>
    <m/>
    <x v="103"/>
    <x v="99"/>
    <s v="O21167070002"/>
    <s v="BOD"/>
    <n v="2116707"/>
    <m/>
    <s v="00099021001 DEPOSITO DE EFECTIVO, DEPOSITANTE: RAQUEL NATALIA OSSORIO BALDIVIESO -ATT, CONCEPTO: DEVOLUCION DE RECURSOS NO UTILIZADOS, POR CONCEPTO DE PASAJES TERRESTRES, CUENTA DE DEPOSITO: CUENTA UNICA DEL TESORO"/>
    <m/>
    <m/>
    <m/>
    <m/>
    <m/>
    <m/>
    <n v="0"/>
    <n v="14"/>
    <s v="NO_CONCILIADO"/>
  </r>
  <r>
    <x v="103"/>
    <m/>
    <x v="103"/>
    <x v="99"/>
    <s v="O21167100002"/>
    <s v="BOD"/>
    <n v="2116710"/>
    <m/>
    <s v="00099021001 DEPOSITO DE EFECTIVO, DEPOSITANTE: NACYRA KATHIA ORTEGA FUENTES -ATT, CONCEPTO: DEVOLUCION DE RECURSOS NO UTILIZADOS, POR CONCEPTO DE PASAJES TERRESTRES, CUENTA DE DEPOSITO: CUENTA UNICA DEL TESORO"/>
    <m/>
    <m/>
    <m/>
    <m/>
    <m/>
    <m/>
    <n v="0"/>
    <n v="120"/>
    <s v="NO_CONCILIADO"/>
  </r>
  <r>
    <x v="103"/>
    <m/>
    <x v="103"/>
    <x v="99"/>
    <s v="O21167140002"/>
    <s v="BOD"/>
    <n v="2116714"/>
    <m/>
    <s v="00099021001 DEPOSITO DE EFECTIVO, DEPOSITANTE: JAVIER TEDDY GUTIERREZ VERASTEGUI -ATT, CONCEPTO: DEVOLUCION DE RECURSOS NO UTILIZADOS, POR CONCEPTO DE PASAJES TERRESTRES, CUENTA DE DEPOSITO: CUENTA UNICA DEL TESORO"/>
    <m/>
    <m/>
    <m/>
    <m/>
    <m/>
    <m/>
    <n v="0"/>
    <n v="120"/>
    <s v="NO_CONCILIADO"/>
  </r>
  <r>
    <x v="2"/>
    <m/>
    <x v="2"/>
    <x v="99"/>
    <s v="O21167260002"/>
    <s v="BOD"/>
    <n v="2116726"/>
    <m/>
    <s v="00046171101 DEPOSITO DE EFECTIVO, DEPOSITANTE: TRAUMAVIDA S.R.L., CONCEPTO: TRASLADO DEL ESTABLECIMIENTO OFICINA, PLANTA INDUSTRIA, SIN PREVIA COMUNICACION A AGEMED, CUENTA DE DEPOSITO: CUENTA UNICA DEL TESORO"/>
    <m/>
    <m/>
    <m/>
    <m/>
    <m/>
    <m/>
    <n v="0"/>
    <n v="2000"/>
    <s v="NO_CONCILIADO"/>
  </r>
  <r>
    <x v="75"/>
    <m/>
    <x v="75"/>
    <x v="99"/>
    <s v="B21165260002"/>
    <s v="BOD"/>
    <n v="2116526"/>
    <m/>
    <s v="00660012006 DEP.DE CHEQ.AJENOS,RET.DE CAM.,CONCEPTO: RECUPERACION DE PAGO EN EXCESO BONO TE 2021, EXCEDENTE IMPTOS Y DEPÓSITO NO IDENTIFICADOS,DEP.: ORGANO JUDICIAL-TRIBUNAL AGROAMBIENTAL"/>
    <m/>
    <m/>
    <m/>
    <m/>
    <m/>
    <m/>
    <n v="0"/>
    <n v="628.20000000000005"/>
    <s v="NO_CONCILIADO"/>
  </r>
  <r>
    <x v="75"/>
    <m/>
    <x v="75"/>
    <x v="99"/>
    <s v="B21165290002"/>
    <s v="BOD"/>
    <n v="2116529"/>
    <m/>
    <s v="00660032001 DEP.DE CHEQ.AJENOS,RET.DE CAM.,CONCEPTO: DISMINUCION DE FONDO ROTATIVO FUENTE 20-230 (BONO REFRIGERIO),DEP.: ORGANO JUDICIAL-CONSEJO DE LA MAGISTRATURA , PROCEDENCIA: BANCO UNION S.A., CHEQUE: 185, FECHA DE EMISION:24/05/2023"/>
    <m/>
    <m/>
    <m/>
    <m/>
    <m/>
    <m/>
    <n v="0"/>
    <n v="70363"/>
    <s v="NO_CONCILIADO"/>
  </r>
  <r>
    <x v="75"/>
    <m/>
    <x v="75"/>
    <x v="99"/>
    <s v="B21165330002"/>
    <s v="BOD"/>
    <n v="2116533"/>
    <m/>
    <s v="00660012006 DEP.DE CHEQ.AJENOS,RET.DE CAM.,CONCEPTO: DEPÓSITOS NO CONTABILIZADOS DE GESTIONES ANTERIORES PARA EVITAR CIERRE POR INACTIVIDAD,DEP.: ORGANO JUDICIAL-DAF NACIONAL , PROCEDENCIA: BANCO UNION S.A., CHEQUE: 699, FECHA DE EMISION:23/05/2023"/>
    <m/>
    <m/>
    <m/>
    <m/>
    <m/>
    <m/>
    <n v="0"/>
    <n v="2"/>
    <s v="NO_CONCILIADO"/>
  </r>
  <r>
    <x v="75"/>
    <m/>
    <x v="75"/>
    <x v="99"/>
    <s v="B21165350002"/>
    <s v="BOD"/>
    <n v="2116535"/>
    <m/>
    <s v="00660042001 DEP.DE CHEQ.AJENOS,RET.DE CAM.,CONCEPTO: DEVOLUCION DE VIATICOS DE MARCO ANTONIO MIRANDA ORTEGA,DEP.: ORGANO JUDICIAL-TRIBUNAL AGROAMBIENTAL , PROCEDENCIA: BANCO UNION S.A., CHEQUE: 242, FECHA DE EMISION:22/05/2023"/>
    <m/>
    <m/>
    <m/>
    <m/>
    <m/>
    <m/>
    <n v="0"/>
    <n v="1113"/>
    <s v="NO_CONCILIADO"/>
  </r>
  <r>
    <x v="89"/>
    <m/>
    <x v="89"/>
    <x v="99"/>
    <s v="B21165880002"/>
    <s v="BOD"/>
    <n v="2116588"/>
    <m/>
    <s v="00590012001 DEP.DE CHEQ.AJENOS,RET.DE CAM.,CONCEPTO: DEV. GARANTIA SERIEDAD DE PROPUESTA PRESENTACION A LA CONVOCATORIA CUCE:23-0389-00-1322914-1,DEP.: EMPRESA PUBLICA QUIPUS , PROCEDENCIA: BANCO UNION S.A., CHEQUE: 696, FECHA DE EMISION:29/05/2023"/>
    <m/>
    <m/>
    <m/>
    <m/>
    <m/>
    <m/>
    <n v="0"/>
    <n v="115870"/>
    <s v="NO_CONCILIADO"/>
  </r>
  <r>
    <x v="1"/>
    <m/>
    <x v="1"/>
    <x v="99"/>
    <s v="B21166000002"/>
    <s v="BOD"/>
    <n v="2116600"/>
    <m/>
    <s v="00099021001 DEP.DE CHEQ.AJENOS,RET.DE CAM.,CONCEPTO: MARIA CARMEN BILBAO BALLESTEROS,DEP.: BANCO UNION S.A. , PROCEDENCIA: BANCO UNION S.A., CHEQUE: 191504, FECHA DE EMISION:29/05/2023"/>
    <m/>
    <m/>
    <m/>
    <m/>
    <m/>
    <m/>
    <n v="0"/>
    <n v="6704.66"/>
    <s v="NO_CONCILIADO"/>
  </r>
  <r>
    <x v="53"/>
    <m/>
    <x v="53"/>
    <x v="99"/>
    <s v="B21166010002"/>
    <s v="BOD"/>
    <n v="2116601"/>
    <m/>
    <s v="00041011104 DEP.DE CHEQ.AJENOS,RET.DE CAM.,CONCEPTO: TRANSFERENCIA DE RECUSOS POR LA EMISION DE SELLO HECHO EN BOLIVIA MES DE ABRIL 2023,DEP.: MDPYEP , PROCEDENCIA: BANCO UNION S.A., CHEQUE: 1253, FECHA DE EMISION:24/05/2023"/>
    <m/>
    <m/>
    <m/>
    <m/>
    <m/>
    <m/>
    <n v="0"/>
    <n v="26800"/>
    <s v="NO_CONCILIADO"/>
  </r>
  <r>
    <x v="79"/>
    <m/>
    <x v="79"/>
    <x v="99"/>
    <s v="G22868100002"/>
    <s v="CRV"/>
    <n v="2286810"/>
    <m/>
    <s v="REGULARIZACION DE TRANSFERENCIA DEL EXTERIOR SEGUN SWIFT NO.8438 DE FECHA 29/05/2023 ORDENANTE: EMBAJADA DE BOLIVIA EN COREA DEL SUR SEUL REF.: RECAUDACIONES GESTORÍA CONSULAR MARZO 2022 A ABRIL 2023 LIB. 00010011102 MIN.RELACIONES EXTERIORES - GESTORIA CONSULAR LEY Nº 3108"/>
    <m/>
    <m/>
    <m/>
    <m/>
    <m/>
    <m/>
    <n v="0"/>
    <n v="12803.57"/>
    <s v="NO_CONCILIADO"/>
  </r>
  <r>
    <x v="79"/>
    <m/>
    <x v="79"/>
    <x v="99"/>
    <s v="G22868110001"/>
    <s v="CVD"/>
    <n v="2286811"/>
    <m/>
    <s v="COBRO COSTOS DE PAPELERIA POR REGULARIZACION DE TRANSFERENCIA DEL EXTERIOR POR ORDEN DE EMBAJADA DE BOLIVIA EN COREA DEL SUR SEUL REF.: RECAUDACIONES GESTORÍA CONSULAR MARZO 2022 A ABRIL 2023 LIB. 00010011102 MIN.RELACIONES EXTERIORES - GESTORIA CONSULAR LEY Nº 3108"/>
    <m/>
    <m/>
    <m/>
    <m/>
    <m/>
    <m/>
    <n v="50"/>
    <n v="0"/>
    <s v="NO_CONCILIADO"/>
  </r>
  <r>
    <x v="46"/>
    <m/>
    <x v="46"/>
    <x v="99"/>
    <s v="G22868130001"/>
    <s v="CVD"/>
    <n v="2286813"/>
    <m/>
    <s v="COBRO COSTOS DE PAPELERIA SEGUN TRANSFERENCIA DEL EXTERIOR POR ORDEN DE COPA ENERGIA DISTRIBUIDORA DE GAS S A (SAO PAULO BRASIL) REF.: INV. 851, 852, 853, 854, 855, 856 FECHA VALOR 26/05/2023 LIB. 00513062001 YPFB-OPERACIONES PLANTA DE SEPARACION DE LIQUIDOS RIO GRANDE"/>
    <m/>
    <m/>
    <m/>
    <m/>
    <m/>
    <m/>
    <n v="50"/>
    <n v="0"/>
    <s v="NO_CONCILIADO"/>
  </r>
  <r>
    <x v="11"/>
    <m/>
    <x v="11"/>
    <x v="99"/>
    <s v="T04455440001"/>
    <s v="DEV"/>
    <n v="445544"/>
    <m/>
    <s v="CONTABILIZACION ORDENES DE TRANSFERENCIA GRACOS"/>
    <m/>
    <m/>
    <m/>
    <m/>
    <m/>
    <m/>
    <n v="39845.620000000003"/>
    <n v="0"/>
    <s v="NO_CONCILIADO"/>
  </r>
  <r>
    <x v="11"/>
    <m/>
    <x v="11"/>
    <x v="99"/>
    <s v="T04455460001"/>
    <s v="DEV"/>
    <n v="445546"/>
    <m/>
    <s v="CONTABILIZACION ORDENES DE TRANSFERENCIA GRACOS"/>
    <m/>
    <m/>
    <m/>
    <m/>
    <m/>
    <m/>
    <n v="4128.01"/>
    <n v="0"/>
    <s v="NO_CONCILIADO"/>
  </r>
  <r>
    <x v="11"/>
    <m/>
    <x v="11"/>
    <x v="99"/>
    <s v="T04455480001"/>
    <s v="DEV"/>
    <n v="445548"/>
    <m/>
    <s v="CONTABILIZACION ORDENES DE TRANSFERENCIA GRACOS"/>
    <m/>
    <m/>
    <m/>
    <m/>
    <m/>
    <m/>
    <n v="1162.02"/>
    <n v="0"/>
    <s v="NO_CONCILIADO"/>
  </r>
  <r>
    <x v="11"/>
    <m/>
    <x v="11"/>
    <x v="99"/>
    <s v="T04455500001"/>
    <s v="DEV"/>
    <n v="445550"/>
    <m/>
    <s v="CONTABILIZACION ORDENES DE TRANSFERENCIA GRACOS"/>
    <m/>
    <m/>
    <m/>
    <m/>
    <m/>
    <m/>
    <n v="11611.65"/>
    <n v="0"/>
    <s v="NO_CONCILIADO"/>
  </r>
  <r>
    <x v="11"/>
    <m/>
    <x v="11"/>
    <x v="99"/>
    <s v="T04455520001"/>
    <s v="DEV"/>
    <n v="445552"/>
    <m/>
    <s v="CONTABILIZACION ORDENES DE TRANSFERENCIA GRACOS"/>
    <m/>
    <m/>
    <m/>
    <m/>
    <m/>
    <m/>
    <n v="1822190.18"/>
    <n v="0"/>
    <s v="NO_CONCILIADO"/>
  </r>
  <r>
    <x v="11"/>
    <m/>
    <x v="11"/>
    <x v="99"/>
    <s v="T04455540001"/>
    <s v="DEV"/>
    <n v="445554"/>
    <m/>
    <s v="CONTABILIZACION ORDENES DE TRANSFERENCIA GRACOS"/>
    <m/>
    <m/>
    <m/>
    <m/>
    <m/>
    <m/>
    <n v="1822190.18"/>
    <n v="0"/>
    <s v="NO_CONCILIADO"/>
  </r>
  <r>
    <x v="11"/>
    <m/>
    <x v="11"/>
    <x v="99"/>
    <s v="T04455560001"/>
    <s v="DEV"/>
    <n v="445556"/>
    <m/>
    <s v="CONTABILIZACION ORDENES DE TRANSFERENCIA GRACOS"/>
    <m/>
    <m/>
    <m/>
    <m/>
    <m/>
    <m/>
    <n v="1822190.18"/>
    <n v="0"/>
    <s v="NO_CONCILIADO"/>
  </r>
  <r>
    <x v="11"/>
    <m/>
    <x v="11"/>
    <x v="99"/>
    <s v="T04455580001"/>
    <s v="DEV"/>
    <n v="445558"/>
    <m/>
    <s v="CONTABILIZACION ORDENES DE TRANSFERENCIA GRACOS"/>
    <m/>
    <m/>
    <m/>
    <m/>
    <m/>
    <m/>
    <n v="1822190.18"/>
    <n v="0"/>
    <s v="NO_CONCILIADO"/>
  </r>
  <r>
    <x v="11"/>
    <m/>
    <x v="11"/>
    <x v="99"/>
    <s v="T04455600001"/>
    <s v="DEV"/>
    <n v="445560"/>
    <m/>
    <s v="CONTABILIZACION ORDENES DE TRANSFERENCIA GRACOS"/>
    <m/>
    <m/>
    <m/>
    <m/>
    <m/>
    <m/>
    <n v="1822190.18"/>
    <n v="0"/>
    <s v="NO_CONCILIADO"/>
  </r>
  <r>
    <x v="11"/>
    <m/>
    <x v="11"/>
    <x v="99"/>
    <s v="T04455620001"/>
    <s v="DEV"/>
    <n v="445562"/>
    <m/>
    <s v="CONTABILIZACION ORDENES DE TRANSFERENCIA GRACOS"/>
    <m/>
    <m/>
    <m/>
    <m/>
    <m/>
    <m/>
    <n v="5004859.32"/>
    <n v="0"/>
    <s v="NO_CONCILIADO"/>
  </r>
  <r>
    <x v="11"/>
    <m/>
    <x v="11"/>
    <x v="99"/>
    <s v="T04455640001"/>
    <s v="DEV"/>
    <n v="445564"/>
    <m/>
    <s v="CONTABILIZACION ORDENES DE TRANSFERENCIA GRACOS"/>
    <m/>
    <m/>
    <m/>
    <m/>
    <m/>
    <m/>
    <n v="5004859.32"/>
    <n v="0"/>
    <s v="NO_CONCILIADO"/>
  </r>
  <r>
    <x v="11"/>
    <m/>
    <x v="11"/>
    <x v="99"/>
    <s v="T04455660001"/>
    <s v="DEV"/>
    <n v="445566"/>
    <m/>
    <s v="CONTABILIZACION ORDENES DE TRANSFERENCIA GRACOS"/>
    <m/>
    <m/>
    <m/>
    <m/>
    <m/>
    <m/>
    <n v="5004859.32"/>
    <n v="0"/>
    <s v="NO_CONCILIADO"/>
  </r>
  <r>
    <x v="11"/>
    <m/>
    <x v="11"/>
    <x v="99"/>
    <s v="T04455680001"/>
    <s v="DEV"/>
    <n v="445568"/>
    <m/>
    <s v="CONTABILIZACION ORDENES DE TRANSFERENCIA GRACOS"/>
    <m/>
    <m/>
    <m/>
    <m/>
    <m/>
    <m/>
    <n v="5004859.32"/>
    <n v="0"/>
    <s v="NO_CONCILIADO"/>
  </r>
  <r>
    <x v="11"/>
    <m/>
    <x v="11"/>
    <x v="99"/>
    <s v="T04455700001"/>
    <s v="DEV"/>
    <n v="445570"/>
    <m/>
    <s v="CONTABILIZACION ORDENES DE TRANSFERENCIA GRACOS"/>
    <m/>
    <m/>
    <m/>
    <m/>
    <m/>
    <m/>
    <n v="5004859.32"/>
    <n v="0"/>
    <s v="NO_CONCILIADO"/>
  </r>
  <r>
    <x v="11"/>
    <m/>
    <x v="11"/>
    <x v="99"/>
    <s v="T04455780001"/>
    <s v="DEV"/>
    <n v="445578"/>
    <m/>
    <s v="CONTABILIZACION ORDENES DE TRANSFERENCIA GRACOS"/>
    <m/>
    <m/>
    <m/>
    <m/>
    <m/>
    <m/>
    <n v="4239629.07"/>
    <n v="0"/>
    <s v="NO_CONCILIADO"/>
  </r>
  <r>
    <x v="11"/>
    <m/>
    <x v="11"/>
    <x v="99"/>
    <s v="T04455720001"/>
    <s v="DEV"/>
    <n v="445572"/>
    <m/>
    <s v="CONTABILIZACION ORDENES DE TRANSFERENCIA GRACOS"/>
    <m/>
    <m/>
    <m/>
    <m/>
    <m/>
    <m/>
    <n v="4239629.07"/>
    <n v="0"/>
    <s v="NO_CONCILIADO"/>
  </r>
  <r>
    <x v="11"/>
    <m/>
    <x v="11"/>
    <x v="99"/>
    <s v="T04455740001"/>
    <s v="DEV"/>
    <n v="445574"/>
    <m/>
    <s v="CONTABILIZACION ORDENES DE TRANSFERENCIA GRACOS"/>
    <m/>
    <m/>
    <m/>
    <m/>
    <m/>
    <m/>
    <n v="4239629.07"/>
    <n v="0"/>
    <s v="NO_CONCILIADO"/>
  </r>
  <r>
    <x v="11"/>
    <m/>
    <x v="11"/>
    <x v="99"/>
    <s v="T04455760001"/>
    <s v="DEV"/>
    <n v="445576"/>
    <m/>
    <s v="CONTABILIZACION ORDENES DE TRANSFERENCIA GRACOS"/>
    <m/>
    <m/>
    <m/>
    <m/>
    <m/>
    <m/>
    <n v="4239629.07"/>
    <n v="0"/>
    <s v="NO_CONCILIADO"/>
  </r>
  <r>
    <x v="11"/>
    <m/>
    <x v="11"/>
    <x v="99"/>
    <s v="T04455800001"/>
    <s v="DEV"/>
    <n v="445580"/>
    <m/>
    <s v="CONTABILIZACION ORDENES DE TRANSFERENCIA GRACOS"/>
    <m/>
    <m/>
    <m/>
    <m/>
    <m/>
    <m/>
    <n v="4239629.07"/>
    <n v="0"/>
    <s v="NO_CONCILIADO"/>
  </r>
  <r>
    <x v="11"/>
    <m/>
    <x v="11"/>
    <x v="99"/>
    <s v="T04455820001"/>
    <s v="DEV"/>
    <n v="445582"/>
    <m/>
    <s v="CONTABILIZACION ORDENES DE TRANSFERENCIA GRACOS"/>
    <m/>
    <m/>
    <m/>
    <m/>
    <m/>
    <m/>
    <n v="11644639.33"/>
    <n v="0"/>
    <s v="NO_CONCILIADO"/>
  </r>
  <r>
    <x v="11"/>
    <m/>
    <x v="11"/>
    <x v="99"/>
    <s v="T04455840001"/>
    <s v="DEV"/>
    <n v="445584"/>
    <m/>
    <s v="CONTABILIZACION ORDENES DE TRANSFERENCIA GRACOS"/>
    <m/>
    <m/>
    <m/>
    <m/>
    <m/>
    <m/>
    <n v="11644639.33"/>
    <n v="0"/>
    <s v="NO_CONCILIADO"/>
  </r>
  <r>
    <x v="11"/>
    <m/>
    <x v="11"/>
    <x v="99"/>
    <s v="T04455860001"/>
    <s v="DEV"/>
    <n v="445586"/>
    <m/>
    <s v="CONTABILIZACION ORDENES DE TRANSFERENCIA GRACOS"/>
    <m/>
    <m/>
    <m/>
    <m/>
    <m/>
    <m/>
    <n v="11644639.33"/>
    <n v="0"/>
    <s v="NO_CONCILIADO"/>
  </r>
  <r>
    <x v="11"/>
    <m/>
    <x v="11"/>
    <x v="99"/>
    <s v="T04455880001"/>
    <s v="DEV"/>
    <n v="445588"/>
    <m/>
    <s v="CONTABILIZACION ORDENES DE TRANSFERENCIA GRACOS"/>
    <m/>
    <m/>
    <m/>
    <m/>
    <m/>
    <m/>
    <n v="11644639.33"/>
    <n v="0"/>
    <s v="NO_CONCILIADO"/>
  </r>
  <r>
    <x v="11"/>
    <m/>
    <x v="11"/>
    <x v="99"/>
    <s v="T04455900001"/>
    <s v="DEV"/>
    <n v="445590"/>
    <m/>
    <s v="CONTABILIZACION ORDENES DE TRANSFERENCIA GRACOS"/>
    <m/>
    <m/>
    <m/>
    <m/>
    <m/>
    <m/>
    <n v="11644639.33"/>
    <n v="0"/>
    <s v="NO_CONCILIADO"/>
  </r>
  <r>
    <x v="11"/>
    <m/>
    <x v="11"/>
    <x v="99"/>
    <s v="T04455920001"/>
    <s v="DEV"/>
    <n v="445592"/>
    <m/>
    <s v="CONTABILIZACION ORDENES DE TRANSFERENCIA GRACOS"/>
    <m/>
    <m/>
    <m/>
    <m/>
    <m/>
    <m/>
    <n v="2142389.59"/>
    <n v="0"/>
    <s v="NO_CONCILIADO"/>
  </r>
  <r>
    <x v="11"/>
    <m/>
    <x v="11"/>
    <x v="99"/>
    <s v="T04455940001"/>
    <s v="DEV"/>
    <n v="445594"/>
    <m/>
    <s v="CONTABILIZACION ORDENES DE TRANSFERENCIA GRACOS"/>
    <m/>
    <m/>
    <m/>
    <m/>
    <m/>
    <m/>
    <n v="2142389.59"/>
    <n v="0"/>
    <s v="NO_CONCILIADO"/>
  </r>
  <r>
    <x v="11"/>
    <m/>
    <x v="11"/>
    <x v="99"/>
    <s v="T04455960001"/>
    <s v="DEV"/>
    <n v="445596"/>
    <m/>
    <s v="CONTABILIZACION ORDENES DE TRANSFERENCIA GRACOS"/>
    <m/>
    <m/>
    <m/>
    <m/>
    <m/>
    <m/>
    <n v="2142389.59"/>
    <n v="0"/>
    <s v="NO_CONCILIADO"/>
  </r>
  <r>
    <x v="11"/>
    <m/>
    <x v="11"/>
    <x v="99"/>
    <s v="T04455980001"/>
    <s v="DEV"/>
    <n v="445598"/>
    <m/>
    <s v="CONTABILIZACION ORDENES DE TRANSFERENCIA GRACOS"/>
    <m/>
    <m/>
    <m/>
    <m/>
    <m/>
    <m/>
    <n v="2142389.59"/>
    <n v="0"/>
    <s v="NO_CONCILIADO"/>
  </r>
  <r>
    <x v="11"/>
    <m/>
    <x v="11"/>
    <x v="99"/>
    <s v="T04456000001"/>
    <s v="DEV"/>
    <n v="445600"/>
    <m/>
    <s v="CONTABILIZACION ORDENES DE TRANSFERENCIA GRACOS"/>
    <m/>
    <m/>
    <m/>
    <m/>
    <m/>
    <m/>
    <n v="2142389.59"/>
    <n v="0"/>
    <s v="NO_CONCILIADO"/>
  </r>
  <r>
    <x v="11"/>
    <m/>
    <x v="11"/>
    <x v="99"/>
    <s v="T04456020001"/>
    <s v="DEV"/>
    <n v="445602"/>
    <m/>
    <s v="CONTABILIZACION ORDENES DE TRANSFERENCIA GRACOS"/>
    <m/>
    <m/>
    <m/>
    <m/>
    <m/>
    <m/>
    <n v="1329020.45"/>
    <n v="0"/>
    <s v="NO_CONCILIADO"/>
  </r>
  <r>
    <x v="11"/>
    <m/>
    <x v="11"/>
    <x v="99"/>
    <s v="T04456040001"/>
    <s v="DEV"/>
    <n v="445604"/>
    <m/>
    <s v="CONTABILIZACION ORDENES DE TRANSFERENCIA GRACOS"/>
    <m/>
    <m/>
    <m/>
    <m/>
    <m/>
    <m/>
    <n v="80444.41"/>
    <n v="0"/>
    <s v="NO_CONCILIADO"/>
  </r>
  <r>
    <x v="11"/>
    <m/>
    <x v="11"/>
    <x v="99"/>
    <s v="T04456060001"/>
    <s v="DEV"/>
    <n v="445606"/>
    <m/>
    <s v="CONTABILIZACION ORDENES DE TRANSFERENCIA GRACOS"/>
    <m/>
    <m/>
    <m/>
    <m/>
    <m/>
    <m/>
    <n v="2164727.19"/>
    <n v="0"/>
    <s v="NO_CONCILIADO"/>
  </r>
  <r>
    <x v="11"/>
    <m/>
    <x v="11"/>
    <x v="99"/>
    <s v="T04456080001"/>
    <s v="DEV"/>
    <n v="445608"/>
    <m/>
    <s v="CONTABILIZACION ORDENES DE TRANSFERENCIA GRACOS"/>
    <m/>
    <m/>
    <m/>
    <m/>
    <m/>
    <m/>
    <n v="70188.3"/>
    <n v="0"/>
    <s v="NO_CONCILIADO"/>
  </r>
  <r>
    <x v="11"/>
    <m/>
    <x v="11"/>
    <x v="99"/>
    <s v="T04456100001"/>
    <s v="DEV"/>
    <n v="445610"/>
    <m/>
    <s v="CONTABILIZACION ORDENES DE TRANSFERENCIA GRACOS"/>
    <m/>
    <m/>
    <m/>
    <m/>
    <m/>
    <m/>
    <n v="3650310.75"/>
    <n v="0"/>
    <s v="NO_CONCILIADO"/>
  </r>
  <r>
    <x v="11"/>
    <m/>
    <x v="11"/>
    <x v="99"/>
    <s v="T04456120001"/>
    <s v="DEV"/>
    <n v="445612"/>
    <m/>
    <s v="CONTABILIZACION ORDENES DE TRANSFERENCIA GRACOS"/>
    <m/>
    <m/>
    <m/>
    <m/>
    <m/>
    <m/>
    <n v="192780.47"/>
    <n v="0"/>
    <s v="NO_CONCILIADO"/>
  </r>
  <r>
    <x v="11"/>
    <m/>
    <x v="11"/>
    <x v="99"/>
    <s v="T04456140001"/>
    <s v="DEV"/>
    <n v="445614"/>
    <m/>
    <s v="CONTABILIZACION ORDENES DE TRANSFERENCIA GRACOS"/>
    <m/>
    <m/>
    <m/>
    <m/>
    <m/>
    <m/>
    <n v="5945677.4500000002"/>
    <n v="0"/>
    <s v="NO_CONCILIADO"/>
  </r>
  <r>
    <x v="11"/>
    <m/>
    <x v="11"/>
    <x v="99"/>
    <s v="T04456160001"/>
    <s v="DEV"/>
    <n v="445616"/>
    <m/>
    <s v="CONTABILIZACION ORDENES DE TRANSFERENCIA GRACOS"/>
    <m/>
    <m/>
    <m/>
    <m/>
    <m/>
    <m/>
    <n v="220949.9"/>
    <n v="0"/>
    <s v="NO_CONCILIADO"/>
  </r>
  <r>
    <x v="11"/>
    <m/>
    <x v="11"/>
    <x v="99"/>
    <s v="T04456180001"/>
    <s v="DEV"/>
    <n v="445618"/>
    <m/>
    <s v="CONTABILIZACION ORDENES DE TRANSFERENCIA GRACOS"/>
    <m/>
    <m/>
    <m/>
    <m/>
    <m/>
    <m/>
    <n v="163304.84"/>
    <n v="0"/>
    <s v="NO_CONCILIADO"/>
  </r>
  <r>
    <x v="11"/>
    <m/>
    <x v="11"/>
    <x v="99"/>
    <s v="T04456200001"/>
    <s v="DEV"/>
    <n v="445620"/>
    <m/>
    <s v="CONTABILIZACION ORDENES DE TRANSFERENCIA GRACOS"/>
    <m/>
    <m/>
    <m/>
    <m/>
    <m/>
    <m/>
    <n v="3092187.53"/>
    <n v="0"/>
    <s v="NO_CONCILIADO"/>
  </r>
  <r>
    <x v="11"/>
    <m/>
    <x v="11"/>
    <x v="99"/>
    <s v="T04456220001"/>
    <s v="DEV"/>
    <n v="445622"/>
    <m/>
    <s v="CONTABILIZACION ORDENES DE TRANSFERENCIA GRACOS"/>
    <m/>
    <m/>
    <m/>
    <m/>
    <m/>
    <m/>
    <n v="5036598.55"/>
    <n v="0"/>
    <s v="NO_CONCILIADO"/>
  </r>
  <r>
    <x v="11"/>
    <m/>
    <x v="11"/>
    <x v="99"/>
    <s v="T04456240001"/>
    <s v="DEV"/>
    <n v="445624"/>
    <m/>
    <s v="CONTABILIZACION ORDENES DE TRANSFERENCIA GRACOS"/>
    <m/>
    <m/>
    <m/>
    <m/>
    <m/>
    <m/>
    <n v="187167.28"/>
    <n v="0"/>
    <s v="NO_CONCILIADO"/>
  </r>
  <r>
    <x v="11"/>
    <m/>
    <x v="11"/>
    <x v="99"/>
    <s v="T04456260001"/>
    <s v="DEV"/>
    <n v="445626"/>
    <m/>
    <s v="CONTABILIZACION ORDENES DE TRANSFERENCIA GRACOS"/>
    <m/>
    <m/>
    <m/>
    <m/>
    <m/>
    <m/>
    <n v="514076.81"/>
    <n v="0"/>
    <s v="NO_CONCILIADO"/>
  </r>
  <r>
    <x v="11"/>
    <m/>
    <x v="11"/>
    <x v="99"/>
    <s v="T04456280001"/>
    <s v="DEV"/>
    <n v="445628"/>
    <m/>
    <s v="CONTABILIZACION ORDENES DE TRANSFERENCIA GRACOS"/>
    <m/>
    <m/>
    <m/>
    <m/>
    <m/>
    <m/>
    <n v="13833609.560000001"/>
    <n v="0"/>
    <s v="NO_CONCILIADO"/>
  </r>
  <r>
    <x v="11"/>
    <m/>
    <x v="11"/>
    <x v="99"/>
    <s v="T04456300001"/>
    <s v="DEV"/>
    <n v="445630"/>
    <m/>
    <s v="CONTABILIZACION ORDENES DE TRANSFERENCIA GRACOS"/>
    <m/>
    <m/>
    <m/>
    <m/>
    <m/>
    <m/>
    <n v="448535.89"/>
    <n v="0"/>
    <s v="NO_CONCILIADO"/>
  </r>
  <r>
    <x v="11"/>
    <m/>
    <x v="11"/>
    <x v="99"/>
    <s v="T04456320001"/>
    <s v="DEV"/>
    <n v="445632"/>
    <m/>
    <s v="CONTABILIZACION ORDENES DE TRANSFERENCIA GRACOS"/>
    <m/>
    <m/>
    <m/>
    <m/>
    <m/>
    <m/>
    <n v="8493056.3399999999"/>
    <n v="0"/>
    <s v="NO_CONCILIADO"/>
  </r>
  <r>
    <x v="11"/>
    <m/>
    <x v="11"/>
    <x v="99"/>
    <s v="T04456340001"/>
    <s v="DEV"/>
    <n v="445634"/>
    <m/>
    <s v="CONTABILIZACION ORDENES DE TRANSFERENCIA GRACOS"/>
    <m/>
    <m/>
    <m/>
    <m/>
    <m/>
    <m/>
    <n v="2545117.9700000002"/>
    <n v="0"/>
    <s v="NO_CONCILIADO"/>
  </r>
  <r>
    <x v="11"/>
    <m/>
    <x v="11"/>
    <x v="99"/>
    <s v="T04456360001"/>
    <s v="DEV"/>
    <n v="445636"/>
    <m/>
    <s v="CONTABILIZACION ORDENES DE TRANSFERENCIA GRACOS"/>
    <m/>
    <m/>
    <m/>
    <m/>
    <m/>
    <m/>
    <n v="82521.960000000006"/>
    <n v="0"/>
    <s v="NO_CONCILIADO"/>
  </r>
  <r>
    <x v="11"/>
    <m/>
    <x v="11"/>
    <x v="99"/>
    <s v="T04456380001"/>
    <s v="DEV"/>
    <n v="445638"/>
    <m/>
    <s v="CONTABILIZACION ORDENES DE TRANSFERENCIA GRACOS"/>
    <m/>
    <m/>
    <m/>
    <m/>
    <m/>
    <m/>
    <n v="94580.26"/>
    <n v="0"/>
    <s v="NO_CONCILIADO"/>
  </r>
  <r>
    <x v="11"/>
    <m/>
    <x v="11"/>
    <x v="99"/>
    <s v="T04456460001"/>
    <s v="DEV"/>
    <n v="445646"/>
    <m/>
    <s v="CONTABILIZACION ORDENES DE TRANSFERENCIA GRACOS"/>
    <m/>
    <m/>
    <m/>
    <m/>
    <m/>
    <m/>
    <n v="1752001.81"/>
    <n v="0"/>
    <s v="NO_CONCILIADO"/>
  </r>
  <r>
    <x v="11"/>
    <m/>
    <x v="11"/>
    <x v="99"/>
    <s v="T04456400001"/>
    <s v="DEV"/>
    <n v="445640"/>
    <m/>
    <s v="CONTABILIZACION ORDENES DE TRANSFERENCIA GRACOS"/>
    <m/>
    <m/>
    <m/>
    <m/>
    <m/>
    <m/>
    <n v="1562558.93"/>
    <n v="0"/>
    <s v="NO_CONCILIADO"/>
  </r>
  <r>
    <x v="11"/>
    <m/>
    <x v="11"/>
    <x v="99"/>
    <s v="T04456420001"/>
    <s v="DEV"/>
    <n v="445642"/>
    <m/>
    <s v="CONTABILIZACION ORDENES DE TRANSFERENCIA GRACOS"/>
    <m/>
    <m/>
    <m/>
    <m/>
    <m/>
    <m/>
    <n v="1741745.77"/>
    <n v="0"/>
    <s v="NO_CONCILIADO"/>
  </r>
  <r>
    <x v="11"/>
    <m/>
    <x v="11"/>
    <x v="99"/>
    <s v="T04456440001"/>
    <s v="DEV"/>
    <n v="445644"/>
    <m/>
    <s v="CONTABILIZACION ORDENES DE TRANSFERENCIA GRACOS"/>
    <m/>
    <m/>
    <m/>
    <m/>
    <m/>
    <m/>
    <n v="493169.72"/>
    <n v="0"/>
    <s v="NO_CONCILIADO"/>
  </r>
  <r>
    <x v="11"/>
    <m/>
    <x v="11"/>
    <x v="99"/>
    <s v="T04456480001"/>
    <s v="DEV"/>
    <n v="445648"/>
    <m/>
    <s v="CONTABILIZACION ORDENES DE TRANSFERENCIA GRACOS"/>
    <m/>
    <m/>
    <m/>
    <m/>
    <m/>
    <m/>
    <n v="4812078.8499999996"/>
    <n v="0"/>
    <s v="NO_CONCILIADO"/>
  </r>
  <r>
    <x v="11"/>
    <m/>
    <x v="11"/>
    <x v="99"/>
    <s v="T04456500001"/>
    <s v="DEV"/>
    <n v="445650"/>
    <m/>
    <s v="CONTABILIZACION ORDENES DE TRANSFERENCIA GRACOS"/>
    <m/>
    <m/>
    <m/>
    <m/>
    <m/>
    <m/>
    <n v="1354548.57"/>
    <n v="0"/>
    <s v="NO_CONCILIADO"/>
  </r>
  <r>
    <x v="11"/>
    <m/>
    <x v="11"/>
    <x v="99"/>
    <s v="T04456520001"/>
    <s v="DEV"/>
    <n v="445652"/>
    <m/>
    <s v="CONTABILIZACION ORDENES DE TRANSFERENCIA GRACOS"/>
    <m/>
    <m/>
    <m/>
    <m/>
    <m/>
    <m/>
    <n v="4783909.3600000003"/>
    <n v="0"/>
    <s v="NO_CONCILIADO"/>
  </r>
  <r>
    <x v="11"/>
    <m/>
    <x v="11"/>
    <x v="99"/>
    <s v="T04456540001"/>
    <s v="DEV"/>
    <n v="445654"/>
    <m/>
    <s v="CONTABILIZACION ORDENES DE TRANSFERENCIA GRACOS"/>
    <m/>
    <m/>
    <m/>
    <m/>
    <m/>
    <m/>
    <n v="4076324.23"/>
    <n v="0"/>
    <s v="NO_CONCILIADO"/>
  </r>
  <r>
    <x v="11"/>
    <m/>
    <x v="11"/>
    <x v="99"/>
    <s v="T04456560001"/>
    <s v="DEV"/>
    <n v="445656"/>
    <m/>
    <s v="CONTABILIZACION ORDENES DE TRANSFERENCIA GRACOS"/>
    <m/>
    <m/>
    <m/>
    <m/>
    <m/>
    <m/>
    <n v="4052461.86"/>
    <n v="0"/>
    <s v="NO_CONCILIADO"/>
  </r>
  <r>
    <x v="11"/>
    <m/>
    <x v="11"/>
    <x v="99"/>
    <s v="T04456580001"/>
    <s v="DEV"/>
    <n v="445658"/>
    <m/>
    <s v="CONTABILIZACION ORDENES DE TRANSFERENCIA GRACOS"/>
    <m/>
    <m/>
    <m/>
    <m/>
    <m/>
    <m/>
    <n v="1147441.54"/>
    <n v="0"/>
    <s v="NO_CONCILIADO"/>
  </r>
  <r>
    <x v="11"/>
    <m/>
    <x v="11"/>
    <x v="99"/>
    <s v="T04456600001"/>
    <s v="DEV"/>
    <n v="445660"/>
    <m/>
    <s v="CONTABILIZACION ORDENES DE TRANSFERENCIA GRACOS"/>
    <m/>
    <m/>
    <m/>
    <m/>
    <m/>
    <m/>
    <n v="11130562.449999999"/>
    <n v="0"/>
    <s v="NO_CONCILIADO"/>
  </r>
  <r>
    <x v="11"/>
    <m/>
    <x v="11"/>
    <x v="99"/>
    <s v="T04456620001"/>
    <s v="DEV"/>
    <n v="445662"/>
    <m/>
    <s v="CONTABILIZACION ORDENES DE TRANSFERENCIA GRACOS"/>
    <m/>
    <m/>
    <m/>
    <m/>
    <m/>
    <m/>
    <n v="3151582.99"/>
    <n v="0"/>
    <s v="NO_CONCILIADO"/>
  </r>
  <r>
    <x v="11"/>
    <m/>
    <x v="11"/>
    <x v="99"/>
    <s v="T04456640001"/>
    <s v="DEV"/>
    <n v="445664"/>
    <m/>
    <s v="CONTABILIZACION ORDENES DE TRANSFERENCIA GRACOS"/>
    <m/>
    <m/>
    <m/>
    <m/>
    <m/>
    <m/>
    <n v="11196103.369999999"/>
    <n v="0"/>
    <s v="NO_CONCILIADO"/>
  </r>
  <r>
    <x v="11"/>
    <m/>
    <x v="11"/>
    <x v="99"/>
    <s v="T04456660001"/>
    <s v="DEV"/>
    <n v="445666"/>
    <m/>
    <s v="CONTABILIZACION ORDENES DE TRANSFERENCIA GRACOS"/>
    <m/>
    <m/>
    <m/>
    <m/>
    <m/>
    <m/>
    <n v="2059867.64"/>
    <n v="0"/>
    <s v="NO_CONCILIADO"/>
  </r>
  <r>
    <x v="11"/>
    <m/>
    <x v="11"/>
    <x v="99"/>
    <s v="T04456680001"/>
    <s v="DEV"/>
    <n v="445668"/>
    <m/>
    <s v="CONTABILIZACION ORDENES DE TRANSFERENCIA GRACOS"/>
    <m/>
    <m/>
    <m/>
    <m/>
    <m/>
    <m/>
    <n v="2047809.33"/>
    <n v="0"/>
    <s v="NO_CONCILIADO"/>
  </r>
  <r>
    <x v="11"/>
    <m/>
    <x v="11"/>
    <x v="99"/>
    <s v="T04456700001"/>
    <s v="DEV"/>
    <n v="445670"/>
    <m/>
    <s v="CONTABILIZACION ORDENES DE TRANSFERENCIA GRACOS"/>
    <m/>
    <m/>
    <m/>
    <m/>
    <m/>
    <m/>
    <n v="579830.66"/>
    <n v="0"/>
    <s v="NO_CONCILIADO"/>
  </r>
  <r>
    <x v="11"/>
    <m/>
    <x v="11"/>
    <x v="99"/>
    <s v="T04456720001"/>
    <s v="DEV"/>
    <n v="445672"/>
    <m/>
    <s v="CONTABILIZACION ORDENES DE TRANSFERENCIA GRACOS"/>
    <m/>
    <m/>
    <m/>
    <m/>
    <m/>
    <m/>
    <n v="13906122.5"/>
    <n v="0"/>
    <s v="NO_CONCILIADO"/>
  </r>
  <r>
    <x v="11"/>
    <m/>
    <x v="11"/>
    <x v="99"/>
    <s v="T04456740001"/>
    <s v="DEV"/>
    <n v="445674"/>
    <m/>
    <s v="CONTABILIZACION ORDENES DE TRANSFERENCIA GRACOS"/>
    <m/>
    <m/>
    <m/>
    <m/>
    <m/>
    <m/>
    <n v="13634773.76"/>
    <n v="0"/>
    <s v="NO_CONCILIADO"/>
  </r>
  <r>
    <x v="11"/>
    <m/>
    <x v="11"/>
    <x v="99"/>
    <s v="T04456760001"/>
    <s v="DEV"/>
    <n v="445676"/>
    <m/>
    <s v="CONTABILIZACION ORDENES DE TRANSFERENCIA GRACOS"/>
    <m/>
    <m/>
    <m/>
    <m/>
    <m/>
    <m/>
    <n v="17484458.68"/>
    <n v="0"/>
    <s v="NO_CONCILIADO"/>
  </r>
  <r>
    <x v="11"/>
    <m/>
    <x v="11"/>
    <x v="99"/>
    <s v="T04456780001"/>
    <s v="DEV"/>
    <n v="445678"/>
    <m/>
    <s v="CONTABILIZACION ORDENES DE TRANSFERENCIA GRACOS"/>
    <m/>
    <m/>
    <m/>
    <m/>
    <m/>
    <m/>
    <n v="6734109.5300000003"/>
    <n v="0"/>
    <s v="NO_CONCILIADO"/>
  </r>
  <r>
    <x v="11"/>
    <m/>
    <x v="11"/>
    <x v="99"/>
    <s v="T04456800001"/>
    <s v="DEV"/>
    <n v="445680"/>
    <m/>
    <s v="CONTABILIZACION ORDENES DE TRANSFERENCIA GRACOS"/>
    <m/>
    <m/>
    <m/>
    <m/>
    <m/>
    <m/>
    <n v="78083208.090000004"/>
    <n v="0"/>
    <s v="NO_CONCILIADO"/>
  </r>
  <r>
    <x v="11"/>
    <m/>
    <x v="11"/>
    <x v="99"/>
    <s v="T04456820001"/>
    <s v="DEV"/>
    <n v="445682"/>
    <m/>
    <s v="CONTABILIZACION ORDENES DE TRANSFERENCIA GRACOS"/>
    <m/>
    <m/>
    <m/>
    <m/>
    <m/>
    <m/>
    <n v="33560118.469999999"/>
    <n v="0"/>
    <s v="NO_CONCILIADO"/>
  </r>
  <r>
    <x v="11"/>
    <m/>
    <x v="11"/>
    <x v="99"/>
    <s v="T04456840001"/>
    <s v="DEV"/>
    <n v="445684"/>
    <m/>
    <s v="CONTABILIZACION ORDENES DE TRANSFERENCIA GRACOS"/>
    <m/>
    <m/>
    <m/>
    <m/>
    <m/>
    <m/>
    <n v="5976843.46"/>
    <n v="0"/>
    <s v="NO_CONCILIADO"/>
  </r>
  <r>
    <x v="11"/>
    <m/>
    <x v="11"/>
    <x v="99"/>
    <s v="T04456860001"/>
    <s v="DEV"/>
    <n v="445686"/>
    <m/>
    <s v="CONTABILIZACION ORDENES DE TRANSFERENCIA GRACOS"/>
    <m/>
    <m/>
    <m/>
    <m/>
    <m/>
    <m/>
    <n v="8860.17"/>
    <n v="0"/>
    <s v="NO_CONCILIADO"/>
  </r>
  <r>
    <x v="11"/>
    <m/>
    <x v="11"/>
    <x v="99"/>
    <s v="T04456880001"/>
    <s v="DEV"/>
    <n v="445688"/>
    <m/>
    <s v="CONTABILIZACION ORDENES DE TRANSFERENCIA GRACOS"/>
    <m/>
    <m/>
    <m/>
    <m/>
    <m/>
    <m/>
    <n v="14431.52"/>
    <n v="0"/>
    <s v="NO_CONCILIADO"/>
  </r>
  <r>
    <x v="11"/>
    <m/>
    <x v="11"/>
    <x v="99"/>
    <s v="T04456900001"/>
    <s v="DEV"/>
    <n v="445690"/>
    <m/>
    <s v="CONTABILIZACION ORDENES DE TRANSFERENCIA GRACOS"/>
    <m/>
    <m/>
    <m/>
    <m/>
    <m/>
    <m/>
    <n v="536.30999999999995"/>
    <n v="0"/>
    <s v="NO_CONCILIADO"/>
  </r>
  <r>
    <x v="11"/>
    <m/>
    <x v="11"/>
    <x v="99"/>
    <s v="T04456920001"/>
    <s v="DEV"/>
    <n v="445692"/>
    <m/>
    <s v="CONTABILIZACION ORDENES DE TRANSFERENCIA GRACOS"/>
    <m/>
    <m/>
    <m/>
    <m/>
    <m/>
    <m/>
    <n v="467.92"/>
    <n v="0"/>
    <s v="NO_CONCILIADO"/>
  </r>
  <r>
    <x v="11"/>
    <m/>
    <x v="11"/>
    <x v="99"/>
    <s v="T04456940001"/>
    <s v="DEV"/>
    <n v="445694"/>
    <m/>
    <s v="CONTABILIZACION ORDENES DE TRANSFERENCIA GRACOS"/>
    <m/>
    <m/>
    <m/>
    <m/>
    <m/>
    <m/>
    <n v="12147.96"/>
    <n v="0"/>
    <s v="NO_CONCILIADO"/>
  </r>
  <r>
    <x v="11"/>
    <m/>
    <x v="11"/>
    <x v="99"/>
    <s v="T04456960001"/>
    <s v="DEV"/>
    <n v="445696"/>
    <m/>
    <s v="CONTABILIZACION ORDENES DE TRANSFERENCIA GRACOS"/>
    <m/>
    <m/>
    <m/>
    <m/>
    <m/>
    <m/>
    <n v="12147.96"/>
    <n v="0"/>
    <s v="NO_CONCILIADO"/>
  </r>
  <r>
    <x v="11"/>
    <m/>
    <x v="11"/>
    <x v="99"/>
    <s v="T04456980001"/>
    <s v="DEV"/>
    <n v="445698"/>
    <m/>
    <s v="CONTABILIZACION ORDENES DE TRANSFERENCIA GRACOS"/>
    <m/>
    <m/>
    <m/>
    <m/>
    <m/>
    <m/>
    <n v="12147.96"/>
    <n v="0"/>
    <s v="NO_CONCILIADO"/>
  </r>
  <r>
    <x v="11"/>
    <m/>
    <x v="11"/>
    <x v="99"/>
    <s v="T04457000001"/>
    <s v="DEV"/>
    <n v="445700"/>
    <m/>
    <s v="CONTABILIZACION ORDENES DE TRANSFERENCIA GRACOS"/>
    <m/>
    <m/>
    <m/>
    <m/>
    <m/>
    <m/>
    <n v="12147.96"/>
    <n v="0"/>
    <s v="NO_CONCILIADO"/>
  </r>
  <r>
    <x v="11"/>
    <m/>
    <x v="11"/>
    <x v="99"/>
    <s v="T04457020001"/>
    <s v="DEV"/>
    <n v="445702"/>
    <m/>
    <s v="CONTABILIZACION ORDENES DE TRANSFERENCIA GRACOS"/>
    <m/>
    <m/>
    <m/>
    <m/>
    <m/>
    <m/>
    <n v="12147.96"/>
    <n v="0"/>
    <s v="NO_CONCILIADO"/>
  </r>
  <r>
    <x v="11"/>
    <m/>
    <x v="11"/>
    <x v="99"/>
    <s v="T04457040001"/>
    <s v="DEV"/>
    <n v="445704"/>
    <m/>
    <s v="CONTABILIZACION ORDENES DE TRANSFERENCIA GRACOS"/>
    <m/>
    <m/>
    <m/>
    <m/>
    <m/>
    <m/>
    <n v="223734.1"/>
    <n v="0"/>
    <s v="NO_CONCILIADO"/>
  </r>
  <r>
    <x v="11"/>
    <m/>
    <x v="11"/>
    <x v="99"/>
    <s v="T04457060001"/>
    <s v="DEV"/>
    <n v="445706"/>
    <m/>
    <s v="CONTABILIZACION ORDENES DE TRANSFERENCIA GRACOS"/>
    <m/>
    <m/>
    <m/>
    <m/>
    <m/>
    <m/>
    <n v="5100.41"/>
    <n v="0"/>
    <s v="NO_CONCILIADO"/>
  </r>
  <r>
    <x v="11"/>
    <m/>
    <x v="11"/>
    <x v="99"/>
    <s v="T04457140001"/>
    <s v="DEV"/>
    <n v="445714"/>
    <m/>
    <s v="CONTABILIZACION ORDENES DE TRANSFERENCIA GRACOS"/>
    <m/>
    <m/>
    <m/>
    <m/>
    <m/>
    <m/>
    <n v="4293.3999999999996"/>
    <n v="0"/>
    <s v="NO_CONCILIADO"/>
  </r>
  <r>
    <x v="11"/>
    <m/>
    <x v="11"/>
    <x v="99"/>
    <s v="T04457080001"/>
    <s v="DEV"/>
    <n v="445708"/>
    <m/>
    <s v="CONTABILIZACION ORDENES DE TRANSFERENCIA GRACOS"/>
    <m/>
    <m/>
    <m/>
    <m/>
    <m/>
    <m/>
    <n v="3131.38"/>
    <n v="0"/>
    <s v="NO_CONCILIADO"/>
  </r>
  <r>
    <x v="11"/>
    <m/>
    <x v="11"/>
    <x v="99"/>
    <s v="T04457100001"/>
    <s v="DEV"/>
    <n v="445710"/>
    <m/>
    <s v="CONTABILIZACION ORDENES DE TRANSFERENCIA GRACOS"/>
    <m/>
    <m/>
    <m/>
    <m/>
    <m/>
    <m/>
    <n v="189.54"/>
    <n v="0"/>
    <s v="NO_CONCILIADO"/>
  </r>
  <r>
    <x v="11"/>
    <m/>
    <x v="11"/>
    <x v="99"/>
    <s v="T04457120001"/>
    <s v="DEV"/>
    <n v="445712"/>
    <m/>
    <s v="CONTABILIZACION ORDENES DE TRANSFERENCIA GRACOS"/>
    <m/>
    <m/>
    <m/>
    <m/>
    <m/>
    <m/>
    <n v="165.39"/>
    <n v="0"/>
    <s v="NO_CONCILIADO"/>
  </r>
  <r>
    <x v="11"/>
    <m/>
    <x v="11"/>
    <x v="99"/>
    <s v="T04457160001"/>
    <s v="DEV"/>
    <n v="445716"/>
    <m/>
    <s v="CONTABILIZACION ORDENES DE TRANSFERENCIA GRACOS"/>
    <m/>
    <m/>
    <m/>
    <m/>
    <m/>
    <m/>
    <n v="4293.3999999999996"/>
    <n v="0"/>
    <s v="NO_CONCILIADO"/>
  </r>
  <r>
    <x v="11"/>
    <m/>
    <x v="11"/>
    <x v="99"/>
    <s v="T04457180001"/>
    <s v="DEV"/>
    <n v="445718"/>
    <m/>
    <s v="CONTABILIZACION ORDENES DE TRANSFERENCIA GRACOS"/>
    <m/>
    <m/>
    <m/>
    <m/>
    <m/>
    <m/>
    <n v="4293.3999999999996"/>
    <n v="0"/>
    <s v="NO_CONCILIADO"/>
  </r>
  <r>
    <x v="11"/>
    <m/>
    <x v="11"/>
    <x v="99"/>
    <s v="T04457200001"/>
    <s v="DEV"/>
    <n v="445720"/>
    <m/>
    <s v="CONTABILIZACION ORDENES DE TRANSFERENCIA GRACOS"/>
    <m/>
    <m/>
    <m/>
    <m/>
    <m/>
    <m/>
    <n v="4293.3999999999996"/>
    <n v="0"/>
    <s v="NO_CONCILIADO"/>
  </r>
  <r>
    <x v="11"/>
    <m/>
    <x v="11"/>
    <x v="99"/>
    <s v="T04457220001"/>
    <s v="DEV"/>
    <n v="445722"/>
    <m/>
    <s v="CONTABILIZACION ORDENES DE TRANSFERENCIA GRACOS"/>
    <m/>
    <m/>
    <m/>
    <m/>
    <m/>
    <m/>
    <n v="4293.3999999999996"/>
    <n v="0"/>
    <s v="NO_CONCILIADO"/>
  </r>
  <r>
    <x v="11"/>
    <m/>
    <x v="11"/>
    <x v="99"/>
    <s v="T04457240001"/>
    <s v="DEV"/>
    <n v="445724"/>
    <m/>
    <s v="CONTABILIZACION ORDENES DE TRANSFERENCIA GRACOS"/>
    <m/>
    <m/>
    <m/>
    <m/>
    <m/>
    <m/>
    <n v="39637.83"/>
    <n v="0"/>
    <s v="NO_CONCILIADO"/>
  </r>
  <r>
    <x v="11"/>
    <m/>
    <x v="11"/>
    <x v="99"/>
    <s v="T04457260001"/>
    <s v="DEV"/>
    <n v="445726"/>
    <m/>
    <s v="CONTABILIZACION ORDENES DE TRANSFERENCIA GRACOS"/>
    <m/>
    <m/>
    <m/>
    <m/>
    <m/>
    <m/>
    <n v="24335.439999999999"/>
    <n v="0"/>
    <s v="NO_CONCILIADO"/>
  </r>
  <r>
    <x v="11"/>
    <m/>
    <x v="11"/>
    <x v="99"/>
    <s v="T04457280001"/>
    <s v="DEV"/>
    <n v="445728"/>
    <m/>
    <s v="CONTABILIZACION ORDENES DE TRANSFERENCIA GRACOS"/>
    <m/>
    <m/>
    <m/>
    <m/>
    <m/>
    <m/>
    <n v="1472.98"/>
    <n v="0"/>
    <s v="NO_CONCILIADO"/>
  </r>
  <r>
    <x v="11"/>
    <m/>
    <x v="11"/>
    <x v="99"/>
    <s v="T04457300001"/>
    <s v="DEV"/>
    <n v="445730"/>
    <m/>
    <s v="CONTABILIZACION ORDENES DE TRANSFERENCIA GRACOS"/>
    <m/>
    <m/>
    <m/>
    <m/>
    <m/>
    <m/>
    <n v="1285.22"/>
    <n v="0"/>
    <s v="NO_CONCILIADO"/>
  </r>
  <r>
    <x v="11"/>
    <m/>
    <x v="11"/>
    <x v="99"/>
    <s v="T04457320001"/>
    <s v="DEV"/>
    <n v="445732"/>
    <m/>
    <s v="CONTABILIZACION ORDENES DE TRANSFERENCIA GRACOS"/>
    <m/>
    <m/>
    <m/>
    <m/>
    <m/>
    <m/>
    <n v="33365.74"/>
    <n v="0"/>
    <s v="NO_CONCILIADO"/>
  </r>
  <r>
    <x v="11"/>
    <m/>
    <x v="11"/>
    <x v="99"/>
    <s v="T04457340001"/>
    <s v="DEV"/>
    <n v="445734"/>
    <m/>
    <s v="CONTABILIZACION ORDENES DE TRANSFERENCIA GRACOS"/>
    <m/>
    <m/>
    <m/>
    <m/>
    <m/>
    <m/>
    <n v="33365.74"/>
    <n v="0"/>
    <s v="NO_CONCILIADO"/>
  </r>
  <r>
    <x v="11"/>
    <m/>
    <x v="11"/>
    <x v="99"/>
    <s v="T04457360001"/>
    <s v="DEV"/>
    <n v="445736"/>
    <m/>
    <s v="CONTABILIZACION ORDENES DE TRANSFERENCIA GRACOS"/>
    <m/>
    <m/>
    <m/>
    <m/>
    <m/>
    <m/>
    <n v="33365.74"/>
    <n v="0"/>
    <s v="NO_CONCILIADO"/>
  </r>
  <r>
    <x v="11"/>
    <m/>
    <x v="11"/>
    <x v="99"/>
    <s v="T04457380001"/>
    <s v="DEV"/>
    <n v="445738"/>
    <m/>
    <s v="CONTABILIZACION ORDENES DE TRANSFERENCIA GRACOS"/>
    <m/>
    <m/>
    <m/>
    <m/>
    <m/>
    <m/>
    <n v="33365.74"/>
    <n v="0"/>
    <s v="NO_CONCILIADO"/>
  </r>
  <r>
    <x v="11"/>
    <m/>
    <x v="11"/>
    <x v="99"/>
    <s v="T04457400001"/>
    <s v="DEV"/>
    <n v="445740"/>
    <m/>
    <s v="CONTABILIZACION ORDENES DE TRANSFERENCIA GRACOS"/>
    <m/>
    <m/>
    <m/>
    <m/>
    <m/>
    <m/>
    <n v="33365.74"/>
    <n v="0"/>
    <s v="NO_CONCILIADO"/>
  </r>
  <r>
    <x v="11"/>
    <m/>
    <x v="11"/>
    <x v="99"/>
    <s v="T04457420001"/>
    <s v="DEV"/>
    <n v="445742"/>
    <m/>
    <s v="CONTABILIZACION ORDENES DE TRANSFERENCIA GRACOS"/>
    <m/>
    <m/>
    <m/>
    <m/>
    <m/>
    <m/>
    <n v="4103.8599999999997"/>
    <n v="0"/>
    <s v="NO_CONCILIADO"/>
  </r>
  <r>
    <x v="11"/>
    <m/>
    <x v="11"/>
    <x v="99"/>
    <s v="T04457440001"/>
    <s v="DEV"/>
    <n v="445744"/>
    <m/>
    <s v="CONTABILIZACION ORDENES DE TRANSFERENCIA GRACOS"/>
    <m/>
    <m/>
    <m/>
    <m/>
    <m/>
    <m/>
    <n v="11680.04"/>
    <n v="0"/>
    <s v="NO_CONCILIADO"/>
  </r>
  <r>
    <x v="11"/>
    <m/>
    <x v="11"/>
    <x v="99"/>
    <s v="T04457460001"/>
    <s v="DEV"/>
    <n v="445746"/>
    <m/>
    <s v="CONTABILIZACION ORDENES DE TRANSFERENCIA GRACOS"/>
    <m/>
    <m/>
    <m/>
    <m/>
    <m/>
    <m/>
    <n v="31892.76"/>
    <n v="0"/>
    <s v="NO_CONCILIADO"/>
  </r>
  <r>
    <x v="11"/>
    <m/>
    <x v="11"/>
    <x v="99"/>
    <s v="T04457490001"/>
    <s v="DEV"/>
    <n v="445749"/>
    <m/>
    <s v="CONTABILIZACION ORDENES DE TRANSFERENCIA GRACOS"/>
    <m/>
    <m/>
    <m/>
    <m/>
    <m/>
    <m/>
    <n v="3287.79"/>
    <n v="0"/>
    <s v="NO_CONCILIADO"/>
  </r>
  <r>
    <x v="11"/>
    <m/>
    <x v="11"/>
    <x v="99"/>
    <s v="T04457510001"/>
    <s v="DEV"/>
    <n v="445751"/>
    <m/>
    <s v="CONTABILIZACION ORDENES DE TRANSFERENCIA GRACOS"/>
    <m/>
    <m/>
    <m/>
    <m/>
    <m/>
    <m/>
    <n v="9030.2999999999993"/>
    <n v="0"/>
    <s v="NO_CONCILIADO"/>
  </r>
  <r>
    <x v="11"/>
    <m/>
    <x v="11"/>
    <x v="99"/>
    <s v="T04457530001"/>
    <s v="DEV"/>
    <n v="445753"/>
    <m/>
    <s v="CONTABILIZACION ORDENES DE TRANSFERENCIA GRACOS"/>
    <m/>
    <m/>
    <m/>
    <m/>
    <m/>
    <m/>
    <n v="32080.52"/>
    <n v="0"/>
    <s v="NO_CONCILIADO"/>
  </r>
  <r>
    <x v="58"/>
    <m/>
    <x v="58"/>
    <x v="99"/>
    <s v="S10613180001"/>
    <s v="DEV"/>
    <n v="1061318"/>
    <m/>
    <s v="||RESPUESTA A DEBITO DEL BANQUERO SG MJE.SWIFT NO. 8508 DE LA FECHA REF:COBRO COMIS.POR TRANSFERENCIA EUR 849.034,47 FECHA VALOR 22/05/2023 SG SOLICITUD DE SEDEM A FAVOR DE BDF IBDUSTRIES S.P.A. REF: CONTRATO DE VENTA COD.SEDEM/ENVIBOL CDE/2023-046. LIB.00132072001 SEDEM-ADMINISTRACION RECAUDACION ENVIBOL EQIV.EUR. 50.-"/>
    <m/>
    <m/>
    <m/>
    <m/>
    <m/>
    <m/>
    <n v="373.47"/>
    <n v="0"/>
    <s v="NO_CONCILIADO"/>
  </r>
  <r>
    <x v="58"/>
    <m/>
    <x v="58"/>
    <x v="99"/>
    <s v="S10613480001"/>
    <s v="DEV"/>
    <n v="1061348"/>
    <m/>
    <s v="||RESPUESTA A DEBITO DEL BANQUERO S/G MJE. SWIFT NO. 8506 DE LA FECHA POR COBRO COMIS. DEL BANQUERO POR TRANSFERENCIA AL EXTERIOR POR EUR 42.755,07 A FAVOR DE BDF IBDUSTRIES S.P.A. F.V. 22/05/2023, SG SOLICITUD DE SEDEM REF: CONTRATO DE VENTA COD.SEDEM/ENVIBOL CDE/2023-046. LIB. 00132072001 SEDEM-ADMINISTRACION RECAUDACION ENVIBOL COMIS. EQUIVALENTE A EUR 42,76.-"/>
    <m/>
    <m/>
    <m/>
    <m/>
    <m/>
    <m/>
    <n v="319.39"/>
    <n v="0"/>
    <s v="NO_CONCILIADO"/>
  </r>
  <r>
    <x v="58"/>
    <m/>
    <x v="58"/>
    <x v="99"/>
    <s v="S10613180004"/>
    <s v="COB"/>
    <n v="1061318"/>
    <m/>
    <s v="||RESPUESTA A DEBITO DEL BANQUERO SG MJE.SWIFT NO. 8508 DE LA FECHA REF:COBRO COMIS.POR TRANSFERENCIA EUR 849.034,47 FECHA VALOR 22/05/2023 SG SOLICITUD DE SEDEM A FAVOR DE BDF IBDUSTRIES S.P.A. REF: CONTRATO DE VENTA COD.SEDEM/ENVIBOL CDE/2023-046. CGO. LIB.00132072001 SEDEM-ADMINISTRACION RECAUDACION ENVIBOL (UTILES DE ESCRITORIO)"/>
    <m/>
    <m/>
    <m/>
    <m/>
    <m/>
    <m/>
    <n v="50"/>
    <n v="0"/>
    <s v="NO_CONCILIADO"/>
  </r>
  <r>
    <x v="58"/>
    <m/>
    <x v="58"/>
    <x v="99"/>
    <s v="S10613250001"/>
    <s v="DEV"/>
    <n v="1061325"/>
    <m/>
    <s v="||RESPUESTA A DEBITO DEL BANQUERO S/G SWIFT NO.8507 DE LA FECHA POR COBRO COMIS.DEL BANQUERO POR TRANSF.AL EXTERIOR POR EUR 75.590, 85 A FAVOR DE BDF INDUSTRIES SPA POR ORDEN DE SEDEM-ENVIBOL CON F.V. 22/05/2023 LIB.00132072001 SEDEM-ADMINISTRACION RECAUDACION ENVIBOL COMIS.EQUIV.A EUR 50.-"/>
    <m/>
    <m/>
    <m/>
    <m/>
    <m/>
    <m/>
    <n v="373.47"/>
    <n v="0"/>
    <s v="NO_CONCILIADO"/>
  </r>
  <r>
    <x v="58"/>
    <m/>
    <x v="58"/>
    <x v="99"/>
    <s v="S10613250004"/>
    <s v="COB"/>
    <n v="1061325"/>
    <m/>
    <s v="||RESPUESTA A DEBITO DEL BANQUERO S/G SWIFT NO.8507 DE LA FECHA POR COBRO COMIS.DEL BANQUERO POR TRANSF.AL EXTERIOR POR EUR 75.590, 85 A FAVOR DE BDF INDUSTRIES SPA POR ORDEN DE SEDEM-ENVIBOL CON F.V. 22/05/2023 LIB.00132072001 SEDEM-ADMINISTRACION RECAUDACION ENVIBOL COBRO UTILES DE ESCRITORIO"/>
    <m/>
    <m/>
    <m/>
    <m/>
    <m/>
    <m/>
    <n v="50"/>
    <n v="0"/>
    <s v="NO_CONCILIADO"/>
  </r>
  <r>
    <x v="58"/>
    <m/>
    <x v="58"/>
    <x v="99"/>
    <s v="S10613480004"/>
    <s v="COB"/>
    <n v="1061348"/>
    <m/>
    <s v="||RESPUESTA A DEBITO DEL BANQUERO S/G MJE. SWIFT NO. 8506 DE LA FECHA POR COBRO COMIS. DEL BANQUERO POR TRANSFERENCIA AL EXTERIOR POR EUR 42.755,07 A FAVOR DE BDF IBDUSTRIES S.P.A. F.V. 22/05/2023, SG SOLICITUD DE SEDEM REF: CONTRATO DE VENTA COD.SEDEM/ENVIBOL CDE/2023-046. CARGO LIB. 00132072001 SEDEM-ADMINISTRACION RECAUDACION ENVIBOL (COBRO UTILES DE ESCRITORIO)"/>
    <m/>
    <m/>
    <m/>
    <m/>
    <m/>
    <m/>
    <n v="50"/>
    <n v="0"/>
    <s v="NO_CONCILIADO"/>
  </r>
  <r>
    <x v="93"/>
    <m/>
    <x v="93"/>
    <x v="99"/>
    <s v="S10613730001"/>
    <s v="DEV"/>
    <n v="1061373"/>
    <m/>
    <s v="||TRANSFERENCIA DE FONDOS EN ATENCION A NOTA DEL MIN.DE ECONOMIA Y FINANZAS PUBLICAS MEFP/VTCP/DGCP/UF/N°360/2023 DE FECHA 29/05/2023, (HRE-TSO-829), DÉBITO AUTOMÁTICO EMP.PUB.NAC.ESTRATÉGICA BOA EN FAVOR DEL FIDEICOMISO FINPRO. DEBITO DE LA LIBRETA N° 00578012002 BOA - BOLIVIANA DE AVIACION - INGRESOS."/>
    <m/>
    <m/>
    <m/>
    <m/>
    <m/>
    <m/>
    <n v="3713611.96"/>
    <n v="0"/>
    <s v="NO_CONCILIADO"/>
  </r>
  <r>
    <x v="93"/>
    <m/>
    <x v="93"/>
    <x v="99"/>
    <s v="S10613740001"/>
    <s v="COB"/>
    <n v="1061374"/>
    <m/>
    <s v="'COBRO DE'||ÚTILES DE ESCRITORIO POR EL COMPROBANTE NRO. 1061373 DE LA FECHA, S/G. NOTA CITE MEFP/VTCP/DGCP/UF/N°360/2023 DE FECHA 29/05/2023 (HRE-TSO-829) DEL MINISTERIO DE ECONOMÍA Y FINANZAS PÚBLICAS. DEBITO DE LA LIBRETA 00578012002 BOA-BOLIVIANA DE AVIACION - INGRESOS."/>
    <m/>
    <m/>
    <m/>
    <m/>
    <m/>
    <m/>
    <n v="50"/>
    <n v="0"/>
    <s v="NO_CONCILIADO"/>
  </r>
  <r>
    <x v="74"/>
    <m/>
    <x v="74"/>
    <x v="99"/>
    <s v="S10613290003"/>
    <s v="COB"/>
    <n v="1061329"/>
    <m/>
    <s v="||TRANSFERENCIA DE FONDOS SEGÚN MENSAJES SWIFT N°8468 Y 8467 DE LA FECHA Y NOTA CITE: DGAC-10774/2022 (HRE-TGL-5031) DE FECHA 31/3/2022 DE LA DIRECCIÓN GENERAL DE AERONÁUTICA CIVIL. (SECTOR PÚBLICO) DÉBITO DE LA LIBRETA 0117012001 DGAC, REPOSICIÓN DE ÚTILES DE ESCRITORIO."/>
    <m/>
    <m/>
    <m/>
    <m/>
    <m/>
    <m/>
    <n v="50"/>
    <n v="0"/>
    <s v="NO_CONCILIADO"/>
  </r>
  <r>
    <x v="74"/>
    <m/>
    <x v="74"/>
    <x v="99"/>
    <s v="S10613320003"/>
    <s v="COB"/>
    <n v="1061332"/>
    <m/>
    <s v="||TRANSFERENCIA DE FONDOS S/G MENSAJE SWIFT NRO.8478 ,EN ATENCION A NOTA: DGAC-10774/2022 DE FECHA 31/3/2022 (HRE-TGL-5031) ENVIADO POR LA DIRECCION GENERAL DE AERONAUTICA CIVIL.(SECTOR PÚBLICO). DEBITO DE LA LIBRETA 0117012001 DGAC, REPOSICION ÚTILES DE ESCRITORIO."/>
    <m/>
    <m/>
    <m/>
    <m/>
    <m/>
    <m/>
    <n v="50"/>
    <n v="0"/>
    <s v="NO_CONCILIADO"/>
  </r>
  <r>
    <x v="117"/>
    <m/>
    <x v="117"/>
    <x v="100"/>
    <s v="O21168980002"/>
    <s v="BOD"/>
    <n v="2116898"/>
    <m/>
    <s v="00099021001 DEPOSITO DE EFECTIVO, DEPOSITANTE: DALITZA ANAHI RODAS HERNANDEZ, CONCEPTO: DEVOLUCION DE REFRIGERIOS DEL MES DE ENERO 2023, CUENTA DE DEPOSITO: CUENTA UNICA DEL TESORO/DJBR"/>
    <m/>
    <m/>
    <m/>
    <m/>
    <m/>
    <m/>
    <n v="0"/>
    <n v="2"/>
    <s v="NO_CONCILIADO"/>
  </r>
  <r>
    <x v="16"/>
    <m/>
    <x v="16"/>
    <x v="100"/>
    <s v="O21169020002"/>
    <s v="BOD"/>
    <n v="2116902"/>
    <m/>
    <s v="00212012001 DEPOSITO DE EFECTIVO, DEPOSITANTE: DORIS CALCINA TINTAYA, CONCEPTO: REPOCISION DE CREDENCIAL, CUENTA DE DEPOSITO: CUENTA UNICA DEL TESORO"/>
    <m/>
    <m/>
    <m/>
    <m/>
    <m/>
    <m/>
    <n v="0"/>
    <n v="60"/>
    <s v="NO_CONCILIADO"/>
  </r>
  <r>
    <x v="83"/>
    <m/>
    <x v="83"/>
    <x v="100"/>
    <s v="O21169060002"/>
    <s v="BOD"/>
    <n v="2116906"/>
    <m/>
    <s v="00099021001 DEPOSITO DE EFECTIVO, DEPOSITANTE: M.C.D.Y.D. SEGUNDINO MAMANI MOLINA, CONCEPTO: DEVOLUCION DE VIATICO POR NO CONCRETAR EL VIAJE, CUENTA DE DEPOSITO: CUENTA UNICA DEL TESORO"/>
    <m/>
    <m/>
    <m/>
    <m/>
    <m/>
    <m/>
    <n v="0"/>
    <n v="742"/>
    <s v="NO_CONCILIADO"/>
  </r>
  <r>
    <x v="24"/>
    <m/>
    <x v="24"/>
    <x v="100"/>
    <s v="O21169070002"/>
    <s v="BOD"/>
    <n v="2116907"/>
    <m/>
    <s v="00086011109 DEPOSITO DE EFECTIVO, DEPOSITANTE: FATIMA ANDREA CUEVAS ZULETA, CONCEPTO: REPOSICION DE CREDENCIAL FATIMA ANDREA CUEVAS ZULETA, CUENTA DE DEPOSITO: CUENTA UNICA DEL TESORO"/>
    <m/>
    <m/>
    <m/>
    <m/>
    <m/>
    <m/>
    <n v="0"/>
    <n v="50"/>
    <s v="NO_CONCILIADO"/>
  </r>
  <r>
    <x v="41"/>
    <m/>
    <x v="41"/>
    <x v="100"/>
    <s v="O21169230002"/>
    <s v="BOD"/>
    <n v="2116923"/>
    <m/>
    <s v="00382014303 DEPOSITO DE EFECTIVO, DEPOSITANTE: AISEM - OMAR MAMANI, CONCEPTO: POR DEVOLUCION DE VIATICOS, CUENTA DE DEPOSITO: CUENTA UNICA DEL TESORO"/>
    <m/>
    <m/>
    <m/>
    <m/>
    <m/>
    <m/>
    <n v="0"/>
    <n v="60"/>
    <s v="NO_CONCILIADO"/>
  </r>
  <r>
    <x v="41"/>
    <m/>
    <x v="41"/>
    <x v="100"/>
    <s v="O21169200002"/>
    <s v="BOD"/>
    <n v="2116920"/>
    <m/>
    <s v="00099021001 DEPOSITO DE EFECTIVO, DEPOSITANTE: LUIS FERNANDO VILLALOBOS VILLALOBOS, CONCEPTO: DEVOLUCION DE VIATICOS POR RETORNO ANTES DE LO PROGRAMADO, CUENTA DE DEPOSITO: CUENTA UNICA DEL TESORO/DJBR"/>
    <m/>
    <m/>
    <m/>
    <m/>
    <m/>
    <m/>
    <n v="0"/>
    <n v="1298.5"/>
    <s v="NO_CONCILIADO"/>
  </r>
  <r>
    <x v="41"/>
    <m/>
    <x v="41"/>
    <x v="100"/>
    <s v="O21169210002"/>
    <s v="BOD"/>
    <n v="2116921"/>
    <m/>
    <s v="00382014303 DEPOSITO DE EFECTIVO, DEPOSITANTE: OSCAR SERGIO MAMANI MENDOZA, CONCEPTO: DEVOLUCION DE VIATICOS, CUENTA DE DEPOSITO: CUENTA UNICA DEL TESORO"/>
    <m/>
    <m/>
    <m/>
    <m/>
    <m/>
    <m/>
    <n v="0"/>
    <n v="519.4"/>
    <s v="NO_CONCILIADO"/>
  </r>
  <r>
    <x v="41"/>
    <m/>
    <x v="41"/>
    <x v="100"/>
    <s v="O21169250002"/>
    <s v="BOD"/>
    <n v="2116925"/>
    <m/>
    <s v="00382014303 DEPOSITO DE EFECTIVO, DEPOSITANTE: AISEM - RUDY CHOQUE, CONCEPTO: POR DEVOLUCION DE VIATICOS, CUENTA DE DEPOSITO: CUENTA UNICA DEL TESORO"/>
    <m/>
    <m/>
    <m/>
    <m/>
    <m/>
    <m/>
    <n v="0"/>
    <n v="60"/>
    <s v="NO_CONCILIADO"/>
  </r>
  <r>
    <x v="58"/>
    <m/>
    <x v="58"/>
    <x v="100"/>
    <s v="S10613940002"/>
    <s v="CRV"/>
    <n v="2891"/>
    <m/>
    <s v="||LIBRETA CUT N°00132049201 DESEMBOLSO DEL PRESTAMO DE DINERO DEL FIDEICOMISO DEL FINPRO N°024 CON LA EMPRESA SEDEM PROYECTO &quot;IMPLEMENTACION DE LA PLANTA BIOINSUMOS EN SANTA CRUZ&quot; S/NOTA BDP/GO/JNPC/2891/2023."/>
    <m/>
    <m/>
    <m/>
    <m/>
    <m/>
    <m/>
    <n v="0"/>
    <n v="2535495.71"/>
    <s v="NO_CONCILIADO"/>
  </r>
  <r>
    <x v="118"/>
    <m/>
    <x v="118"/>
    <x v="100"/>
    <s v="O21169340002"/>
    <s v="BOD"/>
    <n v="2116934"/>
    <m/>
    <s v="00865012001 DEPOSITO DE EFECTIVO, DEPOSITANTE: EDDY DORIAN AYALA GOMEZ, CONCEPTO: DEVOLUCION POR PROCESO DE CONTRATACION DE SERVICIO DE FOLIACION, CUENTA DE DEPOSITO: CUENTA UNICA DEL TESORO"/>
    <m/>
    <m/>
    <m/>
    <m/>
    <m/>
    <m/>
    <n v="0"/>
    <n v="5200"/>
    <s v="NO_CONCILIADO"/>
  </r>
  <r>
    <x v="55"/>
    <m/>
    <x v="55"/>
    <x v="100"/>
    <s v="O21169380002"/>
    <s v="BOD"/>
    <n v="2116938"/>
    <m/>
    <s v="00015011108 DEPOSITO DE EFECTIVO, DEPOSITANTE: SILVIA ROMERO PEÑARRIETA, CONCEPTO: DEVOLUCION- SERVICIOS BASICOS COMTECO R.L., CUENTA DE DEPOSITO: CUENTA UNICA DEL TESORO"/>
    <m/>
    <m/>
    <m/>
    <m/>
    <m/>
    <m/>
    <n v="0"/>
    <n v="5.88"/>
    <s v="NO_CONCILIADO"/>
  </r>
  <r>
    <x v="72"/>
    <m/>
    <x v="72"/>
    <x v="100"/>
    <s v="O21169440002"/>
    <s v="BOD"/>
    <n v="2116944"/>
    <m/>
    <s v="00081011105 DEPOSITO DE EFECTIVO, DEPOSITANTE: KARLA GINA ESCOBAR LARICO CI. 8402333 L.P., CONCEPTO: SALDO SOBRANTE DE GASTOS POR ALIMENTACION Y TRANSPORTE - C31:356, CUENTA DE DEPOSITO: CUENTA UNICA DEL TESORO"/>
    <m/>
    <m/>
    <m/>
    <m/>
    <m/>
    <m/>
    <n v="0"/>
    <n v="2321"/>
    <s v="NO_CONCILIADO"/>
  </r>
  <r>
    <x v="79"/>
    <m/>
    <x v="79"/>
    <x v="100"/>
    <s v="O21169490002"/>
    <s v="BOD"/>
    <n v="2116949"/>
    <m/>
    <s v="00010011102 DEPOSITO DE EFECTIVO, DEPOSITANTE: MINISTERIO DE RELACIONES EXTERIORES, CONCEPTO: REPOSICION DE 3 LIBRETAS DE PASAPORTES ANULADOS ATRIBUIDOS A FALLAS HUMANAS, CUENTA DE DEPOSITO: CUENTA UNICA DEL TESORO"/>
    <m/>
    <m/>
    <m/>
    <m/>
    <m/>
    <m/>
    <n v="0"/>
    <n v="1461.6"/>
    <s v="NO_CONCILIADO"/>
  </r>
  <r>
    <x v="9"/>
    <m/>
    <x v="9"/>
    <x v="100"/>
    <s v="G22875020003"/>
    <s v="COB"/>
    <n v="17515"/>
    <m/>
    <s v="PAGO A FONPLATA PRÉSTAMO BOL 28/2016 VCTO. 28-05-2023 POR CUENTA DE TGN , NTI. 017515 VALOR 30-05-2023 CAPITAL USD 487.227,70 INTERESES USD 230.269,36 CTA. 3987 CUENTA UNICA DEL TESORO LIB. 00099021001 REF.: COMISIONES BANCARIAS"/>
    <m/>
    <m/>
    <m/>
    <m/>
    <m/>
    <m/>
    <n v="3715.44"/>
    <n v="0"/>
    <s v="NO_CONCILIADO"/>
  </r>
  <r>
    <x v="88"/>
    <m/>
    <x v="88"/>
    <x v="100"/>
    <s v="J05488820002"/>
    <s v="NTE"/>
    <n v="5737972"/>
    <m/>
    <s v="A:00373024108 Transferencia de recursos a requerimiento del Fondo de Desarrollo Indígena s/g CITE: FDI/DGE/ EXT/N° 0283/2023 para la ejecución de los Programas y/o Proyectos Productivos, en el marco de convenios suscritor con diferentes Gobiernos Autónomos Municipales, de acuerdo al Informe CITE: MEFP/VTCP/DGPOT/INF/N° 44/2023, H.R.6-11725-R."/>
    <m/>
    <m/>
    <m/>
    <m/>
    <m/>
    <m/>
    <n v="0"/>
    <n v="871845.93"/>
    <s v="NO_CONCILIADO"/>
  </r>
  <r>
    <x v="31"/>
    <m/>
    <x v="31"/>
    <x v="100"/>
    <s v="G22879700002"/>
    <s v="CRV"/>
    <n v="2287970"/>
    <m/>
    <s v="REGULARIZACION DE TRANSFERENCIA DEL EXTERIOR SEGUN SWIFT NO.8121 Y NO.8120 DE FECHA 30/05/2023 ORDENANTE: INNOVATION BUSINESS ENG SA (PANAMA) REF.: CRED PAGO A PROVEEDOR SERVICIOS Y DEUDA PAYMENT FOR ODV 23V3X LIB. 00597012001 RECURSOS PROPIOS VENTAS YLB"/>
    <m/>
    <m/>
    <m/>
    <m/>
    <m/>
    <m/>
    <n v="0"/>
    <n v="912033.57"/>
    <s v="NO_CONCILIADO"/>
  </r>
  <r>
    <x v="31"/>
    <m/>
    <x v="31"/>
    <x v="100"/>
    <s v="G22879720002"/>
    <s v="CRV"/>
    <n v="2287972"/>
    <m/>
    <s v="TRANSFERENCIA DEL EXTERIOR SEGUN SWIFT NO.8515 Y NO.8514 DE FECHA 30/05/2023 ORDENANTE: QUIMICA MAVAR S.A. (CL/LAMPA) REF.: PAGO ORDEN DE VENTA YLB GCO 0076 ODV23 VEX LIB. 00597012001 RECURSOS PROPIOS VENTAS YLB"/>
    <m/>
    <m/>
    <m/>
    <m/>
    <m/>
    <m/>
    <n v="0"/>
    <n v="296722.44"/>
    <s v="NO_CONCILIADO"/>
  </r>
  <r>
    <x v="96"/>
    <m/>
    <x v="96"/>
    <x v="100"/>
    <s v="O21169780002"/>
    <s v="BOD"/>
    <n v="2116978"/>
    <m/>
    <s v="00234012001 DEPOSITO DE EFECTIVO, DEPOSITANTE: GUDELIA CINTHIA MAMANI FLORES, CONCEPTO: DEVOLUCION AL C-31 N° 372, PARTIDA N° 259, CUENTA DE DEPOSITO: CUENTA UNICA DEL TESORO"/>
    <m/>
    <m/>
    <m/>
    <m/>
    <m/>
    <m/>
    <n v="0"/>
    <n v="600"/>
    <s v="NO_CONCILIADO"/>
  </r>
  <r>
    <x v="58"/>
    <m/>
    <x v="58"/>
    <x v="100"/>
    <s v="O21169790002"/>
    <s v="BOD"/>
    <n v="2116979"/>
    <m/>
    <s v="00132072001 DEPOSITO DE EFECTIVO, DEPOSITANTE: JHACKELIN SOTO VEDIA, CONCEPTO: DEVOLUCION DEL PREVENTIVO 495, CUENTA DE DEPOSITO: CUENTA UNICA DEL TESORO"/>
    <m/>
    <m/>
    <m/>
    <m/>
    <m/>
    <m/>
    <n v="0"/>
    <n v="546"/>
    <s v="NO_CONCILIADO"/>
  </r>
  <r>
    <x v="46"/>
    <m/>
    <x v="46"/>
    <x v="100"/>
    <s v="G22879750001"/>
    <s v="CVD"/>
    <n v="2287975"/>
    <m/>
    <s v="COBRO COSTOS DE PAPELERIA SEGUN TRANSFERENCIA DEL EXTERIOR POR ORDEN DE FIDEICOMISO HERCO-CKM (LIMA PERU) REF.: CRED SWF OF 23/05/26 EMB 09- 05 CISTERNAS HERCO COMBUSTIBLES FECHA VALOR 30/05/2023 LIB. 00513062001 YPFB-OPERACIONES PLANTA DE SEPARACION DE LIQUIDOS RIO GRANDE"/>
    <m/>
    <m/>
    <m/>
    <m/>
    <m/>
    <m/>
    <n v="50"/>
    <n v="0"/>
    <s v="NO_CONCILIADO"/>
  </r>
  <r>
    <x v="31"/>
    <m/>
    <x v="31"/>
    <x v="100"/>
    <s v="G22879710001"/>
    <s v="CVD"/>
    <n v="2287971"/>
    <m/>
    <s v="COBRO COSTOS DE PAPELERIA POR REGULARIZACION DE TRANSFERENCIA DEL EXTERIOR POR ORDEN DE INNOVATION BUSINESS ENG SA (PANAMA) REF.: CRED PAGO A PROVEEDOR SERVICIOS Y DEUDA PAYMENT FOR ODV 23V3X LIB. 00597012001 RECURSOS PROPIOS VENTAS YLB"/>
    <m/>
    <m/>
    <m/>
    <m/>
    <m/>
    <m/>
    <n v="50"/>
    <n v="0"/>
    <s v="NO_CONCILIADO"/>
  </r>
  <r>
    <x v="31"/>
    <m/>
    <x v="31"/>
    <x v="100"/>
    <s v="G22879730001"/>
    <s v="CVD"/>
    <n v="2287973"/>
    <m/>
    <s v="COBRO COSTOS DE PAPELERIA SEGUN TRANSFERENCIA DEL EXTERIOR POR ORDEN DE QUIMICA MAVAR S.A. (CL/LAMPA) REF.: PAGO ORDEN DE VENTA YLB GCO 0076 ODV23 VEX LIB. 00597012001 RECURSOS PROPIOS VENTAS YLB"/>
    <m/>
    <m/>
    <m/>
    <m/>
    <m/>
    <m/>
    <n v="50"/>
    <n v="0"/>
    <s v="NO_CONCILIADO"/>
  </r>
  <r>
    <x v="46"/>
    <m/>
    <x v="46"/>
    <x v="100"/>
    <s v="G22879770001"/>
    <s v="CVD"/>
    <n v="2287977"/>
    <m/>
    <s v="COBRO COSTOS DE PAPELERIA SEGUN TRANSFERENCIA DEL EXTERIOR POR ORDEN DE FIDEICOMISO HERCO-CKM (LIMA PERU) REF.: CRED EMB 10- 02 CISTERNAS HERCO COMBUSIBLES FECHA VALOR 30/05/2023 LIB. 00513062001 YPFB-OPERACIONES PLANTA DE SEPARACION DE LIQUIDOS RIO GRANDE"/>
    <m/>
    <m/>
    <m/>
    <m/>
    <m/>
    <m/>
    <n v="50"/>
    <n v="0"/>
    <s v="NO_CONCILIADO"/>
  </r>
  <r>
    <x v="107"/>
    <m/>
    <x v="107"/>
    <x v="100"/>
    <s v="O21169830002"/>
    <s v="BOD"/>
    <n v="2116983"/>
    <m/>
    <s v="00099021001 DEPOSITO DE EFECTIVO, DEPOSITANTE: AGENCIA NACIONAL DE HIDROCARBUROS RECAUDADORA, CONCEPTO: DEVOLUCION POR CARGUIO DE VALES EN CANTIDAD MENOR A CORTE, CUENTA DE DEPOSITO: CUENTA UNICA DEL TESORO"/>
    <m/>
    <m/>
    <m/>
    <m/>
    <m/>
    <m/>
    <n v="0"/>
    <n v="20.68"/>
    <s v="NO_CONCILIADO"/>
  </r>
  <r>
    <x v="46"/>
    <m/>
    <x v="46"/>
    <x v="100"/>
    <s v="G22879850003"/>
    <s v="CVD"/>
    <n v="2287985"/>
    <m/>
    <s v="TRANSFERENCIA DE FONDOS AL EXTERIOR A SOLICITUD DE YACIMIENTOS PETROLIFEROS FISCALES BOLIVIANOS SEGUN SOLICITUD YPFB-0041-2023 REF: PAGO TRAFIGURA PTE LIMITED 28AVO POST PAGO POR SUM HIDR LIQ SUR ORIENTE 2022 SEGUN OP UPCA 440 LIB. 00513012004 LBP-YPFB-UNICOMERCIAL (4030005415/1-2188907)"/>
    <m/>
    <m/>
    <m/>
    <m/>
    <m/>
    <m/>
    <n v="68870"/>
    <n v="0"/>
    <s v="NO_CONCILIADO"/>
  </r>
  <r>
    <x v="16"/>
    <m/>
    <x v="16"/>
    <x v="100"/>
    <s v="O21170000002"/>
    <s v="BOD"/>
    <n v="2117000"/>
    <m/>
    <s v="00212012001 DEPOSITO DE EFECTIVO, DEPOSITANTE: NELSON HUANCA ASPI, CONCEPTO: REPOCISION DE CREDENCIAL, CUENTA DE DEPOSITO: CUENTA UNICA DEL TESORO"/>
    <m/>
    <m/>
    <m/>
    <m/>
    <m/>
    <m/>
    <n v="0"/>
    <n v="60"/>
    <s v="NO_CONCILIADO"/>
  </r>
  <r>
    <x v="55"/>
    <m/>
    <x v="55"/>
    <x v="100"/>
    <s v="O21170030002"/>
    <s v="BOD"/>
    <n v="2117003"/>
    <m/>
    <s v="00099021001 DEPOSITO DE EFECTIVO, DEPOSITANTE: SIMON VENTURA CONDORI, CONCEPTO: DEVOLUCION DE SALARIOS, CUENTA DE DEPOSITO: CUENTA UNICA DEL TESORO/DJBR"/>
    <m/>
    <m/>
    <m/>
    <m/>
    <m/>
    <m/>
    <n v="0"/>
    <n v="2000"/>
    <s v="NO_CONCILIADO"/>
  </r>
  <r>
    <x v="82"/>
    <m/>
    <x v="82"/>
    <x v="100"/>
    <s v="O21170090002"/>
    <s v="BOD"/>
    <n v="2117009"/>
    <m/>
    <s v="00047261101 DEPOSITO DE EFECTIVO, DEPOSITANTE: ELISEO MARQUEZ FRANCES, CONCEPTO: FONDOS NO UTILIZADOS C-31/114-IPD PACU, CUENTA DE DEPOSITO: CUENTA UNICA DEL TESORO"/>
    <m/>
    <m/>
    <m/>
    <m/>
    <m/>
    <m/>
    <n v="0"/>
    <n v="524.87"/>
    <s v="NO_CONCILIADO"/>
  </r>
  <r>
    <x v="69"/>
    <m/>
    <x v="69"/>
    <x v="100"/>
    <s v="O21170130002"/>
    <s v="BOD"/>
    <n v="2117013"/>
    <m/>
    <s v="00213012001 DEPOSITO DE EFECTIVO, DEPOSITANTE: MARCO ANTONIO LIMACHI CAHUAYA, CONCEPTO: DEVOLUCION DE TASAS (PEAJES), CUENTA DE DEPOSITO: CUENTA UNICA DEL TESORO"/>
    <m/>
    <m/>
    <m/>
    <m/>
    <m/>
    <m/>
    <n v="0"/>
    <n v="8"/>
    <s v="NO_CONCILIADO"/>
  </r>
  <r>
    <x v="1"/>
    <m/>
    <x v="1"/>
    <x v="100"/>
    <s v="O21170140002"/>
    <s v="BOD"/>
    <n v="2117014"/>
    <m/>
    <s v="00099021001 DEPOSITO DE EFECTIVO, DEPOSITANTE: ADRIANA WANDA JURADO AMPUERO, CONCEPTO: DEVOLUCION DE DIFERENCIA DE AGUINALDO GESTION 2020, CUENTA DE DEPOSITO: CUENTA UNICA DEL TESORO"/>
    <m/>
    <m/>
    <m/>
    <m/>
    <m/>
    <m/>
    <n v="0"/>
    <n v="83.5"/>
    <s v="NO_CONCILIADO"/>
  </r>
  <r>
    <x v="58"/>
    <m/>
    <x v="58"/>
    <x v="100"/>
    <s v="O21170180002"/>
    <s v="BOD"/>
    <n v="2117018"/>
    <m/>
    <s v="00132042002 DEPOSITO DE EFECTIVO, DEPOSITANTE: CIRO ADEMAR RODRIGUEZ LOZANO, CONCEPTO: DEP DE FACTURA DE BOLETO AEREO NO DECLARADO, CUENTA DE DEPOSITO: CUENTA UNICA DEL TESORO"/>
    <m/>
    <m/>
    <m/>
    <m/>
    <m/>
    <m/>
    <n v="0"/>
    <n v="2"/>
    <s v="NO_CONCILIADO"/>
  </r>
  <r>
    <x v="2"/>
    <m/>
    <x v="2"/>
    <x v="100"/>
    <s v="O21170220002"/>
    <s v="BOD"/>
    <n v="2117022"/>
    <m/>
    <s v="00046171101 DEPOSITO DE EFECTIVO, DEPOSITANTE: PHARMA GEN S.R.L., CONCEPTO: SANCION PECUNIARIA SEGUN RESOLUCION ADMINISTRATIVA N°S/47 LA PAZ 04 DE MARZO DE 2023, CUENTA DE DEPOSITO: CUENTA UNICA DEL TESORO"/>
    <m/>
    <m/>
    <m/>
    <m/>
    <m/>
    <m/>
    <n v="0"/>
    <n v="1500"/>
    <s v="NO_CONCILIADO"/>
  </r>
  <r>
    <x v="93"/>
    <m/>
    <x v="93"/>
    <x v="100"/>
    <s v="B21169220002"/>
    <s v="BOD"/>
    <n v="2116922"/>
    <m/>
    <s v="00578012002 DEP.DE CHEQ.AJENOS,RET.DE CAM.,CONCEPTO: REVERSION,DEP.: BOLIVIANA DE AVIACION , PROCEDENCIA: BANCO UNION S.A., CHEQUE: 16578, FECHA DE EMISION:29/05/2023"/>
    <m/>
    <m/>
    <m/>
    <m/>
    <m/>
    <m/>
    <n v="0"/>
    <n v="3756.78"/>
    <s v="NO_CONCILIADO"/>
  </r>
  <r>
    <x v="55"/>
    <m/>
    <x v="55"/>
    <x v="100"/>
    <s v="B21169320002"/>
    <s v="BOD"/>
    <n v="2116932"/>
    <m/>
    <s v="00015011108 DEP.DE CHEQ.AJENOS,RET.DE CAM.,CONCEPTO: DEPÓSITO A LA CUT,DEP.: MINISTERIO DE GOBIERNO , PROCEDENCIA: BANCO UNION S.A., CHEQUE: 52273, FECHA DE EMISION:25/05/2023"/>
    <m/>
    <m/>
    <m/>
    <m/>
    <m/>
    <m/>
    <n v="0"/>
    <n v="1000"/>
    <s v="NO_CONCILIADO"/>
  </r>
  <r>
    <x v="55"/>
    <m/>
    <x v="55"/>
    <x v="100"/>
    <s v="B21169330002"/>
    <s v="BOD"/>
    <n v="2116933"/>
    <m/>
    <s v="00015011108 DEP.DE CHEQ.AJENOS,RET.DE CAM.,CONCEPTO: DEPÓSITO A LA CUT,DEP.: MINISTERIO DE GOBIERNO , PROCEDENCIA: BANCO UNION S.A., CHEQUE: 52277, FECHA DE EMISION:26/05/2023"/>
    <m/>
    <m/>
    <m/>
    <m/>
    <m/>
    <m/>
    <n v="0"/>
    <n v="100"/>
    <s v="NO_CONCILIADO"/>
  </r>
  <r>
    <x v="55"/>
    <m/>
    <x v="55"/>
    <x v="100"/>
    <s v="B21169350002"/>
    <s v="BOD"/>
    <n v="2116935"/>
    <m/>
    <s v="00015011108 DEP.DE CHEQ.AJENOS,RET.DE CAM.,CONCEPTO: DEPÓSITO A LA CUT,DEP.: MINISTERIO DE GOBIERNO , PROCEDENCIA: BANCO UNION S.A., CHEQUE: 52274, FECHA DE EMISION:25/05/2023"/>
    <m/>
    <m/>
    <m/>
    <m/>
    <m/>
    <m/>
    <n v="0"/>
    <n v="100"/>
    <s v="NO_CONCILIADO"/>
  </r>
  <r>
    <x v="42"/>
    <m/>
    <x v="42"/>
    <x v="100"/>
    <s v="S10614550003"/>
    <s v="COB"/>
    <n v="1061455"/>
    <m/>
    <s v="||REGULARIZACION DE LA OPERACIÓN N°1060998 DE F. 22/5/2023 DEL DEPARTAMENTO DE OPERACIONES DE INVERSION, SEGÚN INFORMACIÓN ADICIONAL DE STANDARD CHARTERED BANK Y NOTA CITE: NAABOL-DNAF/N°0112/2022 DE F.30/03/2022 (HRE-TGL-4950) ENVIADA POR NAVEGACION AEREA Y AEROPUERTOS. DEBITO DE LA LIBRETA 00389012001 NAABOL-ADMINISTRACION CENTRAL, COBRO DE ÚTILES DE ESCRITORIO."/>
    <m/>
    <m/>
    <m/>
    <m/>
    <m/>
    <m/>
    <n v="50"/>
    <n v="0"/>
    <s v="NO_CONCILIADO"/>
  </r>
  <r>
    <x v="42"/>
    <m/>
    <x v="42"/>
    <x v="100"/>
    <s v="S10614170003"/>
    <s v="COB"/>
    <n v="1061417"/>
    <m/>
    <s v="||TRANSFERENCIAS DEL EXTERIOR SEGUN MENSAJE SWIFT N° 8531 DE LA FECHA Y NOTA CITE: NAABOL-DNAF/N° 0112/2022 DE FECHA 30/03/2022 (HRE-TGL-4950). REMITIDA POR NAVEGACIÓN AÉREA Y AEROPUERTOS BOLIVIANOS. (SECTOR PÚBLICO). DEBITO DE LA LIBRETA 00389012001 NAABOL-ADMINISTRACION, REPOSICIÓN ÚTILES DE ESCRITORIO."/>
    <m/>
    <m/>
    <m/>
    <m/>
    <m/>
    <m/>
    <n v="50"/>
    <n v="0"/>
    <s v="NO_CONCILIADO"/>
  </r>
  <r>
    <x v="74"/>
    <m/>
    <x v="74"/>
    <x v="100"/>
    <s v="S10614210003"/>
    <s v="COB"/>
    <n v="1061421"/>
    <m/>
    <s v="||TRANSFERENCIA DE FONDOS S/G. MENSAJE SWIFT NRO. 8530 DE LA FECHA, Y NOTA REMITIDA POR LA DIRECCIÓN GENERAL DE AERONAUTICA CIVIL CITE: DGAC-10774/2022 DE FECHA 31/03/2022 (HRE-TGL-5031) (SECTOR PÚBLICO) DÉBITO DE LA LIBRETA 0117012001 DGAC, REPOSICIÓN ÚTILES DE ESCRITORIO."/>
    <m/>
    <m/>
    <m/>
    <m/>
    <m/>
    <m/>
    <n v="50"/>
    <n v="0"/>
    <s v="NO_CONCILIADO"/>
  </r>
  <r>
    <x v="57"/>
    <m/>
    <x v="57"/>
    <x v="101"/>
    <s v="O21171640002"/>
    <s v="BOD"/>
    <n v="2117164"/>
    <m/>
    <s v="00587012016 DEPOSITO DE EFECTIVO, DEPOSITANTE: IRMA CHACON RIVERA E.B.C., CONCEPTO: DEVOLUCION AL COMPROBANTE NRO. 254 GESTION 2022, CUENTA DE DEPOSITO: CUENTA UNICA DEL TESORO"/>
    <m/>
    <m/>
    <m/>
    <m/>
    <m/>
    <m/>
    <n v="0"/>
    <n v="7681"/>
    <s v="NO_CONCILIADO"/>
  </r>
  <r>
    <x v="2"/>
    <m/>
    <x v="2"/>
    <x v="101"/>
    <s v="O21171650002"/>
    <s v="BOD"/>
    <n v="2117165"/>
    <m/>
    <s v="00046057009 DEPOSITO DE EFECTIVO, DEPOSITANTE: RUDY ALVARO SURCO QUIJARRO, CONCEPTO: DEVOLUCION DE FONDOS EN AVANCE, CUENTA DE DEPOSITO: CUENTA UNICA DEL TESORO"/>
    <m/>
    <m/>
    <m/>
    <m/>
    <m/>
    <m/>
    <n v="0"/>
    <n v="2454.92"/>
    <s v="NO_CONCILIADO"/>
  </r>
  <r>
    <x v="2"/>
    <m/>
    <x v="2"/>
    <x v="101"/>
    <s v="O21171690002"/>
    <s v="BOD"/>
    <n v="2117169"/>
    <m/>
    <s v="00046134201 DEPOSITO DE EFECTIVO, DEPOSITANTE: JESUS EDGAR MACHICADO SALAS CI. 4923054 L.P., CONCEPTO: DEVOLUCION DE FONDOS AL PNFRFSS - MSYD, CUENTA DE DEPOSITO: CUENTA UNICA DEL TESORO"/>
    <m/>
    <m/>
    <m/>
    <m/>
    <m/>
    <m/>
    <n v="0"/>
    <n v="204.73"/>
    <s v="NO_CONCILIADO"/>
  </r>
  <r>
    <x v="111"/>
    <m/>
    <x v="111"/>
    <x v="101"/>
    <s v="O21171960002"/>
    <s v="BOD"/>
    <n v="2117196"/>
    <m/>
    <s v="00099021001 DEPOSITO DE EFECTIVO, DEPOSITANTE: SERGIO RAUL VELASQUEZ NORIEGA, CONCEPTO: PAGO DE CREDENCIAL EXTRAVIADA, CUENTA DE DEPOSITO: CUENTA UNICA DEL TESORO/DJBR"/>
    <m/>
    <m/>
    <m/>
    <m/>
    <m/>
    <m/>
    <n v="0"/>
    <n v="50"/>
    <s v="NO_CONCILIADO"/>
  </r>
  <r>
    <x v="100"/>
    <m/>
    <x v="100"/>
    <x v="101"/>
    <s v="O21172170002"/>
    <s v="BOD"/>
    <n v="2117217"/>
    <m/>
    <s v="00680012001 DEPOSITO DE EFECTIVO, DEPOSITANTE: CONTRALORIA GENERAL DEL ESTADO, CONCEPTO: SOBRANTE DE LA RECAUDACION DEL 30/05/2023, CUENTA DE DEPOSITO: CUENTA UNICA DEL TESORO"/>
    <m/>
    <m/>
    <m/>
    <m/>
    <m/>
    <m/>
    <n v="0"/>
    <n v="50"/>
    <s v="NO_CONCILIADO"/>
  </r>
  <r>
    <x v="100"/>
    <m/>
    <x v="100"/>
    <x v="101"/>
    <s v="O21172180002"/>
    <s v="BOD"/>
    <n v="2117218"/>
    <m/>
    <s v="00680012001 DEPOSITO DE EFECTIVO, DEPOSITANTE: CONTRALORIA GENERAL DEL ESTADO, CONCEPTO: SOBRANTE DE LA RECAUDACION DEL 26/05/2023, CUENTA DE DEPOSITO: CUENTA UNICA DEL TESORO"/>
    <m/>
    <m/>
    <m/>
    <m/>
    <m/>
    <m/>
    <n v="0"/>
    <n v="150"/>
    <s v="NO_CONCILIADO"/>
  </r>
  <r>
    <x v="2"/>
    <m/>
    <x v="2"/>
    <x v="101"/>
    <s v="O21172200002"/>
    <s v="BOD"/>
    <n v="2117220"/>
    <m/>
    <s v="00046171101 DEPOSITO DE EFECTIVO, DEPOSITANTE: MEDIMUND PARA BOLIVIA, CONCEPTO: SANCION POR INCUMPLIMIENTO A LA NORMA SEGUN RES. ADM S-172 DE FECHA 22-DIC DE 2022, CUENTA DE DEPOSITO: CUENTA UNICA DEL TESORO"/>
    <m/>
    <m/>
    <m/>
    <m/>
    <m/>
    <m/>
    <n v="0"/>
    <n v="170"/>
    <s v="NO_CONCILIADO"/>
  </r>
  <r>
    <x v="1"/>
    <m/>
    <x v="1"/>
    <x v="101"/>
    <s v="O21172220002"/>
    <s v="BOD"/>
    <n v="2117222"/>
    <m/>
    <s v="00099021001 DEPOSITO DE EFECTIVO, DEPOSITANTE: CAFETERIA ELY, CONCEPTO: SERVICIOS BASICOS, CUENTA DE DEPOSITO: CUENTA UNICA DEL TESORO"/>
    <m/>
    <m/>
    <m/>
    <m/>
    <m/>
    <m/>
    <n v="0"/>
    <n v="111.22"/>
    <s v="NO_CONCILIADO"/>
  </r>
  <r>
    <x v="1"/>
    <m/>
    <x v="1"/>
    <x v="101"/>
    <s v="O21172230002"/>
    <s v="BOD"/>
    <n v="2117223"/>
    <m/>
    <s v="00099021001 DEPOSITO DE EFECTIVO, DEPOSITANTE: CAFETERIA ELY, CONCEPTO: SERVICIOS BASICOS, CUENTA DE DEPOSITO: CUENTA UNICA DEL TESORO"/>
    <m/>
    <m/>
    <m/>
    <m/>
    <m/>
    <m/>
    <n v="0"/>
    <n v="94.01"/>
    <s v="NO_CONCILIADO"/>
  </r>
  <r>
    <x v="1"/>
    <m/>
    <x v="1"/>
    <x v="101"/>
    <s v="O21172280002"/>
    <s v="BOD"/>
    <n v="2117228"/>
    <m/>
    <s v="00099021001 DEPOSITO DE EFECTIVO, DEPOSITANTE: JEANNETH MIRIAM ZARATE RADA, CONCEPTO: REEMBOLSO DE BECA OTORGADO POR EL MINISTERIO DE EDUCACION, CUENTA DE DEPOSITO: CUENTA UNICA DEL TESORO"/>
    <m/>
    <m/>
    <m/>
    <m/>
    <m/>
    <m/>
    <n v="0"/>
    <n v="6400"/>
    <s v="NO_CONCILIADO"/>
  </r>
  <r>
    <x v="72"/>
    <m/>
    <x v="72"/>
    <x v="101"/>
    <s v="Q18213940002"/>
    <s v="CRV"/>
    <n v="1821394"/>
    <m/>
    <s v="NUMERO DE LIBRETA CUT: 00081014202 OPERACIÓN E18 TRANSFERENCIA DEL SISTEMA FINANCIERO POR CUENTA DE TERCEROS A LA CUT TRANSFERENCIA SALDO POR PAGAR AL MOPVS POR MULTAS PROYECTO IRBF3 SOLICITUD EMPRESA NACIONAL DE TELECOMUNICACIONES S.A. ENTEL S.A."/>
    <m/>
    <m/>
    <m/>
    <m/>
    <m/>
    <m/>
    <n v="0"/>
    <n v="482561.36"/>
    <s v="NO_CONCILIADO"/>
  </r>
  <r>
    <x v="23"/>
    <m/>
    <x v="23"/>
    <x v="101"/>
    <s v="O21172340002"/>
    <s v="BOD"/>
    <n v="2117234"/>
    <m/>
    <s v="00099021001 DEPOSITO DE EFECTIVO, DEPOSITANTE: JANE LEONOR ROQUE MAMANI, CONCEPTO: DEVOLUCION DEPÓSITO A CUENTA DEL PROGRAMA 100 BECAS DEL MINISTERIO DE EDUCACION, CUENTA DE DEPOSITO: CUENTA UNICA DEL TESORO"/>
    <m/>
    <m/>
    <m/>
    <m/>
    <m/>
    <m/>
    <n v="0"/>
    <n v="3000"/>
    <s v="NO_CONCILIADO"/>
  </r>
  <r>
    <x v="104"/>
    <m/>
    <x v="104"/>
    <x v="101"/>
    <s v="O21172360002"/>
    <s v="BOD"/>
    <n v="2117236"/>
    <m/>
    <s v="00099021001 DEPOSITO DE EFECTIVO, DEPOSITANTE: ROLANDO ENCINAS, CONCEPTO: DEVOLUCION DE VIATICOS, CUENTA DE DEPOSITO: CUENTA UNICA DEL TESORO/DJBR"/>
    <m/>
    <m/>
    <m/>
    <m/>
    <m/>
    <m/>
    <n v="0"/>
    <n v="371"/>
    <s v="NO_CONCILIADO"/>
  </r>
  <r>
    <x v="72"/>
    <m/>
    <x v="72"/>
    <x v="101"/>
    <s v="O21172410002"/>
    <s v="BOD"/>
    <n v="2117241"/>
    <m/>
    <s v="00081011101 DEPOSITO DE EFECTIVO, DEPOSITANTE: FELIX CUSI MAMANI, CONCEPTO: REPOSICION DE CREDENCIAL, CUENTA DE DEPOSITO: CUENTA UNICA DEL TESORO"/>
    <m/>
    <m/>
    <m/>
    <m/>
    <m/>
    <m/>
    <n v="0"/>
    <n v="25"/>
    <s v="NO_CONCILIADO"/>
  </r>
  <r>
    <x v="2"/>
    <m/>
    <x v="2"/>
    <x v="101"/>
    <s v="O21172440002"/>
    <s v="BOD"/>
    <n v="2117244"/>
    <m/>
    <s v="00046134201 DEPOSITO DE EFECTIVO, DEPOSITANTE: RODRIGO ZURITA AREVALO CI. 8010992CB, CONCEPTO: DEVOLUCION DE PASAJES TERRESTRES GESTION 2022 POR VIAJE EN COMISION DEL VICEMINISTERIO DE DEPORTES, CUENTA DE DEPOSITO: CUENTA UNICA DEL TESORO"/>
    <m/>
    <m/>
    <m/>
    <m/>
    <m/>
    <m/>
    <n v="0"/>
    <n v="220"/>
    <s v="NO_CONCILIADO"/>
  </r>
  <r>
    <x v="119"/>
    <m/>
    <x v="119"/>
    <x v="101"/>
    <s v="O21172450002"/>
    <s v="BOD"/>
    <n v="2117245"/>
    <m/>
    <s v="00099021001 DEPOSITO DE EFECTIVO, DEPOSITANTE: IVAN SALAZAR RODRIGUEZ, CONCEPTO: DEVOLUCION DE VIATICO ASIGNADO A IVAN SALAZAR RODRIGUEZ POR VIAJE EN COMISION DE APS, CUENTA DE DEPOSITO: CUENTA UNICA DEL TESORO/DJBR"/>
    <m/>
    <m/>
    <m/>
    <m/>
    <m/>
    <m/>
    <n v="0"/>
    <n v="742"/>
    <s v="NO_CONCILIADO"/>
  </r>
  <r>
    <x v="23"/>
    <m/>
    <x v="23"/>
    <x v="101"/>
    <s v="O21172480002"/>
    <s v="BOD"/>
    <n v="2117248"/>
    <m/>
    <s v="00016011101 DEPOSITO DE EFECTIVO, DEPOSITANTE: LIBRERIA DEL MINISTERIO DE EDUCACION, CONCEPTO: VENTA DE MATERIAL BIBLIOGRAFICO Y/O MULTIMEDIA DE LA LIBRERIA DEL MINISTERIO DE EDUCACION, CUENTA DE DEPOSITO: CUENTA UNICA DEL TESORO"/>
    <m/>
    <m/>
    <m/>
    <m/>
    <m/>
    <m/>
    <n v="0"/>
    <n v="23"/>
    <s v="NO_CONCILIADO"/>
  </r>
  <r>
    <x v="1"/>
    <m/>
    <x v="1"/>
    <x v="101"/>
    <s v="O21172530002"/>
    <s v="BOD"/>
    <n v="2117253"/>
    <m/>
    <s v="00099021001 DEPOSITO DE EFECTIVO, DEPOSITANTE: JAIME MITA PARIHUANA, CONCEPTO: REVERSION TOTAL, CUENTA DE DEPOSITO: CUENTA UNICA DEL TESORO"/>
    <m/>
    <m/>
    <m/>
    <m/>
    <m/>
    <m/>
    <n v="0"/>
    <n v="4009"/>
    <s v="NO_CONCILIADO"/>
  </r>
  <r>
    <x v="72"/>
    <m/>
    <x v="72"/>
    <x v="101"/>
    <s v="O21172540002"/>
    <s v="BOD"/>
    <n v="2117254"/>
    <m/>
    <s v="00081011101 DEPOSITO DE EFECTIVO, DEPOSITANTE: MARIA JOAQUINA RODAS TORRICO, CONCEPTO: CREDENCIAL, CUENTA DE DEPOSITO: CUENTA UNICA DEL TESORO"/>
    <m/>
    <m/>
    <m/>
    <m/>
    <m/>
    <m/>
    <n v="0"/>
    <n v="25"/>
    <s v="NO_CONCILIADO"/>
  </r>
  <r>
    <x v="72"/>
    <m/>
    <x v="72"/>
    <x v="101"/>
    <s v="O21172550002"/>
    <s v="BOD"/>
    <n v="2117255"/>
    <m/>
    <s v="00081011101 DEPOSITO DE EFECTIVO, DEPOSITANTE: RUBEN FERNANDO VARGAS QUISPE, CONCEPTO: CREDENCIAL, CUENTA DE DEPOSITO: CUENTA UNICA DEL TESORO"/>
    <m/>
    <m/>
    <m/>
    <m/>
    <m/>
    <m/>
    <n v="0"/>
    <n v="25"/>
    <s v="NO_CONCILIADO"/>
  </r>
  <r>
    <x v="96"/>
    <m/>
    <x v="96"/>
    <x v="101"/>
    <s v="O21172560002"/>
    <s v="BOD"/>
    <n v="2117256"/>
    <m/>
    <s v="00234014201 DEPOSITO DE EFECTIVO, DEPOSITANTE: BERNARDO MEDRANO UTURUNCO, CONCEPTO: DEVOLUCION DE FONDOS AL C-31 445 PARTIDA 851 TASAS, CUENTA DE DEPOSITO: CUENTA UNICA DEL TESORO"/>
    <m/>
    <m/>
    <m/>
    <m/>
    <m/>
    <m/>
    <n v="0"/>
    <n v="58"/>
    <s v="NO_CONCILIADO"/>
  </r>
  <r>
    <x v="96"/>
    <m/>
    <x v="96"/>
    <x v="101"/>
    <s v="O21172570002"/>
    <s v="BOD"/>
    <n v="2117257"/>
    <m/>
    <s v="00234014201 DEPOSITO DE EFECTIVO, DEPOSITANTE: PERCI TAQUILA CUAQUIRA, CONCEPTO: DEVOLUCION DE FONDOS AL C-31 445 PARTIDA 851 TASAS, CUENTA DE DEPOSITO: CUENTA UNICA DEL TESORO"/>
    <m/>
    <m/>
    <m/>
    <m/>
    <m/>
    <m/>
    <n v="0"/>
    <n v="63"/>
    <s v="NO_CONCILIADO"/>
  </r>
  <r>
    <x v="1"/>
    <m/>
    <x v="1"/>
    <x v="101"/>
    <s v="O21172580002"/>
    <s v="BOD"/>
    <n v="2117258"/>
    <m/>
    <s v="00099021001 DEPOSITO DE EFECTIVO, DEPOSITANTE: LOURDES LAYME PADILLA, CONCEPTO: POR DOBLE PERCEPCION, CUENTA DE DEPOSITO: CUENTA UNICA DEL TESORO"/>
    <m/>
    <m/>
    <m/>
    <m/>
    <m/>
    <m/>
    <n v="0"/>
    <n v="3837.36"/>
    <s v="NO_CONCILIADO"/>
  </r>
  <r>
    <x v="1"/>
    <m/>
    <x v="1"/>
    <x v="101"/>
    <s v="O21172660002"/>
    <s v="BOD"/>
    <n v="2117266"/>
    <m/>
    <s v="00099021001 DEPOSITO DE EFECTIVO, DEPOSITANTE: PABLO HERNAN MENDIETA OSSIO, CONCEPTO: REMUNERACIONES EN EXCESO MESES: AGOSTO Y SEPTIEMBRE 2009 Y ABRIL, MAYO,JUNIO,AGOSTO Y NOVIEMBRE 2010, CUENTA DE DEPOSITO: CUENTA UNICA DEL TESORO"/>
    <m/>
    <m/>
    <m/>
    <m/>
    <m/>
    <m/>
    <n v="0"/>
    <n v="223.58"/>
    <s v="NO_CONCILIADO"/>
  </r>
  <r>
    <x v="98"/>
    <m/>
    <x v="98"/>
    <x v="101"/>
    <s v="G22898770004"/>
    <s v="DVD"/>
    <n v="18371"/>
    <m/>
    <s v="VENTA DE DIVISAS CON TRANSFERENCIA DE FONDOS A SOLICITUD DE EMPRESA PUBLICA PRODUCTIVA CARTONES DE BOLIVIA-CARTONBOL SEGUN SOLICITUD 18371 REF: TRANSFERENCIA DE RECURSOS AL BCB POR PAGO A EMPRESA TOOL CORRUGATED SLU POR ADQUISICION DE TROQUEL ROTATIVO GAM CHALLAPATA SEGUN ORDEN DE COMPRA SEDEM GG C LIB. 00576012002 CARTONBOL - RECAUDADORA POR DIFERENCIAL CAMBIARIO"/>
    <m/>
    <m/>
    <m/>
    <m/>
    <m/>
    <m/>
    <n v="41.95"/>
    <n v="0"/>
    <s v="NO_CONCILIADO"/>
  </r>
  <r>
    <x v="46"/>
    <m/>
    <x v="46"/>
    <x v="101"/>
    <s v="G22899490001"/>
    <s v="CVD"/>
    <n v="2289949"/>
    <m/>
    <s v="COBRO COSTOS DE PAPELERIA SEGUN TRANSFERENCIA DEL EXTERIOR POR ORDEN DE COPA ENERGIA DISTRIBUIDORA DE GAS S A (SAO PAULO BRASIL) REF.: CRED INV 859, 860, 861, 862, 863, 866 FECHA VALOR 30/05/2023 LIB. 00513062001 YPFB-OPERACIONES PLANTA DE SEPARACION DE LIQUIDOS RIO GRANDE"/>
    <m/>
    <m/>
    <m/>
    <m/>
    <m/>
    <m/>
    <n v="50"/>
    <n v="0"/>
    <s v="NO_CONCILIADO"/>
  </r>
  <r>
    <x v="46"/>
    <m/>
    <x v="46"/>
    <x v="101"/>
    <s v="G22899510001"/>
    <s v="CVD"/>
    <n v="2289951"/>
    <m/>
    <s v="COBRO COSTOS DE PAPELERIA SEGUN TRANSFERENCIA DEL EXTERIOR POR ORDEN DE ENERGIA ARGENTINA SA REF.: CRED INV EXA-GJA-142/23 GAS NATURAL FECHA VALOR 30/05/2023 LIB. 00513012007 YPFB - RECURSOS NACIONALIZACIÓN"/>
    <m/>
    <m/>
    <m/>
    <m/>
    <m/>
    <m/>
    <n v="50"/>
    <n v="0"/>
    <s v="NO_CONCILIADO"/>
  </r>
  <r>
    <x v="55"/>
    <m/>
    <x v="55"/>
    <x v="101"/>
    <s v="O21172770002"/>
    <s v="BOD"/>
    <n v="2117277"/>
    <m/>
    <s v="00015011108 DEPOSITO DE EFECTIVO, DEPOSITANTE: MARIA RITA PAUCARA QUISPE, CONCEPTO: DEVOLUCION DE SALDO DE FONDOS EN AVANCE, CUENTA DE DEPOSITO: CUENTA UNICA DEL TESORO"/>
    <m/>
    <m/>
    <m/>
    <m/>
    <m/>
    <m/>
    <n v="0"/>
    <n v="549.1"/>
    <s v="NO_CONCILIADO"/>
  </r>
  <r>
    <x v="55"/>
    <m/>
    <x v="55"/>
    <x v="101"/>
    <s v="Q18222780002"/>
    <s v="CRV"/>
    <n v="1822278"/>
    <m/>
    <s v="NUMERO DE LIBRETA CUT: 00015011115 OPERACIÓN E75 TRANSFERENCIA DE LA CUENTA FISCAL BUN A LA CUT EN MN TRANSF. DE FDOS.P.CIETTE DE CUENTA SG.INST.ELEXCTRONICA DE CIETTE ASF/SOL/NÂ°80721/2023 ABONO A LA CUT LIBRETA NÂ°00015011115"/>
    <m/>
    <m/>
    <m/>
    <m/>
    <m/>
    <m/>
    <n v="0"/>
    <n v="91793.05"/>
    <s v="NO_CONCILIADO"/>
  </r>
  <r>
    <x v="23"/>
    <m/>
    <x v="23"/>
    <x v="101"/>
    <s v="B21171910002"/>
    <s v="BOD"/>
    <n v="2117191"/>
    <m/>
    <s v="00016251101 DEP.DE CHEQ.AJENOS,RET.DE CAM.,CONCEPTO: DEP DE RECURSOS,DEP.: MINISTERIO DE EDUCACION - ESFM CARACOLLO , PROCEDENCIA: BANCO UNION S.A., CHEQUE: 1167, FECHA DE EMISION:30/05/2023"/>
    <m/>
    <m/>
    <m/>
    <m/>
    <m/>
    <m/>
    <n v="0"/>
    <n v="1221225.46"/>
    <s v="NO_CONCILIADO"/>
  </r>
  <r>
    <x v="75"/>
    <m/>
    <x v="75"/>
    <x v="101"/>
    <s v="B21171760002"/>
    <s v="BOD"/>
    <n v="2117176"/>
    <m/>
    <s v="00660012005 DEP.DE CHEQ.AJENOS,RET.DE CAM.,CONCEPTO: DEP DE 1 DIA DE VIATICO NO UTILIZADO ING. ERICK PLANTARROSA MEMO N° 189,DEP.: ORGANO JUDICIAL - DAF NACIONAL , PROCEDENCIA: BANCO UNION S.A., CHEQUE: 700, FECHA DE EMISION:29/05/2023"/>
    <m/>
    <m/>
    <m/>
    <m/>
    <m/>
    <m/>
    <n v="0"/>
    <n v="371"/>
    <s v="NO_CONCILIADO"/>
  </r>
  <r>
    <x v="80"/>
    <m/>
    <x v="80"/>
    <x v="101"/>
    <s v="B21172050002"/>
    <s v="BOD"/>
    <n v="2117205"/>
    <m/>
    <s v="00580012001 DEP.DE CHEQ.AJENOS,RET.DE CAM.,CONCEPTO: PAGO DE MULTA POR RETRASO DE ALQUILER SUBARRENDATARIO, FEBRERO ABRIL 2023,DEP.: DEPÓSITOS ADUANEROS BOLIVIANOS , PROCEDENCIA: BANCO UNION S.A., CHEQUE: 1028, FECHA DE EMISION:30/05/2023"/>
    <m/>
    <m/>
    <m/>
    <m/>
    <m/>
    <m/>
    <n v="0"/>
    <n v="159.91"/>
    <s v="NO_CONCILIADO"/>
  </r>
  <r>
    <x v="100"/>
    <m/>
    <x v="100"/>
    <x v="101"/>
    <s v="B21172100002"/>
    <s v="BOD"/>
    <n v="2117210"/>
    <m/>
    <s v="00099021001 DEP.DE CHEQ.AJENOS,RET.DE CAM.,CONCEPTO: REEMBOLSO DE INCAPACIDAD TEMPORAL - SUCRE,DEP.: CONTRALORIA GENERAL DEL ESTADO , PROCEDENCIA: BANCO NACIONAL DE BOLIVIA S.A., CHEQUE: 1001117, FECHA DE EMISION:11/05/2023"/>
    <m/>
    <m/>
    <m/>
    <m/>
    <m/>
    <m/>
    <n v="0"/>
    <n v="218.56"/>
    <s v="NO_CONCILIADO"/>
  </r>
  <r>
    <x v="100"/>
    <m/>
    <x v="100"/>
    <x v="101"/>
    <s v="B21172140002"/>
    <s v="BOD"/>
    <n v="2117214"/>
    <m/>
    <s v="00680012001 DEP.DE CHEQ.AJENOS,RET.DE CAM.,CONCEPTO: DEVOLUCION PARCIAL JORGE MARTINEZ DE PEAJE VIAJE CARABUCO,DEP.: CONTRALORIA GENERAL DEL ESTADO , PROCEDENCIA: BANCO UNION S.A., CHEQUE: 8510, FECHA DE EMISION:25/05/2023"/>
    <m/>
    <m/>
    <m/>
    <m/>
    <m/>
    <m/>
    <n v="0"/>
    <n v="41.5"/>
    <s v="NO_CONCILIADO"/>
  </r>
  <r>
    <x v="57"/>
    <m/>
    <x v="57"/>
    <x v="101"/>
    <s v="B21172190002"/>
    <s v="BOD"/>
    <n v="2117219"/>
    <m/>
    <s v="00587012023 DEP.DE CHEQ.AJENOS,RET.DE CAM.,CONCEPTO: PAGO ANTICIPO (SALDO) OBRA ICHILO,DEP.: E.B.C. , PROCEDENCIA: BANCO UNION S.A., CHEQUE: 1818, FECHA DE EMISION:29/05/2023"/>
    <m/>
    <m/>
    <m/>
    <m/>
    <m/>
    <m/>
    <n v="0"/>
    <n v="776719.03"/>
    <s v="NO_CONCILIADO"/>
  </r>
  <r>
    <x v="57"/>
    <m/>
    <x v="57"/>
    <x v="101"/>
    <s v="B21172210002"/>
    <s v="BOD"/>
    <n v="2117221"/>
    <m/>
    <s v="00587012001 DEP.DE CHEQ.AJENOS,RET.DE CAM.,CONCEPTO: DEP. PLLA 6 ABRIL/23 - EL SENA,DEP.: E.B.C. , PROCEDENCIA: BANCO UNION S.A., CHEQUE: 1821, FECHA DE EMISION:31/05/2023"/>
    <m/>
    <m/>
    <m/>
    <m/>
    <m/>
    <m/>
    <n v="0"/>
    <n v="121311.87"/>
    <s v="NO_CONCILIADO"/>
  </r>
  <r>
    <x v="1"/>
    <m/>
    <x v="1"/>
    <x v="101"/>
    <s v="J05492460001"/>
    <s v="NTE"/>
    <n v="5754180"/>
    <m/>
    <s v="De: 00099021001 De 00099021001 A:0759069001 Transferencia de recursos para la reposición adjunto TRL"/>
    <m/>
    <m/>
    <m/>
    <m/>
    <m/>
    <m/>
    <n v="250000000"/>
    <n v="0"/>
    <s v="NO_CONCILIADO"/>
  </r>
  <r>
    <x v="74"/>
    <m/>
    <x v="74"/>
    <x v="101"/>
    <s v="S10615660003"/>
    <s v="COB"/>
    <n v="1061566"/>
    <m/>
    <s v="||TRANSFERENCIA DE FONDOS S/G. MENSAJE SWIFT NRO. 8761 DE LA FECHA, Y NOTA REMITIDA POR LA DIRECCIÓN GENERAL DE AERONAUTICA CIVIL CITE: DGAC-10774/2022 DE FECHA 31/03/2022 (HRE-TGL-5031) (SECTOR PÚBLICO) DÉBITO DE LA LIBRETA 0117012001 DGAC, REPOSICIÓN ÚTILES DE ESCRITORIO."/>
    <m/>
    <m/>
    <m/>
    <m/>
    <m/>
    <m/>
    <n v="50"/>
    <n v="0"/>
    <s v="NO_CONCILIADO"/>
  </r>
  <r>
    <x v="74"/>
    <m/>
    <x v="74"/>
    <x v="101"/>
    <s v="S10615530003"/>
    <s v="COB"/>
    <n v="1061553"/>
    <m/>
    <s v="||TRANSFERENCIAS DEL EXTERIOR SEGUN MENSAJES SWIFT NROS. 8767 Y 8764 DE LA FECHA Y NOTA CITE: DGAC-10774/2022 DE FECHA 31/03/2022. (HRE-TGL-5031) REMITIDA POR LA DIRECCIÓN GENERAL DE AERONAUTICA CIVIL. (SECTOR PÚBLICO). DEBITO DE LA LIBRETA 0117012001 DGAC, REPOSICIÓN DE ÚTILES DE ESCRITORIO."/>
    <m/>
    <m/>
    <m/>
    <m/>
    <m/>
    <m/>
    <n v="50"/>
    <n v="0"/>
    <s v="NO_CONCILIADO"/>
  </r>
  <r>
    <x v="42"/>
    <m/>
    <x v="42"/>
    <x v="101"/>
    <s v="S10615450003"/>
    <s v="COB"/>
    <n v="1061545"/>
    <m/>
    <s v="||TRANSFERENCIA DE FONDOS SEGÚN MENSAJES SWIFT N°8766 Y 8765 DE LA FECHA Y NOTA CITE: NAABOL-DNAF/N° 0112/2022 DE NAVEGACIÓN AEREA Y AEROPUERTOS BOLIVIANOS DE FECHA 30/03/2022 (HRE-TGL-4950). (SECTOR PÚBLICO) DÉBITO DE LA LIBRETA 00389012001 NAABOL - ADMINISTRACIÓN, REPOSICIÓN DE ÚTILES DE ESCRITORIO."/>
    <m/>
    <m/>
    <m/>
    <m/>
    <m/>
    <m/>
    <n v="50"/>
    <n v="0"/>
    <s v="NO_CONCILIADO"/>
  </r>
  <r>
    <x v="75"/>
    <m/>
    <x v="75"/>
    <x v="101"/>
    <s v="B21171790002"/>
    <s v="BOD"/>
    <n v="2117179"/>
    <m/>
    <s v="00660032001 DEP.DE CHEQ.AJENOS,RET.DE CAM.,CONCEPTO: DEVOLUCION DE VIATICOS ZULEMA CALLE Y HERNAN MONTES PASAJES Y VIATICOS ZULMA GUZMAN,DEP.: ORGANO JUDICIAL - CONSEJO DE LA MAGISTRATURA"/>
    <m/>
    <m/>
    <m/>
    <m/>
    <m/>
    <m/>
    <n v="0"/>
    <n v="2368"/>
    <s v="CONCILIADO_PARCIAL"/>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
  <r>
    <x v="0"/>
    <m/>
    <x v="0"/>
    <x v="0"/>
    <s v="D00228500012"/>
    <s v="RVL"/>
    <n v="22850"/>
    <m/>
    <s v="AJUSTE COMPLEMENTARIO POR REVALORIZACION SALDOS DE ACTIVOS DE RESERVA Y OBLIGACIONES MONEDA EXTRANJERA (DOLARES) Saldo MO = -88504383.87 ;Bs/Mo: 6.86000000000 ;Saldo Bs: -607140073.36"/>
    <m/>
    <m/>
    <m/>
    <m/>
    <n v="0"/>
    <n v="0"/>
    <n v="0.01"/>
    <n v="0"/>
    <s v="NO_CONCILIADO"/>
    <m/>
    <m/>
  </r>
  <r>
    <x v="0"/>
    <m/>
    <x v="0"/>
    <x v="1"/>
    <s v="D00228660013"/>
    <s v="RVL"/>
    <n v="22866"/>
    <m/>
    <s v="AJUSTE COMPLEMENTARIO POR REVALORIZACION SALDOS DE ACTIVOS DE RESERVA Y OBLIGACIONES MONEDA EXTRANJERA (DOLARES) Saldo MO = -70588398.15 ;Bs/Mo: 6.86000000000 ;Saldo Bs: -484236411.32"/>
    <m/>
    <m/>
    <m/>
    <m/>
    <n v="0"/>
    <n v="0"/>
    <n v="0.01"/>
    <n v="0"/>
    <s v="NO_CONCILIADO"/>
    <m/>
    <m/>
  </r>
  <r>
    <x v="0"/>
    <m/>
    <x v="0"/>
    <x v="2"/>
    <s v="D00228700015"/>
    <s v="RVL"/>
    <n v="22870"/>
    <m/>
    <s v="AJUSTE COMPLEMENTARIO POR REVALORIZACION SALDOS DE ACTIVOS DE RESERVA Y OBLIGACIONES MONEDA EXTRANJERA (DOLARES) Saldo MO = -70742946.23 ;Bs/Mo: 6.86000000000 ;Saldo Bs: -485296611.15"/>
    <m/>
    <m/>
    <m/>
    <m/>
    <n v="0"/>
    <n v="0"/>
    <n v="0.01"/>
    <n v="0"/>
    <s v="NO_CONCILIADO"/>
    <m/>
    <m/>
  </r>
  <r>
    <x v="1"/>
    <m/>
    <x v="1"/>
    <x v="3"/>
    <s v="S10519400002"/>
    <s v="CRV"/>
    <n v="1051940"/>
    <m/>
    <s v="||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
    <m/>
    <m/>
    <m/>
    <m/>
    <n v="0"/>
    <n v="943.11"/>
    <n v="0"/>
    <n v="6469.73"/>
    <s v="NO_CONCILIADO"/>
    <m/>
    <m/>
  </r>
  <r>
    <x v="0"/>
    <m/>
    <x v="0"/>
    <x v="4"/>
    <s v="D00228830008"/>
    <s v="RVL"/>
    <n v="22883"/>
    <m/>
    <s v="AJUSTE COMPLEMENTARIO POR REVALORIZACION SALDOS DE ACTIVOS DE RESERVA Y OBLIGACIONES MONEDA EXTRANJERA (DOLARES) Saldo MO = -67934961.76 ;Bs/Mo: 6.86000000000 ;Saldo Bs: -466033837.68"/>
    <m/>
    <m/>
    <m/>
    <m/>
    <n v="0"/>
    <n v="0"/>
    <n v="0.01"/>
    <n v="0"/>
    <s v="NO_CONCILIADO"/>
    <m/>
    <m/>
  </r>
  <r>
    <x v="0"/>
    <m/>
    <x v="0"/>
    <x v="5"/>
    <s v="S10523690002"/>
    <s v="RVL"/>
    <n v="22887"/>
    <m/>
    <s v="AJUSTE COMPLEMENTARIO POR REVALORIZACION SALDOS DE ACTIVOS DE RESERVA Y OBLIGACIONES MONEDA EXTRANJERA (DOLARES) Saldo MO = -67944358.15 ;Bs/Mo: 6.86000000000 ;Saldo Bs: -466098296.90"/>
    <m/>
    <m/>
    <m/>
    <m/>
    <n v="0"/>
    <n v="0"/>
    <n v="0"/>
    <n v="0.01"/>
    <s v="NO_CONCILIADO"/>
    <m/>
    <m/>
  </r>
  <r>
    <x v="0"/>
    <m/>
    <x v="0"/>
    <x v="6"/>
    <s v="S10523680002"/>
    <s v="RVL"/>
    <n v="22895"/>
    <m/>
    <s v="AJUSTE COMPLEMENTARIO POR REVALORIZACION SALDOS DE ACTIVOS DE RESERVA Y OBLIGACIONES MONEDA EXTRANJERA (DOLARES) Saldo MO = -19257980.59 ;Bs/Mo: 6.86000000000 ;Saldo Bs: -132109746.84"/>
    <m/>
    <m/>
    <m/>
    <m/>
    <n v="0"/>
    <n v="0"/>
    <n v="0"/>
    <n v="0.01"/>
    <s v="NO_CONCILIADO"/>
    <m/>
    <m/>
  </r>
  <r>
    <x v="0"/>
    <m/>
    <x v="0"/>
    <x v="7"/>
    <s v="D00228870007"/>
    <s v="RVL"/>
    <n v="22899"/>
    <m/>
    <s v="AJUSTE COMPLEMENTARIO POR REVALORIZACION SALDOS DE ACTIVOS DE RESERVA Y OBLIGACIONES MONEDA EXTRANJERA (DOLARES) Saldo MO = -20068348.70 ;Bs/Mo: 6.86000000000 ;Saldo Bs: -137668872.09"/>
    <m/>
    <m/>
    <m/>
    <m/>
    <n v="0"/>
    <n v="0"/>
    <n v="0.01"/>
    <n v="0"/>
    <s v="NO_CONCILIADO"/>
    <m/>
    <m/>
  </r>
  <r>
    <x v="2"/>
    <m/>
    <x v="2"/>
    <x v="8"/>
    <s v="G21418230001"/>
    <s v="NTI"/>
    <n v="16976"/>
    <m/>
    <s v="PAGO A EXIMBANK CHINA POPUL PRÉSTAMO PBC 2016 (38) 426 VCTO. 21-01-2023 POR CUENTA DE TGN , NTI. 016976 VALOR 20-01-2023 INTERESES USD 5.128.030,21 COMISIONES USD 70.974,44 CTA. 5970 CUENTA UNICA DEL TESORO DOLARES AMERICANOS LIB. 00099021001"/>
    <m/>
    <m/>
    <m/>
    <m/>
    <n v="5199004.6500000004"/>
    <n v="0"/>
    <n v="35665171.899999999"/>
    <n v="0"/>
    <s v="NO_CONCILIADO"/>
    <m/>
    <m/>
  </r>
  <r>
    <x v="0"/>
    <m/>
    <x v="0"/>
    <x v="8"/>
    <s v="G21418370001"/>
    <s v="RVL"/>
    <n v="22903"/>
    <m/>
    <s v="AJUSTE COMPLEMENTARIO POR REVALORIZACION SALDOS DE ACTIVOS DE RESERVA Y OBLIGACIONES MONEDA EXTRANJERA (DOLARES) Saldo MO = -42067613.08 ;Bs/Mo: 6.86000000000 ;Saldo Bs: -288583825.72"/>
    <m/>
    <m/>
    <m/>
    <m/>
    <n v="0"/>
    <n v="0"/>
    <n v="0"/>
    <n v="0.01"/>
    <s v="NO_CONCILIADO"/>
    <m/>
    <m/>
  </r>
  <r>
    <x v="0"/>
    <m/>
    <x v="0"/>
    <x v="9"/>
    <s v="D00228950012"/>
    <s v="RVL"/>
    <n v="22907"/>
    <m/>
    <s v="AJUSTE COMPLEMENTARIO POR REVALORIZACION SALDOS DE ACTIVOS DE RESERVA Y OBLIGACIONES MONEDA EXTRANJERA (DOLARES) Saldo MO = -46212272.68 ;Bs/Mo: 6.86000000000 ;Saldo Bs: -317016190.59"/>
    <m/>
    <m/>
    <m/>
    <m/>
    <n v="0"/>
    <n v="0"/>
    <n v="0.01"/>
    <n v="0"/>
    <s v="NO_CONCILIADO"/>
    <m/>
    <m/>
  </r>
  <r>
    <x v="0"/>
    <m/>
    <x v="0"/>
    <x v="10"/>
    <s v="D00228990011"/>
    <s v="RVL"/>
    <n v="22911"/>
    <m/>
    <s v="AJUSTE COMPLEMENTARIO POR REVALORIZACION SALDOS DE ACTIVOS DE RESERVA Y OBLIGACIONES MONEDA EXTRANJERA (DOLARES) Saldo MO = -50644910.48 ;Bs/Mo: 6.86000000000 ;Saldo Bs: -347424085.88"/>
    <m/>
    <m/>
    <m/>
    <m/>
    <n v="0"/>
    <n v="0"/>
    <n v="0"/>
    <n v="0.01"/>
    <s v="NO_CONCILIADO"/>
    <m/>
    <m/>
  </r>
  <r>
    <x v="0"/>
    <m/>
    <x v="0"/>
    <x v="11"/>
    <s v="G21461360008"/>
    <s v="RVL"/>
    <n v="22916"/>
    <m/>
    <s v="AJUSTE COMPLEMENTARIO POR REVALORIZACION SALDOS DE ACTIVOS DE RESERVA Y OBLIGACIONES MONEDA EXTRANJERA (DOLARES) Saldo MO = -45509450.29 ;Bs/Mo: 6.86000000000 ;Saldo Bs: -312194828.98"/>
    <m/>
    <m/>
    <m/>
    <m/>
    <n v="0"/>
    <n v="0"/>
    <n v="0"/>
    <n v="0.01"/>
    <s v="NO_CONCILIADO"/>
    <m/>
    <m/>
  </r>
  <r>
    <x v="0"/>
    <m/>
    <x v="0"/>
    <x v="12"/>
    <s v="G21461360001"/>
    <s v="RVL"/>
    <n v="22921"/>
    <m/>
    <s v="AJUSTE COMPLEMENTARIO POR REVALORIZACION SALDOS DE ACTIVOS DE RESERVA Y OBLIGACIONES MONEDA EXTRANJERA (DOLARES) Saldo MO = -90528175.22 ;Bs/Mo: 6.86000000000 ;Saldo Bs: -621023282.02"/>
    <m/>
    <m/>
    <m/>
    <m/>
    <n v="0"/>
    <n v="0"/>
    <n v="0.01"/>
    <n v="0"/>
    <s v="NO_CONCILIADO"/>
    <m/>
    <m/>
  </r>
  <r>
    <x v="0"/>
    <m/>
    <x v="0"/>
    <x v="13"/>
    <s v="G21461350008"/>
    <s v="RVL"/>
    <n v="22929"/>
    <m/>
    <s v="AJUSTE COMPLEMENTARIO POR REVALORIZACION SALDOS DE ACTIVOS DE RESERVA Y OBLIGACIONES MONEDA EXTRANJERA (DOLARES) Saldo MO = -41505968.10 ;Bs/Mo: 6.86000000000 ;Saldo Bs: -284730941.19"/>
    <m/>
    <m/>
    <m/>
    <m/>
    <n v="0"/>
    <n v="0"/>
    <n v="0.02"/>
    <n v="0"/>
    <s v="NO_CONCILIADO"/>
    <m/>
    <m/>
  </r>
  <r>
    <x v="0"/>
    <m/>
    <x v="0"/>
    <x v="14"/>
    <s v="S10526270002"/>
    <s v="CRV"/>
    <n v="1053708"/>
    <m/>
    <s v="||REGISTRO DEVOLUCION DE FONDOS LC I-2022-22 P/C CEASS A/F BRAWN LABORATORIES LIMITED,S/G NOTA CEASS/UAF/CONTA/NOT-EXT 9/2023,30/01/2023. LIB.00099021001 TGN-RECURSOS ORDINARIOS-DOLARES AMERICANOS (5970) REF.:DEV.SLDO.NO UTIL.LC I-2022-22"/>
    <m/>
    <m/>
    <m/>
    <m/>
    <n v="0"/>
    <n v="108189"/>
    <n v="0"/>
    <n v="742176.54"/>
    <s v="NO_CONCILIADO"/>
    <m/>
    <m/>
  </r>
  <r>
    <x v="0"/>
    <m/>
    <x v="0"/>
    <x v="14"/>
    <s v="G21462630008"/>
    <s v="RVL"/>
    <n v="22942"/>
    <m/>
    <s v="AJUSTE COMPLEMENTARIO POR REVALORIZACION SALDOS DE ACTIVOS DE RESERVA Y OBLIGACIONES MONEDA EXTRANJERA (DOLARES) Saldo MO = -26937457.97 ;Bs/Mo: 6.86000000000 ;Saldo Bs: -184790961.66"/>
    <m/>
    <m/>
    <m/>
    <m/>
    <n v="0"/>
    <n v="0"/>
    <n v="0"/>
    <n v="0.01"/>
    <s v="NO_CONCILIADO"/>
    <m/>
    <m/>
  </r>
  <r>
    <x v="0"/>
    <m/>
    <x v="0"/>
    <x v="15"/>
    <s v="S10526270003"/>
    <s v="RVL"/>
    <n v="22946"/>
    <m/>
    <s v="AJUSTE COMPLEMENTARIO POR REVALORIZACION SALDOS DE ACTIVOS DE RESERVA Y OBLIGACIONES MONEDA EXTRANJERA (DOLARES) Saldo MO = -21070715.18 ;Bs/Mo: 6.86000000000 ;Saldo Bs: -144545106.15"/>
    <m/>
    <m/>
    <m/>
    <m/>
    <n v="0"/>
    <n v="0"/>
    <n v="0.02"/>
    <n v="0"/>
    <s v="NO_CONCILIADO"/>
    <m/>
    <m/>
  </r>
  <r>
    <x v="0"/>
    <m/>
    <x v="0"/>
    <x v="16"/>
    <s v="D00229030009"/>
    <s v="RVL"/>
    <n v="22950"/>
    <m/>
    <s v="AJUSTE COMPLEMENTARIO POR REVALORIZACION SALDOS DE ACTIVOS DE RESERVA Y OBLIGACIONES MONEDA EXTRANJERA (DOLARES) Saldo MO = -26693827.81 ;Bs/Mo: 6.86000000000 ;Saldo Bs: -183119658.79"/>
    <m/>
    <m/>
    <m/>
    <m/>
    <n v="0"/>
    <n v="0"/>
    <n v="0.01"/>
    <n v="0"/>
    <s v="NO_CONCILIADO"/>
    <m/>
    <m/>
  </r>
  <r>
    <x v="0"/>
    <m/>
    <x v="0"/>
    <x v="17"/>
    <s v="S10527910002"/>
    <s v="RVL"/>
    <n v="22955"/>
    <m/>
    <s v="AJUSTE COMPLEMENTARIO POR REVALORIZACION SALDOS DE ACTIVOS DE RESERVA Y OBLIGACIONES MONEDA EXTRANJERA (DOLARES) Saldo MO = -16315587.47 ;Bs/Mo: 6.86000000000 ;Saldo Bs: -111924930.05"/>
    <m/>
    <m/>
    <m/>
    <m/>
    <n v="0"/>
    <n v="0"/>
    <n v="0.01"/>
    <n v="0"/>
    <s v="NO_CONCILIADO"/>
    <m/>
    <m/>
  </r>
  <r>
    <x v="0"/>
    <m/>
    <x v="0"/>
    <x v="18"/>
    <s v="S10527910003"/>
    <s v="RVL"/>
    <n v="22959"/>
    <m/>
    <s v="AJUSTE COMPLEMENTARIO POR REVALORIZACION SALDOS DE ACTIVOS DE RESERVA Y OBLIGACIONES MONEDA EXTRANJERA (DOLARES) Saldo MO = -13403694.54 ;Bs/Mo: 6.86000000000 ;Saldo Bs: -91949344.56"/>
    <m/>
    <m/>
    <m/>
    <m/>
    <n v="0"/>
    <n v="0"/>
    <n v="0.02"/>
    <n v="0"/>
    <s v="NO_CONCILIADO"/>
    <m/>
    <m/>
  </r>
  <r>
    <x v="0"/>
    <m/>
    <x v="0"/>
    <x v="19"/>
    <s v="D00229070009"/>
    <s v="RVL"/>
    <n v="22963"/>
    <m/>
    <s v="AJUSTE COMPLEMENTARIO POR REVALORIZACION SALDOS DE ACTIVOS DE RESERVA Y OBLIGACIONES MONEDA EXTRANJERA (DOLARES) Saldo MO = -13393949.02 ;Bs/Mo: 6.86000000000 ;Saldo Bs: -91882490.27"/>
    <m/>
    <m/>
    <m/>
    <m/>
    <n v="0"/>
    <n v="0"/>
    <n v="0"/>
    <n v="0.01"/>
    <s v="NO_CONCILIADO"/>
    <m/>
    <m/>
  </r>
  <r>
    <x v="0"/>
    <m/>
    <x v="0"/>
    <x v="20"/>
    <s v="D00229110011"/>
    <s v="RVL"/>
    <n v="22967"/>
    <m/>
    <s v="AJUSTE COMPLEMENTARIO POR REVALORIZACION SALDOS DE ACTIVOS DE RESERVA Y OBLIGACIONES MONEDA EXTRANJERA (DOLARES) Saldo MO = -6163002.78 ;Bs/Mo: 6.86000000000 ;Saldo Bs: -42278199.08"/>
    <m/>
    <m/>
    <m/>
    <m/>
    <n v="0"/>
    <n v="0"/>
    <n v="0.01"/>
    <n v="0"/>
    <s v="NO_CONCILIADO"/>
    <m/>
    <m/>
  </r>
  <r>
    <x v="0"/>
    <m/>
    <x v="0"/>
    <x v="21"/>
    <s v="D00229160012"/>
    <s v="RVL"/>
    <n v="22972"/>
    <m/>
    <s v="AJUSTE COMPLEMENTARIO POR REVALORIZACION SALDOS DE ACTIVOS DE RESERVA Y OBLIGACIONES MONEDA EXTRANJERA (DOLARES) Saldo MO = -6228737.33 ;Bs/Mo: 6.86000000000 ;Saldo Bs: -42729138.07"/>
    <m/>
    <m/>
    <m/>
    <m/>
    <n v="0"/>
    <n v="0"/>
    <n v="0"/>
    <n v="0.01"/>
    <s v="NO_CONCILIADO"/>
    <m/>
    <m/>
  </r>
  <r>
    <x v="0"/>
    <m/>
    <x v="0"/>
    <x v="22"/>
    <s v="S10530920001"/>
    <s v="RVL"/>
    <n v="22976"/>
    <m/>
    <s v="AJUSTE COMPLEMENTARIO POR REVALORIZACION SALDOS DE ACTIVOS DE RESERVA Y OBLIGACIONES MONEDA EXTRANJERA (DOLARES) Saldo MO = -32048633.19 ;Bs/Mo: 6.86000000000 ;Saldo Bs: -219853623.69"/>
    <m/>
    <m/>
    <m/>
    <m/>
    <n v="0"/>
    <n v="0"/>
    <n v="0.01"/>
    <n v="0"/>
    <s v="NO_CONCILIADO"/>
    <m/>
    <m/>
  </r>
  <r>
    <x v="0"/>
    <m/>
    <x v="0"/>
    <x v="23"/>
    <s v="S10530920004"/>
    <s v="RVL"/>
    <n v="22980"/>
    <m/>
    <s v="AJUSTE COMPLEMENTARIO POR REVALORIZACION SALDOS DE ACTIVOS DE RESERVA Y OBLIGACIONES MONEDA EXTRANJERA (DOLARES) Saldo MO = -32265069.86 ;Bs/Mo: 6.86000000000 ;Saldo Bs: -221338379.23"/>
    <m/>
    <m/>
    <m/>
    <m/>
    <n v="0"/>
    <n v="0"/>
    <n v="0"/>
    <n v="0.01"/>
    <s v="NO_CONCILIADO"/>
    <m/>
    <m/>
  </r>
  <r>
    <x v="0"/>
    <m/>
    <x v="0"/>
    <x v="24"/>
    <s v="D00229210012"/>
    <s v="RVL"/>
    <n v="22984"/>
    <m/>
    <s v="AJUSTE COMPLEMENTARIO POR REVALORIZACION SALDOS DE ACTIVOS DE RESERVA Y OBLIGACIONES MONEDA EXTRANJERA (DOLARES) Saldo MO = -10974169.45 ;Bs/Mo: 6.86000000000 ;Saldo Bs: -75282802.42"/>
    <m/>
    <m/>
    <m/>
    <m/>
    <n v="0"/>
    <n v="0"/>
    <n v="0"/>
    <n v="0.01"/>
    <s v="NO_CONCILIADO"/>
    <m/>
    <m/>
  </r>
  <r>
    <x v="0"/>
    <m/>
    <x v="0"/>
    <x v="25"/>
    <s v="G21553500001"/>
    <s v="RVL"/>
    <n v="22988"/>
    <m/>
    <s v="AJUSTE COMPLEMENTARIO POR REVALORIZACION SALDOS DE ACTIVOS DE RESERVA Y OBLIGACIONES MONEDA EXTRANJERA (DOLARES) Saldo MO = -526811.28 ;Bs/Mo: 6.86000000000 ;Saldo Bs: -3613925.39"/>
    <m/>
    <m/>
    <m/>
    <m/>
    <n v="0"/>
    <n v="0"/>
    <n v="0.01"/>
    <n v="0"/>
    <s v="NO_CONCILIADO"/>
    <m/>
    <m/>
  </r>
  <r>
    <x v="0"/>
    <m/>
    <x v="0"/>
    <x v="26"/>
    <s v="D00229290005"/>
    <s v="RVL"/>
    <n v="22992"/>
    <m/>
    <s v="AJUSTE COMPLEMENTARIO POR REVALORIZACION SALDOS DE ACTIVOS DE RESERVA Y OBLIGACIONES MONEDA EXTRANJERA (DOLARES) Saldo MO = -1935523.08 ;Bs/Mo: 6.86000000000 ;Saldo Bs: -13277688.31"/>
    <m/>
    <m/>
    <m/>
    <m/>
    <n v="0"/>
    <n v="0"/>
    <n v="0"/>
    <n v="0.02"/>
    <s v="NO_CONCILIADO"/>
    <m/>
    <m/>
  </r>
  <r>
    <x v="0"/>
    <m/>
    <x v="0"/>
    <x v="27"/>
    <s v="G21576460003"/>
    <s v="RVL"/>
    <n v="23001"/>
    <m/>
    <s v="AJUSTE COMPLEMENTARIO POR REVALORIZACION SALDOS DE ACTIVOS DE RESERVA Y OBLIGACIONES MONEDA EXTRANJERA (DOLARES) Saldo MO = -74649454.71 ;Bs/Mo: 6.86000000000 ;Saldo Bs: -512095259.32"/>
    <m/>
    <m/>
    <m/>
    <m/>
    <n v="0"/>
    <n v="0"/>
    <n v="0.01"/>
    <n v="0"/>
    <s v="NO_CONCILIADO"/>
    <m/>
    <m/>
  </r>
  <r>
    <x v="0"/>
    <m/>
    <x v="0"/>
    <x v="28"/>
    <s v="S10537080002"/>
    <s v="RVL"/>
    <n v="23010"/>
    <m/>
    <s v="AJUSTE COMPLEMENTARIO POR REVALORIZACION SALDOS DE ACTIVOS DE RESERVA Y OBLIGACIONES MONEDA EXTRANJERA (DOLARES) Saldo MO = -19318025.90 ;Bs/Mo: 6.86000000000 ;Saldo Bs: -132521657.68"/>
    <m/>
    <m/>
    <m/>
    <m/>
    <n v="0"/>
    <n v="0"/>
    <n v="0.01"/>
    <n v="0"/>
    <s v="NO_CONCILIADO"/>
    <m/>
    <m/>
  </r>
  <r>
    <x v="0"/>
    <m/>
    <x v="0"/>
    <x v="29"/>
    <s v="D00229420011"/>
    <s v="RVL"/>
    <n v="23018"/>
    <m/>
    <s v="AJUSTE COMPLEMENTARIO POR REVALORIZACION SALDOS DE ACTIVOS DE RESERVA Y OBLIGACIONES MONEDA EXTRANJERA (DOLARES) Saldo MO = -10343619.99 ;Bs/Mo: 6.86000000000 ;Saldo Bs: -70957233.14"/>
    <m/>
    <m/>
    <m/>
    <m/>
    <n v="0"/>
    <n v="0"/>
    <n v="0.01"/>
    <n v="0"/>
    <s v="NO_CONCILIADO"/>
    <m/>
    <m/>
  </r>
  <r>
    <x v="0"/>
    <m/>
    <x v="0"/>
    <x v="30"/>
    <s v="S10537890001"/>
    <s v="RVL"/>
    <n v="23026"/>
    <m/>
    <s v="AJUSTE COMPLEMENTARIO POR REVALORIZACION SALDOS DE ACTIVOS DE RESERVA Y OBLIGACIONES MONEDA EXTRANJERA (DOLARES) Saldo MO = -6993827.97 ;Bs/Mo: 6.86000000000 ;Saldo Bs: -47977659.85"/>
    <m/>
    <m/>
    <m/>
    <m/>
    <n v="0"/>
    <n v="0"/>
    <n v="0"/>
    <n v="0.02"/>
    <s v="NO_CONCILIADO"/>
    <m/>
    <m/>
  </r>
  <r>
    <x v="0"/>
    <m/>
    <x v="0"/>
    <x v="31"/>
    <s v="S10537970001"/>
    <s v="RVL"/>
    <n v="23031"/>
    <m/>
    <s v="AJUSTE COMPLEMENTARIO POR REVALORIZACION SALDOS DE ACTIVOS DE RESERVA Y OBLIGACIONES MONEDA EXTRANJERA (DOLARES) Saldo MO = -7765714.27 ;Bs/Mo: 6.86000000000 ;Saldo Bs: -53272799.90"/>
    <m/>
    <m/>
    <m/>
    <m/>
    <n v="0"/>
    <n v="0"/>
    <n v="0.01"/>
    <n v="0"/>
    <s v="NO_CONCILIADO"/>
    <m/>
    <m/>
  </r>
  <r>
    <x v="0"/>
    <m/>
    <x v="0"/>
    <x v="32"/>
    <s v="D00229460010"/>
    <s v="RVL"/>
    <n v="23035"/>
    <m/>
    <s v="AJUSTE COMPLEMENTARIO POR REVALORIZACION SALDOS DE ACTIVOS DE RESERVA Y OBLIGACIONES MONEDA EXTRANJERA (DOLARES) Saldo MO = -5372951.59 ;Bs/Mo: 6.86000000000 ;Saldo Bs: -36858447.90"/>
    <m/>
    <m/>
    <m/>
    <m/>
    <n v="0"/>
    <n v="0"/>
    <n v="0"/>
    <n v="0.01"/>
    <s v="NO_CONCILIADO"/>
    <m/>
    <m/>
  </r>
  <r>
    <x v="0"/>
    <m/>
    <x v="0"/>
    <x v="33"/>
    <s v="G21641450002"/>
    <s v="RVL"/>
    <n v="23045"/>
    <m/>
    <s v="AJUSTE COMPLEMENTARIO POR REVALORIZACION SALDOS DE ACTIVOS DE RESERVA Y OBLIGACIONES MONEDA EXTRANJERA (DOLARES) Saldo MO = -8876008.86 ;Bs/Mo: 6.86000000000 ;Saldo Bs: -60889420.77"/>
    <m/>
    <m/>
    <m/>
    <m/>
    <n v="0"/>
    <n v="0"/>
    <n v="0"/>
    <n v="0.01"/>
    <s v="NO_CONCILIADO"/>
    <m/>
    <m/>
  </r>
  <r>
    <x v="2"/>
    <m/>
    <x v="2"/>
    <x v="34"/>
    <s v="D00229500008"/>
    <s v="NTI"/>
    <n v="17143"/>
    <m/>
    <s v="PAGO A BID PRÉSTAMO 3822/BL-BO VCTO. 15-03-2023 POR CUENTA DE TGN , NTI. 017143 VALOR 15-03-2023 CAPITAL USD 561.371,88 INTERESES USD 513.477,24 COMISIONES USD 15.998,90 CTA. 5970 CUENTA UNICA DEL TESORO DOLARES AMERICANOS LIB. 00099021001"/>
    <m/>
    <m/>
    <m/>
    <m/>
    <n v="1090848.02"/>
    <n v="0"/>
    <n v="7483217.4199999999"/>
    <n v="0"/>
    <s v="NO_CONCILIADO"/>
    <m/>
    <m/>
  </r>
  <r>
    <x v="0"/>
    <m/>
    <x v="0"/>
    <x v="34"/>
    <s v="G21653760003"/>
    <s v="RVL"/>
    <n v="23061"/>
    <m/>
    <s v="AJUSTE COMPLEMENTARIO POR REVALORIZACION SALDOS DE ACTIVOS DE RESERVA Y OBLIGACIONES MONEDA EXTRANJERA (DOLARES) Saldo MO = -3681206.79 ;Bs/Mo: 6.86000000000 ;Saldo Bs: -25253078.62"/>
    <m/>
    <m/>
    <m/>
    <m/>
    <n v="0"/>
    <n v="0"/>
    <n v="0.04"/>
    <n v="0"/>
    <s v="NO_CONCILIADO"/>
    <m/>
    <m/>
  </r>
  <r>
    <x v="0"/>
    <m/>
    <x v="0"/>
    <x v="35"/>
    <s v="D00229550010"/>
    <s v="RVL"/>
    <n v="23065"/>
    <m/>
    <s v="AJUSTE COMPLEMENTARIO POR REVALORIZACION SALDOS DE ACTIVOS DE RESERVA Y OBLIGACIONES MONEDA EXTRANJERA (DOLARES) Saldo MO = -13795749.99 ;Bs/Mo: 6.86000000000 ;Saldo Bs: -94638844.94"/>
    <m/>
    <m/>
    <m/>
    <m/>
    <n v="0"/>
    <n v="0"/>
    <n v="0.01"/>
    <n v="0"/>
    <s v="NO_CONCILIADO"/>
    <m/>
    <m/>
  </r>
  <r>
    <x v="0"/>
    <m/>
    <x v="0"/>
    <x v="36"/>
    <s v="D00229590014"/>
    <s v="RVL"/>
    <n v="23069"/>
    <m/>
    <s v="AJUSTE COMPLEMENTARIO POR REVALORIZACION SALDOS DE ACTIVOS DE RESERVA Y OBLIGACIONES MONEDA EXTRANJERA (DOLARES) Saldo MO = -9641267.69 ;Bs/Mo: 6.86000000000 ;Saldo Bs: -66139096.36"/>
    <m/>
    <m/>
    <m/>
    <m/>
    <n v="0"/>
    <n v="0"/>
    <n v="0.01"/>
    <n v="0"/>
    <s v="NO_CONCILIADO"/>
    <m/>
    <m/>
  </r>
  <r>
    <x v="0"/>
    <m/>
    <x v="0"/>
    <x v="37"/>
    <s v="D00229630011"/>
    <s v="RVL"/>
    <n v="23097"/>
    <m/>
    <s v="AJUSTE COMPLEMENTARIO POR REVALORIZACION SALDOS DE ACTIVOS DE RESERVA Y OBLIGACIONES MONEDA EXTRANJERA (DOLARES) Saldo MO = -143648714.88 ;Bs/Mo: 6.86000000000 ;Saldo Bs: -985430184.07"/>
    <m/>
    <m/>
    <m/>
    <m/>
    <n v="0"/>
    <n v="0"/>
    <n v="0"/>
    <n v="0.01"/>
    <s v="NO_CONCILIADO"/>
    <m/>
    <m/>
  </r>
  <r>
    <x v="0"/>
    <m/>
    <x v="0"/>
    <x v="38"/>
    <s v="D00229670013"/>
    <s v="RVL"/>
    <n v="23104"/>
    <m/>
    <s v="AJUSTE COMPLEMENTARIO POR REVALORIZACION SALDOS DE ACTIVOS DE RESERVA Y OBLIGACIONES MONEDA EXTRANJERA (DOLARES) Saldo MO = -128924032.21 ;Bs/Mo: 6.86000000000 ;Saldo Bs: -884418860.95"/>
    <m/>
    <m/>
    <m/>
    <m/>
    <n v="0"/>
    <n v="0"/>
    <n v="0"/>
    <n v="0.01"/>
    <s v="NO_CONCILIADO"/>
    <m/>
    <m/>
  </r>
  <r>
    <x v="0"/>
    <m/>
    <x v="0"/>
    <x v="39"/>
    <s v="D00229720012"/>
    <s v="RVL"/>
    <n v="23108"/>
    <m/>
    <s v="AJUSTE COMPLEMENTARIO POR REVALORIZACION SALDOS DE ACTIVOS DE RESERVA Y OBLIGACIONES MONEDA EXTRANJERA (DOLARES) Saldo MO = -130314182.22 ;Bs/Mo: 6.86000000000 ;Saldo Bs: -893955290.04"/>
    <m/>
    <m/>
    <m/>
    <m/>
    <n v="0"/>
    <n v="0"/>
    <n v="0.01"/>
    <n v="0"/>
    <s v="NO_CONCILIADO"/>
    <m/>
    <m/>
  </r>
  <r>
    <x v="0"/>
    <m/>
    <x v="0"/>
    <x v="40"/>
    <s v="G21737730001"/>
    <s v="RVL"/>
    <n v="23117"/>
    <m/>
    <s v="AJUSTE COMPLEMENTARIO POR REVALORIZACION SALDOS DE ACTIVOS DE RESERVA Y OBLIGACIONES MONEDA EXTRANJERA (DOLARES) Saldo MO = -127816215.53 ;Bs/Mo: 6.86000000000 ;Saldo Bs: -876819238.55"/>
    <m/>
    <m/>
    <m/>
    <m/>
    <n v="0"/>
    <n v="0"/>
    <n v="0.01"/>
    <n v="0"/>
    <s v="NO_CONCILIADO"/>
    <m/>
    <m/>
  </r>
  <r>
    <x v="3"/>
    <m/>
    <x v="3"/>
    <x v="41"/>
    <s v="G21737700001"/>
    <s v="CRV"/>
    <n v="1057667"/>
    <m/>
    <s v="||REGULARIZACION DE NUESTRA OPERACION NRO.1054808 DE FECHA 22/2/2023 EN ATENCION A CORREO ELECTRONICO Y NOTA ABEN/DGE/NE/N°447/2023 DE FECHA 29/3/2023 (HRE-TGL-5384) POR LA AGENCIA BOLIVIANA DE ENERGIA NUCLEAR. A LA LIBRETA N°00099021001 TGN-RECURSOS ORDINARIOS, P/CUENTA DE JSC RUSATOM SERVICE BRANCH IN BG."/>
    <m/>
    <m/>
    <m/>
    <m/>
    <n v="0"/>
    <n v="45873.95"/>
    <n v="0"/>
    <n v="314695.3"/>
    <s v="NO_CONCILIADO"/>
    <m/>
    <m/>
  </r>
  <r>
    <x v="2"/>
    <m/>
    <x v="2"/>
    <x v="42"/>
    <s v="G21737710001"/>
    <s v="NTI"/>
    <n v="17199"/>
    <m/>
    <s v="PAGO A CAF PRÉSTAMO CFA010253 VCTO. 04-04-2023 POR CUENTA DE TGN , NTI. 017199 VALOR 04-04-2023 CAPITAL USD 199.409,09 INTERESES USD 126.642,52 CTA. 5970 CUENTA UNICA DEL TESORO DOLARES AMERICANOS LIB. 00099021001"/>
    <m/>
    <m/>
    <m/>
    <m/>
    <n v="326051.61"/>
    <n v="0"/>
    <n v="2236714.04"/>
    <n v="0"/>
    <s v="NO_CONCILIADO"/>
    <m/>
    <m/>
  </r>
  <r>
    <x v="0"/>
    <m/>
    <x v="0"/>
    <x v="42"/>
    <s v="G21737720001"/>
    <s v="RVL"/>
    <n v="23135"/>
    <m/>
    <s v="AJUSTE COMPLEMENTARIO POR REVALORIZACION SALDOS DE ACTIVOS DE RESERVA Y OBLIGACIONES MONEDA EXTRANJERA (DOLARES) Saldo MO = -140345399.76 ;Bs/Mo: 6.86000000000 ;Saldo Bs: -962769442.36"/>
    <m/>
    <m/>
    <m/>
    <m/>
    <n v="0"/>
    <n v="0"/>
    <n v="0.01"/>
    <n v="0"/>
    <s v="NO_CONCILIADO"/>
    <m/>
    <m/>
  </r>
  <r>
    <x v="4"/>
    <m/>
    <x v="4"/>
    <x v="43"/>
    <s v="G21739200001"/>
    <s v="DVD"/>
    <n v="18010"/>
    <m/>
    <s v="TRANSFERENCIA DE FONDOS AL EXTERIOR A SOLICITUD DE AUTORIDAD DE SUPERVISION DEL SISTEMA FINANCIERO SEGUN SOLICITUD 18010 REF: PAGO MEMBRESIA 2023 IOSCO, BANKINTER, C/ALCALA N.181, 28009, M.E., CTA.IBAN ES8701280089050100033855, SWIFT BKBKESMMXXX EUROS19.216.- EQUIVALENTES 21.053,11 USD LIB. 00099021001 TGN-RECURSOS ORDINARIOS-DOLARES AMERICANOS (5970) POR DIFERENCIAL CAMBIARIO"/>
    <m/>
    <m/>
    <m/>
    <m/>
    <n v="219.14"/>
    <n v="0"/>
    <n v="1503.3"/>
    <n v="0"/>
    <s v="NO_CONCILIADO"/>
    <m/>
    <m/>
  </r>
  <r>
    <x v="5"/>
    <m/>
    <x v="5"/>
    <x v="44"/>
    <s v="D00229760016"/>
    <s v="DVD"/>
    <n v="18008"/>
    <m/>
    <s v="TRANSFERENCIA DE FONDOS AL EXTERIOR A SOLICITUD DE MINISTERIO DE EDUCACION SEGUN SOLICITUD 18008 REF: TRANSF A FAVOR DE LA UNIVERSIDAD CURTIN AUSTRALIA POR CONCEPTO DE PAGO DE COLEGIATURA PRIMER SEMESTRE GESTION 2023 DE BECARIO CHRISTIAN FABIAN CENTELLAS ASLLANI QUIEN CURSA LA MAESTRIA EN CIENCIA GE LIB. 00099021001 TGN-RECURSOS ORDINARIOS-DOLARES AMERICANOS (5970) POR DIFERENCIAL CAMBIARIO"/>
    <m/>
    <m/>
    <m/>
    <m/>
    <n v="257.79000000000002"/>
    <n v="0"/>
    <n v="1768.44"/>
    <n v="0"/>
    <s v="NO_CONCILIADO"/>
    <m/>
    <m/>
  </r>
  <r>
    <x v="0"/>
    <m/>
    <x v="0"/>
    <x v="44"/>
    <s v="D00229800011"/>
    <s v="RVL"/>
    <n v="23143"/>
    <m/>
    <s v="AJUSTE COMPLEMENTARIO POR REVALORIZACION SALDOS DE ACTIVOS DE RESERVA Y OBLIGACIONES MONEDA EXTRANJERA (DOLARES) Saldo MO = -141435785.08 ;Bs/Mo: 6.86000000000 ;Saldo Bs: -970249485.66"/>
    <m/>
    <m/>
    <m/>
    <m/>
    <n v="0"/>
    <n v="0"/>
    <n v="0.01"/>
    <n v="0"/>
    <s v="NO_CONCILIADO"/>
    <m/>
    <m/>
  </r>
  <r>
    <x v="0"/>
    <m/>
    <x v="0"/>
    <x v="45"/>
    <s v="D00229840011"/>
    <s v="RVL"/>
    <n v="23148"/>
    <m/>
    <s v="AJUSTE COMPLEMENTARIO POR REVALORIZACION SALDOS DE ACTIVOS DE RESERVA Y OBLIGACIONES MONEDA EXTRANJERA (DOLARES) Saldo MO = -144520259.27 ;Bs/Mo: 6.86000000000 ;Saldo Bs: -991408978.60"/>
    <m/>
    <m/>
    <m/>
    <m/>
    <n v="0"/>
    <n v="0"/>
    <n v="0.01"/>
    <n v="0"/>
    <s v="NO_CONCILIADO"/>
    <m/>
    <m/>
  </r>
  <r>
    <x v="6"/>
    <m/>
    <x v="6"/>
    <x v="46"/>
    <s v="G21783880001"/>
    <s v="CRV"/>
    <n v="2232877"/>
    <m/>
    <s v="TRANSFERENCIA RECIBIDA DEL EXTERIOR SEGÚN MENSAJES SWIFT Nos. 5644-5643 (REM.EXT.) DE FECHA 11-04-2023 POR DESEMBOLSO DE IDA PRÉSTAMO 4923-BO ABC040 LIBRETA N° 00291014336 ABC-US AIF 4923 CARRET. NAC. E INFRAESTRUCTURA AEROPORTUARIA"/>
    <m/>
    <m/>
    <m/>
    <m/>
    <n v="0"/>
    <n v="2222320"/>
    <n v="0"/>
    <n v="15245115.199999999"/>
    <s v="NO_CONCILIADO"/>
    <m/>
    <m/>
  </r>
  <r>
    <x v="0"/>
    <m/>
    <x v="0"/>
    <x v="46"/>
    <s v="S10548230001"/>
    <s v="RVL"/>
    <n v="23153"/>
    <m/>
    <s v="AJUSTE COMPLEMENTARIO POR REVALORIZACION SALDOS DE ACTIVOS DE RESERVA Y OBLIGACIONES MONEDA EXTRANJERA (DOLARES) Saldo MO = -149909375.08 ;Bs/Mo: 6.86000000000 ;Saldo Bs: -1028378313.03"/>
    <m/>
    <m/>
    <m/>
    <m/>
    <n v="0"/>
    <n v="0"/>
    <n v="0"/>
    <n v="0.02"/>
    <s v="NO_CONCILIADO"/>
    <m/>
    <m/>
  </r>
  <r>
    <x v="0"/>
    <m/>
    <x v="0"/>
    <x v="47"/>
    <s v="D00229880012"/>
    <s v="RVL"/>
    <n v="23157"/>
    <m/>
    <s v="AJUSTE COMPLEMENTARIO POR REVALORIZACION SALDOS DE ACTIVOS DE RESERVA Y OBLIGACIONES MONEDA EXTRANJERA (DOLARES) Saldo MO = -148308890.00 ;Bs/Mo: 6.86000000000 ;Saldo Bs: -1017398985.42"/>
    <m/>
    <m/>
    <m/>
    <m/>
    <n v="0"/>
    <n v="0"/>
    <n v="0.02"/>
    <n v="0"/>
    <s v="NO_CONCILIADO"/>
    <m/>
    <m/>
  </r>
  <r>
    <x v="6"/>
    <m/>
    <x v="6"/>
    <x v="48"/>
    <s v="D00229920015"/>
    <s v="CRV"/>
    <n v="2235737"/>
    <m/>
    <s v="TRANSFERENCIA RECIBIDA DEL EXTERIOR SEGÚN MENSAJES SWIFT Nos. 5826-5825 (REM.EXT.) DE FECHA 13-04-2023 POR DESEMBOLSO DE BIRF PRÉSTAMO 8552-BO 33 LIBRETA N° 00291014371 ABC-USD-8552-BO.PROY. DESARROLLO DE CAPACIDADES EN EL SECTOR VIAL"/>
    <m/>
    <m/>
    <m/>
    <m/>
    <n v="0"/>
    <n v="4255762.97"/>
    <n v="0"/>
    <n v="29194533.969999999"/>
    <s v="NO_CONCILIADO"/>
    <m/>
    <m/>
  </r>
  <r>
    <x v="0"/>
    <m/>
    <x v="0"/>
    <x v="48"/>
    <s v="G21818620003"/>
    <s v="RVL"/>
    <n v="23161"/>
    <m/>
    <s v="AJUSTE COMPLEMENTARIO POR REVALORIZACION SALDOS DE ACTIVOS DE RESERVA Y OBLIGACIONES MONEDA EXTRANJERA (DOLARES) Saldo MO = -152775195.44 ;Bs/Mo: 6.86000000000 ;Saldo Bs: -1048037840.73"/>
    <m/>
    <m/>
    <m/>
    <m/>
    <n v="0"/>
    <n v="0"/>
    <n v="0.01"/>
    <n v="0"/>
    <s v="NO_CONCILIADO"/>
    <m/>
    <m/>
  </r>
  <r>
    <x v="6"/>
    <m/>
    <x v="6"/>
    <x v="49"/>
    <s v="S10552080001"/>
    <s v="CRV"/>
    <n v="1795991"/>
    <m/>
    <s v="NUMERO DE LIBRETACUT: 00291012001 OPERACIÓN E46 TRANSFERENCIA DEL SISTEMA FINANCIERO POR CUENTA DE TERCEROS A LA CUT EN DOLARES AMERICANOS PARA ABONO A LA CUENTA UNICA DEL TESORO CUT 5970034001 LIBRETA 00291012001 DE ADMINISTRADORA BOLIVIANA DE CARRETERAS A SOLICITUD DE SEGUROS Y REASEGUROS CREDIN"/>
    <m/>
    <m/>
    <m/>
    <m/>
    <n v="0"/>
    <n v="143198.65"/>
    <n v="0"/>
    <n v="982342.74"/>
    <s v="NO_CONCILIADO"/>
    <m/>
    <m/>
  </r>
  <r>
    <x v="6"/>
    <m/>
    <x v="6"/>
    <x v="49"/>
    <s v="G21837290001"/>
    <s v="CRV"/>
    <n v="1796012"/>
    <m/>
    <s v="NUMERO DE LIBRETACUT: 00291012001 OPERACIÓN E46 TRANSFERENCIA DEL SISTEMA FINANCIERO POR CUENTA DE TERCEROS A LA CUT EN DOLARES AMERICANOS PARA ABONO A LA CUENTA UNICA DEL TESORO CUT 5970034001 LIBRETA 00291012001 DE ADMINISTRADORA BOLIVIANA DE CARRETERAS A SOLICITUD DE SEGUROS Y REASEGUROS CREDINF"/>
    <m/>
    <m/>
    <m/>
    <m/>
    <n v="0"/>
    <n v="606801.35"/>
    <n v="0"/>
    <n v="4162657.26"/>
    <s v="NO_CONCILIADO"/>
    <m/>
    <m/>
  </r>
  <r>
    <x v="0"/>
    <m/>
    <x v="0"/>
    <x v="49"/>
    <s v="D00230010013"/>
    <s v="RVL"/>
    <n v="23166"/>
    <m/>
    <s v="AJUSTE COMPLEMENTARIO POR REVALORIZACION SALDOS DE ACTIVOS DE RESERVA Y OBLIGACIONES MONEDA EXTRANJERA (DOLARES) Saldo MO = -154391403.01 ;Bs/Mo: 6.86000000000 ;Saldo Bs: -1059125024.64"/>
    <m/>
    <m/>
    <m/>
    <m/>
    <n v="0"/>
    <n v="0"/>
    <n v="0"/>
    <n v="0.01"/>
    <s v="NO_CONCILIADO"/>
    <m/>
    <m/>
  </r>
  <r>
    <x v="2"/>
    <m/>
    <x v="2"/>
    <x v="50"/>
    <s v="D00230100011"/>
    <s v="NTI"/>
    <n v="17248"/>
    <m/>
    <s v="PAGO A BID PRÉSTAMO 4643/BL-BO VCTO. 15-04-2023 POR CUENTA DE TGN , NTI. 017248 VALOR 17-04-2023 INTERESES USD 2.105,38 COMISIONES USD 25.181,15 CTA. 5970 CUENTA UNICA DEL TESORO DOLARES AMERICANOS LIB. 00099021001"/>
    <m/>
    <m/>
    <m/>
    <m/>
    <n v="27286.53"/>
    <n v="0"/>
    <n v="187185.6"/>
    <n v="0"/>
    <s v="NO_CONCILIADO"/>
    <m/>
    <m/>
  </r>
  <r>
    <x v="2"/>
    <m/>
    <x v="2"/>
    <x v="50"/>
    <s v="G21883000002"/>
    <s v="NTI"/>
    <n v="17236"/>
    <m/>
    <s v="PAGO A BID PRÉSTAMO 3725/BL-BO VCTO. 15-04-2023 POR CUENTA DE TGN , NTI. 017236 VALOR 17-04-2023 INTERESES USD 1.181,09 CTA. 5970 CUENTA UNICA DEL TESORO DOLARES AMERICANOS LIB. 00099021001"/>
    <m/>
    <m/>
    <m/>
    <m/>
    <n v="1181.0899999999999"/>
    <n v="0"/>
    <n v="8102.28"/>
    <n v="0"/>
    <s v="NO_CONCILIADO"/>
    <m/>
    <m/>
  </r>
  <r>
    <x v="2"/>
    <m/>
    <x v="2"/>
    <x v="50"/>
    <s v="G21886640002"/>
    <s v="NTI"/>
    <n v="17233"/>
    <m/>
    <s v="PAGO A BID PRÉSTAMO 3725/BL-BO VCTO. 15-04-2023 POR CUENTA DE TGN , NTI. 017233 VALOR 17-04-2023 INTERESES USD 107.376,31 COMISIONES USD 155,90 CTA. 5970 CUENTA UNICA DEL TESORO DOLARES AMERICANOS LIB. 00099021001"/>
    <m/>
    <m/>
    <m/>
    <m/>
    <n v="107532.21"/>
    <n v="0"/>
    <n v="737670.96"/>
    <n v="0"/>
    <s v="NO_CONCILIADO"/>
    <m/>
    <m/>
  </r>
  <r>
    <x v="2"/>
    <m/>
    <x v="2"/>
    <x v="50"/>
    <s v="O20965670002"/>
    <s v="NTI"/>
    <n v="17253"/>
    <m/>
    <s v="PAGO A IDA PRÉSTAMO 6248-BO VCTO. 15-04-2023 POR CUENTA DE TGN , NTI. 017253 VALOR 17-04-2023 INTERESES USD 78.678,60 COMISIONES USD 56.569,60 CTA. 5970 CUENTA UNICA DEL TESORO DOLARES AMERICANOS LIB. 00099021001"/>
    <m/>
    <m/>
    <m/>
    <m/>
    <n v="135248.20000000001"/>
    <n v="0"/>
    <n v="927802.65"/>
    <n v="0"/>
    <s v="NO_CONCILIADO"/>
    <m/>
    <m/>
  </r>
  <r>
    <x v="6"/>
    <m/>
    <x v="6"/>
    <x v="50"/>
    <s v="G21901190002"/>
    <s v="CRV"/>
    <n v="1797080"/>
    <m/>
    <s v="NUMERO DE LIBRETACUT: 00291012001 OPERACIÓN E46 TRANSFERENCIA DEL SISTEMA FINANCIERO POR CUENTA DE TERCEROS A LA CUT EN DOLARES AMERICANOS traspaso segun carta cite TES 147.2023"/>
    <m/>
    <m/>
    <m/>
    <m/>
    <n v="0"/>
    <n v="1000000"/>
    <n v="0"/>
    <n v="6860000"/>
    <s v="NO_CONCILIADO"/>
    <m/>
    <m/>
  </r>
  <r>
    <x v="0"/>
    <m/>
    <x v="0"/>
    <x v="50"/>
    <s v="G21901210002"/>
    <s v="RVL"/>
    <n v="23175"/>
    <m/>
    <s v="AJUSTE COMPLEMENTARIO POR REVALORIZACION SALDOS DE ACTIVOS DE RESERVA Y OBLIGACIONES MONEDA EXTRANJERA (DOLARES) Saldo MO = -134989887.53 ;Bs/Mo: 6.86000000000 ;Saldo Bs: -926030628.49"/>
    <m/>
    <m/>
    <m/>
    <m/>
    <n v="0"/>
    <n v="0"/>
    <n v="0.03"/>
    <n v="0"/>
    <s v="NO_CONCILIADO"/>
    <m/>
    <m/>
  </r>
  <r>
    <x v="0"/>
    <m/>
    <x v="0"/>
    <x v="51"/>
    <s v="G21903310002"/>
    <s v="RVL"/>
    <n v="23180"/>
    <m/>
    <s v="AJUSTE COMPLEMENTARIO POR REVALORIZACION SALDOS DE ACTIVOS DE RESERVA Y OBLIGACIONES MONEDA EXTRANJERA (DOLARES) Saldo MO = -128961209.20 ;Bs/Mo: 6.86000000000 ;Saldo Bs: -884673895.12"/>
    <m/>
    <m/>
    <m/>
    <m/>
    <n v="0"/>
    <n v="0"/>
    <n v="0.01"/>
    <n v="0"/>
    <s v="NO_CONCILIADO"/>
    <m/>
    <m/>
  </r>
  <r>
    <x v="6"/>
    <m/>
    <x v="6"/>
    <x v="52"/>
    <s v="D00230180012"/>
    <s v="CRV"/>
    <n v="1798321"/>
    <m/>
    <s v="NUMERO DE LIBRETACUT: 00291012001 OPERACIÓN E46 TRANSFERENCIA DEL SISTEMA FINANCIERO POR CUENTA DE TERCEROS A LA CUT EN DOLARES AMERICANOS traspaso segun carta cite TES 151.2023"/>
    <m/>
    <m/>
    <m/>
    <m/>
    <n v="0"/>
    <n v="500000"/>
    <n v="0"/>
    <n v="3430000"/>
    <s v="NO_CONCILIADO"/>
    <m/>
    <m/>
  </r>
  <r>
    <x v="0"/>
    <m/>
    <x v="0"/>
    <x v="52"/>
    <s v="G21919920002"/>
    <s v="RVL"/>
    <n v="23184"/>
    <m/>
    <s v="AJUSTE COMPLEMENTARIO POR REVALORIZACION SALDOS DE ACTIVOS DE RESERVA Y OBLIGACIONES MONEDA EXTRANJERA (DOLARES) Saldo MO = -132694044.14 ;Bs/Mo: 6.86000000000 ;Saldo Bs: -910281142.79"/>
    <m/>
    <m/>
    <m/>
    <m/>
    <n v="0"/>
    <n v="0"/>
    <n v="0"/>
    <n v="0.01"/>
    <s v="NO_CONCILIADO"/>
    <m/>
    <m/>
  </r>
  <r>
    <x v="0"/>
    <m/>
    <x v="0"/>
    <x v="53"/>
    <s v="G21919940002"/>
    <s v="RVL"/>
    <n v="23188"/>
    <m/>
    <s v="AJUSTE COMPLEMENTARIO POR REVALORIZACION SALDOS DE ACTIVOS DE RESERVA Y OBLIGACIONES MONEDA EXTRANJERA (DOLARES) Saldo MO = -113752729.86 ;Bs/Mo: 6.86000000000 ;Saldo Bs: -780343726.83"/>
    <m/>
    <m/>
    <m/>
    <m/>
    <n v="0"/>
    <n v="0"/>
    <n v="0"/>
    <n v="0.01"/>
    <s v="NO_CONCILIADO"/>
    <m/>
    <m/>
  </r>
  <r>
    <x v="7"/>
    <m/>
    <x v="7"/>
    <x v="54"/>
    <s v="D00230260010"/>
    <s v="CRV"/>
    <n v="1058891"/>
    <m/>
    <s v="'TRANSFERENCIA'||RECIBIDA DEL EXTERIOR SEGÚN MENSAJES SWIFT NOS. 6475-6471 (REM.EXT.) DE FECHA 21-04-2023 POR DESEMBOLSO DE BID PRÉSTAMO 3091/BL-BO REQ 00017 BO 2023145713 LIBRETA N° 00086057003 MMAYA-$US. PRGO. AGUA Y ALCANT. PERIURBANO FASE II"/>
    <m/>
    <m/>
    <m/>
    <m/>
    <n v="0"/>
    <n v="3106418.52"/>
    <n v="0"/>
    <n v="21310031.050000001"/>
    <s v="NO_CONCILIADO"/>
    <m/>
    <m/>
  </r>
  <r>
    <x v="7"/>
    <m/>
    <x v="7"/>
    <x v="54"/>
    <s v="G21937410002"/>
    <s v="COB"/>
    <n v="1058891"/>
    <m/>
    <s v="'TRANSFERENCIA'||RECIBIDA DEL EXTERIOR SEGÚN MENSAJES SWIFT NOS. 6475-6471 (REM.EXT.) DE FECHA 21-04-2023 POR DESEMBOLSO DE BID PRÉSTAMO 3091/BL-BO REQ 00017 BO 2023145713 LIBRETA N° 00086057003 MMAYA-$US. PRGO. AGUA Y ALCANT. PERIURBANO FASE II REF.: ÚTILES DE ESCRITORIO"/>
    <m/>
    <m/>
    <m/>
    <m/>
    <n v="7.29"/>
    <n v="0"/>
    <n v="50.01"/>
    <n v="0"/>
    <s v="NO_CONCILIADO"/>
    <m/>
    <m/>
  </r>
  <r>
    <x v="0"/>
    <m/>
    <x v="0"/>
    <x v="54"/>
    <s v="G21937430002"/>
    <s v="RVL"/>
    <n v="23193"/>
    <m/>
    <s v="AJUSTE COMPLEMENTARIO POR REVALORIZACION SALDOS DE ACTIVOS DE RESERVA Y OBLIGACIONES MONEDA EXTRANJERA (DOLARES) Saldo MO = -117818544.88 ;Bs/Mo: 6.86000000000 ;Saldo Bs: -808235217.89"/>
    <m/>
    <m/>
    <m/>
    <m/>
    <n v="0"/>
    <n v="0"/>
    <n v="0.01"/>
    <n v="0"/>
    <s v="NO_CONCILIADO"/>
    <m/>
    <m/>
  </r>
  <r>
    <x v="0"/>
    <m/>
    <x v="0"/>
    <x v="55"/>
    <s v="S10558470001"/>
    <s v="RVL"/>
    <n v="23201"/>
    <m/>
    <s v="AJUSTE COMPLEMENTARIO POR REVALORIZACION SALDOS DE ACTIVOS DE RESERVA Y OBLIGACIONES MONEDA EXTRANJERA (DOLARES) Saldo MO = -110107920.40 ;Bs/Mo: 6.86000000000 ;Saldo Bs: -755340333.97"/>
    <m/>
    <m/>
    <m/>
    <m/>
    <n v="0"/>
    <n v="0"/>
    <n v="0.03"/>
    <n v="0"/>
    <s v="NO_CONCILIADO"/>
    <m/>
    <m/>
  </r>
  <r>
    <x v="0"/>
    <m/>
    <x v="0"/>
    <x v="56"/>
    <s v="D00230310012"/>
    <s v="RVL"/>
    <n v="23205"/>
    <m/>
    <s v="AJUSTE COMPLEMENTARIO POR REVALORIZACION SALDOS DE ACTIVOS DE RESERVA Y OBLIGACIONES MONEDA EXTRANJERA (DOLARES) Saldo MO = -110155377.75 ;Bs/Mo: 6.86000000000 ;Saldo Bs: -755665891.39"/>
    <m/>
    <m/>
    <m/>
    <m/>
    <n v="0"/>
    <n v="0"/>
    <n v="0.02"/>
    <n v="0"/>
    <s v="NO_CONCILIADO"/>
    <m/>
    <m/>
  </r>
  <r>
    <x v="8"/>
    <m/>
    <x v="8"/>
    <x v="57"/>
    <s v="G21951780002"/>
    <s v="CRV"/>
    <n v="1059302"/>
    <m/>
    <s v="||TRANSFERENCIA DE FONDOS S/G.CITE: MEFP/VTCP/DGPOT/UPCFTGN/N°659/2023 DE LA FECHA DEL MIN.DE ECONOMIA Y FINANZAS PUBLICAS.(HRE-TSO-672) Y CORREO ELECTRONICO DE LA FECHA REMITIDO POR YACIMIENTOS PETROLIFEROS FISCALES BOLIVIANOS. ABONO A LA LIBRETA N°00513012005 YPFB - OPERACIONES EXTRAORDINARIAS USD."/>
    <m/>
    <m/>
    <m/>
    <m/>
    <n v="0"/>
    <n v="74852801"/>
    <n v="0"/>
    <n v="513490214.86000001"/>
    <s v="NO_CONCILIADO"/>
    <m/>
    <m/>
  </r>
  <r>
    <x v="6"/>
    <m/>
    <x v="6"/>
    <x v="57"/>
    <s v="G21951760002"/>
    <s v="CRV"/>
    <n v="1803711"/>
    <m/>
    <s v="NUMERO DE LIBRETACUT: 00291012001 OPERACIÓN E46 TRANSFERENCIA DEL SISTEMA FINANCIERO POR CUENTA DE TERCEROS A LA CUT EN DOLARES AMERICANOS traspaso segun carta cite TES 168.2023"/>
    <m/>
    <m/>
    <m/>
    <m/>
    <n v="0"/>
    <n v="313161.17"/>
    <n v="0"/>
    <n v="2148285.63"/>
    <s v="NO_CONCILIADO"/>
    <m/>
    <m/>
  </r>
  <r>
    <x v="0"/>
    <m/>
    <x v="0"/>
    <x v="57"/>
    <s v="G21953130002"/>
    <s v="RVL"/>
    <n v="23216"/>
    <m/>
    <s v="AJUSTE COMPLEMENTARIO POR REVALORIZACION SALDOS DE ACTIVOS DE RESERVA Y OBLIGACIONES MONEDA EXTRANJERA (DOLARES) Saldo MO = -111810642.90 ;Bs/Mo: 6.86000000000 ;Saldo Bs: -767021010.30"/>
    <m/>
    <m/>
    <m/>
    <m/>
    <n v="0"/>
    <n v="0"/>
    <n v="0.01"/>
    <n v="0"/>
    <s v="NO_CONCILIADO"/>
    <m/>
    <m/>
  </r>
  <r>
    <x v="0"/>
    <m/>
    <x v="0"/>
    <x v="58"/>
    <s v="D00230350010"/>
    <s v="RVL"/>
    <n v="23221"/>
    <m/>
    <s v="AJUSTE COMPLEMENTARIO POR REVALORIZACION SALDOS DE ACTIVOS DE RESERVA Y OBLIGACIONES MONEDA EXTRANJERA (DOLARES) Saldo MO = -178829310.63 ;Bs/Mo: 6.86000000000 ;Saldo Bs: -1226769070.93"/>
    <m/>
    <m/>
    <m/>
    <m/>
    <n v="0"/>
    <n v="0"/>
    <n v="0.01"/>
    <n v="0"/>
    <s v="NO_CONCILIADO"/>
    <m/>
    <m/>
  </r>
  <r>
    <x v="8"/>
    <m/>
    <x v="8"/>
    <x v="59"/>
    <s v="G21965180002"/>
    <s v="CRV"/>
    <n v="2255647"/>
    <m/>
    <s v="REGULARIZACION DE TRANSFERENCIA DEL EXTERIOR SEGUN SWIFT NO.4481 DE FECHA 02/05/2023 ORDENANTE: PERMANENT COURT OF ARBITRATION REF.: BCB100-6-JPA-RT+ SDVA FECHA VALOR 21/03/2023 LIB. 00513012005 YPFB-OPERACIONES EXTRAORDINARIAS USD"/>
    <m/>
    <m/>
    <m/>
    <m/>
    <n v="0"/>
    <n v="3154.28"/>
    <n v="0"/>
    <n v="21638.36"/>
    <s v="NO_CONCILIADO"/>
    <m/>
    <m/>
  </r>
  <r>
    <x v="6"/>
    <m/>
    <x v="6"/>
    <x v="59"/>
    <s v="G21965300002"/>
    <s v="CRV"/>
    <n v="2255807"/>
    <m/>
    <s v="TRANSFERENCIA RECIBIDA DEL EXTERIOR SEGÚN MENSAJES SWIFT Nos. 6868-6867 (REM.EXT.) DE FECHA 02-05-2023 POR DESEMBOLSO DE BIRF PRÉSTAMO 8552-BO 34 LIBRETA N° 00291014371 ABC-USD-8552-BO.PROY. DESARROLLO DE CAPACIDADES EN EL SECTOR VIAL"/>
    <m/>
    <m/>
    <m/>
    <m/>
    <n v="0"/>
    <n v="967875.38"/>
    <n v="0"/>
    <n v="6639625.1100000003"/>
    <s v="NO_CONCILIADO"/>
    <m/>
    <m/>
  </r>
  <r>
    <x v="0"/>
    <m/>
    <x v="0"/>
    <x v="59"/>
    <s v="G21965280002"/>
    <s v="RVL"/>
    <n v="23228"/>
    <m/>
    <s v="AJUSTE COMPLEMENTARIO POR REVALORIZACION SALDOS DE ACTIVOS DE RESERVA Y OBLIGACIONES MONEDA EXTRANJERA (DOLARES) Saldo MO = -183021579.44 ;Bs/Mo: 6.86000000000 ;Saldo Bs: -1255528034.97"/>
    <m/>
    <m/>
    <m/>
    <m/>
    <n v="0"/>
    <n v="0"/>
    <n v="0.01"/>
    <n v="0"/>
    <s v="NO_CONCILIADO"/>
    <m/>
    <m/>
  </r>
  <r>
    <x v="9"/>
    <m/>
    <x v="9"/>
    <x v="60"/>
    <s v="G21965200002"/>
    <s v="CRV"/>
    <n v="2257109"/>
    <m/>
    <s v="REGULARIZACION DE TRANSFERENCIA DEL EXTERIOR SEGUN SWIFT NO.6918 DE FECHA 03/05/2023 ORDENANTE: CONSULADO GENERAL DE BOLIVIA EN ARGENTINA BUENOS AIRES REF.: RECAUDACION GESTORÍA CONSULAR POR EL MES DE MARZO 2023 LIB. 00010011102 MIN.REL.EXT.- USD INGRESOS POR GESTORÍA CONSULAR"/>
    <m/>
    <m/>
    <m/>
    <m/>
    <n v="0"/>
    <n v="16778"/>
    <n v="0"/>
    <n v="115097.08"/>
    <s v="NO_CONCILIADO"/>
    <m/>
    <m/>
  </r>
  <r>
    <x v="6"/>
    <m/>
    <x v="6"/>
    <x v="60"/>
    <m/>
    <s v="CRV"/>
    <n v="2257234"/>
    <m/>
    <s v="TRANSFERENCIA RECIBIDA DEL EXTERIOR SEGÚN MENSAJES SWIFT Nos. 6966-6965 (REM.EXT.) DE FECHA 03-05-2023 POR DESEMBOLSO DE BIRF PRÉSTAMO BIRF 8648-BO 36 LIBRETA N° 00291084302 ABC-USD-BM PROY CORREDOR DE INTEGRACION CARRETERAS"/>
    <m/>
    <m/>
    <m/>
    <m/>
    <n v="0"/>
    <n v="12200000"/>
    <n v="0"/>
    <n v="83692000"/>
    <s v="NO_CONCILIADO"/>
    <m/>
    <m/>
  </r>
  <r>
    <x v="0"/>
    <m/>
    <x v="0"/>
    <x v="60"/>
    <m/>
    <s v="RVL"/>
    <n v="23233"/>
    <m/>
    <s v="AJUSTE COMPLEMENTARIO POR REVALORIZACION SALDOS DE ACTIVOS DE RESERVA Y OBLIGACIONES MONEDA EXTRANJERA (DOLARES) Saldo MO = -195388736.82 ;Bs/Mo: 6.86000000000 ;Saldo Bs: -1340366734.61"/>
    <m/>
    <m/>
    <m/>
    <m/>
    <n v="0"/>
    <n v="0"/>
    <n v="0.02"/>
    <n v="0"/>
    <s v="NO_CONCILIADO"/>
    <m/>
    <m/>
  </r>
  <r>
    <x v="0"/>
    <m/>
    <x v="0"/>
    <x v="61"/>
    <m/>
    <s v="RVL"/>
    <n v="23237"/>
    <m/>
    <s v="AJUSTE COMPLEMENTARIO POR REVALORIZACION SALDOS DE ACTIVOS DE RESERVA Y OBLIGACIONES MONEDA EXTRANJERA (DOLARES) Saldo MO = -186396110.87 ;Bs/Mo: 6.86000000000 ;Saldo Bs: -1278677320.58"/>
    <m/>
    <m/>
    <m/>
    <m/>
    <n v="0"/>
    <n v="0"/>
    <n v="0.01"/>
    <n v="0"/>
    <s v="NO_CONCILIADO"/>
    <m/>
    <m/>
  </r>
  <r>
    <x v="10"/>
    <m/>
    <x v="10"/>
    <x v="62"/>
    <m/>
    <s v="CRV"/>
    <n v="2260229"/>
    <m/>
    <s v="TRANSFERENCIA RECIBIDA DEL EXTERIOR SEGÚN MENSAJES SWIFT Nos. 7106-7104 (REM.EXT.) DE FECHA 05-05-2023 POR DESEMBOLSO DE BID PRÉSTAMO 4633/BL-BO REQ 00001 BO 2023148473 LIBRETA N° 00078027005 MHE-$US-PROG. EXP. INFRA. ELECT.(PEIE)-4633/BL-BO"/>
    <m/>
    <m/>
    <m/>
    <m/>
    <n v="0"/>
    <n v="150000"/>
    <n v="0"/>
    <n v="1029000"/>
    <s v="NO_CONCILIADO"/>
    <m/>
    <m/>
  </r>
  <r>
    <x v="10"/>
    <m/>
    <x v="10"/>
    <x v="62"/>
    <m/>
    <s v="COB"/>
    <n v="2260229"/>
    <m/>
    <s v="TRANSFERENCIA RECIBIDA DEL EXTERIOR SEGÚN MENSAJES SWIFT Nos. 7106-7104 (REM.EXT.) DE FECHA 05-05-2023 POR DESEMBOLSO DE BID PRÉSTAMO 4633/BL-BO REQ 00001 BO 2023148473 LIBRETA N° 00078027005 MHE-$US-PROG. EXP. INFRA. ELECT.(PEIE)-4633/BL-BO REF.: UTILES DE ESCRITORIO"/>
    <m/>
    <m/>
    <m/>
    <m/>
    <n v="7.29"/>
    <n v="0"/>
    <n v="50.01"/>
    <n v="0"/>
    <s v="NO_CONCILIADO"/>
    <m/>
    <m/>
  </r>
  <r>
    <x v="6"/>
    <m/>
    <x v="6"/>
    <x v="62"/>
    <m/>
    <s v="CRV"/>
    <n v="1059824"/>
    <m/>
    <s v="'TRANSFERENCIA'||RECIBIDA DEL EXTERIOR SEGÚN MENSAJES SWIFT NOS. 7125-7123 (REM.EXT.) DE FECHA 05-05-2023 POR DESEMBOLSO DE BID PRÉSTAMO 4376/BL-BO REQ 00030 BO 2023148262 LIBRETA N° 00291014370 ABC-USD BID 4376/BL-BO PROYECTOS DE RECONSTRUCCION DE LA RVF"/>
    <m/>
    <m/>
    <m/>
    <m/>
    <n v="0"/>
    <n v="3236983.46"/>
    <n v="0"/>
    <n v="22205706.539999999"/>
    <s v="NO_CONCILIADO"/>
    <m/>
    <m/>
  </r>
  <r>
    <x v="0"/>
    <m/>
    <x v="0"/>
    <x v="62"/>
    <m/>
    <s v="RVL"/>
    <n v="23241"/>
    <m/>
    <s v="AJUSTE COMPLEMENTARIO POR REVALORIZACION SALDOS DE ACTIVOS DE RESERVA Y OBLIGACIONES MONEDA EXTRANJERA (DOLARES) Saldo MO = -189935044.59 ;Bs/Mo: 6.86000000000 ;Saldo Bs: -1302954405.90"/>
    <m/>
    <m/>
    <m/>
    <m/>
    <n v="0"/>
    <n v="0"/>
    <n v="0.01"/>
    <n v="0"/>
    <s v="NO_CONCILIADO"/>
    <m/>
    <m/>
  </r>
  <r>
    <x v="2"/>
    <m/>
    <x v="2"/>
    <x v="63"/>
    <m/>
    <s v="NTI"/>
    <n v="17386"/>
    <m/>
    <s v="PAGO A FONPLATA PRÉSTAMO BOL 21/2014 VCTO. 08-05-2023 POR CUENTA DE TGN , NTI. 017386 VALOR 08-05-2023 CAPITAL USD 1.605.274,17 INTERESES USD 699.693,51 CTA. 5970 CUENTA UNICA DEL TESORO DOLARES AMERICANOS LIB. 00099021001"/>
    <m/>
    <m/>
    <m/>
    <m/>
    <n v="2304836.02"/>
    <n v="0"/>
    <n v="15811175.1"/>
    <n v="0"/>
    <s v="NO_CONCILIADO"/>
    <m/>
    <m/>
  </r>
  <r>
    <x v="6"/>
    <m/>
    <x v="6"/>
    <x v="64"/>
    <m/>
    <s v="CRV"/>
    <n v="2263861"/>
    <m/>
    <s v="TRANSFERENCIA RECIBIDA DEL EXTERIOR SEGÚN MENSAJES SWIFT Nos. 7265-7264 (REM.EXT.) DE FECHA 09-05-2023 POR DESEMBOLSO DE IDA PRÉSTAMO 5745-BO 9 LIBRETA N° 00291014379 ABC-USD-5744-5745-REHAB.CUMPL.ESTAND.(CRECE) CARR.STA.CRUZ.TR"/>
    <m/>
    <m/>
    <m/>
    <m/>
    <n v="0"/>
    <n v="15435.3"/>
    <n v="0"/>
    <n v="105886.16"/>
    <s v="NO_CONCILIADO"/>
    <m/>
    <m/>
  </r>
  <r>
    <x v="0"/>
    <m/>
    <x v="0"/>
    <x v="64"/>
    <m/>
    <s v="RVL"/>
    <n v="23255"/>
    <m/>
    <s v="AJUSTE COMPLEMENTARIO POR REVALORIZACION SALDOS DE ACTIVOS DE RESERVA Y OBLIGACIONES MONEDA EXTRANJERA (DOLARES) Saldo MO = -186944678.76 ;Bs/Mo: 6.86000000000 ;Saldo Bs: -1282440496.30"/>
    <m/>
    <m/>
    <m/>
    <m/>
    <n v="0"/>
    <n v="0"/>
    <n v="0.01"/>
    <n v="0"/>
    <s v="NO_CONCILIADO"/>
    <m/>
    <m/>
  </r>
  <r>
    <x v="9"/>
    <m/>
    <x v="9"/>
    <x v="65"/>
    <m/>
    <s v="CRV"/>
    <n v="2265187"/>
    <m/>
    <s v="REGULARIZACION DE TRANSFERENCIA DEL EXTERIOR SEGUN SWIFT NO.5683 DE FECHA 10/05/2023 ORDENANTE: CONSULADO DE BOLIVIA EN ECUADOR QUITO REF.: RECAUDACION GESTORÍA CONSULAR POR EL MES DE MARZO 2023 LIB. 00010011102 MIN.REL.EXT.- USD INGRESOS POR GESTORÍA CONSULAR"/>
    <m/>
    <m/>
    <m/>
    <m/>
    <n v="0"/>
    <n v="2590.6799999999998"/>
    <n v="0"/>
    <n v="17772.060000000001"/>
    <s v="NO_CONCILIADO"/>
    <m/>
    <m/>
  </r>
  <r>
    <x v="9"/>
    <m/>
    <x v="9"/>
    <x v="65"/>
    <m/>
    <s v="CRV"/>
    <n v="2265189"/>
    <m/>
    <s v="REGULARIZACION DE TRANSFERENCIA DEL EXTERIOR SEGUN SWIFT NO.5427 DE FECHA 10/05/2023 ORDENANTE: EMBAJADA DE BOLIVIA EN GRAN BRETAÑA LONDRES REF.: RECAUDACION GESTORÍA CONSULAR POR EL MES DE MARZO 2023 LIB. 00010011102 MIN.REL.EXT.- USD INGRESOS POR GESTORÍA CONSULAR"/>
    <m/>
    <m/>
    <m/>
    <m/>
    <n v="0"/>
    <n v="6266.85"/>
    <n v="0"/>
    <n v="42990.59"/>
    <s v="NO_CONCILIADO"/>
    <m/>
    <m/>
  </r>
  <r>
    <x v="9"/>
    <m/>
    <x v="9"/>
    <x v="65"/>
    <m/>
    <s v="CRV"/>
    <n v="2265191"/>
    <m/>
    <s v="REGULARIZACION DE TRANSFERENCIA DEL EXTERIOR SEGUN SWIFT NO.6031 DE FECHA 10/05/2023 ORDENANTE: CONSULADO GENERAL DE BOLIVIA EN MADRID ESPAÑA REF.: RECAUDACION GESTORÍA CONSULAR POR EL MES DE MARZO 2023 LIB. 00010011102 MIN.REL.EXT.- USD INGRESOS POR GESTORÍA CONSULAR"/>
    <m/>
    <m/>
    <m/>
    <m/>
    <n v="0"/>
    <n v="60123"/>
    <n v="0"/>
    <n v="412443.78"/>
    <s v="NO_CONCILIADO"/>
    <m/>
    <m/>
  </r>
  <r>
    <x v="9"/>
    <m/>
    <x v="9"/>
    <x v="65"/>
    <m/>
    <s v="CRV"/>
    <n v="2265193"/>
    <m/>
    <s v="REGULARIZACION DE TRANSFERENCIA DEL EXTERIOR SEGUN SWIFT NO.5926 DE FECHA 10/05/2023 ORDENANTE: SECCION CONSULAR DE BOLIVIA EN ITALIA ROMA REF.: RECAUDACION GESTORÍA CONSULAR POR EL MES DE MARZO 2023 LIB. 00010011102 MIN.REL.EXT.- USD INGRESOS POR GESTORÍA CONSULAR"/>
    <m/>
    <m/>
    <m/>
    <m/>
    <n v="0"/>
    <n v="3078.64"/>
    <n v="0"/>
    <n v="21119.47"/>
    <s v="NO_CONCILIADO"/>
    <m/>
    <m/>
  </r>
  <r>
    <x v="6"/>
    <m/>
    <x v="6"/>
    <x v="65"/>
    <m/>
    <s v="CRV"/>
    <n v="2265336"/>
    <m/>
    <s v="TRANSFERENCIA RECIBIDA DEL EXTERIOR SEGÚN MENSAJES SWIFT Nos. 7371-7370 (REM.EXT.) DE FECHA 10-05-2023 POR DESEMBOLSO DE CAF PRÉSTAMO CFA008814 CONSTRUCCIÓN CARRETERA YUCUMO SAN BORJA LIBRETA N° 00291014356 ABC-USD-CAF 8814 CONSTRUCCION CARRETERA YUCUMO SAN BORJA"/>
    <m/>
    <m/>
    <m/>
    <m/>
    <n v="0"/>
    <n v="1597469.88"/>
    <n v="0"/>
    <n v="10958643.380000001"/>
    <s v="NO_CONCILIADO"/>
    <m/>
    <m/>
  </r>
  <r>
    <x v="7"/>
    <m/>
    <x v="7"/>
    <x v="65"/>
    <m/>
    <s v="BOD"/>
    <n v="2112451"/>
    <m/>
    <s v="00086057003 DEPOSITO DE EFECTIVO, DEPOSITANTE: MMAYA / UCP - PAAP, CONCEPTO: COMISIONES TRANSFERENCIAS ORGANISMO FINANCIERO (BID) CONTRATO CONTRATO DE PRESTAMO N°3091/BL-BO, CUENTA DE DEPOSITO: CUENTA UNICA DEL TESORO EN DOLARES AMERICANOS"/>
    <m/>
    <m/>
    <m/>
    <m/>
    <n v="0"/>
    <n v="5"/>
    <n v="0"/>
    <n v="34.299999999999997"/>
    <s v="NO_CONCILIADO"/>
    <m/>
    <m/>
  </r>
  <r>
    <x v="0"/>
    <m/>
    <x v="0"/>
    <x v="65"/>
    <m/>
    <s v="RVL"/>
    <n v="23259"/>
    <m/>
    <s v="AJUSTE COMPLEMENTARIO POR REVALORIZACION SALDOS DE ACTIVOS DE RESERVA Y OBLIGACIONES MONEDA EXTRANJERA (DOLARES) Saldo MO = -188618997.63 ;Bs/Mo: 6.86000000000 ;Saldo Bs: -1293926323.73"/>
    <m/>
    <m/>
    <m/>
    <m/>
    <n v="0"/>
    <n v="0"/>
    <n v="0"/>
    <n v="0.01"/>
    <s v="NO_CONCILIADO"/>
    <m/>
    <m/>
  </r>
  <r>
    <x v="0"/>
    <m/>
    <x v="0"/>
    <x v="66"/>
    <m/>
    <s v="RVL"/>
    <n v="23263"/>
    <m/>
    <s v="AJUSTE COMPLEMENTARIO POR REVALORIZACION SALDOS DE ACTIVOS DE RESERVA Y OBLIGACIONES MONEDA EXTRANJERA (DOLARES) Saldo MO = -188085031.83 ;Bs/Mo: 6.86000000000 ;Saldo Bs: -1290263318.36"/>
    <m/>
    <m/>
    <m/>
    <m/>
    <n v="0"/>
    <n v="0"/>
    <n v="0.01"/>
    <n v="0"/>
    <s v="NO_CONCILIADO"/>
    <m/>
    <m/>
  </r>
  <r>
    <x v="11"/>
    <m/>
    <x v="11"/>
    <x v="67"/>
    <m/>
    <s v="COB"/>
    <n v="1060137"/>
    <m/>
    <s v="'COBRO DE'||UTILES DE ESCRITORIO POR EL COMPROBANTE NRO.1060136 DE LA FECHA, S/G. NOTA CITE: RIBB-UAF/SCO N°041/22 DE FECHA 7/7/2022 (HRE-TGL-10413) ENVIADA POR EL REGISTRO INTERNACIONAL BOLIVIANO DE BUQUES. DEBITO DE LA LIBRETA 00020061101 MIN.DEF.-RIBB-INGRESOS VARIOS USD, COBRO DE UTILES DE ESCRITORIO."/>
    <m/>
    <m/>
    <m/>
    <m/>
    <n v="7.29"/>
    <n v="0"/>
    <n v="50.01"/>
    <n v="0"/>
    <s v="NO_CONCILIADO"/>
    <m/>
    <m/>
  </r>
  <r>
    <x v="0"/>
    <m/>
    <x v="0"/>
    <x v="67"/>
    <m/>
    <s v="RVL"/>
    <n v="23268"/>
    <m/>
    <s v="AJUSTE COMPLEMENTARIO POR REVALORIZACION SALDOS DE ACTIVOS DE RESERVA Y OBLIGACIONES MONEDA EXTRANJERA (DOLARES) Saldo MO = -184525240.56 ;Bs/Mo: 6.86000000000 ;Saldo Bs: -1265843150.22"/>
    <m/>
    <m/>
    <m/>
    <m/>
    <n v="0"/>
    <n v="0"/>
    <n v="0"/>
    <n v="0.02"/>
    <s v="NO_CONCILIADO"/>
    <m/>
    <m/>
  </r>
  <r>
    <x v="2"/>
    <m/>
    <x v="2"/>
    <x v="68"/>
    <m/>
    <s v="NTI"/>
    <n v="17338"/>
    <m/>
    <s v="PAGO A OPEP PRÉSTAMO 12601P VCTO. 15-05-2023 POR CUENTA DE TGN , NTI. 017338 VALOR 15-05-2023 CAPITAL USD 566.543,23 INTERESES USD 228.735,61 CTA. 5970 CUENTA UNICA DEL TESORO DOLARES AMERICANOS LIB. 00099021001"/>
    <m/>
    <m/>
    <m/>
    <m/>
    <n v="795278.84"/>
    <n v="0"/>
    <n v="5455612.8399999999"/>
    <n v="0"/>
    <s v="NO_CONCILIADO"/>
    <m/>
    <m/>
  </r>
  <r>
    <x v="2"/>
    <m/>
    <x v="2"/>
    <x v="68"/>
    <m/>
    <s v="NTI"/>
    <n v="17345"/>
    <m/>
    <s v="PAGO A BID PRÉSTAMO 4633/BL-BO VCTO. 15-05-2023 POR CUENTA DE TGN , NTI. 017345 VALOR 15-05-2023 COMISIONES USD 164.387,67 CTA. 5970 CUENTA UNICA DEL TESORO DOLARES AMERICANOS LIB. 00099021001"/>
    <m/>
    <m/>
    <m/>
    <m/>
    <n v="164387.67000000001"/>
    <n v="0"/>
    <n v="1127699.42"/>
    <n v="0"/>
    <s v="NO_CONCILIADO"/>
    <m/>
    <m/>
  </r>
  <r>
    <x v="2"/>
    <m/>
    <x v="2"/>
    <x v="68"/>
    <m/>
    <s v="NTI"/>
    <n v="17382"/>
    <m/>
    <s v="PAGO A BID PRÉSTAMO 5039/OC-BO VCTO. 15-05-2023 POR CUENTA DE TGN , NTI. 017382 VALOR 15-05-2023 INTERESES USD 13.390.942,24 CTA. 5970 CUENTA UNICA DEL TESORO DOLARES AMERICANOS LIB. 00099021001"/>
    <m/>
    <m/>
    <m/>
    <m/>
    <n v="13390526.619999999"/>
    <n v="0"/>
    <n v="91859012.609999999"/>
    <n v="0"/>
    <s v="NO_CONCILIADO"/>
    <m/>
    <m/>
  </r>
  <r>
    <x v="2"/>
    <m/>
    <x v="2"/>
    <x v="68"/>
    <m/>
    <s v="CRV"/>
    <n v="1060264"/>
    <m/>
    <s v="||PAGO PRÉSTAMO BID 1020-SF-BO VCTO. 13/05/2023 POR CUENTA DEL BDP, SEGÚN COD.LIQ. 017421 DE FECHA 09/05/2023 Y NOTA MEFP/VTCP/DGCP/UODP-1167/2013 DE FECHA 12/11/2013 VALOR 15/05/2023. LIBRETA 00099021001 CUENTA 5970 CUENTA ÚNICA DEL TESORO EN DÓLARES AMERICANOS"/>
    <m/>
    <m/>
    <m/>
    <m/>
    <n v="0"/>
    <n v="5657.51"/>
    <n v="0"/>
    <n v="38810.519999999997"/>
    <s v="NO_CONCILIADO"/>
    <m/>
    <m/>
  </r>
  <r>
    <x v="0"/>
    <m/>
    <x v="0"/>
    <x v="68"/>
    <m/>
    <s v="RVL"/>
    <n v="23275"/>
    <m/>
    <s v="AJUSTE COMPLEMENTARIO POR REVALORIZACION SALDOS DE ACTIVOS DE RESERVA Y OBLIGACIONES MONEDA EXTRANJERA (DOLARES) Saldo MO = -150930446.72 ;Bs/Mo: 6.86000000000 ;Saldo Bs: -1035382864.48"/>
    <m/>
    <m/>
    <m/>
    <m/>
    <n v="0"/>
    <n v="0"/>
    <n v="0"/>
    <n v="0.02"/>
    <s v="NO_CONCILIADO"/>
    <m/>
    <m/>
  </r>
  <r>
    <x v="2"/>
    <m/>
    <x v="2"/>
    <x v="69"/>
    <m/>
    <s v="NTI"/>
    <n v="17361"/>
    <m/>
    <s v="PAGO A FIDA PRÉSTAMO E-7-BO VCTO. 15-05-2023 POR CUENTA DE TGN , NTI. 017361 VALOR 16-05-2023 CAPITAL EUR 372.072,00 INTERESES EUR 71.000,73 CTA. 5970 CUENTA UNICA DEL TESORO DOLARES AMERICANOS LIB. 00099021001"/>
    <m/>
    <m/>
    <m/>
    <m/>
    <n v="481799.61"/>
    <n v="0"/>
    <n v="3305145.32"/>
    <n v="0"/>
    <s v="NO_CONCILIADO"/>
    <m/>
    <m/>
  </r>
  <r>
    <x v="0"/>
    <m/>
    <x v="0"/>
    <x v="69"/>
    <m/>
    <s v="RVL"/>
    <n v="23280"/>
    <m/>
    <s v="AJUSTE COMPLEMENTARIO POR REVALORIZACION SALDOS DE ACTIVOS DE RESERVA Y OBLIGACIONES MONEDA EXTRANJERA (DOLARES) Saldo MO = -150311605.11 ;Bs/Mo: 6.86000000000 ;Saldo Bs: -1031137611.07"/>
    <m/>
    <m/>
    <m/>
    <m/>
    <n v="0"/>
    <n v="0"/>
    <n v="0.02"/>
    <n v="0"/>
    <s v="NO_CONCILIADO"/>
    <m/>
    <m/>
  </r>
  <r>
    <x v="2"/>
    <m/>
    <x v="2"/>
    <x v="70"/>
    <m/>
    <s v="NTI"/>
    <n v="17326"/>
    <m/>
    <s v="PAGO A CAF PRÉSTAMO CFA009344 VCTO. 17-05-2023 POR CUENTA DE TGN , NTI. 017326 VALOR 17-05-2023 CAPITAL USD 3.201.911,97 INTERESES USD 1.858.120,45 CTA. 5970 CUENTA UNICA DEL TESORO DOLARES AMERICANOS LIB. 00099021001"/>
    <m/>
    <m/>
    <m/>
    <m/>
    <n v="5060032.42"/>
    <n v="0"/>
    <n v="34711822.399999999"/>
    <n v="0"/>
    <s v="NO_CONCILIADO"/>
    <m/>
    <m/>
  </r>
  <r>
    <x v="0"/>
    <m/>
    <x v="0"/>
    <x v="71"/>
    <m/>
    <s v="RVL"/>
    <n v="23290"/>
    <m/>
    <s v="AJUSTE COMPLEMENTARIO POR REVALORIZACION SALDOS DE ACTIVOS DE RESERVA Y OBLIGACIONES MONEDA EXTRANJERA (DOLARES) Saldo MO = -144698141.52 ;Bs/Mo: 6.86000000000 ;Saldo Bs: -992629250.84"/>
    <m/>
    <m/>
    <m/>
    <m/>
    <n v="0"/>
    <n v="0"/>
    <n v="0.01"/>
    <n v="0"/>
    <s v="NO_CONCILIADO"/>
    <m/>
    <m/>
  </r>
  <r>
    <x v="11"/>
    <m/>
    <x v="11"/>
    <x v="72"/>
    <m/>
    <s v="COB"/>
    <n v="1060918"/>
    <m/>
    <s v="'COBRO DE'||ÚTILES DE ESCRITORIO POR EL COMPROBANTE NRO. 1060917 DE LA FECHA, S/G. NOTA CITE: RIBB/UAF/SCO N°038/20 (HRE-TGL-8757) DEL REGISTRO INTERNACIONAL BOLIVIANO DE BUQUES. DÉBITO DE LA LIBRETA 00020061101 MIN. DEF.- RIBB-INGRESOS VARIOS USD, COBRO DE ÚTILES DE ESCRITORIO."/>
    <m/>
    <m/>
    <m/>
    <m/>
    <n v="7.29"/>
    <n v="0"/>
    <n v="50.01"/>
    <n v="0"/>
    <s v="NO_CONCILIADO"/>
    <m/>
    <m/>
  </r>
  <r>
    <x v="12"/>
    <m/>
    <x v="12"/>
    <x v="73"/>
    <m/>
    <s v="CRV"/>
    <n v="2279978"/>
    <m/>
    <s v="TRANSFERENCIA RECIBIDA DEL EXTERIOR SEGÚN MENSAJES SWIFT Nos. 8181-8180 (REM.EXT.) DE FECHA 23-05-2023 POR DESEMBOLSO DE FIDA PRÉSTAMO 2000000784 RFB/200000078400,18,ADVANCE LIBRETA N° 00047297001 MDRYT-(PRO-CAMELIDOS)$US PROG.FORT.INT.COMPLEJO CAMELIDOS ALTIPLANO"/>
    <m/>
    <m/>
    <m/>
    <m/>
    <n v="0"/>
    <n v="667079.79"/>
    <n v="0"/>
    <n v="4576167.3600000003"/>
    <s v="NO_CONCILIADO"/>
    <m/>
    <m/>
  </r>
  <r>
    <x v="12"/>
    <m/>
    <x v="12"/>
    <x v="73"/>
    <m/>
    <s v="COB"/>
    <n v="2279978"/>
    <m/>
    <s v="TRANSFERENCIA RECIBIDA DEL EXTERIOR SEGÚN MENSAJES SWIFT Nos. 8181-8180 (REM.EXT.) DE FECHA 23-05-2023 POR DESEMBOLSO DE FIDA PRÉSTAMO 2000000784 RFB/200000078400,18,ADVANCE LIBRETA N° 00047297001 MDRYT-(PRO-CAMELIDOS)$US PROG.FORT.INT.COMPLEJO CAMELIDOS ALTIPLANO REF.: UTILES DE ESCRITORIO"/>
    <m/>
    <m/>
    <m/>
    <m/>
    <n v="7.29"/>
    <n v="0"/>
    <n v="50.01"/>
    <n v="0"/>
    <s v="NO_CONCILIADO"/>
    <m/>
    <m/>
  </r>
  <r>
    <x v="13"/>
    <m/>
    <x v="13"/>
    <x v="73"/>
    <m/>
    <s v="CRV"/>
    <n v="2280583"/>
    <m/>
    <s v="REGULARIZACION DE TRANSFERENCIA DEL EXTERIOR SEGUN SWIFT NO.8105 DE FECHA 23/05/2023 ORDENANTE: CONSULADO DE BOLIVIA EN VALENCIA REF.: TRANSFERENCIA DE SALDOS DEL TSE DE LA GESTIÓN 2019 Y 2020 LIB. 00099021001 TGN-RECURSOS ORDINARIOS-DOLARES AMERICANOS (5970)"/>
    <m/>
    <m/>
    <m/>
    <m/>
    <n v="0"/>
    <n v="12183.54"/>
    <n v="0"/>
    <n v="83579.08"/>
    <s v="NO_CONCILIADO"/>
    <m/>
    <m/>
  </r>
  <r>
    <x v="13"/>
    <m/>
    <x v="13"/>
    <x v="73"/>
    <m/>
    <s v="CVD"/>
    <n v="2280584"/>
    <m/>
    <s v="COBRO COSTOS DE PAPELERIA POR REGULARIZACION DE TRANSFERENCIA DEL EXTERIOR POR ORDEN DE CONSULADO DE BOLIVIA EN VALENCIA REF.: TRANSFERENCIA DE SALDOS DEL TSE DE LA GESTIÓN 2019 Y 2020 LIB. 00099021001 TGN-RECURSOS ORDINARIOS-DOLARES AMERICANOS (5970)"/>
    <m/>
    <m/>
    <m/>
    <m/>
    <n v="7.29"/>
    <n v="0"/>
    <n v="50.01"/>
    <n v="0"/>
    <s v="NO_CONCILIADO"/>
    <m/>
    <m/>
  </r>
  <r>
    <x v="0"/>
    <m/>
    <x v="0"/>
    <x v="73"/>
    <m/>
    <s v="RVL"/>
    <n v="23307"/>
    <m/>
    <s v="AJUSTE COMPLEMENTARIO POR REVALORIZACION SALDOS DE ACTIVOS DE RESERVA Y OBLIGACIONES MONEDA EXTRANJERA (DOLARES) Saldo MO = -139258423.84 ;Bs/Mo: 6.86000000000 ;Saldo Bs: -955312787.53"/>
    <m/>
    <m/>
    <m/>
    <m/>
    <n v="0"/>
    <n v="0"/>
    <n v="0"/>
    <n v="0.01"/>
    <s v="NO_CONCILIADO"/>
    <m/>
    <m/>
  </r>
  <r>
    <x v="7"/>
    <m/>
    <x v="7"/>
    <x v="74"/>
    <m/>
    <s v="BOD"/>
    <n v="2115602"/>
    <m/>
    <s v="00086057003 DEPOSITO DE EFECTIVO, DEPOSITANTE: UCP-PAAP, CONCEPTO: DEVOLUCION DE COMISIONES BANCARIAS POR DESEMBOLSO DEL ORGANISMO FINANCIERO BID, CUENTA DE DEPOSITO: CUENTA UNICA DEL TESORO EN DOLARES AMERICANOS"/>
    <m/>
    <m/>
    <m/>
    <m/>
    <n v="0"/>
    <n v="2.29"/>
    <n v="0"/>
    <n v="15.71"/>
    <s v="NO_CONCILIADO"/>
    <m/>
    <m/>
  </r>
  <r>
    <x v="7"/>
    <m/>
    <x v="7"/>
    <x v="74"/>
    <m/>
    <s v="BOD"/>
    <n v="2115604"/>
    <m/>
    <s v="00086057007 DEPOSITO DE EFECTIVO, DEPOSITANTE: UCP-PAAP, CONCEPTO: DEVOLUCION DE COMISIONES BANCARIAS POR DESEMBOLSO DEL ORGANISMO FINANCIERO BID, CUENTA DE DEPOSITO: CUENTA UNICA DEL TESORO EN DOLARES AMERICANOS"/>
    <m/>
    <m/>
    <m/>
    <m/>
    <n v="0"/>
    <n v="7.29"/>
    <n v="0"/>
    <n v="50.01"/>
    <s v="NO_CONCILIADO"/>
    <m/>
    <m/>
  </r>
  <r>
    <x v="2"/>
    <m/>
    <x v="2"/>
    <x v="75"/>
    <m/>
    <s v="NTI"/>
    <n v="17412"/>
    <m/>
    <s v="PAGO A BID PRÉSTAMO 2880/BL-BO VCTO. 25-05-2023 POR CUENTA DE TGN , NTI. 017412 VALOR 25-05-2023 COMISIONES USD 921,24 CTA. 5970 CUENTA UNICA DEL TESORO DOLARES AMERICANOS LIB. 00099021001"/>
    <m/>
    <m/>
    <m/>
    <m/>
    <n v="921.24"/>
    <n v="0"/>
    <n v="6319.71"/>
    <n v="0"/>
    <s v="NO_CONCILIADO"/>
    <m/>
    <m/>
  </r>
  <r>
    <x v="2"/>
    <m/>
    <x v="2"/>
    <x v="75"/>
    <m/>
    <s v="NTI"/>
    <n v="17340"/>
    <m/>
    <s v="PAGO A BID PRÉSTAMO 2951/BL-BO VCTO. 25-05-2023 POR CUENTA DE TGN , NTI. 017340 VALOR 25-05-2023 CAPITAL USD 1.238.500,49 INTERESES USD 906.740,93 CTA. 5970 CUENTA UNICA DEL TESORO DOLARES AMERICANOS LIB. 00099021001"/>
    <m/>
    <m/>
    <m/>
    <m/>
    <n v="2145241.42"/>
    <n v="0"/>
    <n v="14716356.140000001"/>
    <n v="0"/>
    <s v="NO_CONCILIADO"/>
    <m/>
    <m/>
  </r>
  <r>
    <x v="0"/>
    <m/>
    <x v="0"/>
    <x v="75"/>
    <m/>
    <s v="RVL"/>
    <n v="23316"/>
    <m/>
    <s v="AJUSTE COMPLEMENTARIO POR REVALORIZACION SALDOS DE ACTIVOS DE RESERVA Y OBLIGACIONES MONEDA EXTRANJERA (DOLARES) Saldo MO = -134405167.17 ;Bs/Mo: 6.86000000000 ;Saldo Bs: -922019446.80"/>
    <m/>
    <m/>
    <m/>
    <m/>
    <n v="0"/>
    <n v="0"/>
    <n v="0.01"/>
    <n v="0"/>
    <s v="NO_CONCILIADO"/>
    <m/>
    <m/>
  </r>
  <r>
    <x v="8"/>
    <m/>
    <x v="8"/>
    <x v="76"/>
    <m/>
    <s v="CRV"/>
    <n v="1061237"/>
    <m/>
    <s v="||TRANSFERENCIA DE FONDOS S/G.CITE: MEFP/VTCP/DGPOT/UPCFTGN/N°829/2023 DE LA FECHA DEL MIN.DE ECONOMIA Y FINANZAS PUBLICAS.(HRE-TSO-814) Y CORREO ELECTRONICO DE LA FECHA REMITIDO POR YACIMIENTOS PETROLIFEROS FISCALES BOLIVIANOS. ABONO A LA LIBRETA N°00513012005 YPFB - OPERACIONES EXTRAORDINARIAS USD."/>
    <m/>
    <m/>
    <m/>
    <m/>
    <n v="0"/>
    <n v="66004544"/>
    <n v="0"/>
    <n v="452791171.83999997"/>
    <s v="NO_CONCILIADO"/>
    <m/>
    <m/>
  </r>
  <r>
    <x v="0"/>
    <m/>
    <x v="0"/>
    <x v="76"/>
    <m/>
    <s v="RVL"/>
    <n v="23320"/>
    <m/>
    <s v="AJUSTE COMPLEMENTARIO POR REVALORIZACION SALDOS DE ACTIVOS DE RESERVA Y OBLIGACIONES MONEDA EXTRANJERA (DOLARES) Saldo MO = -130300256.78 ;Bs/Mo: 6.86000000000 ;Saldo Bs: -893859761.52"/>
    <m/>
    <m/>
    <m/>
    <m/>
    <n v="0"/>
    <n v="0"/>
    <n v="0.01"/>
    <n v="0"/>
    <s v="NO_CONCILIADO"/>
    <m/>
    <m/>
  </r>
  <r>
    <x v="11"/>
    <m/>
    <x v="11"/>
    <x v="77"/>
    <m/>
    <s v="COB"/>
    <n v="1061333"/>
    <m/>
    <s v="'COBRO DE'||ÚTILES DE ESCRITORIO POR EL COMPROBANTE N°1061330 Y NOTA CITE: RIBB/UAF/SCO N°041/22 DEL REGISTRO INTERNACIONAL BOLIVIANO DE BUQUES DE FECHA 07/07/2022 (HRE-TGL-10413). (SECTOR PÚBLICO). DÉBITO DE LA LIBRETA 00020061101 MIN.DEF.-RIBB-ING.VARIOS USD."/>
    <m/>
    <m/>
    <m/>
    <m/>
    <n v="7.29"/>
    <n v="0"/>
    <n v="50.01"/>
    <n v="0"/>
    <s v="NO_CONCILIADO"/>
    <m/>
    <m/>
  </r>
  <r>
    <x v="2"/>
    <m/>
    <x v="2"/>
    <x v="78"/>
    <m/>
    <s v="NTI"/>
    <n v="17515"/>
    <m/>
    <s v="PAGO A FONPLATA PRÉSTAMO BOL 28/2016 VCTO. 28-05-2023 POR CUENTA DE TGN , NTI. 017515 VALOR 30-05-2023 CAPITAL USD 487.227,70 INTERESES USD 230.269,36 CTA. 5970 CUENTA UNICA DEL TESORO DOLARES AMERICANOS LIB. 00099021001"/>
    <m/>
    <m/>
    <m/>
    <m/>
    <n v="717497.06"/>
    <n v="0"/>
    <n v="4922029.83"/>
    <n v="0"/>
    <s v="NO_CONCILIADO"/>
    <m/>
    <m/>
  </r>
  <r>
    <x v="14"/>
    <m/>
    <x v="14"/>
    <x v="78"/>
    <m/>
    <s v="COB"/>
    <n v="2288283"/>
    <m/>
    <s v="TRANSFERENCIA RECIBIDA DEL EXTERIOR SEGÚN MENSAJES SWIFT Nos. 8536-8535 (REM.EXT.) DE FECHA 30-05-2023 POR DESEMBOLSO DE IDA PRÉSTAMO 4923-BO NAABOL 57 LIBRETA N° 00389014301 NAABOL U$ MEJORAMIENTO AEROPUERTO DE RURRENABAQUE REF.: UTILES DE ESCRITORIO"/>
    <m/>
    <m/>
    <m/>
    <m/>
    <n v="7.29"/>
    <n v="0"/>
    <n v="50.01"/>
    <n v="0"/>
    <s v="NO_CONCILIADO"/>
    <m/>
    <m/>
  </r>
  <r>
    <x v="0"/>
    <m/>
    <x v="0"/>
    <x v="78"/>
    <m/>
    <s v="RVL"/>
    <n v="23332"/>
    <m/>
    <s v="AJUSTE COMPLEMENTARIO POR REVALORIZACION SALDOS DE ACTIVOS DE RESERVA Y OBLIGACIONES MONEDA EXTRANJERA (DOLARES) Saldo MO = -176863444.44 ;Bs/Mo: 6.86000000000 ;Saldo Bs: -1213283228.85"/>
    <m/>
    <m/>
    <m/>
    <m/>
    <n v="0"/>
    <n v="0"/>
    <n v="0"/>
    <n v="0.01"/>
    <s v="NO_CONCILIADO"/>
    <m/>
    <m/>
  </r>
  <r>
    <x v="7"/>
    <m/>
    <x v="7"/>
    <x v="79"/>
    <m/>
    <s v="CRV"/>
    <n v="2290102"/>
    <m/>
    <s v="TRANSFERENCIA RECIBIDA DEL EXTERIOR SEGÚN MENSAJES SWIFT Nos. 8774-8773 (REM.EXT.) DE FECHA 31-05-2023 POR DESEMBOLSO DE BID PRÉSTAMO 4413/BL-BO REQ 00024 BO LIBRETA N° 00086057007 MMAyA-$US PROG. AMP. MEJ. PARA ABAST. SOST. Y RES. AGUA EN CIUDADES"/>
    <m/>
    <m/>
    <m/>
    <m/>
    <n v="0"/>
    <n v="4447342.93"/>
    <n v="0"/>
    <n v="30508772.5"/>
    <s v="NO_CONCILIADO"/>
    <m/>
    <m/>
  </r>
  <r>
    <x v="7"/>
    <m/>
    <x v="7"/>
    <x v="79"/>
    <m/>
    <s v="CRV"/>
    <n v="2290103"/>
    <m/>
    <s v="TRANSFERENCIA RECIBIDA DEL EXTERIOR SEGÚN MENSAJES SWIFT Nos. 8777-8776 (REM.EXT.) DE FECHA 31-05-2023 POR DESEMBOLSO DE BID PRÉSTAMO 3699/BL-BO 00024 BO LIBRETA N° 00086047004 MMAyA-USD-PROG. NACIONAL DE RIEGO CON ENFOQUE"/>
    <m/>
    <m/>
    <m/>
    <m/>
    <n v="0"/>
    <n v="3371793"/>
    <n v="0"/>
    <n v="23130499.98"/>
    <s v="NO_CONCILIADO"/>
    <m/>
    <m/>
  </r>
  <r>
    <x v="7"/>
    <m/>
    <x v="7"/>
    <x v="79"/>
    <m/>
    <s v="COB"/>
    <n v="2290102"/>
    <m/>
    <s v="TRANSFERENCIA RECIBIDA DEL EXTERIOR SEGÚN MENSAJES SWIFT Nos. 8774-8773 (REM.EXT.) DE FECHA 31-05-2023 POR DESEMBOLSO DE BID PRÉSTAMO 4413/BL-BO REQ 00024 BO LIBRETA N° 00086057007 MMAyA-$US PROG. AMP. MEJ. PARA ABAST. SOST. Y RES. AGUA EN CIUDADES REF.: UTILES DE ESCRITORIO"/>
    <m/>
    <m/>
    <m/>
    <m/>
    <n v="7.29"/>
    <n v="0"/>
    <n v="50.01"/>
    <n v="0"/>
    <s v="NO_CONCILIADO"/>
    <m/>
    <m/>
  </r>
  <r>
    <x v="7"/>
    <m/>
    <x v="7"/>
    <x v="79"/>
    <m/>
    <s v="COB"/>
    <n v="2290103"/>
    <m/>
    <s v="TRANSFERENCIA RECIBIDA DEL EXTERIOR SEGÚN MENSAJES SWIFT Nos. 8777-8776 (REM.EXT.) DE FECHA 31-05-2023 POR DESEMBOLSO DE BID PRÉSTAMO 3699/BL-BO 00024 BO LIBRETA N° 00086047004 MMAyA-USD-PROG. NACIONAL DE RIEGO CON ENFOQUE REF.: UTILES DE ESCRITORIO"/>
    <m/>
    <m/>
    <m/>
    <m/>
    <n v="7.29"/>
    <n v="0"/>
    <n v="50.01"/>
    <n v="0"/>
    <s v="NO_CONCILIADO"/>
    <m/>
    <m/>
  </r>
  <r>
    <x v="0"/>
    <m/>
    <x v="0"/>
    <x v="79"/>
    <m/>
    <s v="RVL"/>
    <n v="23337"/>
    <m/>
    <s v="AJUSTE COMPLEMENTARIO POR REVALORIZACION SALDOS DE ACTIVOS DE RESERVA Y OBLIGACIONES MONEDA EXTRANJERA (DOLARES) Saldo MO = -184404984.11 ;Bs/Mo: 6.86000000000 ;Saldo Bs: -1265018191.01"/>
    <m/>
    <m/>
    <m/>
    <m/>
    <n v="0"/>
    <n v="0"/>
    <n v="0.02"/>
    <n v="0"/>
    <s v="NO_CONCILIADO"/>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
  <r>
    <x v="0"/>
    <n v="1"/>
    <x v="0"/>
    <x v="0"/>
    <n v="21"/>
    <s v="00099014102"/>
    <s v="De: 00099014102 A:00290014101 Transferencia que realizamos a solicitud del Servicio de Impuestos Nacionales mediante nota CITE: SIN/GAF/DRF/UC/NOT/422/2022 y de acuerdo a las notas internas CITE:MEFP/VPCF/DGCF/UCCF/Nº298/2022 de la Direcció"/>
    <m/>
    <m/>
    <m/>
    <m/>
    <m/>
    <m/>
    <n v="363.71"/>
    <n v="0"/>
    <n v="363.71"/>
    <m/>
  </r>
  <r>
    <x v="1"/>
    <n v="2"/>
    <x v="0"/>
    <x v="0"/>
    <n v="20"/>
    <s v="00099021001"/>
    <s v="De: 00081127001 A:00099021001 Transferencia que realizamos a solicitud del Ministerio de Obras Públicas, Servicios y Vivienda mediante nota CITE: MOPSV/DGAA/No 001/2022 en el marco del parágrafo I Artículo 15 de la Ley No 1267 de 20 de Dic"/>
    <m/>
    <m/>
    <m/>
    <m/>
    <m/>
    <m/>
    <n v="0"/>
    <n v="1378792.77"/>
    <n v="1378792.77"/>
    <m/>
  </r>
  <r>
    <x v="2"/>
    <n v="1"/>
    <x v="1"/>
    <x v="1"/>
    <n v="27"/>
    <s v="00513012004"/>
    <s v="De: 00513012004 A:00099021001 Transferencia de recursos a solicitud de Yacimientos Petrolíferos Fiscales Bolivianos mediante nota CITE: GAFC/DFC-0010/2023 (operación bimonetarias) destinados a pagos en moneda extranjera por importación de h"/>
    <m/>
    <m/>
    <m/>
    <m/>
    <m/>
    <m/>
    <n v="216593812.59"/>
    <n v="0"/>
    <n v="216593812.59"/>
    <m/>
  </r>
  <r>
    <x v="1"/>
    <n v="2"/>
    <x v="0"/>
    <x v="1"/>
    <n v="27"/>
    <s v="00099021001"/>
    <s v="De: 00513012004 A:00099021001 Transferencia de recursos a solicitud de Yacimientos Petrolíferos Fiscales Bolivianos mediante nota CITE: GAFC/DFC-0010/2023 (operación bimonetarias) destinados a pagos en moneda extranjera por importación de h"/>
    <m/>
    <m/>
    <m/>
    <m/>
    <m/>
    <m/>
    <n v="0"/>
    <n v="216593812.59"/>
    <n v="216593812.59"/>
    <m/>
  </r>
  <r>
    <x v="1"/>
    <n v="2"/>
    <x v="0"/>
    <x v="2"/>
    <n v="209"/>
    <s v="00099021001"/>
    <s v="De: 00016011101 A:00099021001 De: 00016011101 A: 00099021001 Transferencia que realizamos en virtud a la nota CITE: ME/DGAA/UF No.0052/2023 e Informe IN/DGAA/UF/ET/No. 0012/2023 con la finalidad de efectuar la devolución de saldo de los ga"/>
    <m/>
    <m/>
    <m/>
    <m/>
    <m/>
    <m/>
    <n v="0"/>
    <n v="1431726.03"/>
    <n v="1431726.03"/>
    <m/>
  </r>
  <r>
    <x v="1"/>
    <n v="2"/>
    <x v="0"/>
    <x v="3"/>
    <n v="256"/>
    <s v="00099021001"/>
    <s v="De: 00081014202 A:00099021001 Transferencia que realizamos a solicitud del Ministerio de Obras Públicas, Servicios y Vivienda mediante nota CITE: MOPSV/DGAA/No 059/2023, Informe INF/MOPSV/VMTEL/UEPP No 0328/2022 I/2022-08715 H.R. 6-2390-R"/>
    <m/>
    <m/>
    <m/>
    <m/>
    <m/>
    <m/>
    <n v="0"/>
    <n v="8466291"/>
    <n v="8466291"/>
    <m/>
  </r>
  <r>
    <x v="1"/>
    <n v="2"/>
    <x v="0"/>
    <x v="4"/>
    <n v="325"/>
    <s v="00099021001"/>
    <s v="De: 00046041101 A:00099021001 De: 00046041101 A: 00099021001 Transferencia que realizamos en virtud a la nota CITE: MSyD/ENS/DIR/ 046/2022 e Informe MSyD/ENS/DIR/ADM/TEC.CONT/004/2023 con el fin de proceder la devolución de recursos por in"/>
    <m/>
    <m/>
    <m/>
    <m/>
    <m/>
    <m/>
    <n v="0"/>
    <n v="4072.08"/>
    <n v="4072.08"/>
    <m/>
  </r>
  <r>
    <x v="0"/>
    <n v="1"/>
    <x v="0"/>
    <x v="5"/>
    <n v="641"/>
    <s v="00099014102"/>
    <s v="De: 00099014102 A:00287102001 Transferencia que realizamos a solicitud de la Unidad de Administración e Información Salarial mediante nota CITE: MEFP/VTCP/DGPOT/UAIS/No 390/2023, nota interna CITE:MEFP/VPCF/DGCF/UCCF/No 072/2023 de la DGCF"/>
    <m/>
    <m/>
    <m/>
    <m/>
    <m/>
    <m/>
    <n v="292.27"/>
    <n v="0"/>
    <n v="292.27"/>
    <m/>
  </r>
  <r>
    <x v="0"/>
    <n v="1"/>
    <x v="0"/>
    <x v="5"/>
    <n v="642"/>
    <s v="00099014102"/>
    <s v="De: 00099014102 A:00287102001 Transferencia que realizamos a solicitud de la Unidad de Administración e Información Salarial mediante nota CITE: MEFP/VTCP/DGPOT/UAIS/No 390/2023, nota interna CITE:MEFP/VPCF/DGCF/UCCF/No 072/2023 de la DGCF"/>
    <m/>
    <m/>
    <m/>
    <m/>
    <m/>
    <m/>
    <n v="1162.3800000000001"/>
    <n v="0"/>
    <n v="1162.3800000000001"/>
    <m/>
  </r>
  <r>
    <x v="1"/>
    <n v="2"/>
    <x v="0"/>
    <x v="6"/>
    <n v="690"/>
    <s v="00099021001"/>
    <s v="De: 00081094301 A:00099021001 De: 00081094301 A:00099021001 Transferencia de recursos a requerimiento del Ministerio de Obras Públicas Servicio y Vivienda, con nota CITE: MOPSV/DGAA/N°135/2023 en el marco del Articulo 15 de la Ley N°1267 de"/>
    <m/>
    <m/>
    <m/>
    <m/>
    <m/>
    <m/>
    <n v="0"/>
    <n v="723399.47"/>
    <n v="723399.47"/>
    <m/>
  </r>
  <r>
    <x v="1"/>
    <n v="2"/>
    <x v="0"/>
    <x v="7"/>
    <n v="738"/>
    <s v="00099021001"/>
    <s v="De: 00099021001 A:00291014353 De: 00099021001 A: 00291014353 Transferencia de recursos a solicitud de la Administración Boliviana de Carreteras mediante nota CITE: ABC/GNA/SAF/ATE/2023-0503 y 0564(operación bimonetarias) para atención de ce"/>
    <m/>
    <m/>
    <m/>
    <m/>
    <m/>
    <m/>
    <n v="2881200"/>
    <n v="0"/>
    <n v="2881200"/>
    <m/>
  </r>
  <r>
    <x v="1"/>
    <n v="2"/>
    <x v="0"/>
    <x v="7"/>
    <n v="739"/>
    <s v="00099021001"/>
    <s v="De: 00099021001 A:00291014359 De: 00099021001 A: 00291014359 Transferencia de recursos a solicitud de la Administración Boliviana de Carreteras mediante nota CITE: ABC/GNA/SAF/ATE/2023-0503 y 0564(operación bimonetarias) para atención de c"/>
    <m/>
    <m/>
    <m/>
    <m/>
    <m/>
    <m/>
    <n v="9604000"/>
    <n v="0"/>
    <n v="9604000"/>
    <m/>
  </r>
  <r>
    <x v="1"/>
    <n v="2"/>
    <x v="0"/>
    <x v="7"/>
    <n v="740"/>
    <s v="00099021001"/>
    <s v="De: 00099021001 A:00291014369 De: 00099021001 A: 00291014369 Transferencia de recursos a solicitud de la Administración Boliviana de Carreteras mediante nota CITE: ABC/GNA/SAF/ATE/2023-0503 y 0564(operación bimonetarias) para atención de c"/>
    <m/>
    <m/>
    <m/>
    <m/>
    <m/>
    <m/>
    <n v="3430000"/>
    <n v="0"/>
    <n v="3430000"/>
    <m/>
  </r>
  <r>
    <x v="1"/>
    <n v="2"/>
    <x v="0"/>
    <x v="7"/>
    <n v="741"/>
    <s v="00099021001"/>
    <s v="De: 00099021001 A:00291014372 De: 00099021001 A: 00291014372 Transferencia de recursos a solicitud de la Administración Boliviana de Carreteras mediante nota CITE: ABC/GNA/SAF/ATE/2023-0503 y 0564(operación bimonetarias) para atención de c"/>
    <m/>
    <m/>
    <m/>
    <m/>
    <m/>
    <m/>
    <n v="9892120"/>
    <n v="0"/>
    <n v="9892120"/>
    <m/>
  </r>
  <r>
    <x v="1"/>
    <n v="2"/>
    <x v="0"/>
    <x v="7"/>
    <n v="742"/>
    <s v="00099021001"/>
    <s v="De: 00099021001 A:00291084302 De: 00099021001 A: 00291084302 Transferencia de recursos a solicitud de la Administración Boliviana de Carreteras mediante nota CITE: ABC/GNA/SAF/ATE/2023-0503 y 0564(operación bimonetarias) para atención de c"/>
    <m/>
    <m/>
    <m/>
    <m/>
    <m/>
    <m/>
    <n v="17150000"/>
    <n v="0"/>
    <n v="17150000"/>
    <m/>
  </r>
  <r>
    <x v="1"/>
    <n v="2"/>
    <x v="0"/>
    <x v="8"/>
    <n v="796"/>
    <s v="00099021001"/>
    <s v="De: 00099021001 A:00383012001 Transferencia que realizamos a solicitud de la Agencia Boliviana de Correos mediante nota CITE: AGBC-AGBC/DAF/TFC-CPRV-0058-CAR/2023, Informe Técnico INF/AGBC/DAF/TFC Nº 0014/2023 (operación bimonetaria), (TC 6"/>
    <m/>
    <m/>
    <m/>
    <m/>
    <m/>
    <m/>
    <n v="207582.16"/>
    <n v="0"/>
    <n v="207582.16"/>
    <m/>
  </r>
  <r>
    <x v="1"/>
    <n v="2"/>
    <x v="0"/>
    <x v="8"/>
    <n v="800"/>
    <s v="00099021001"/>
    <s v="De: 00099021001 A:00514012002 De: 00099021001 A: 00514012002Transferencia de recursos a solicitud de Ende Corporación mediante nota CITE: ENDE- DEEM-3/18 y 12-23(operación bimonetarios) para atención de comisiones bancarias de dólares (TC"/>
    <m/>
    <m/>
    <m/>
    <m/>
    <m/>
    <m/>
    <n v="50.01"/>
    <n v="0"/>
    <n v="50.01"/>
    <m/>
  </r>
  <r>
    <x v="3"/>
    <n v="1"/>
    <x v="2"/>
    <x v="8"/>
    <n v="796"/>
    <s v="00383012001"/>
    <s v="De: 00099021001 A:00383012001 Transferencia que realizamos a solicitud de la Agencia Boliviana de Correos mediante nota CITE: AGBC-AGBC/DAF/TFC-CPRV-0058-CAR/2023, Informe Técnico INF/AGBC/DAF/TFC Nº 0014/2023 (operación bimonetaria), (TC 6"/>
    <m/>
    <m/>
    <m/>
    <m/>
    <m/>
    <m/>
    <n v="0"/>
    <n v="207582.16"/>
    <n v="207582.16"/>
    <m/>
  </r>
  <r>
    <x v="1"/>
    <n v="2"/>
    <x v="0"/>
    <x v="9"/>
    <n v="822"/>
    <s v="00099021001"/>
    <s v="De: 00099021001 A:00287104327 Transferencia que realizamos a solicitud del Fondo Nacional de Inversión Productiva y Social mediante nota CITE: FPS/GAF/UFI/TES/TRL/00103/2023 en el marco del Convenio de Préstamo CFA 9757-Programa Mas Inversi"/>
    <m/>
    <m/>
    <m/>
    <m/>
    <m/>
    <m/>
    <n v="20580000"/>
    <n v="0"/>
    <n v="20580000"/>
    <m/>
  </r>
  <r>
    <x v="1"/>
    <n v="2"/>
    <x v="0"/>
    <x v="9"/>
    <n v="825"/>
    <s v="00099021001"/>
    <s v="De: 00099021001 A:00046057006 Transferencia bimonetaria que realizamos a solicitud del Ministerio de Salud y Deportes mediante nota CITE: MSyD/VGSS/DGGH/UGESPRO/PGBID3151/CE/44/2023 en el marco del contrato de préstamo Nº3151 aprobado media"/>
    <m/>
    <m/>
    <m/>
    <m/>
    <m/>
    <m/>
    <n v="686000"/>
    <n v="0"/>
    <n v="686000"/>
    <m/>
  </r>
  <r>
    <x v="1"/>
    <n v="2"/>
    <x v="0"/>
    <x v="10"/>
    <n v="831"/>
    <s v="00099021001"/>
    <s v="De: 00099021001 A:00389014301 Transferencia que realizamos a solicitud de la Navegación Aérea y Aeropuertos Bolivianos dependiente del Ministerio de Obras Públicas, Servicios y Vivienda mediante nota CITE:CAR/DGE-DNAF Nº 0061/2023 para el p"/>
    <m/>
    <m/>
    <m/>
    <m/>
    <m/>
    <m/>
    <n v="1905055.13"/>
    <n v="0"/>
    <n v="1905055.13"/>
    <m/>
  </r>
  <r>
    <x v="1"/>
    <n v="2"/>
    <x v="0"/>
    <x v="10"/>
    <n v="830"/>
    <s v="00099021001"/>
    <s v="De: 00099021001 A:00015051101 Transferencia que realizamos a solicitud de la Unidad de Administración e Información Salarial mediante nota CITE: MEFP/VTCP/DGPOT/UAIS/No. 576/2023 y en virtud a las notas CITE: MEFP/VPCF/DGCF/UCCF/Nos. 76 y 1"/>
    <m/>
    <m/>
    <m/>
    <m/>
    <m/>
    <m/>
    <n v="3233.6"/>
    <n v="0"/>
    <n v="3233.6"/>
    <m/>
  </r>
  <r>
    <x v="4"/>
    <n v="5"/>
    <x v="3"/>
    <x v="10"/>
    <n v="830"/>
    <s v="00015051101"/>
    <s v="De: 00099021001 A:00015051101 Transferencia que realizamos a solicitud de la Unidad de Administración e Información Salarial mediante nota CITE: MEFP/VTCP/DGPOT/UAIS/No. 576/2023 y en virtud a las notas CITE: MEFP/VPCF/DGCF/UCCF/Nos. 76 y 1"/>
    <m/>
    <m/>
    <m/>
    <m/>
    <m/>
    <m/>
    <n v="0"/>
    <n v="3233.6"/>
    <n v="3233.6"/>
    <m/>
  </r>
  <r>
    <x v="1"/>
    <n v="2"/>
    <x v="0"/>
    <x v="11"/>
    <n v="955"/>
    <s v="00099021001"/>
    <s v="De: 00099021001 A:00287104321 Transferencia de recursos a solicitud del Fondo Nacional de Inversión Productiva y Social mediante nota CITE: FPS/GFA/UFI/TES/TRL/00106/2023 (operación bimonetaria), para el pago de comprobantes C-31, en el ma"/>
    <m/>
    <m/>
    <m/>
    <m/>
    <m/>
    <m/>
    <n v="17150000"/>
    <n v="0"/>
    <n v="17150000"/>
    <m/>
  </r>
  <r>
    <x v="1"/>
    <n v="2"/>
    <x v="0"/>
    <x v="12"/>
    <n v="1112"/>
    <s v="00099021001"/>
    <s v="De: 00099021001 A:00291014380 Transferencia de recursos a solicitud de la Administradora Boliviana de Carreteras mediante nota CITE: ABC/GNA/SAF/ATE/2023-0577 (operación bimonetaria), para la atención de certificados de pago AIF 5744 en pla"/>
    <m/>
    <m/>
    <m/>
    <m/>
    <m/>
    <m/>
    <n v="5831000"/>
    <n v="0"/>
    <n v="5831000"/>
    <m/>
  </r>
  <r>
    <x v="1"/>
    <n v="2"/>
    <x v="0"/>
    <x v="12"/>
    <n v="1114"/>
    <s v="00099021001"/>
    <s v="De: 00099021001 A:00291084302 Transferencia de recursos a solicitud de la Administradora Boliviana de Carreteras mediante nota CITE: ABC/GNA/SAF/ATE/2023-0577 (operación bimonetaria), para la atención de certificados de pago BIRF 8648 en pl"/>
    <m/>
    <m/>
    <m/>
    <m/>
    <m/>
    <m/>
    <n v="10290000"/>
    <n v="0"/>
    <n v="10290000"/>
    <m/>
  </r>
  <r>
    <x v="1"/>
    <n v="2"/>
    <x v="0"/>
    <x v="12"/>
    <n v="1116"/>
    <s v="00099021001"/>
    <s v="De: 00099021001 A:00291014343 Transferencia de recursos a solicitud de la Administradora Boliviana de Carreteras mediante nota CITE: ABC/GNA/SAF/ATE/2023-0577(operación bimonetaria), para la atención de certificados de pago AIF 4923 en plaz"/>
    <m/>
    <m/>
    <m/>
    <m/>
    <m/>
    <m/>
    <n v="6860000"/>
    <n v="0"/>
    <n v="6860000"/>
    <m/>
  </r>
  <r>
    <x v="1"/>
    <n v="2"/>
    <x v="0"/>
    <x v="12"/>
    <n v="1118"/>
    <s v="00099021001"/>
    <s v="De: 00099021001 A:00291014381 Transferencia de recursos a solicitud de la Administradora Boliviana de Carreteras mediante nota CITE: ABC/GNA/SAF/ATE/2023-0577(operación bimonetaria), para la atención de certificados de pago bol-33/2019 en p"/>
    <m/>
    <m/>
    <m/>
    <m/>
    <m/>
    <m/>
    <n v="393764"/>
    <n v="0"/>
    <n v="393764"/>
    <m/>
  </r>
  <r>
    <x v="1"/>
    <n v="2"/>
    <x v="0"/>
    <x v="13"/>
    <n v="1122"/>
    <s v="00099021001"/>
    <s v="De: 00514012002 A:00099021001 Transferencia BI - Monetaria que realizamos a solicitud de la Empresa Nacional de Electricidad mediante nota CITE: ENDE-DEEM-3/42-23 Informe Técnico ENDE-IT-DEEM-3/2-23 H.R. 6-6262-R"/>
    <m/>
    <m/>
    <m/>
    <m/>
    <m/>
    <m/>
    <n v="0"/>
    <n v="50.74"/>
    <n v="50.74"/>
    <m/>
  </r>
  <r>
    <x v="1"/>
    <n v="2"/>
    <x v="0"/>
    <x v="13"/>
    <n v="1124"/>
    <s v="00099021001"/>
    <s v="De: 00514012002 A:00099021001 Transferencia BI - Monetaria que realizamos a solicitud de la Empresa Nacional de Electricidad mediante nota CITE: ENDE-DEEM-3/43-23 Informe Técnico ENDE-IT-DEEM-3/3-23 H.R. 6-6375-R"/>
    <m/>
    <m/>
    <m/>
    <m/>
    <m/>
    <m/>
    <n v="0"/>
    <n v="50.74"/>
    <n v="50.74"/>
    <m/>
  </r>
  <r>
    <x v="1"/>
    <n v="2"/>
    <x v="0"/>
    <x v="13"/>
    <n v="1120"/>
    <s v="00099021001"/>
    <s v="De: 00099021001 A:00046057010 Transferencia de recursos bi-monetaria a solicitud del Ministerio de Salud y Deportes mediante nota CITE: MSyD/VGSS/DGGH/UGESPRO/PCAF/CE/39/2023, para atender la emergencia sanitaria ocasionada por la pandemia"/>
    <m/>
    <m/>
    <m/>
    <m/>
    <m/>
    <m/>
    <n v="171500000"/>
    <n v="0"/>
    <n v="171500000"/>
    <m/>
  </r>
  <r>
    <x v="1"/>
    <n v="2"/>
    <x v="0"/>
    <x v="14"/>
    <n v="1184"/>
    <s v="00099021001"/>
    <s v="De: 00099021001 A:00117012001 Transferencia bi-monetaria que realizamos a solicitud de la Dirección General de Aeronáutica Civil mediante nota CITE: DAF-0548/2023 DGAC-01622/2023 recursos depositados por la IATA correspondiente a Tasas Aero"/>
    <m/>
    <m/>
    <m/>
    <m/>
    <m/>
    <m/>
    <n v="1087638.53"/>
    <n v="0"/>
    <n v="1087638.53"/>
    <m/>
  </r>
  <r>
    <x v="1"/>
    <n v="2"/>
    <x v="0"/>
    <x v="14"/>
    <n v="1186"/>
    <s v="00099021001"/>
    <s v="De: 00287102007 A:00099021001 Transferencia que realizamos a solicitud del Fondo Nacional de Inversión Productiva y Social mediante nota CITE: CAR/FPS/GFA-UFI Nº 0107/2023 por concepto de multas, en favor del TGN en cumplimiento al artículo"/>
    <m/>
    <m/>
    <m/>
    <m/>
    <m/>
    <m/>
    <n v="0"/>
    <n v="106635.83"/>
    <n v="106635.83"/>
    <m/>
  </r>
  <r>
    <x v="1"/>
    <n v="2"/>
    <x v="0"/>
    <x v="14"/>
    <n v="1161"/>
    <s v="00099021001"/>
    <s v="De: 00099021001 A:00046057009 Transferencia de recursos a solicitud del Ministerio de Salud y Deportes mediante nota CITE: MSyD/VGSS/DGGH/UGESPRO/FRISDP/CE/106/2023 (operación bimonetaria) por el desembolso realizado por el BID, correspondi"/>
    <m/>
    <m/>
    <m/>
    <m/>
    <m/>
    <m/>
    <n v="4116000"/>
    <n v="0"/>
    <n v="4116000"/>
    <m/>
  </r>
  <r>
    <x v="1"/>
    <n v="2"/>
    <x v="0"/>
    <x v="15"/>
    <n v="1206"/>
    <s v="00099021001"/>
    <s v="De: 00099021001 A:00573012001 Transferencia de recursos a solicitud de la Empresa Siderúrgica del Mutún mediante nota CITE: ESM/GAF/UCPT/Nº067/2023 (operación bimonetaria), para el pago del 40% de la adquisición de una Planta Fija de Tritur"/>
    <m/>
    <m/>
    <m/>
    <m/>
    <m/>
    <m/>
    <n v="7591967.9699999997"/>
    <n v="0"/>
    <n v="7591967.9699999997"/>
    <m/>
  </r>
  <r>
    <x v="5"/>
    <n v="1"/>
    <x v="4"/>
    <x v="15"/>
    <n v="1206"/>
    <s v="00573012001"/>
    <s v="De: 00099021001 A:00573012001 Transferencia de recursos a solicitud de la Empresa Siderúrgica del Mutún mediante nota CITE: ESM/GAF/UCPT/Nº067/2023 (operación bimonetaria), para el pago del 40% de la adquisición de una Planta Fija de Tritur"/>
    <m/>
    <m/>
    <m/>
    <m/>
    <m/>
    <m/>
    <n v="0"/>
    <n v="7591967.9699999997"/>
    <n v="7591967.9699999997"/>
    <m/>
  </r>
  <r>
    <x v="1"/>
    <n v="2"/>
    <x v="0"/>
    <x v="15"/>
    <n v="1203"/>
    <s v="00099021001"/>
    <s v="De: 00099021001 A:00086108004 Transferencia bi-monetaria que realizamos a solicitud de la UCP - PPCR entidad ejecutora dependiente del Ministerio de Medio Ambiente y Agua mediante nota CITE: CAR/UCP-PPCR No 0073/2023 UCP PPCR/2023-00695 par"/>
    <m/>
    <m/>
    <m/>
    <m/>
    <m/>
    <m/>
    <n v="865631.78"/>
    <n v="0"/>
    <n v="865631.78"/>
    <m/>
  </r>
  <r>
    <x v="1"/>
    <n v="2"/>
    <x v="0"/>
    <x v="16"/>
    <n v="1251"/>
    <s v="00099021001"/>
    <s v="De: 00099021001 A:00383012001 Transferencia de recursos a solicitud de la Agencia Boliviana de Correos mediante nota CITE: AGBC-AGBC/DAF/TFC-CPRV-0093-CAR/2023 (operación bimonetaria), para gastos operativos y administrativos (TC 6,86) H.R"/>
    <m/>
    <m/>
    <m/>
    <m/>
    <m/>
    <m/>
    <n v="303837.36"/>
    <n v="0"/>
    <n v="303837.36"/>
    <m/>
  </r>
  <r>
    <x v="1"/>
    <n v="2"/>
    <x v="0"/>
    <x v="16"/>
    <n v="1253"/>
    <s v="00099021001"/>
    <s v="De: 00099021001 A:00383012001 Transferencia de recursos a solicitud de la Agencia Boliviana de Correos mediante nota CITE: AGBC-AGBC/DAF/TFC-CPRV-0093-CAR/2023 (operación bimonetaria), para gastos operativos y administrativos (TC 6,86) H.R"/>
    <m/>
    <m/>
    <m/>
    <m/>
    <m/>
    <m/>
    <n v="275262.23"/>
    <n v="0"/>
    <n v="275262.23"/>
    <m/>
  </r>
  <r>
    <x v="6"/>
    <n v="1"/>
    <x v="5"/>
    <x v="16"/>
    <n v="1254"/>
    <s v="00291012009"/>
    <s v="De: 00291012009 A:00099021001 Transferencia que realizamos a solicitud de la Dirección General de Crédito Público mediante nota CITE: MEFP/VTCP/DGCP/UODP/Nº301/2023 en cumplimiento a lo establecido en el parágrafo III de la Disposición Adi"/>
    <m/>
    <m/>
    <m/>
    <m/>
    <m/>
    <m/>
    <n v="15256011.76"/>
    <n v="0"/>
    <n v="15256011.76"/>
    <m/>
  </r>
  <r>
    <x v="7"/>
    <n v="1"/>
    <x v="6"/>
    <x v="16"/>
    <n v="1256"/>
    <s v="00253012002"/>
    <s v="De: 00253012002 A:00099021001 Transferencia que realizamos a solicitud de la Dirección General de Crédito Público mediante nota CITE: MEFP/VTCP/DGCP/UODP/Nº301/2023 en cumplimiento a lo establecido en el parágrafo III de la Disposición Adi"/>
    <m/>
    <m/>
    <m/>
    <m/>
    <m/>
    <m/>
    <n v="720671.82"/>
    <n v="0"/>
    <n v="720671.82"/>
    <m/>
  </r>
  <r>
    <x v="3"/>
    <n v="1"/>
    <x v="2"/>
    <x v="16"/>
    <n v="1251"/>
    <s v="00383012001"/>
    <s v="De: 00099021001 A:00383012001 Transferencia de recursos a solicitud de la Agencia Boliviana de Correos mediante nota CITE: AGBC-AGBC/DAF/TFC-CPRV-0093-CAR/2023 (operación bimonetaria), para gastos operativos y administrativos (TC 6,86) H.R"/>
    <m/>
    <m/>
    <m/>
    <m/>
    <m/>
    <m/>
    <n v="0"/>
    <n v="303837.36"/>
    <n v="303837.36"/>
    <m/>
  </r>
  <r>
    <x v="3"/>
    <n v="1"/>
    <x v="2"/>
    <x v="16"/>
    <n v="1253"/>
    <s v="00383012001"/>
    <s v="De: 00099021001 A:00383012001 Transferencia de recursos a solicitud de la Agencia Boliviana de Correos mediante nota CITE: AGBC-AGBC/DAF/TFC-CPRV-0093-CAR/2023 (operación bimonetaria), para gastos operativos y administrativos (TC 6,86) H.R"/>
    <m/>
    <m/>
    <m/>
    <m/>
    <m/>
    <m/>
    <n v="0"/>
    <n v="275262.23"/>
    <n v="275262.23"/>
    <m/>
  </r>
  <r>
    <x v="8"/>
    <n v="1"/>
    <x v="7"/>
    <x v="16"/>
    <n v="1255"/>
    <s v="00086011101"/>
    <s v="De: 00086011101 A:00099011001 Transferencia que realizamos a solicitud de la Dirección General de Crédito Público mediante nota CITE: MEFP/VTCP/DGCP/UODP/Nº301/2023 en cumplimiento a lo establecido en el parágrafo III de la Disposición Adi"/>
    <m/>
    <m/>
    <m/>
    <m/>
    <m/>
    <m/>
    <n v="933043.55"/>
    <n v="0"/>
    <n v="933043.55"/>
    <m/>
  </r>
  <r>
    <x v="9"/>
    <n v="1"/>
    <x v="8"/>
    <x v="16"/>
    <n v="1257"/>
    <s v="00041011101"/>
    <s v="De: 00041011101 A:00099021001 Transferencia que realizamos a solicitud de la Dirección General de Crédito Público mediante nota CITE: MEFP/VTCP/DGCP/UODP/Nº301/2023 en cumplimiento a lo establecido en el parágrafo III de la Disposición Adi"/>
    <m/>
    <m/>
    <m/>
    <m/>
    <m/>
    <m/>
    <n v="193542.9"/>
    <n v="0"/>
    <n v="193542.9"/>
    <m/>
  </r>
  <r>
    <x v="10"/>
    <n v="2"/>
    <x v="9"/>
    <x v="16"/>
    <n v="1258"/>
    <s v="00046021109"/>
    <s v="De: 00046021109 A:00099021001 Transferencia que realizamos a solicitud de la Dirección General de Crédito Público mediante nota CITE: MEFP/VTCP/DGCP/UODP/Nº301/2023 en cumplimiento a lo establecido en el parágrafo III de la Disposición Adi"/>
    <m/>
    <m/>
    <m/>
    <m/>
    <m/>
    <m/>
    <n v="305127.11"/>
    <n v="0"/>
    <n v="305127.11"/>
    <m/>
  </r>
  <r>
    <x v="0"/>
    <n v="1"/>
    <x v="0"/>
    <x v="16"/>
    <n v="1255"/>
    <s v="00099011001"/>
    <s v="De: 00086011101 A:00099011001 Transferencia que realizamos a solicitud de la Dirección General de Crédito Público mediante nota CITE: MEFP/VTCP/DGCP/UODP/Nº301/2023 en cumplimiento a lo establecido en el parágrafo III de la Disposición Adi"/>
    <m/>
    <m/>
    <m/>
    <m/>
    <m/>
    <m/>
    <n v="0"/>
    <n v="933043.55"/>
    <n v="933043.55"/>
    <m/>
  </r>
  <r>
    <x v="1"/>
    <n v="2"/>
    <x v="0"/>
    <x v="17"/>
    <n v="1284"/>
    <s v="00099021001"/>
    <s v="De: 00099021001 A:00287104329 Transferencia de recursos a solicitud del Fondo Nacional de Inversión Productiva y Social mediante nota CITE: FPS/GFA/UFI/TES/TRL/00115/2023 (operación bimonetaria), para pago de comprobantes C-31, en el marco"/>
    <m/>
    <m/>
    <m/>
    <m/>
    <m/>
    <m/>
    <n v="13720000"/>
    <n v="0"/>
    <n v="13720000"/>
    <m/>
  </r>
  <r>
    <x v="1"/>
    <n v="2"/>
    <x v="0"/>
    <x v="17"/>
    <n v="1286"/>
    <s v="00099021001"/>
    <s v="De: 00099021001 A:00383012001 Transferencia de recursos a solicitud de la Agencia Boliviana de Correos dependiente del Ministerio de Obras Públicas, Servicios y Vivienda mediante nota CITE: AGBC-AGBC/DAF/TFC-CPRV-0104-CAR/2023 (operación bi"/>
    <m/>
    <m/>
    <m/>
    <m/>
    <m/>
    <m/>
    <n v="791032.57"/>
    <n v="0"/>
    <n v="791032.57"/>
    <m/>
  </r>
  <r>
    <x v="3"/>
    <n v="1"/>
    <x v="2"/>
    <x v="17"/>
    <n v="1286"/>
    <s v="00383012001"/>
    <s v="De: 00099021001 A:00383012001 Transferencia de recursos a solicitud de la Agencia Boliviana de Correos dependiente del Ministerio de Obras Públicas, Servicios y Vivienda mediante nota CITE: AGBC-AGBC/DAF/TFC-CPRV-0104-CAR/2023 (operación bi"/>
    <m/>
    <m/>
    <m/>
    <m/>
    <m/>
    <m/>
    <n v="0"/>
    <n v="791032.57"/>
    <n v="791032.57"/>
    <m/>
  </r>
  <r>
    <x v="1"/>
    <n v="2"/>
    <x v="0"/>
    <x v="18"/>
    <n v="1289"/>
    <s v="00099021001"/>
    <s v="De: 00099021001 A:00287104321 Transferencia de recursos a solicitud del Fondo Nacional de Inversión Productiva y Social mediante nota CITE: FPS/GFA/UFI/TES/TRL/00116/2023 (operación bimonetaria), para el pago de Comprobantes C-31, en el ma"/>
    <m/>
    <m/>
    <m/>
    <m/>
    <m/>
    <m/>
    <n v="24010000"/>
    <n v="0"/>
    <n v="24010000"/>
    <m/>
  </r>
  <r>
    <x v="1"/>
    <n v="2"/>
    <x v="0"/>
    <x v="19"/>
    <n v="1298"/>
    <s v="00099021001"/>
    <s v="De: 00099021001 A:00291014343 Transferencia Bimonetaria que realizamos a solicitud de la Administradora Boliviana de Carreteras mediante nota CITE: ABC/GNA/SAF/ATE/2023-0774 para realizar los pagos a beneficiarios (TC 6,86) H.R.6-7763-R"/>
    <m/>
    <m/>
    <m/>
    <m/>
    <m/>
    <m/>
    <n v="5746505.3799999999"/>
    <n v="0"/>
    <n v="5746505.3799999999"/>
    <m/>
  </r>
  <r>
    <x v="1"/>
    <n v="2"/>
    <x v="0"/>
    <x v="19"/>
    <n v="1300"/>
    <s v="00099021001"/>
    <s v="De: 00099021001 A:00291084302 Transferencia Bimonetaria que realizamos a solicitud de la Administradora Boliviana de Carreteras mediante nota CITE: ABC/GNA/SAF/ATE/2023-0774 para realizar los pagos a beneficiarios (TC 6,86) H.R.6-7763-R"/>
    <m/>
    <m/>
    <m/>
    <m/>
    <m/>
    <m/>
    <n v="11994710"/>
    <n v="0"/>
    <n v="11994710"/>
    <m/>
  </r>
  <r>
    <x v="1"/>
    <n v="2"/>
    <x v="0"/>
    <x v="19"/>
    <n v="1302"/>
    <s v="00099021001"/>
    <s v="De: 00099021001 A:00291014380 Transferencia Bimonetaria que realizamos a solicitud de la Administradora Boliviana de Carreteras mediante nota CITE: ABC/GNA/SAF/ATE/2023-0774 para realizar los pagos a beneficiarios (TC 6,86) H.R.6-7763-R"/>
    <m/>
    <m/>
    <m/>
    <m/>
    <m/>
    <m/>
    <n v="6860000"/>
    <n v="0"/>
    <n v="6860000"/>
    <m/>
  </r>
  <r>
    <x v="6"/>
    <n v="1"/>
    <x v="5"/>
    <x v="19"/>
    <n v="1298"/>
    <s v="00291014343"/>
    <s v="De: 00099021001 A:00291014343 Transferencia Bimonetaria que realizamos a solicitud de la Administradora Boliviana de Carreteras mediante nota CITE: ABC/GNA/SAF/ATE/2023-0774 para realizar los pagos a beneficiarios (TC 6,86) H.R.6-7763-R"/>
    <m/>
    <m/>
    <m/>
    <m/>
    <m/>
    <m/>
    <n v="0"/>
    <n v="5746505.3799999999"/>
    <n v="5746505.3799999999"/>
    <m/>
  </r>
  <r>
    <x v="6"/>
    <n v="8"/>
    <x v="5"/>
    <x v="19"/>
    <n v="1300"/>
    <s v="00291084302"/>
    <s v="De: 00099021001 A:00291084302 Transferencia Bimonetaria que realizamos a solicitud de la Administradora Boliviana de Carreteras mediante nota CITE: ABC/GNA/SAF/ATE/2023-0774 para realizar los pagos a beneficiarios (TC 6,86) H.R.6-7763-R"/>
    <m/>
    <m/>
    <m/>
    <m/>
    <m/>
    <m/>
    <n v="0"/>
    <n v="11994710"/>
    <n v="11994710"/>
    <m/>
  </r>
  <r>
    <x v="6"/>
    <n v="1"/>
    <x v="5"/>
    <x v="19"/>
    <n v="1302"/>
    <s v="00291014380"/>
    <s v="De: 00099021001 A:00291014380 Transferencia Bimonetaria que realizamos a solicitud de la Administradora Boliviana de Carreteras mediante nota CITE: ABC/GNA/SAF/ATE/2023-0774 para realizar los pagos a beneficiarios (TC 6,86) H.R.6-7763-R"/>
    <m/>
    <m/>
    <m/>
    <m/>
    <m/>
    <m/>
    <n v="0"/>
    <n v="6860000"/>
    <n v="6860000"/>
    <m/>
  </r>
  <r>
    <x v="1"/>
    <n v="2"/>
    <x v="0"/>
    <x v="20"/>
    <n v="1412"/>
    <s v="00099021001"/>
    <s v="De: 00099021001 A:00117012001 Transferencia de recursos a solicitud de la Dirección General de Aeronáutica Civil mediante nota CITE: DAF-0662/2023 DGAC-013288/2023 (operación bimonetaria) correspondiente a recursos depositados por la IATA p"/>
    <m/>
    <m/>
    <m/>
    <m/>
    <m/>
    <m/>
    <n v="482872.66"/>
    <n v="0"/>
    <n v="482872.66"/>
    <m/>
  </r>
  <r>
    <x v="0"/>
    <n v="1"/>
    <x v="0"/>
    <x v="20"/>
    <n v="1404"/>
    <s v="00099011001"/>
    <s v="De: 00099011001 A:00086011101 Reversión de la transferencia de recursos que realizamos mediante TRLE No 82 por mala apropiación de la libreta H.R.349-105-D."/>
    <m/>
    <m/>
    <m/>
    <m/>
    <m/>
    <m/>
    <n v="933043.55"/>
    <n v="0"/>
    <n v="933043.55"/>
    <m/>
  </r>
  <r>
    <x v="8"/>
    <n v="1"/>
    <x v="7"/>
    <x v="20"/>
    <n v="1405"/>
    <s v="00086011101"/>
    <s v="De: 00086011101 A:00099021001 Transferencia que realizamos a solicitud de la Dirección General de Crédito Público mediante nota CITE: MEFP/VTCP/DGCP/UODP/Nº301/2023 en cumplimiento a lo establecido en el parágrafo III de la Disposición Adic"/>
    <m/>
    <m/>
    <m/>
    <m/>
    <m/>
    <m/>
    <n v="933043.55"/>
    <n v="0"/>
    <n v="933043.55"/>
    <m/>
  </r>
  <r>
    <x v="1"/>
    <n v="2"/>
    <x v="0"/>
    <x v="20"/>
    <n v="1407"/>
    <s v="00099021001"/>
    <s v="De: 00099021001 A:00086018057 Transferencia de recursos a solicitud del Ministerio de Medio Ambiente y Agua mediante nota CITE: MMAYA/DGAA No 166/2023 (operación bimonetaria) por el desembolso del Fondo Mundial para el medio ambiente para e"/>
    <m/>
    <m/>
    <m/>
    <m/>
    <m/>
    <m/>
    <n v="282707.46000000002"/>
    <n v="0"/>
    <n v="282707.46000000002"/>
    <m/>
  </r>
  <r>
    <x v="8"/>
    <n v="1"/>
    <x v="7"/>
    <x v="20"/>
    <n v="1404"/>
    <s v="00086011101"/>
    <s v="De: 00099011001 A:00086011101 Reversión de la transferencia de recursos que realizamos mediante TRLE No 82 por mala apropiación de la libreta H.R.349-105-D."/>
    <m/>
    <m/>
    <m/>
    <m/>
    <m/>
    <m/>
    <n v="0"/>
    <n v="933043.55"/>
    <n v="933043.55"/>
    <m/>
  </r>
  <r>
    <x v="8"/>
    <n v="1"/>
    <x v="7"/>
    <x v="20"/>
    <n v="1407"/>
    <s v="00086018057"/>
    <s v="De: 00099021001 A:00086018057 Transferencia de recursos a solicitud del Ministerio de Medio Ambiente y Agua mediante nota CITE: MMAYA/DGAA No 166/2023 (operación bimonetaria) por el desembolso del Fondo Mundial para el medio ambiente para e"/>
    <m/>
    <m/>
    <m/>
    <m/>
    <m/>
    <m/>
    <n v="0"/>
    <n v="282707.46000000002"/>
    <n v="282707.46000000002"/>
    <m/>
  </r>
  <r>
    <x v="1"/>
    <n v="2"/>
    <x v="0"/>
    <x v="21"/>
    <n v="1428"/>
    <s v="00099021001"/>
    <s v="De: 00099021001 A:00212014306 Transferencia de recursos a solicitud del Instituto Nacional de Reforma Agraria mediante nota CITE: DGAF-C-EXT Nº 128/2023 (operación bimonetaria), para el pago de honorarios a consultores, adquisición de biene"/>
    <m/>
    <m/>
    <m/>
    <m/>
    <m/>
    <m/>
    <n v="13329007.439999999"/>
    <n v="0"/>
    <n v="13329007.439999999"/>
    <m/>
  </r>
  <r>
    <x v="1"/>
    <n v="2"/>
    <x v="0"/>
    <x v="21"/>
    <n v="1430"/>
    <s v="00099021001"/>
    <s v="De: 00099021001 A:00514014302 Transferencia de recursos a solicitud del a Empresa Nacional de Electricidad mediante nota CITE: ENDE-DEEM-4/53-23 (operación bimonetaria), para el programa de expansión de infraestructura eléctrica componente"/>
    <m/>
    <m/>
    <m/>
    <m/>
    <m/>
    <m/>
    <n v="2675400"/>
    <n v="0"/>
    <n v="2675400"/>
    <m/>
  </r>
  <r>
    <x v="1"/>
    <n v="2"/>
    <x v="0"/>
    <x v="21"/>
    <n v="1432"/>
    <s v="00099021001"/>
    <s v="De: 00099021001 A:00389014301 Transferencia de recursos a solicitud de la Navegación Aérea y Aeropuertos Bolivianos mediante nota CITE: CAR/DGE-DNAF Nª 0084/2023 (operación bimonetaria), para el pago de la ejecución del Proyecto Mejoramient"/>
    <m/>
    <m/>
    <m/>
    <m/>
    <m/>
    <m/>
    <n v="2098281.71"/>
    <n v="0"/>
    <n v="2098281.71"/>
    <m/>
  </r>
  <r>
    <x v="11"/>
    <n v="1"/>
    <x v="10"/>
    <x v="21"/>
    <n v="1428"/>
    <s v="00212014306"/>
    <s v="De: 00099021001 A:00212014306 Transferencia de recursos a solicitud del Instituto Nacional de Reforma Agraria mediante nota CITE: DGAF-C-EXT Nº 128/2023 (operación bimonetaria), para el pago de honorarios a consultores, adquisición de biene"/>
    <m/>
    <m/>
    <m/>
    <m/>
    <m/>
    <m/>
    <n v="0"/>
    <n v="13329007.439999999"/>
    <n v="13329007.439999999"/>
    <m/>
  </r>
  <r>
    <x v="12"/>
    <n v="1"/>
    <x v="11"/>
    <x v="21"/>
    <n v="1432"/>
    <s v="00389014301"/>
    <s v="De: 00099021001 A:00389014301 Transferencia de recursos a solicitud de la Navegación Aérea y Aeropuertos Bolivianos mediante nota CITE: CAR/DGE-DNAF Nª 0084/2023 (operación bimonetaria), para el pago de la ejecución del Proyecto Mejoramient"/>
    <m/>
    <m/>
    <m/>
    <m/>
    <m/>
    <m/>
    <n v="0"/>
    <n v="2098281.71"/>
    <n v="2098281.71"/>
    <m/>
  </r>
  <r>
    <x v="1"/>
    <n v="2"/>
    <x v="0"/>
    <x v="21"/>
    <n v="1426"/>
    <s v="00099021001"/>
    <s v="De: 00099021001 A:00086047008 Transferencia de recursos a solicitud del Ministerio de Medio Ambiente y Agua mediante nota CITE: MMAyA/VRHR/UCOORD/UCEP-MI RIEGO FINAN Nº 00310/2023 (operación bimonetaria), para la ejecucuón del Programa PRES"/>
    <m/>
    <m/>
    <m/>
    <m/>
    <m/>
    <m/>
    <n v="40843543.600000001"/>
    <n v="0"/>
    <n v="40843543.600000001"/>
    <m/>
  </r>
  <r>
    <x v="1"/>
    <n v="2"/>
    <x v="0"/>
    <x v="22"/>
    <n v="1459"/>
    <s v="00099021001"/>
    <s v="De: 00389012001 A:00099021001 Transferencia que realizamos a solicitud de la Dirección General de Administración y Finanzas Territoriales mediante nota interna CITE: MEFP/VTCP/DGAFT/USCFT/N°60/2023, por concepto de recuperaciones de la deud"/>
    <m/>
    <m/>
    <m/>
    <m/>
    <m/>
    <m/>
    <n v="0"/>
    <n v="140543.63"/>
    <n v="140543.63"/>
    <m/>
  </r>
  <r>
    <x v="1"/>
    <n v="2"/>
    <x v="0"/>
    <x v="23"/>
    <n v="1473"/>
    <s v="00099021001"/>
    <s v="De: 00099021001 A:00291014380 Transferencia de recursos a solicitud de la Administradora Boliviana de Carreteras mediante nota CITE: ABC/GNA/SAF/ATE/2023-0877 (operación bimonetaria), para el pago a beneficiarios (TC 6,86) H.R 6-8911-R ."/>
    <m/>
    <m/>
    <m/>
    <m/>
    <m/>
    <m/>
    <n v="66252.509999999995"/>
    <n v="0"/>
    <n v="66252.509999999995"/>
    <m/>
  </r>
  <r>
    <x v="1"/>
    <n v="2"/>
    <x v="0"/>
    <x v="23"/>
    <n v="1475"/>
    <s v="00099021001"/>
    <s v="De: 00099021001 A:00291014372 Transferencia de recursos a solicitud de la Administradora Boliviana de Carreteras mediante nota CITE: ABC/GNA/SAF/ATE/2023-0877 (operación bimonetaria), para el pago a beneficiarios (TC 6,86) H.R 6-8911-R ."/>
    <m/>
    <m/>
    <m/>
    <m/>
    <m/>
    <m/>
    <n v="29194533.969999999"/>
    <n v="0"/>
    <n v="29194533.969999999"/>
    <m/>
  </r>
  <r>
    <x v="1"/>
    <n v="2"/>
    <x v="0"/>
    <x v="23"/>
    <n v="1477"/>
    <s v="00099021001"/>
    <s v="De: 00099021001 A:00291014343 Transferencia de recursos a solicitud de la Administradora Boliviana de Carreteras mediante nota CITE: ABC/GNA/SAF/ATE/2023-0877 (operación bimonetaria), para el pago a beneficiarios (TC 6,86) H.R 6-8911-R ."/>
    <m/>
    <m/>
    <m/>
    <m/>
    <m/>
    <m/>
    <n v="7546000"/>
    <n v="0"/>
    <n v="7546000"/>
    <m/>
  </r>
  <r>
    <x v="6"/>
    <n v="1"/>
    <x v="5"/>
    <x v="23"/>
    <n v="1473"/>
    <s v="00291014380"/>
    <s v="De: 00099021001 A:00291014380 Transferencia de recursos a solicitud de la Administradora Boliviana de Carreteras mediante nota CITE: ABC/GNA/SAF/ATE/2023-0877 (operación bimonetaria), para el pago a beneficiarios (TC 6,86) H.R 6-8911-R ."/>
    <m/>
    <m/>
    <m/>
    <m/>
    <m/>
    <m/>
    <n v="0"/>
    <n v="66252.509999999995"/>
    <n v="66252.509999999995"/>
    <m/>
  </r>
  <r>
    <x v="6"/>
    <n v="1"/>
    <x v="5"/>
    <x v="23"/>
    <n v="1475"/>
    <s v="00291014372"/>
    <s v="De: 00099021001 A:00291014372 Transferencia de recursos a solicitud de la Administradora Boliviana de Carreteras mediante nota CITE: ABC/GNA/SAF/ATE/2023-0877 (operación bimonetaria), para el pago a beneficiarios (TC 6,86) H.R 6-8911-R ."/>
    <m/>
    <m/>
    <m/>
    <m/>
    <m/>
    <m/>
    <n v="0"/>
    <n v="29194533.969999999"/>
    <n v="29194533.969999999"/>
    <m/>
  </r>
  <r>
    <x v="6"/>
    <n v="1"/>
    <x v="5"/>
    <x v="23"/>
    <n v="1477"/>
    <s v="00291014343"/>
    <s v="De: 00099021001 A:00291014343 Transferencia de recursos a solicitud de la Administradora Boliviana de Carreteras mediante nota CITE: ABC/GNA/SAF/ATE/2023-0877 (operación bimonetaria), para el pago a beneficiarios (TC 6,86) H.R 6-8911-R ."/>
    <m/>
    <m/>
    <m/>
    <m/>
    <m/>
    <m/>
    <n v="0"/>
    <n v="7546000"/>
    <n v="7546000"/>
    <m/>
  </r>
  <r>
    <x v="1"/>
    <n v="2"/>
    <x v="0"/>
    <x v="24"/>
    <n v="1562"/>
    <s v="00099021001"/>
    <s v="De: 00099021001 A:00253014307 Transferencia de recursos a solicitud de la Entidad Ejecutora de Medio Ambiente y Agua dependiente del Ministerio de Medio Ambiente y Agua mediante nota CITE: GM-0468-EMAGUA/2023 Informe GM-0453-INF/2023 I/2023"/>
    <m/>
    <m/>
    <m/>
    <m/>
    <m/>
    <m/>
    <n v="1303400"/>
    <n v="0"/>
    <n v="1303400"/>
    <m/>
  </r>
  <r>
    <x v="1"/>
    <n v="2"/>
    <x v="0"/>
    <x v="24"/>
    <n v="1565"/>
    <s v="00099021001"/>
    <s v="De: 00099021001 A:00132072001 Transferencia de recursos a solicitud del Servicio de Desarrollo de las Empresas Públicas Productivas mediante nota CITE: SEDEM/GG/EV Nº0164/2023 (operación bimonetaria), para pagos a proveedores de materia p"/>
    <m/>
    <m/>
    <m/>
    <m/>
    <m/>
    <m/>
    <n v="172383.02"/>
    <n v="0"/>
    <n v="172383.02"/>
    <m/>
  </r>
  <r>
    <x v="1"/>
    <n v="2"/>
    <x v="0"/>
    <x v="24"/>
    <n v="1567"/>
    <s v="00099021001"/>
    <s v="De: 00099021001 A:00287104327 Transferencia de recursos a solicitud del Fondo Nacional de Inversión Productiva y Social dependiente del Ministerio de Planificación del Desarrollo mediante nota CITE: FPS/GFA/UFI/TES/TRL/00130/2023 (operac"/>
    <m/>
    <m/>
    <m/>
    <m/>
    <m/>
    <m/>
    <n v="13720000"/>
    <n v="0"/>
    <n v="13720000"/>
    <m/>
  </r>
  <r>
    <x v="1"/>
    <n v="2"/>
    <x v="0"/>
    <x v="24"/>
    <n v="1580"/>
    <s v="00099021001"/>
    <s v="De: 00099021001 A:00291014342 Transferencia de recursos a solicitud de la Administradora Boliviana de Carreteras mediante nota CITE: ABC/GNA/SAF/ATE/2023-0971 (operación bimonetaria), para el pago a beneficiarios (TC 6,86) H.R 6-9501-R ."/>
    <m/>
    <m/>
    <m/>
    <m/>
    <m/>
    <m/>
    <n v="6966184.0199999996"/>
    <n v="0"/>
    <n v="6966184.0199999996"/>
    <m/>
  </r>
  <r>
    <x v="7"/>
    <n v="1"/>
    <x v="6"/>
    <x v="24"/>
    <n v="1562"/>
    <s v="00253014307"/>
    <s v="De: 00099021001 A:00253014307 Transferencia de recursos a solicitud de la Entidad Ejecutora de Medio Ambiente y Agua dependiente del Ministerio de Medio Ambiente y Agua mediante nota CITE: GM-0468-EMAGUA/2023 Informe GM-0453-INF/2023 I/2023"/>
    <m/>
    <m/>
    <m/>
    <m/>
    <m/>
    <m/>
    <n v="0"/>
    <n v="1303400"/>
    <n v="1303400"/>
    <m/>
  </r>
  <r>
    <x v="6"/>
    <n v="1"/>
    <x v="5"/>
    <x v="24"/>
    <n v="1580"/>
    <s v="00291014342"/>
    <s v="De: 00099021001 A:00291014342 Transferencia de recursos a solicitud de la Administradora Boliviana de Carreteras mediante nota CITE: ABC/GNA/SAF/ATE/2023-0971 (operación bimonetaria), para el pago a beneficiarios (TC 6,86) H.R 6-9501-R ."/>
    <m/>
    <m/>
    <m/>
    <m/>
    <m/>
    <m/>
    <n v="0"/>
    <n v="6966184.0199999996"/>
    <n v="6966184.0199999996"/>
    <m/>
  </r>
  <r>
    <x v="1"/>
    <n v="2"/>
    <x v="0"/>
    <x v="24"/>
    <n v="1560"/>
    <s v="00099021001"/>
    <s v="De: 00099021001 A:00086047005 Transferencia de recursos a solicitud de la Unidad de Coordinación y Ejecución del Programa Más Inversión para Riego - UCEP MI RIEGO dependiente del Ministerio de Medio Ambiente y Agua mediante nota CITE: MMAy"/>
    <m/>
    <m/>
    <m/>
    <m/>
    <m/>
    <m/>
    <n v="6859949.9900000002"/>
    <n v="0"/>
    <n v="6859949.9900000002"/>
    <m/>
  </r>
  <r>
    <x v="1"/>
    <n v="2"/>
    <x v="0"/>
    <x v="25"/>
    <n v="1588"/>
    <s v="00099021001"/>
    <s v="De: 00099021001 A:00287104328 Transferencia de recursos a solicitud del Fondo Nacional de Inversión Productiva y Social dependiente del Ministerio de Planificación del Desarrollo mediante nota CITE: FPS/GFA/UFI/TES/TRL/00133/2023 (operación"/>
    <m/>
    <m/>
    <m/>
    <m/>
    <m/>
    <m/>
    <n v="3430000"/>
    <n v="0"/>
    <n v="3430000"/>
    <m/>
  </r>
  <r>
    <x v="1"/>
    <n v="2"/>
    <x v="0"/>
    <x v="25"/>
    <n v="1598"/>
    <s v="00099021001"/>
    <s v="De: 00099021001 A:00383012001 Transferencia de recursos a solicitud de la Agencia Boliviana de Correos mediante nota CITE: AGBC-AGBC/DAF/TFC-CPRV-0144-CAR/2023 para gastos operativos y administrativos (operación bimonetaria) (TC 6,86) H.R 6"/>
    <m/>
    <m/>
    <m/>
    <m/>
    <m/>
    <m/>
    <n v="13106.51"/>
    <n v="0"/>
    <n v="13106.51"/>
    <m/>
  </r>
  <r>
    <x v="1"/>
    <n v="2"/>
    <x v="0"/>
    <x v="25"/>
    <n v="1599"/>
    <s v="00099021001"/>
    <s v="De: 00099021001 A:00291014381 Transferencia de recursos a solicitud de la Administradora Boliviana de Carreteras mediante nota CITE: ABC/GNA/SAF/ATE/2023-0921 (operación bimonetaria), para el pago a beneficiarios (TC 6,86) H.R 6-9304-R ."/>
    <m/>
    <m/>
    <m/>
    <m/>
    <m/>
    <m/>
    <n v="58310"/>
    <n v="0"/>
    <n v="58310"/>
    <m/>
  </r>
  <r>
    <x v="10"/>
    <n v="2"/>
    <x v="9"/>
    <x v="25"/>
    <n v="1601"/>
    <s v="00046021109"/>
    <s v="De: 00046021109 A:00249014601 Transferencia que realizamos a solicitud del Ministerio de Salud y Deportes mediante nota CITE: MSyD/DGAA/UF/TES/CE/115/2023 Informe Técnico MSyD/DGAA/UF/AC/IT/1185/2023, para financiar los gastos de desaduaniz"/>
    <m/>
    <m/>
    <m/>
    <m/>
    <m/>
    <m/>
    <n v="440000"/>
    <n v="0"/>
    <n v="440000"/>
    <m/>
  </r>
  <r>
    <x v="3"/>
    <n v="1"/>
    <x v="2"/>
    <x v="25"/>
    <n v="1598"/>
    <s v="00383012001"/>
    <s v="De: 00099021001 A:00383012001 Transferencia de recursos a solicitud de la Agencia Boliviana de Correos mediante nota CITE: AGBC-AGBC/DAF/TFC-CPRV-0144-CAR/2023 para gastos operativos y administrativos (operación bimonetaria) (TC 6,86) H.R 6"/>
    <m/>
    <m/>
    <m/>
    <m/>
    <m/>
    <m/>
    <n v="0"/>
    <n v="13106.51"/>
    <n v="13106.51"/>
    <m/>
  </r>
  <r>
    <x v="6"/>
    <n v="1"/>
    <x v="5"/>
    <x v="25"/>
    <n v="1599"/>
    <s v="00291014381"/>
    <s v="De: 00099021001 A:00291014381 Transferencia de recursos a solicitud de la Administradora Boliviana de Carreteras mediante nota CITE: ABC/GNA/SAF/ATE/2023-0921 (operación bimonetaria), para el pago a beneficiarios (TC 6,86) H.R 6-9304-R ."/>
    <m/>
    <m/>
    <m/>
    <m/>
    <m/>
    <m/>
    <n v="0"/>
    <n v="58310"/>
    <n v="58310"/>
    <m/>
  </r>
  <r>
    <x v="1"/>
    <n v="2"/>
    <x v="0"/>
    <x v="26"/>
    <n v="1658"/>
    <s v="00099021001"/>
    <s v="De: 00099021001 A:00291014359 Transferencia de recursos a solicitud de la Administradora Boliviana de Carreteras mediante nota CITE: ABC/GNA/SAF/ATE/2023-0928 (operación bimonetaria), para el pago a beneficiarios (TC 6,86) H.R 6-9474-R ."/>
    <m/>
    <m/>
    <m/>
    <m/>
    <m/>
    <m/>
    <n v="3430000"/>
    <n v="0"/>
    <n v="3430000"/>
    <m/>
  </r>
  <r>
    <x v="1"/>
    <n v="2"/>
    <x v="0"/>
    <x v="26"/>
    <n v="1661"/>
    <s v="00099021001"/>
    <s v="De: 00099021001 A:00291014381 Transferencia de recursos a solicitud de la Administradora Boliviana de Carreteras mediante nota CITE: ABC/GNA/SAF/ATE/2023-0927 (operación bimonetaria), para el pago a beneficiarios (TC 6,86) H.R 6-9367-R ."/>
    <m/>
    <m/>
    <m/>
    <m/>
    <m/>
    <m/>
    <n v="1055754"/>
    <n v="0"/>
    <n v="1055754"/>
    <m/>
  </r>
  <r>
    <x v="6"/>
    <n v="1"/>
    <x v="5"/>
    <x v="26"/>
    <n v="1658"/>
    <s v="00291014359"/>
    <s v="De: 00099021001 A:00291014359 Transferencia de recursos a solicitud de la Administradora Boliviana de Carreteras mediante nota CITE: ABC/GNA/SAF/ATE/2023-0928 (operación bimonetaria), para el pago a beneficiarios (TC 6,86) H.R 6-9474-R ."/>
    <m/>
    <m/>
    <m/>
    <m/>
    <m/>
    <m/>
    <n v="0"/>
    <n v="3430000"/>
    <n v="3430000"/>
    <m/>
  </r>
  <r>
    <x v="6"/>
    <n v="1"/>
    <x v="5"/>
    <x v="26"/>
    <n v="1661"/>
    <s v="00291014381"/>
    <s v="De: 00099021001 A:00291014381 Transferencia de recursos a solicitud de la Administradora Boliviana de Carreteras mediante nota CITE: ABC/GNA/SAF/ATE/2023-0927 (operación bimonetaria), para el pago a beneficiarios (TC 6,86) H.R 6-9367-R ."/>
    <m/>
    <m/>
    <m/>
    <m/>
    <m/>
    <m/>
    <n v="0"/>
    <n v="1055754"/>
    <n v="1055754"/>
    <m/>
  </r>
  <r>
    <x v="1"/>
    <n v="2"/>
    <x v="0"/>
    <x v="27"/>
    <n v="1690"/>
    <s v="00099021001"/>
    <s v="De: 00099021001 A:00086047008 Transferencia de recursos a solicitud del Ministerio de Medio Ambiente y Agua mediante nota CITE: MMAyA/VRHR/UCOORD/UCEP-MI RIEGO FINAN N° 0345/2023 (operación bimonetaria), Contrato Préstamo 4403 (TC 6,86) H."/>
    <m/>
    <m/>
    <m/>
    <m/>
    <m/>
    <m/>
    <n v="10289949.99"/>
    <n v="0"/>
    <n v="10289949.99"/>
    <m/>
  </r>
  <r>
    <x v="8"/>
    <n v="4"/>
    <x v="7"/>
    <x v="27"/>
    <n v="1690"/>
    <s v="00086047008"/>
    <s v="De: 00099021001 A:00086047008 Transferencia de recursos a solicitud del Ministerio de Medio Ambiente y Agua mediante nota CITE: MMAyA/VRHR/UCOORD/UCEP-MI RIEGO FINAN N° 0345/2023 (operación bimonetaria), Contrato Préstamo 4403 (TC 6,86) H."/>
    <m/>
    <m/>
    <m/>
    <m/>
    <m/>
    <m/>
    <n v="0"/>
    <n v="10289949.99"/>
    <n v="10289949.99"/>
    <m/>
  </r>
  <r>
    <x v="1"/>
    <n v="2"/>
    <x v="0"/>
    <x v="28"/>
    <n v="1705"/>
    <s v="00099021001"/>
    <s v="De: 00099021001 A:00389014301 Transferencia de recursos a solicitud de la Navegación Aérea y Aeropuertos Bolivianos dependiente del Ministerio de Obras Públicas, Servicios y Vivienda mediante nota CITE: CAR/DGE-DNAF Nº 0096/2023 (operación"/>
    <m/>
    <m/>
    <m/>
    <m/>
    <m/>
    <m/>
    <n v="3430000"/>
    <n v="0"/>
    <n v="3430000"/>
    <m/>
  </r>
  <r>
    <x v="1"/>
    <n v="2"/>
    <x v="0"/>
    <x v="28"/>
    <n v="1717"/>
    <s v="00099021001"/>
    <s v="De: 00099021001 A:00291014369 Transferencia de recursos a solicitud de la Administradora Boliviana de Carreteras mediante nota CITE: ABC/GNA/SAF/ATE/2023-0973 (operación bimonetaria), para el pago a beneficiarios (TC 6,86) H.R 6-9986-R ."/>
    <m/>
    <m/>
    <m/>
    <m/>
    <m/>
    <m/>
    <n v="6860000"/>
    <n v="0"/>
    <n v="6860000"/>
    <m/>
  </r>
  <r>
    <x v="12"/>
    <n v="1"/>
    <x v="11"/>
    <x v="28"/>
    <n v="1705"/>
    <s v="00389014301"/>
    <s v="De: 00099021001 A:00389014301 Transferencia de recursos a solicitud de la Navegación Aérea y Aeropuertos Bolivianos dependiente del Ministerio de Obras Públicas, Servicios y Vivienda mediante nota CITE: CAR/DGE-DNAF Nº 0096/2023 (operación"/>
    <m/>
    <m/>
    <m/>
    <m/>
    <m/>
    <m/>
    <n v="0"/>
    <n v="3430000"/>
    <n v="3430000"/>
    <m/>
  </r>
  <r>
    <x v="6"/>
    <n v="1"/>
    <x v="5"/>
    <x v="28"/>
    <n v="1717"/>
    <s v="00291014369"/>
    <s v="De: 00099021001 A:00291014369 Transferencia de recursos a solicitud de la Administradora Boliviana de Carreteras mediante nota CITE: ABC/GNA/SAF/ATE/2023-0973 (operación bimonetaria), para el pago a beneficiarios (TC 6,86) H.R 6-9986-R ."/>
    <m/>
    <m/>
    <m/>
    <m/>
    <m/>
    <m/>
    <n v="0"/>
    <n v="6860000"/>
    <n v="6860000"/>
    <m/>
  </r>
  <r>
    <x v="1"/>
    <n v="2"/>
    <x v="0"/>
    <x v="28"/>
    <n v="1707"/>
    <s v="00099021001"/>
    <s v="De: 00099021001 A:00047137004 Transferencia de recursos a solicitud del Ministerio de Desarrollo Rural y Tierras mediante nota CITE: MDRyT/EMPODERAR/EXT-Nº01825/2023 (operación bimonetaria) Convenio de Préstamo BIRF Nº 9437-BO (TC 6,86) H"/>
    <m/>
    <m/>
    <m/>
    <m/>
    <m/>
    <m/>
    <n v="82319949.989999995"/>
    <n v="0"/>
    <n v="82319949.989999995"/>
    <m/>
  </r>
  <r>
    <x v="1"/>
    <n v="2"/>
    <x v="0"/>
    <x v="28"/>
    <n v="1709"/>
    <s v="00099021001"/>
    <s v="De: 00099021001 A:00047137003 Transferencia de recursos a solicitud del Ministerio de Desarrollo Rural y Tierras mediante nota CITE: MDRyT/EMPODERAR/EXT-Nº01826/2023 (operación bimonetaria) Convenio de Préstamo BIRF Nº 8735-BO (TC 6,86) H"/>
    <m/>
    <m/>
    <m/>
    <m/>
    <m/>
    <m/>
    <n v="5455364.9900000002"/>
    <n v="0"/>
    <n v="5455364.9900000002"/>
    <m/>
  </r>
  <r>
    <x v="1"/>
    <n v="2"/>
    <x v="0"/>
    <x v="28"/>
    <n v="1711"/>
    <s v="00099021001"/>
    <s v="De: 00099021001 A:00086077007 Transferencia de recursos a solicitud del Ministerio de Medio Ambiente y Agua mediante nota CITE: CAR/UCEP-MMAyA Nº 0446/2023 UCEP-MMAyA/2023-01626 (operación bimonetaria), para la ejecución del Programa Más I"/>
    <m/>
    <m/>
    <m/>
    <m/>
    <m/>
    <m/>
    <n v="4458725.5999999996"/>
    <n v="0"/>
    <n v="4458725.5999999996"/>
    <m/>
  </r>
  <r>
    <x v="13"/>
    <n v="13"/>
    <x v="12"/>
    <x v="28"/>
    <n v="1707"/>
    <s v="00047137004"/>
    <s v="De: 00099021001 A:00047137004 Transferencia de recursos a solicitud del Ministerio de Desarrollo Rural y Tierras mediante nota CITE: MDRyT/EMPODERAR/EXT-Nº01825/2023 (operación bimonetaria) Convenio de Préstamo BIRF Nº 9437-BO (TC 6,86) H"/>
    <m/>
    <m/>
    <m/>
    <m/>
    <m/>
    <m/>
    <n v="0"/>
    <n v="82319949.989999995"/>
    <n v="82319949.989999995"/>
    <m/>
  </r>
  <r>
    <x v="13"/>
    <n v="13"/>
    <x v="12"/>
    <x v="28"/>
    <n v="1709"/>
    <s v="00047137003"/>
    <s v="De: 00099021001 A:00047137003 Transferencia de recursos a solicitud del Ministerio de Desarrollo Rural y Tierras mediante nota CITE: MDRyT/EMPODERAR/EXT-Nº01826/2023 (operación bimonetaria) Convenio de Préstamo BIRF Nº 8735-BO (TC 6,86) H"/>
    <m/>
    <m/>
    <m/>
    <m/>
    <m/>
    <m/>
    <n v="0"/>
    <n v="5455364.9900000002"/>
    <n v="5455364.9900000002"/>
    <m/>
  </r>
  <r>
    <x v="8"/>
    <n v="7"/>
    <x v="7"/>
    <x v="28"/>
    <n v="1711"/>
    <s v="00086077007"/>
    <s v="De: 00099021001 A:00086077007 Transferencia de recursos a solicitud del Ministerio de Medio Ambiente y Agua mediante nota CITE: CAR/UCEP-MMAyA Nº 0446/2023 UCEP-MMAyA/2023-01626 (operación bimonetaria), para la ejecución del Programa Más I"/>
    <m/>
    <m/>
    <m/>
    <m/>
    <m/>
    <m/>
    <n v="0"/>
    <n v="4458725.5999999996"/>
    <n v="4458725.5999999996"/>
    <m/>
  </r>
  <r>
    <x v="1"/>
    <n v="2"/>
    <x v="0"/>
    <x v="29"/>
    <n v="1719"/>
    <s v="00099021001"/>
    <s v="De: 00099021001 A:00117012001 Transferencia de recursos a solicitud de la Dirección General de Aeronáutica Civil mediante nota CITE: DAF-0905/2023 DGAC-017106/2023 (operación bimonetaria), recursos depositados por la IATA correspondiente"/>
    <m/>
    <m/>
    <m/>
    <m/>
    <m/>
    <m/>
    <n v="1162019.17"/>
    <n v="0"/>
    <n v="1162019.17"/>
    <m/>
  </r>
  <r>
    <x v="14"/>
    <n v="1"/>
    <x v="13"/>
    <x v="29"/>
    <n v="1719"/>
    <s v="00117012001"/>
    <s v="De: 00099021001 A:00117012001 Transferencia de recursos a solicitud de la Dirección General de Aeronáutica Civil mediante nota CITE: DAF-0905/2023 DGAC-017106/2023 (operación bimonetaria), recursos depositados por la IATA correspondiente"/>
    <m/>
    <m/>
    <m/>
    <m/>
    <m/>
    <m/>
    <n v="0"/>
    <n v="1162019.17"/>
    <n v="1162019.17"/>
    <m/>
  </r>
  <r>
    <x v="1"/>
    <n v="2"/>
    <x v="0"/>
    <x v="30"/>
    <n v="1734"/>
    <s v="00099021001"/>
    <s v="De: 00099021001 A:00015011107 Transferencia Bimonetaria de recursos (5 de 5) a solicitud del Ministerio de Gobierno mediante nota CITE: MG/DGAA/UF/T/Nº 128/2023 e informes adjuntos por concepto de gastos administrativos; en el marco de la L"/>
    <m/>
    <m/>
    <m/>
    <m/>
    <m/>
    <m/>
    <n v="101656.83"/>
    <n v="0"/>
    <n v="101656.83"/>
    <m/>
  </r>
  <r>
    <x v="1"/>
    <n v="2"/>
    <x v="0"/>
    <x v="30"/>
    <n v="1736"/>
    <s v="00099021001"/>
    <s v="De: 00099021001 A:00015011107 Transferencia Bimonetaria de recursos (4 de 5) a solicitud del Ministerio de Gobierno mediante nota CITE: MG/DGAA/UF/T/Nº 128/2023 e informes adjuntos por concepto de fondo de devolución; en el marco de la Ley"/>
    <m/>
    <m/>
    <m/>
    <m/>
    <m/>
    <m/>
    <n v="122227.78"/>
    <n v="0"/>
    <n v="122227.78"/>
    <m/>
  </r>
  <r>
    <x v="1"/>
    <n v="2"/>
    <x v="0"/>
    <x v="30"/>
    <n v="1738"/>
    <s v="00099021001"/>
    <s v="De: 00099021001 A:00015011107 Transferencia Bimonetaria de recursos (3 de 5) a solicitud del Ministerio de Gobierno mediante nota CITE: MG/DGAA/UF/T/Nº 128/2023 e informes adjuntos por concepto de distribuciones (DIPREVCON); en el marco de"/>
    <m/>
    <m/>
    <m/>
    <m/>
    <m/>
    <m/>
    <n v="1443435.86"/>
    <n v="0"/>
    <n v="1443435.86"/>
    <m/>
  </r>
  <r>
    <x v="1"/>
    <n v="2"/>
    <x v="0"/>
    <x v="30"/>
    <n v="1740"/>
    <s v="00099021001"/>
    <s v="De: 00099021001 A:00015011107 Transferencia Bimonetaria de recursos (2 de 5) a solicitud del Ministerio de Gobierno mediante nota CITE: MG/DGAA/UF/T/Nº 128/2023 e informes adjuntos por concepto de distribuciones (DIRCABI); en el marco de la"/>
    <m/>
    <m/>
    <m/>
    <m/>
    <m/>
    <m/>
    <n v="444134.1"/>
    <n v="0"/>
    <n v="444134.1"/>
    <m/>
  </r>
  <r>
    <x v="1"/>
    <n v="2"/>
    <x v="0"/>
    <x v="30"/>
    <n v="1742"/>
    <s v="00099021001"/>
    <s v="De: 00099021001 A:00015011107 Transferencia Bimonetaria de recursos (1 de 5) a solicitud del Ministerio de Gobierno mediante nota CITE: MG/DGAA/UF/T/Nº 128/2023 e informes adjuntos por concepto de distribuciones (MINISTERIO PÚBLICO); en el"/>
    <m/>
    <m/>
    <m/>
    <m/>
    <m/>
    <m/>
    <n v="333100.61"/>
    <n v="0"/>
    <n v="333100.61"/>
    <m/>
  </r>
  <r>
    <x v="1"/>
    <n v="2"/>
    <x v="0"/>
    <x v="31"/>
    <n v="1755"/>
    <s v="00099021001"/>
    <s v="De: 00099021001 A:00046057006 Transferencia de recursos a solicitud del Ministerio de Salud y Deportes mediante nota CITE: MSyD/VGSS/DGGH/UGESPRO/PGBID3151/CE/162/2023 (operación bimonetaria), para el pago de honorarios a los consultores d"/>
    <m/>
    <m/>
    <m/>
    <m/>
    <m/>
    <m/>
    <n v="686000"/>
    <n v="0"/>
    <n v="686000"/>
    <m/>
  </r>
  <r>
    <x v="10"/>
    <n v="5"/>
    <x v="9"/>
    <x v="31"/>
    <n v="1755"/>
    <s v="00046057006"/>
    <s v="De: 00099021001 A:00046057006 Transferencia de recursos a solicitud del Ministerio de Salud y Deportes mediante nota CITE: MSyD/VGSS/DGGH/UGESPRO/PGBID3151/CE/162/2023 (operación bimonetaria), para el pago de honorarios a los consultores d"/>
    <m/>
    <m/>
    <m/>
    <m/>
    <m/>
    <m/>
    <n v="0"/>
    <n v="686000"/>
    <n v="686000"/>
    <m/>
  </r>
  <r>
    <x v="1"/>
    <n v="2"/>
    <x v="0"/>
    <x v="32"/>
    <n v="1797"/>
    <s v="00099021001"/>
    <s v="De: 00099021001 A:00291014359 Transferencia de recursos a solicitud de la Administradora Boliviana de Carreteras mediante nota CITE: ABC/GNA/SAF/ATE/2023-1020 (operación bimonetaria), para el pago a beneficiarios (TC 6,86) H.R 6-10191-R ."/>
    <m/>
    <m/>
    <m/>
    <m/>
    <m/>
    <m/>
    <n v="7546000"/>
    <n v="0"/>
    <n v="7546000"/>
    <m/>
  </r>
  <r>
    <x v="1"/>
    <n v="2"/>
    <x v="0"/>
    <x v="32"/>
    <n v="1799"/>
    <s v="00099021001"/>
    <s v="De: 00099021001 A:00291084302 Transferencia de recursos a solicitud de la Administradora Boliviana de Carreteras mediante nota CITE: ABC/GNA/SAF/ATE/2023-1015 (operación bimonetaria), para el pago a beneficiarios (TC 6,86) H.R 6-10187-R ."/>
    <m/>
    <m/>
    <m/>
    <m/>
    <m/>
    <m/>
    <n v="19208000"/>
    <n v="0"/>
    <n v="19208000"/>
    <m/>
  </r>
  <r>
    <x v="6"/>
    <n v="1"/>
    <x v="5"/>
    <x v="32"/>
    <n v="1797"/>
    <s v="00291014359"/>
    <s v="De: 00099021001 A:00291014359 Transferencia de recursos a solicitud de la Administradora Boliviana de Carreteras mediante nota CITE: ABC/GNA/SAF/ATE/2023-1020 (operación bimonetaria), para el pago a beneficiarios (TC 6,86) H.R 6-10191-R ."/>
    <m/>
    <m/>
    <m/>
    <m/>
    <m/>
    <m/>
    <n v="0"/>
    <n v="7546000"/>
    <n v="7546000"/>
    <m/>
  </r>
  <r>
    <x v="6"/>
    <n v="8"/>
    <x v="5"/>
    <x v="32"/>
    <n v="1799"/>
    <s v="00291084302"/>
    <s v="De: 00099021001 A:00291084302 Transferencia de recursos a solicitud de la Administradora Boliviana de Carreteras mediante nota CITE: ABC/GNA/SAF/ATE/2023-1015 (operación bimonetaria), para el pago a beneficiarios (TC 6,86) H.R 6-10187-R ."/>
    <m/>
    <m/>
    <m/>
    <m/>
    <m/>
    <m/>
    <n v="0"/>
    <n v="19208000"/>
    <n v="19208000"/>
    <m/>
  </r>
  <r>
    <x v="8"/>
    <n v="5"/>
    <x v="7"/>
    <x v="33"/>
    <n v="1820"/>
    <s v="00086057009"/>
    <s v="De: 00086057009 A:00099021001 Transferencia de recursos a solicitud del Ministerio de Medio Ambiente y Agua mediante notas CITE: CAR/UCCPPAAP/CG/ADM Nos 0295 y 0370/2023 - E- MMAYA/2023 Nos 04700 y 04457, Informe INF/UCPPAAP/CG/ADM Nº 0205/"/>
    <m/>
    <m/>
    <m/>
    <m/>
    <m/>
    <m/>
    <n v="250560"/>
    <n v="0"/>
    <n v="250560"/>
    <m/>
  </r>
  <r>
    <x v="1"/>
    <n v="2"/>
    <x v="0"/>
    <x v="33"/>
    <n v="1820"/>
    <s v="00099021001"/>
    <s v="De: 00086057009 A:00099021001 Transferencia de recursos a solicitud del Ministerio de Medio Ambiente y Agua mediante notas CITE: CAR/UCCPPAAP/CG/ADM Nos 0295 y 0370/2023 - E- MMAYA/2023 Nos 04700 y 04457, Informe INF/UCPPAAP/CG/ADM Nº 0205/"/>
    <m/>
    <m/>
    <m/>
    <m/>
    <m/>
    <m/>
    <n v="0"/>
    <n v="250560"/>
    <n v="250560"/>
    <m/>
  </r>
  <r>
    <x v="1"/>
    <n v="2"/>
    <x v="0"/>
    <x v="34"/>
    <n v="1861"/>
    <s v="00099021001"/>
    <s v="De: 00099021001 A:00291014363 Transferencia de recursos a solicitud de la Administradora Boliviana de Carreteras mediante nota CITE: ABC/GNA/SAF/ATE/2023-1076 (operación bimonetaria), para el pago a beneficiarios (TC 6,86) H.R 6-10685-R."/>
    <m/>
    <m/>
    <m/>
    <m/>
    <m/>
    <m/>
    <n v="10958643.380000001"/>
    <n v="0"/>
    <n v="10958643.380000001"/>
    <m/>
  </r>
  <r>
    <x v="15"/>
    <n v="1"/>
    <x v="14"/>
    <x v="34"/>
    <n v="1866"/>
    <s v="00020011103"/>
    <s v="De: 00020011103 A:00548022001 Transferencia que realizamos a solicitud del Ministerio de Defensa mediante nota CITE: DGAA-UF-ST.N. 0484/2023, Informe DGAA. UF.-ST Nº 189/2023 por concepto de devolución de recursos a COFADENA H.R. 6-10880-R"/>
    <m/>
    <m/>
    <m/>
    <m/>
    <m/>
    <m/>
    <n v="6557.57"/>
    <n v="0"/>
    <n v="6557.57"/>
    <m/>
  </r>
  <r>
    <x v="15"/>
    <n v="1"/>
    <x v="14"/>
    <x v="34"/>
    <n v="1867"/>
    <s v="00020011103"/>
    <s v="De: 00020011103 A:00548022001 Transferencia que realizamos a solicitud del Ministerio de Defensa mediante nota CITE: DGAA-UF-ST.N. 0483/2023, Informe DGAA. UF.-ST Nº 188/2023 por concepto de devolución de recursos a COFADENA H.R. 6-10881-R"/>
    <m/>
    <m/>
    <m/>
    <m/>
    <m/>
    <m/>
    <n v="6548.41"/>
    <n v="0"/>
    <n v="6548.41"/>
    <m/>
  </r>
  <r>
    <x v="6"/>
    <n v="1"/>
    <x v="5"/>
    <x v="34"/>
    <n v="1861"/>
    <s v="00291014363"/>
    <s v="De: 00099021001 A:00291014363 Transferencia de recursos a solicitud de la Administradora Boliviana de Carreteras mediante nota CITE: ABC/GNA/SAF/ATE/2023-1076 (operación bimonetaria), para el pago a beneficiarios (TC 6,86) H.R 6-10685-R."/>
    <m/>
    <m/>
    <m/>
    <m/>
    <m/>
    <m/>
    <n v="0"/>
    <n v="10958643.380000001"/>
    <n v="10958643.380000001"/>
    <m/>
  </r>
  <r>
    <x v="16"/>
    <n v="2"/>
    <x v="15"/>
    <x v="34"/>
    <n v="1866"/>
    <s v="00548022001"/>
    <s v="De: 00020011103 A:00548022001 Transferencia que realizamos a solicitud del Ministerio de Defensa mediante nota CITE: DGAA-UF-ST.N. 0484/2023, Informe DGAA. UF.-ST Nº 189/2023 por concepto de devolución de recursos a COFADENA H.R. 6-10880-R"/>
    <m/>
    <m/>
    <m/>
    <m/>
    <m/>
    <m/>
    <n v="0"/>
    <n v="6557.57"/>
    <n v="6557.57"/>
    <m/>
  </r>
  <r>
    <x v="16"/>
    <n v="2"/>
    <x v="15"/>
    <x v="34"/>
    <n v="1867"/>
    <s v="00548022001"/>
    <s v="De: 00020011103 A:00548022001 Transferencia que realizamos a solicitud del Ministerio de Defensa mediante nota CITE: DGAA-UF-ST.N. 0483/2023, Informe DGAA. UF.-ST Nº 188/2023 por concepto de devolución de recursos a COFADENA H.R. 6-10881-R"/>
    <m/>
    <m/>
    <m/>
    <m/>
    <m/>
    <m/>
    <n v="0"/>
    <n v="6548.41"/>
    <n v="6548.41"/>
    <m/>
  </r>
  <r>
    <x v="12"/>
    <n v="1"/>
    <x v="11"/>
    <x v="35"/>
    <n v="1912"/>
    <s v="00389012001"/>
    <s v="De: 00389012001 A:00099021001 Transferencia que realizamos a solicitud de la Dirección General de Administración y Finanzas Territoriales mediante nota interna CITE: MEFP/VTCP/DGAFT/USCFT/N°77/2023, por concepto de recuperaciones de la deud"/>
    <m/>
    <m/>
    <m/>
    <m/>
    <m/>
    <m/>
    <n v="140543.63"/>
    <n v="0"/>
    <n v="140543.63"/>
    <m/>
  </r>
  <r>
    <x v="1"/>
    <n v="2"/>
    <x v="0"/>
    <x v="35"/>
    <n v="1912"/>
    <s v="00099021001"/>
    <s v="De: 00389012001 A:00099021001 Transferencia que realizamos a solicitud de la Dirección General de Administración y Finanzas Territoriales mediante nota interna CITE: MEFP/VTCP/DGAFT/USCFT/N°77/2023, por concepto de recuperaciones de la deud"/>
    <m/>
    <m/>
    <m/>
    <m/>
    <m/>
    <m/>
    <n v="0"/>
    <n v="140543.63"/>
    <n v="140543.63"/>
    <m/>
  </r>
  <r>
    <x v="1"/>
    <n v="2"/>
    <x v="0"/>
    <x v="36"/>
    <n v="1939"/>
    <s v="00099021001"/>
    <s v="De: 00099021001 A:00287104332 Transferencia de recursos a solicitud del Fondo Nacional de Inversión Productiva y Social mediante nota CITE: FPS/GFA/UFI/TES/TRL/00147/2023 (operación bimonetaria), para el pago a beneficiarios en el marco de"/>
    <m/>
    <m/>
    <m/>
    <m/>
    <m/>
    <m/>
    <n v="4116000"/>
    <n v="0"/>
    <n v="4116000"/>
    <m/>
  </r>
  <r>
    <x v="17"/>
    <n v="10"/>
    <x v="16"/>
    <x v="36"/>
    <n v="1939"/>
    <s v="00287104332"/>
    <s v="De: 00099021001 A:00287104332 Transferencia de recursos a solicitud del Fondo Nacional de Inversión Productiva y Social mediante nota CITE: FPS/GFA/UFI/TES/TRL/00147/2023 (operación bimonetaria), para el pago a beneficiarios en el marco de"/>
    <m/>
    <m/>
    <m/>
    <m/>
    <m/>
    <m/>
    <n v="0"/>
    <n v="4116000"/>
    <n v="4116000"/>
    <m/>
  </r>
  <r>
    <x v="1"/>
    <n v="2"/>
    <x v="0"/>
    <x v="37"/>
    <n v="1992"/>
    <s v="00099021001"/>
    <s v="De: 00099021001 A:00291014378 Transferencia de recursos a solicitud de la Administradora Boliviana de Carreteras mediante nota CITE: ABC/GNA/SAF/ATE/2023-1087 (operación bimonetaria), para el pago a beneficiarios (TC 6,86) H.R 6-11382-R."/>
    <m/>
    <m/>
    <m/>
    <m/>
    <m/>
    <m/>
    <n v="6174000"/>
    <n v="0"/>
    <n v="6174000"/>
    <m/>
  </r>
  <r>
    <x v="6"/>
    <n v="1"/>
    <x v="5"/>
    <x v="37"/>
    <n v="1992"/>
    <s v="00291014378"/>
    <s v="De: 00099021001 A:00291014378 Transferencia de recursos a solicitud de la Administradora Boliviana de Carreteras mediante nota CITE: ABC/GNA/SAF/ATE/2023-1087 (operación bimonetaria), para el pago a beneficiarios (TC 6,86) H.R 6-11382-R."/>
    <m/>
    <m/>
    <m/>
    <m/>
    <m/>
    <m/>
    <n v="0"/>
    <n v="6174000"/>
    <n v="6174000"/>
    <m/>
  </r>
  <r>
    <x v="18"/>
    <n v="3"/>
    <x v="17"/>
    <x v="37"/>
    <n v="1990"/>
    <s v="00066031009"/>
    <s v="De: 00066031009 A:00030011001 De: 00066031009 A: 00030011001 Transferencia que realizamos en virtud a la nota CITE: MPD/VIPFE/DGGFE/ UAP-NE 1463/2023 y Desembolso UAP/013/2023 Proyecto “Herramienta Educativa Audiovisual en la Temática de V"/>
    <m/>
    <m/>
    <m/>
    <m/>
    <m/>
    <m/>
    <n v="69520"/>
    <n v="0"/>
    <n v="69520"/>
    <m/>
  </r>
  <r>
    <x v="18"/>
    <n v="4"/>
    <x v="17"/>
    <x v="37"/>
    <n v="1993"/>
    <s v="00066047003"/>
    <s v="De: 00066047003 A:00086107006 Transferencia de recursos a solicitud del Ministerio de Planificación del Desarrollo mediante nota CITE: MPD/VIPFE/DGPP/UP-NE 0768/2023 y Convenio Interinstitucional de Financiamiento CIF VIPFE/DGPP/UP/BID-3534"/>
    <m/>
    <m/>
    <m/>
    <m/>
    <m/>
    <m/>
    <n v="134254.85999999999"/>
    <n v="0"/>
    <n v="134254.85999999999"/>
    <m/>
  </r>
  <r>
    <x v="19"/>
    <n v="1"/>
    <x v="18"/>
    <x v="37"/>
    <n v="1990"/>
    <s v="00030011001"/>
    <s v="De: 00066031009 A:00030011001 De: 00066031009 A: 00030011001 Transferencia que realizamos en virtud a la nota CITE: MPD/VIPFE/DGGFE/ UAP-NE 1463/2023 y Desembolso UAP/013/2023 Proyecto “Herramienta Educativa Audiovisual en la Temática de V"/>
    <m/>
    <m/>
    <m/>
    <m/>
    <m/>
    <m/>
    <n v="0"/>
    <n v="69520"/>
    <n v="69520"/>
    <m/>
  </r>
  <r>
    <x v="8"/>
    <n v="10"/>
    <x v="7"/>
    <x v="37"/>
    <n v="1993"/>
    <s v="00086107006"/>
    <s v="De: 00066047003 A:00086107006 Transferencia de recursos a solicitud del Ministerio de Planificación del Desarrollo mediante nota CITE: MPD/VIPFE/DGPP/UP-NE 0768/2023 y Convenio Interinstitucional de Financiamiento CIF VIPFE/DGPP/UP/BID-3534"/>
    <m/>
    <m/>
    <m/>
    <m/>
    <m/>
    <m/>
    <n v="0"/>
    <n v="134254.85999999999"/>
    <n v="134254.85999999999"/>
    <m/>
  </r>
  <r>
    <x v="1"/>
    <n v="2"/>
    <x v="0"/>
    <x v="38"/>
    <n v="2001"/>
    <s v="00099021001"/>
    <s v="De: 00099021001 A:00132072001 Transferencia de recursos a solicitud del Servicio de Desarrollo de las Empresas Públicas Productivas mediante nota CITE: SEDEM/GG/EV Nº 0195/2023 (operación bimonetaria), para el pago a proveedores de materia"/>
    <m/>
    <m/>
    <m/>
    <m/>
    <m/>
    <m/>
    <n v="3669962.8"/>
    <n v="0"/>
    <n v="3669962.8"/>
    <m/>
  </r>
  <r>
    <x v="20"/>
    <n v="7"/>
    <x v="19"/>
    <x v="38"/>
    <n v="2001"/>
    <s v="00132072001"/>
    <s v="De: 00099021001 A:00132072001 Transferencia de recursos a solicitud del Servicio de Desarrollo de las Empresas Públicas Productivas mediante nota CITE: SEDEM/GG/EV Nº 0195/2023 (operación bimonetaria), para el pago a proveedores de materia"/>
    <m/>
    <m/>
    <m/>
    <m/>
    <m/>
    <m/>
    <n v="0"/>
    <n v="3669962.8"/>
    <n v="3669962.8"/>
    <m/>
  </r>
  <r>
    <x v="18"/>
    <n v="4"/>
    <x v="17"/>
    <x v="38"/>
    <n v="2006"/>
    <s v="00066047003"/>
    <s v="De: 00066047003 A:00086107006 De: 00066047003 A: 00086107006 Transferencia que realizamos en virtud a la nota CITE: MPD/VIPFE/DGPP/ UP-NE 0780/2023 y CIF VIPFE/DGPP/UP/BID-3534/N°002/2022 entre el MPD y MMAyA correspondiente al EDTPs “Con"/>
    <m/>
    <m/>
    <m/>
    <m/>
    <m/>
    <m/>
    <n v="44871.39"/>
    <n v="0"/>
    <n v="44871.39"/>
    <m/>
  </r>
  <r>
    <x v="18"/>
    <n v="4"/>
    <x v="17"/>
    <x v="38"/>
    <n v="2007"/>
    <s v="00066047003"/>
    <s v="De: 00066047003 A:00086107006 De: 00066047003 A: 00086107006 Transferencia que realizamos en virtud a la nota CITE: MPD/VIPFE/DGPP/ UP-NE 0783/2023 y CIF VIPFE/DGPP/UP/BID-3534/N°002/2022 entre el MPD y MMAyA correspondiente al EDTPs “Con"/>
    <m/>
    <m/>
    <m/>
    <m/>
    <m/>
    <m/>
    <n v="111480.69"/>
    <n v="0"/>
    <n v="111480.69"/>
    <m/>
  </r>
  <r>
    <x v="8"/>
    <n v="10"/>
    <x v="7"/>
    <x v="38"/>
    <n v="2006"/>
    <s v="00086107006"/>
    <s v="De: 00066047003 A:00086107006 De: 00066047003 A: 00086107006 Transferencia que realizamos en virtud a la nota CITE: MPD/VIPFE/DGPP/ UP-NE 0780/2023 y CIF VIPFE/DGPP/UP/BID-3534/N°002/2022 entre el MPD y MMAyA correspondiente al EDTPs “Con"/>
    <m/>
    <m/>
    <m/>
    <m/>
    <m/>
    <m/>
    <n v="0"/>
    <n v="44871.39"/>
    <n v="44871.39"/>
    <m/>
  </r>
  <r>
    <x v="8"/>
    <n v="10"/>
    <x v="7"/>
    <x v="38"/>
    <n v="2007"/>
    <s v="00086107006"/>
    <s v="De: 00066047003 A:00086107006 De: 00066047003 A: 00086107006 Transferencia que realizamos en virtud a la nota CITE: MPD/VIPFE/DGPP/ UP-NE 0783/2023 y CIF VIPFE/DGPP/UP/BID-3534/N°002/2022 entre el MPD y MMAyA correspondiente al EDTPs “Con"/>
    <m/>
    <m/>
    <m/>
    <m/>
    <m/>
    <m/>
    <n v="0"/>
    <n v="111480.69"/>
    <n v="111480.69"/>
    <m/>
  </r>
  <r>
    <x v="1"/>
    <n v="2"/>
    <x v="0"/>
    <x v="39"/>
    <n v="2015"/>
    <s v="00099021001"/>
    <s v="De: 00099021001 A:00291014380 Transferencia de recursos a solicitud de la Administradora Boliviana de Carreteras mediante nota CITE: ABC/GNA/SAF/ATE/2023-1148 (operación bimonetaria), para el pago a beneficiarios (TC 6,86) H.R 6-11603-R."/>
    <m/>
    <m/>
    <m/>
    <m/>
    <m/>
    <m/>
    <n v="105886.16"/>
    <n v="0"/>
    <n v="105886.16"/>
    <m/>
  </r>
  <r>
    <x v="6"/>
    <n v="1"/>
    <x v="5"/>
    <x v="39"/>
    <n v="2015"/>
    <s v="00291014380"/>
    <s v="De: 00099021001 A:00291014380 Transferencia de recursos a solicitud de la Administradora Boliviana de Carreteras mediante nota CITE: ABC/GNA/SAF/ATE/2023-1148 (operación bimonetaria), para el pago a beneficiarios (TC 6,86) H.R 6-11603-R."/>
    <m/>
    <m/>
    <m/>
    <m/>
    <m/>
    <m/>
    <n v="0"/>
    <n v="105886.16"/>
    <n v="105886.16"/>
    <m/>
  </r>
  <r>
    <x v="1"/>
    <n v="2"/>
    <x v="0"/>
    <x v="40"/>
    <n v="2026"/>
    <s v="00099021001"/>
    <s v="De: 00099021001 A:00389014301 Transferencia de recursos a solicitud de la Navegación Aérea y Aeropuertos Bolivianos mediante nota CITE: CAR/DGE-DNAF Nº 0107/2023 (operación bimonetaria), para el pago de obligaciones en la ejecución del Pro"/>
    <m/>
    <m/>
    <m/>
    <m/>
    <m/>
    <m/>
    <n v="5323360"/>
    <n v="0"/>
    <n v="5323360"/>
    <m/>
  </r>
  <r>
    <x v="12"/>
    <n v="1"/>
    <x v="11"/>
    <x v="40"/>
    <n v="2026"/>
    <s v="00389014301"/>
    <s v="De: 00099021001 A:00389014301 Transferencia de recursos a solicitud de la Navegación Aérea y Aeropuertos Bolivianos mediante nota CITE: CAR/DGE-DNAF Nº 0107/2023 (operación bimonetaria), para el pago de obligaciones en la ejecución del Pro"/>
    <m/>
    <m/>
    <m/>
    <m/>
    <m/>
    <m/>
    <n v="0"/>
    <n v="5323360"/>
    <n v="5323360"/>
    <m/>
  </r>
  <r>
    <x v="1"/>
    <n v="2"/>
    <x v="0"/>
    <x v="41"/>
    <n v="2042"/>
    <s v="00099021001"/>
    <s v="De: 00099021001 A:00117012001 Transferencia de recursos a solicitud de la Dirección General de Aeronáutica Civil mediante nota CITE: DAF-1119/2023 DGAC-02923/2023 (operación bimonetaria), recursos depositados por la IATA por Tasas Aeroportu"/>
    <m/>
    <m/>
    <m/>
    <m/>
    <m/>
    <m/>
    <n v="523806.21"/>
    <n v="0"/>
    <n v="523806.21"/>
    <m/>
  </r>
  <r>
    <x v="1"/>
    <n v="2"/>
    <x v="0"/>
    <x v="41"/>
    <n v="2044"/>
    <s v="00099021001"/>
    <s v="De: 00099021001 A:00287104321 Transferencia de recursos a solicitud del Fondo Nacional de Inversión Productiva y Social mediante nota CITE: FPS/GFA/UFI/TES/TRL/00154/2023 (operación bimonetaria), para el pago de Comprobantes C-31, en el ma"/>
    <m/>
    <m/>
    <m/>
    <m/>
    <m/>
    <m/>
    <n v="13720000"/>
    <n v="0"/>
    <n v="13720000"/>
    <m/>
  </r>
  <r>
    <x v="14"/>
    <n v="1"/>
    <x v="13"/>
    <x v="41"/>
    <n v="2042"/>
    <s v="00117012001"/>
    <s v="De: 00099021001 A:00117012001 Transferencia de recursos a solicitud de la Dirección General de Aeronáutica Civil mediante nota CITE: DAF-1119/2023 DGAC-02923/2023 (operación bimonetaria), recursos depositados por la IATA por Tasas Aeroportu"/>
    <m/>
    <m/>
    <m/>
    <m/>
    <m/>
    <m/>
    <n v="0"/>
    <n v="523806.21"/>
    <n v="523806.21"/>
    <m/>
  </r>
  <r>
    <x v="17"/>
    <n v="10"/>
    <x v="16"/>
    <x v="41"/>
    <n v="2044"/>
    <s v="00287104321"/>
    <s v="De: 00099021001 A:00287104321 Transferencia de recursos a solicitud del Fondo Nacional de Inversión Productiva y Social mediante nota CITE: FPS/GFA/UFI/TES/TRL/00154/2023 (operación bimonetaria), para el pago de Comprobantes C-31, en el ma"/>
    <m/>
    <m/>
    <m/>
    <m/>
    <m/>
    <m/>
    <n v="0"/>
    <n v="13720000"/>
    <n v="13720000"/>
    <m/>
  </r>
  <r>
    <x v="18"/>
    <n v="3"/>
    <x v="17"/>
    <x v="41"/>
    <n v="2045"/>
    <s v="00066031015"/>
    <s v="De: 00066031015 A:00086071004 Transferencia que realizamos a solicitud del Ministerio de Planificación del Desarrollo mediante nota CITE: MPD/VIPFE/DGGFE/ UAP-NE 1133/2023, Desembolso UAP/010/2023 CIF UAP/FRA/1298/2019 EDTP (HR 6-11785-R)."/>
    <m/>
    <m/>
    <m/>
    <m/>
    <m/>
    <m/>
    <n v="267516.53999999998"/>
    <n v="0"/>
    <n v="267516.53999999998"/>
    <m/>
  </r>
  <r>
    <x v="8"/>
    <n v="7"/>
    <x v="7"/>
    <x v="41"/>
    <n v="2045"/>
    <s v="00086071004"/>
    <s v="De: 00066031015 A:00086071004 Transferencia que realizamos a solicitud del Ministerio de Planificación del Desarrollo mediante nota CITE: MPD/VIPFE/DGGFE/ UAP-NE 1133/2023, Desembolso UAP/010/2023 CIF UAP/FRA/1298/2019 EDTP (HR 6-11785-R)."/>
    <m/>
    <m/>
    <m/>
    <m/>
    <m/>
    <m/>
    <n v="0"/>
    <n v="267516.53999999998"/>
    <n v="267516.53999999998"/>
    <m/>
  </r>
  <r>
    <x v="17"/>
    <n v="10"/>
    <x v="16"/>
    <x v="42"/>
    <n v="2126"/>
    <s v="00287102007"/>
    <s v="De: 00287102007 A:00099021001 De: 00287102007 A: 00099021001 Transferencia que realizamos en virtud a las notas CITE: CAR/FPS/GFA-UFI N° 0156 y 0157/2023 del Fondo de Inversión Productivo y Social por concepto de multas, correspondiente al"/>
    <m/>
    <m/>
    <m/>
    <m/>
    <m/>
    <m/>
    <n v="934028.77"/>
    <n v="0"/>
    <n v="934028.77"/>
    <m/>
  </r>
  <r>
    <x v="1"/>
    <n v="2"/>
    <x v="0"/>
    <x v="42"/>
    <n v="2128"/>
    <s v="00099021001"/>
    <s v="De: 00099021001 A:00287104334 Transferencia de recursos a solicitud del Fondo Nacional de Inversión Productiva y Social mediante nota CITE: FPS/GFA/UFI/TES/TRL/00160/2023 (operación bimonetaria), para el pago de Comprobantes C-31, en el ma"/>
    <m/>
    <m/>
    <m/>
    <m/>
    <m/>
    <m/>
    <n v="20580000"/>
    <n v="0"/>
    <n v="20580000"/>
    <m/>
  </r>
  <r>
    <x v="1"/>
    <n v="2"/>
    <x v="0"/>
    <x v="42"/>
    <n v="2130"/>
    <s v="00099021001"/>
    <s v="De: 00099021001 A:00287104327 Transferencia de recursos a solicitud del Fondo Nacional de Inversión Productiva y Social mediante nota CITE: CAR/FPS/GFA/UFI Nº 0163/2023 (operación bimonetaria), para el pago de Comprobantes C-31, en el marc"/>
    <m/>
    <m/>
    <m/>
    <m/>
    <m/>
    <m/>
    <n v="6860000"/>
    <n v="0"/>
    <n v="6860000"/>
    <m/>
  </r>
  <r>
    <x v="1"/>
    <n v="2"/>
    <x v="0"/>
    <x v="42"/>
    <n v="2141"/>
    <s v="00099021001"/>
    <s v="De: 00099021001 A:00291014380 Transferencia de recursos a solicitud de la Administradora Boliviana de Carreteras mediante nota CITE: ABC/GNA/SAF/ATE/2023-1220 (operación bimonetaria), para el pago a beneficiarios (TC 6,86) H.R 6-12041-R."/>
    <m/>
    <m/>
    <m/>
    <m/>
    <m/>
    <m/>
    <n v="5488000"/>
    <n v="0"/>
    <n v="5488000"/>
    <m/>
  </r>
  <r>
    <x v="1"/>
    <n v="2"/>
    <x v="0"/>
    <x v="42"/>
    <n v="2142"/>
    <s v="00099021001"/>
    <s v="De: 00099021001 A:00291014343 Transferencia de recursos a solicitud de la Administradora Boliviana de Carreteras mediante nota CITE: ABC/GNA/SAF/ATE/2023-1220 (operación bimonetaria), para el pago a beneficiarios (TC 6,86) H.R 6-12041-R."/>
    <m/>
    <m/>
    <m/>
    <m/>
    <m/>
    <m/>
    <n v="2401000"/>
    <n v="0"/>
    <n v="2401000"/>
    <m/>
  </r>
  <r>
    <x v="1"/>
    <n v="2"/>
    <x v="0"/>
    <x v="42"/>
    <n v="2143"/>
    <s v="00099021001"/>
    <s v="De: 00099021001 A:00291084302 Transferencia de recursos a solicitud de la Administradora Boliviana de Carreteras mediante nota CITE: ABC/GNA/SAF/ATE/2023-1220 (operación bimonetaria), para el pago a beneficiarios (TC 6,86) H.R 6-12041-R."/>
    <m/>
    <m/>
    <m/>
    <m/>
    <m/>
    <m/>
    <n v="12348000"/>
    <n v="0"/>
    <n v="12348000"/>
    <m/>
  </r>
  <r>
    <x v="1"/>
    <n v="2"/>
    <x v="0"/>
    <x v="42"/>
    <n v="2145"/>
    <s v="00099021001"/>
    <s v="De: 00099021001 A:00383012001 Transferencia de recursos a solicitud de la Agencia Boliviana de Correos dependiente del Ministerio de Obras Públicas, Servicios y Vivienda mediante nota CITE: AGBC-AGBC/DAF/TFC-CPRV-0208-CAR/2023 (operación"/>
    <m/>
    <m/>
    <m/>
    <m/>
    <m/>
    <m/>
    <n v="389705.21"/>
    <n v="0"/>
    <n v="389705.21"/>
    <m/>
  </r>
  <r>
    <x v="1"/>
    <n v="2"/>
    <x v="0"/>
    <x v="42"/>
    <n v="2126"/>
    <s v="00099021001"/>
    <s v="De: 00287102007 A:00099021001 De: 00287102007 A: 00099021001 Transferencia que realizamos en virtud a las notas CITE: CAR/FPS/GFA-UFI N° 0156 y 0157/2023 del Fondo de Inversión Productivo y Social por concepto de multas, correspondiente al"/>
    <m/>
    <m/>
    <m/>
    <m/>
    <m/>
    <m/>
    <n v="0"/>
    <n v="934028.77"/>
    <n v="934028.77"/>
    <m/>
  </r>
  <r>
    <x v="17"/>
    <n v="10"/>
    <x v="16"/>
    <x v="42"/>
    <n v="2128"/>
    <s v="00287104334"/>
    <s v="De: 00099021001 A:00287104334 Transferencia de recursos a solicitud del Fondo Nacional de Inversión Productiva y Social mediante nota CITE: FPS/GFA/UFI/TES/TRL/00160/2023 (operación bimonetaria), para el pago de Comprobantes C-31, en el ma"/>
    <m/>
    <m/>
    <m/>
    <m/>
    <m/>
    <m/>
    <n v="0"/>
    <n v="20580000"/>
    <n v="20580000"/>
    <m/>
  </r>
  <r>
    <x v="17"/>
    <n v="10"/>
    <x v="16"/>
    <x v="42"/>
    <n v="2130"/>
    <s v="00287104327"/>
    <s v="De: 00099021001 A:00287104327 Transferencia de recursos a solicitud del Fondo Nacional de Inversión Productiva y Social mediante nota CITE: CAR/FPS/GFA/UFI Nº 0163/2023 (operación bimonetaria), para el pago de Comprobantes C-31, en el marc"/>
    <m/>
    <m/>
    <m/>
    <m/>
    <m/>
    <m/>
    <n v="0"/>
    <n v="6860000"/>
    <n v="6860000"/>
    <m/>
  </r>
  <r>
    <x v="6"/>
    <n v="1"/>
    <x v="5"/>
    <x v="42"/>
    <n v="2141"/>
    <s v="00291014380"/>
    <s v="De: 00099021001 A:00291014380 Transferencia de recursos a solicitud de la Administradora Boliviana de Carreteras mediante nota CITE: ABC/GNA/SAF/ATE/2023-1220 (operación bimonetaria), para el pago a beneficiarios (TC 6,86) H.R 6-12041-R."/>
    <m/>
    <m/>
    <m/>
    <m/>
    <m/>
    <m/>
    <n v="0"/>
    <n v="5488000"/>
    <n v="5488000"/>
    <m/>
  </r>
  <r>
    <x v="6"/>
    <n v="1"/>
    <x v="5"/>
    <x v="42"/>
    <n v="2142"/>
    <s v="00291014343"/>
    <s v="De: 00099021001 A:00291014343 Transferencia de recursos a solicitud de la Administradora Boliviana de Carreteras mediante nota CITE: ABC/GNA/SAF/ATE/2023-1220 (operación bimonetaria), para el pago a beneficiarios (TC 6,86) H.R 6-12041-R."/>
    <m/>
    <m/>
    <m/>
    <m/>
    <m/>
    <m/>
    <n v="0"/>
    <n v="2401000"/>
    <n v="2401000"/>
    <m/>
  </r>
  <r>
    <x v="6"/>
    <n v="8"/>
    <x v="5"/>
    <x v="42"/>
    <n v="2143"/>
    <s v="00291084302"/>
    <s v="De: 00099021001 A:00291084302 Transferencia de recursos a solicitud de la Administradora Boliviana de Carreteras mediante nota CITE: ABC/GNA/SAF/ATE/2023-1220 (operación bimonetaria), para el pago a beneficiarios (TC 6,86) H.R 6-12041-R."/>
    <m/>
    <m/>
    <m/>
    <m/>
    <m/>
    <m/>
    <n v="0"/>
    <n v="12348000"/>
    <n v="12348000"/>
    <m/>
  </r>
  <r>
    <x v="3"/>
    <n v="1"/>
    <x v="2"/>
    <x v="42"/>
    <n v="2145"/>
    <s v="00383012001"/>
    <s v="De: 00099021001 A:00383012001 Transferencia de recursos a solicitud de la Agencia Boliviana de Correos dependiente del Ministerio de Obras Públicas, Servicios y Vivienda mediante nota CITE: AGBC-AGBC/DAF/TFC-CPRV-0208-CAR/2023 (operación"/>
    <m/>
    <m/>
    <m/>
    <m/>
    <m/>
    <m/>
    <n v="0"/>
    <n v="389705.21"/>
    <n v="389705.21"/>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5">
  <r>
    <x v="0"/>
    <n v="2"/>
    <x v="0"/>
    <x v="0"/>
    <n v="28"/>
    <s v="00099021001"/>
    <s v="De: 00099021001 A:00513012005 Transferencia de recursos a solicitud de Yacimientos Petrolíferos Fiscales Bolivianos mediante nota CITE: GAFC/DFC-0010/2023 (operación bimonetarias) destinados a pagos en moneda extranjera por importación de h"/>
    <m/>
    <m/>
    <m/>
    <m/>
    <n v="31119800.66"/>
    <n v="0"/>
    <n v="213481832.52760002"/>
    <n v="0"/>
    <n v="213481832.52760002"/>
    <m/>
  </r>
  <r>
    <x v="1"/>
    <n v="1"/>
    <x v="1"/>
    <x v="0"/>
    <n v="28"/>
    <s v="00513012005"/>
    <s v="De: 00099021001 A:00513012005 Transferencia de recursos a solicitud de Yacimientos Petrolíferos Fiscales Bolivianos mediante nota CITE: GAFC/DFC-0010/2023 (operación bimonetarias) destinados a pagos en moneda extranjera por importación de h"/>
    <m/>
    <m/>
    <m/>
    <m/>
    <n v="0"/>
    <n v="31119800.66"/>
    <n v="0"/>
    <n v="213481832.52760002"/>
    <n v="213481832.52760002"/>
    <m/>
  </r>
  <r>
    <x v="0"/>
    <n v="2"/>
    <x v="0"/>
    <x v="1"/>
    <n v="314"/>
    <s v="00099021001"/>
    <s v="De: 00099021001 A:00010011102 Transferencia que realizamos a solicitud del Ministerio de Relaciones Exteriores mediante nota CITE: GM-DGAA-UFI-Cs-40/2023 y la nota interna CITE: MEFP/VTCP/DGPOT/UOTGN Nº99/2023 H.R. 6-2270-R"/>
    <m/>
    <m/>
    <m/>
    <m/>
    <n v="128607.61"/>
    <n v="0"/>
    <n v="882248.20460000006"/>
    <n v="0"/>
    <n v="882248.20460000006"/>
    <m/>
  </r>
  <r>
    <x v="0"/>
    <n v="2"/>
    <x v="0"/>
    <x v="2"/>
    <n v="645"/>
    <s v="00099021001"/>
    <s v="De: 00206044301 A:00099021001 De: 00206044301 A: 00099021001 Transferencia de recursos a solicitud del Instituto Nacional de Estadística mediante nota CITE: INE-DGE-CGP-JNAP-CPV N°0465 y 0466/2023 (operación bimonetarias) destinados a la"/>
    <m/>
    <m/>
    <m/>
    <m/>
    <n v="0"/>
    <n v="3134510.92"/>
    <n v="0"/>
    <n v="21502744.911200002"/>
    <n v="21502744.911200002"/>
    <m/>
  </r>
  <r>
    <x v="0"/>
    <n v="2"/>
    <x v="0"/>
    <x v="2"/>
    <n v="647"/>
    <s v="00099021001"/>
    <s v="De: 00206044301 A:00099021001 De: 00206044301 A: 00099021001 Transferencia de recursos a solicitud del Instituto Nacional de Estadística mediante nota CITE: INE-DGE-CGP-JNAP-CPV N°0465 y 0466/2023 (operación bimonetarias) destinados a la"/>
    <m/>
    <m/>
    <m/>
    <m/>
    <n v="0"/>
    <n v="81810.61"/>
    <n v="0"/>
    <n v="561220.78460000001"/>
    <n v="561220.78460000001"/>
    <m/>
  </r>
  <r>
    <x v="0"/>
    <n v="2"/>
    <x v="0"/>
    <x v="3"/>
    <n v="743"/>
    <s v="00099021001"/>
    <s v="De: 00291014346 A:00099021001 De: 00291014346 A: 00099021001 Transferencia de recursos a solicitud de la Administración Boliviana de Carreteras mediante nota CITE: ABC/GNA/SAF/ATE/2023-0503 y 0564 (operación bimonetarias) para atención de"/>
    <m/>
    <m/>
    <m/>
    <m/>
    <n v="0"/>
    <n v="420000"/>
    <n v="0"/>
    <n v="2881200"/>
    <n v="2881200"/>
    <m/>
  </r>
  <r>
    <x v="0"/>
    <n v="2"/>
    <x v="0"/>
    <x v="3"/>
    <n v="744"/>
    <s v="00099021001"/>
    <s v="De: 00291084302 A:00099021001 De: 00291084302 A: 00099021001 Transferencia de recursos a solicitud de la Administración Boliviana de Carreteras mediante nota CITE: ABC/GNA/SAF/ATE/2023-0503 y 0564 (operación bimonetarias) para atención de"/>
    <m/>
    <m/>
    <m/>
    <m/>
    <n v="0"/>
    <n v="2500000"/>
    <n v="0"/>
    <n v="17150000"/>
    <n v="17150000"/>
    <m/>
  </r>
  <r>
    <x v="0"/>
    <n v="2"/>
    <x v="0"/>
    <x v="3"/>
    <n v="746"/>
    <s v="00099021001"/>
    <s v="De: 00291014371 A:00099021001 De: 00291014371 A: 00099021001 Transferencia de recursos a solicitud de la Administración Boliviana de Carreteras mediante nota CITE: ABC/GNA/SAF/ATE/2023-0503 y 0564 (operación bimonetarias) para atención de"/>
    <m/>
    <m/>
    <m/>
    <m/>
    <n v="0"/>
    <n v="1442000"/>
    <n v="0"/>
    <n v="9892120"/>
    <n v="9892120"/>
    <m/>
  </r>
  <r>
    <x v="0"/>
    <n v="2"/>
    <x v="0"/>
    <x v="3"/>
    <n v="747"/>
    <s v="00099021001"/>
    <s v="De: 00291014362 A:00099021001 De: 00291014362 A: 00099021001 Transferencia de recursos a solicitud de la Administración Boliviana de Carreteras mediante nota CITE: ABC/GNA/SAF/ATE/2023-0503 y 0564 (operación bimonetarias) para atención de"/>
    <m/>
    <m/>
    <m/>
    <m/>
    <n v="0"/>
    <n v="500000"/>
    <n v="0"/>
    <n v="3430000"/>
    <n v="3430000"/>
    <m/>
  </r>
  <r>
    <x v="0"/>
    <n v="2"/>
    <x v="0"/>
    <x v="3"/>
    <n v="748"/>
    <s v="00099021001"/>
    <s v="De: 00291014352 A:00099021001 De: 00291014352 A: 00099021001 Transferencia de recursos a solicitud de la Administración Boliviana de Carreteras mediante nota CITE: ABC/GNA/SAF/ATE/2023-0503 y 0564 (operación bimonetarias) para atención de"/>
    <m/>
    <m/>
    <m/>
    <m/>
    <n v="0"/>
    <n v="1400000"/>
    <n v="0"/>
    <n v="9604000"/>
    <n v="9604000"/>
    <m/>
  </r>
  <r>
    <x v="2"/>
    <n v="1"/>
    <x v="2"/>
    <x v="4"/>
    <n v="797"/>
    <s v="00383012002"/>
    <s v="De: 00383012002 A:00099021001 Transferencia que realizamos a solicitud de la Agencia Boliviana de Correos mediante nota CITE: AGBC-AGBC/DAF/TFC-CPRV-0058-CAR/2023, Inorme Técnico INF/AGBC/DAF/TFC Nº 0014/2023 (operación bimonetaria), (TC 6"/>
    <m/>
    <m/>
    <m/>
    <m/>
    <n v="30259.79"/>
    <n v="0"/>
    <n v="207582.1594"/>
    <n v="0"/>
    <n v="207582.1594"/>
    <m/>
  </r>
  <r>
    <x v="0"/>
    <n v="2"/>
    <x v="0"/>
    <x v="4"/>
    <n v="797"/>
    <s v="00099021001"/>
    <s v="De: 00383012002 A:00099021001 Transferencia que realizamos a solicitud de la Agencia Boliviana de Correos mediante nota CITE: AGBC-AGBC/DAF/TFC-CPRV-0058-CAR/2023, Inorme Técnico INF/AGBC/DAF/TFC Nº 0014/2023 (operación bimonetaria), (TC 6"/>
    <m/>
    <m/>
    <m/>
    <m/>
    <n v="0"/>
    <n v="30259.79"/>
    <n v="0"/>
    <n v="207582.1594"/>
    <n v="207582.1594"/>
    <m/>
  </r>
  <r>
    <x v="0"/>
    <n v="2"/>
    <x v="0"/>
    <x v="4"/>
    <n v="799"/>
    <s v="00099021001"/>
    <s v="De: 00514017005 A:00099021001 De: 00514017005 A: 00099021001 Transferencia de recursos a solicitud de Ende Corporación mediante nota CITE: ENDE- DEEM-3/18 y 12-23(operación bimonetarios) para atención de comisiones bancarias de dólares (TC"/>
    <m/>
    <m/>
    <m/>
    <m/>
    <n v="0"/>
    <n v="7.29"/>
    <n v="0"/>
    <n v="50.009399999999999"/>
    <n v="50.009399999999999"/>
    <m/>
  </r>
  <r>
    <x v="0"/>
    <n v="2"/>
    <x v="0"/>
    <x v="5"/>
    <n v="823"/>
    <s v="00099021001"/>
    <s v="De: 00287104322 A:00099021001 Transferencia que realizamos a solicitud del Fondo Nacional de Inversión Productiva y Social mediante nota CITE: FPS/GAF/UFI/TES/TRL/00103/2023 en el marco del Convenio de Préstamo CFA 9757-Programa Mas Inversi"/>
    <m/>
    <m/>
    <m/>
    <m/>
    <n v="0"/>
    <n v="3000000"/>
    <n v="0"/>
    <n v="20580000"/>
    <n v="20580000"/>
    <m/>
  </r>
  <r>
    <x v="0"/>
    <n v="2"/>
    <x v="0"/>
    <x v="5"/>
    <n v="815"/>
    <s v="00099021001"/>
    <s v="De: 00035017002 A:00099021001 Transferencia que realizamos a solicitud de la Dirección General de Asuntos Administrativos mediante nota CITE: MEFP/DGAA/UF/No 161/2023, en virtud a la Resolución Ministerial No 048 de 15 de febrero de 2023, R"/>
    <m/>
    <m/>
    <m/>
    <m/>
    <n v="0"/>
    <n v="2752908.25"/>
    <n v="0"/>
    <n v="18884950.595000003"/>
    <n v="18884950.595000003"/>
    <m/>
  </r>
  <r>
    <x v="0"/>
    <n v="2"/>
    <x v="0"/>
    <x v="5"/>
    <n v="824"/>
    <s v="00099021001"/>
    <s v="De: 00046057006 A:00099021001 Transferencia bimonetaria que realizamos a solicitud del Ministerio de Salud y Deportes mediante nota CITE: MSyD/VGSS/DGGH/UGESPRO/PGBID3151/CE/44/2023 en el marco del contrato de préstamo Nº3151 aprobado media"/>
    <m/>
    <m/>
    <m/>
    <m/>
    <n v="0"/>
    <n v="100000"/>
    <n v="0"/>
    <n v="686000"/>
    <n v="686000"/>
    <m/>
  </r>
  <r>
    <x v="0"/>
    <n v="2"/>
    <x v="0"/>
    <x v="6"/>
    <n v="832"/>
    <s v="00099021001"/>
    <s v="De: 00389014301 A:00099021001 Transferencia que realizamos a solicitud de la Navegación Aérea y Aeropuertos Bolivianos dependiente del Ministerio de Obras Públicas, Servicios y Vivienda mediante nota CITE:CAR/DGE-DNAF Nº 0061/2023 para el p"/>
    <m/>
    <m/>
    <m/>
    <m/>
    <n v="0"/>
    <n v="277704.83"/>
    <n v="0"/>
    <n v="1905055.1338000002"/>
    <n v="1905055.1338000002"/>
    <m/>
  </r>
  <r>
    <x v="0"/>
    <n v="2"/>
    <x v="0"/>
    <x v="7"/>
    <n v="956"/>
    <s v="00099021001"/>
    <s v="De: 00287104317 A:00099021001 Transferencia de recursos a solicitud del Fondo Nacional de Inversión Productiva y Social mediante nota CITE: FPS/GFA/UFI/TES/TRL/00106/2023 (operación bimonetaria), para el pago de comprobantes C-31, en el ma"/>
    <m/>
    <m/>
    <m/>
    <m/>
    <n v="0"/>
    <n v="2500000"/>
    <n v="0"/>
    <n v="17150000"/>
    <n v="17150000"/>
    <m/>
  </r>
  <r>
    <x v="0"/>
    <n v="2"/>
    <x v="0"/>
    <x v="8"/>
    <n v="1111"/>
    <s v="00099021001"/>
    <s v="De: 00291014379 A:00099021001 Transferencia de recursos a solicitud de la Administradora Boliviana de Carreteras mediante nota CITE: ABC/GNA/SAF/ATE/2023-0577 (operación bimonetaria), para la atención de certificados de pago AIF 5744 en pl"/>
    <m/>
    <m/>
    <m/>
    <m/>
    <n v="0"/>
    <n v="850000"/>
    <n v="0"/>
    <n v="5831000"/>
    <n v="5831000"/>
    <m/>
  </r>
  <r>
    <x v="0"/>
    <n v="2"/>
    <x v="0"/>
    <x v="8"/>
    <n v="1113"/>
    <s v="00099021001"/>
    <s v="De: 00291084302 A:00099021001 Transferencia de recursos a solicitud de la Administradora Boliviana de Carreteras mediante nota CITE: ABC/GNA/SAF/ATE/2023-0577 (operación bimonetaria), para la atención de certificados de pago BIRF 8648 en pl"/>
    <m/>
    <m/>
    <m/>
    <m/>
    <n v="0"/>
    <n v="1500000"/>
    <n v="0"/>
    <n v="10290000"/>
    <n v="10290000"/>
    <m/>
  </r>
  <r>
    <x v="0"/>
    <n v="2"/>
    <x v="0"/>
    <x v="8"/>
    <n v="1115"/>
    <s v="00099021001"/>
    <s v="De: 00291014336 A:00099021001 Transferencia de recursos a solicitud de la Administradora Boliviana de Carreteras mediante nota CITE: ABC/GNA/SAF/ATE/2023-0577 (operación bimonetaria), para la atención de certificados de pago AIF 4923 en pla"/>
    <m/>
    <m/>
    <m/>
    <m/>
    <n v="0"/>
    <n v="1000000"/>
    <n v="0"/>
    <n v="6860000"/>
    <n v="6860000"/>
    <m/>
  </r>
  <r>
    <x v="0"/>
    <n v="2"/>
    <x v="0"/>
    <x v="8"/>
    <n v="1117"/>
    <s v="00099021001"/>
    <s v="De: 00291014380 A:00099021001 Transferencia de recursos a solicitud de la Administradora Boliviana de Carreteras mediante nota CITE: ABC/GNA/SAF/ATE/2023-0577 (operación bimonetaria), para la atención de certificados de pago bol-33/2019 en"/>
    <m/>
    <m/>
    <m/>
    <m/>
    <n v="0"/>
    <n v="57400"/>
    <n v="0"/>
    <n v="393764"/>
    <n v="393764"/>
    <m/>
  </r>
  <r>
    <x v="0"/>
    <n v="2"/>
    <x v="0"/>
    <x v="9"/>
    <n v="1121"/>
    <s v="00099021001"/>
    <s v="De: 00099021001 A:00514017005 Transferencia BI - Monetaria que realizamos a solicitud de la Empresa Nacional de Electricidad mediante nota CITE: ENDE-DEEM-3/42-23 Informe Técnico ENDE-IT-DEEM-3/2-23 H.R. 6-6262-R"/>
    <m/>
    <m/>
    <m/>
    <m/>
    <n v="7.29"/>
    <n v="0"/>
    <n v="50.009399999999999"/>
    <n v="0"/>
    <n v="50.009399999999999"/>
    <m/>
  </r>
  <r>
    <x v="0"/>
    <n v="2"/>
    <x v="0"/>
    <x v="9"/>
    <n v="1123"/>
    <s v="00099021001"/>
    <s v="De: 00099021001 A:00514017005 Transferencia BI - Monetaria que realizamos a solicitud de la Empresa Nacional de Electricidad mediante nota CITE: ENDE-DEEM-3/43-23 Informe Técnico ENDE-IT-DEEM-3/3-23 H.R. 6-6375-R"/>
    <m/>
    <m/>
    <m/>
    <m/>
    <n v="7.29"/>
    <n v="0"/>
    <n v="50.009399999999999"/>
    <n v="0"/>
    <n v="50.009399999999999"/>
    <m/>
  </r>
  <r>
    <x v="0"/>
    <n v="2"/>
    <x v="0"/>
    <x v="9"/>
    <n v="1119"/>
    <s v="00099021001"/>
    <s v="De: 00046057010 A:00099021001 Transferencia de recursos bi-monetaria a solicitud del Ministerio de Salud y Deportes mediante nota CITE: MSyD/VGSS/DGGH/UGESPRO/PCAF/CE/39/2023, para atender la emergencia sanitaria ocasionada por la pandemia"/>
    <m/>
    <m/>
    <m/>
    <m/>
    <n v="0"/>
    <n v="25000000"/>
    <n v="0"/>
    <n v="171500000"/>
    <n v="171500000"/>
    <m/>
  </r>
  <r>
    <x v="0"/>
    <n v="2"/>
    <x v="0"/>
    <x v="10"/>
    <n v="1185"/>
    <s v="00099021001"/>
    <s v="De: 00117012001 A:00099021001 Transferencia bi-monetaria que realizamos a solicitud de la Dirección General de Aeronáutica Civil mediante nota CITE: DAF-0548/2023 DGAC-01622/2023 recursos depositados por la IATA correspondiente a Tasas Aero"/>
    <m/>
    <m/>
    <m/>
    <m/>
    <n v="0"/>
    <n v="158547.89000000001"/>
    <n v="0"/>
    <n v="1087638.5254000002"/>
    <n v="1087638.5254000002"/>
    <m/>
  </r>
  <r>
    <x v="0"/>
    <n v="2"/>
    <x v="0"/>
    <x v="10"/>
    <n v="1160"/>
    <s v="00099021001"/>
    <s v="De: 00046057009 A:00099021001 Transferencia de recursos a solicitud del Ministerio de Salud y Deportes mediante nota CITE: MSyD/VGSS/DGGH/UGESPRO/FRISDP/CE/106/2023 (operación bimonetaria) por el desembolso realizado por el BID, correspondi"/>
    <m/>
    <m/>
    <m/>
    <m/>
    <n v="0"/>
    <n v="600000"/>
    <n v="0"/>
    <n v="4116000"/>
    <n v="4116000"/>
    <m/>
  </r>
  <r>
    <x v="3"/>
    <n v="1"/>
    <x v="3"/>
    <x v="11"/>
    <n v="1207"/>
    <s v="00573012001"/>
    <s v="De: 00573012001 A:00099021001 Transferencia de recursos a solicitud de la Empresa Siderúrgica del Mutún mediante nota CITE: ESM/GAF/UCPT/Nº067/2023 (operación bimonetaria), para el pago del 40% de la adquisición de una Planta Fija de Tritur"/>
    <m/>
    <m/>
    <m/>
    <m/>
    <n v="1106700.8700000001"/>
    <n v="0"/>
    <n v="7591967.9682000009"/>
    <n v="0"/>
    <n v="7591967.9682000009"/>
    <m/>
  </r>
  <r>
    <x v="0"/>
    <n v="2"/>
    <x v="0"/>
    <x v="11"/>
    <n v="1207"/>
    <s v="00099021001"/>
    <s v="De: 00573012001 A:00099021001 Transferencia de recursos a solicitud de la Empresa Siderúrgica del Mutún mediante nota CITE: ESM/GAF/UCPT/Nº067/2023 (operación bimonetaria), para el pago del 40% de la adquisición de una Planta Fija de Tritur"/>
    <m/>
    <m/>
    <m/>
    <m/>
    <n v="0"/>
    <n v="1106700.8700000001"/>
    <n v="0"/>
    <n v="7591967.9682000009"/>
    <n v="7591967.9682000009"/>
    <m/>
  </r>
  <r>
    <x v="0"/>
    <n v="2"/>
    <x v="0"/>
    <x v="11"/>
    <n v="1204"/>
    <s v="00099021001"/>
    <s v="De: 00086108004 A:00099021001 Transferencia bi-monetaria que realizamos a solicitud de la UCP - PPCR entidad ejecutora dependiente del Ministerio de Medio Ambiente y Agua mediante nota CITE: CAR/UCP-PPCR No 0073/2023 UCP PPCR/2023-00695 par"/>
    <m/>
    <m/>
    <m/>
    <m/>
    <n v="0"/>
    <n v="126185.39"/>
    <n v="0"/>
    <n v="865631.77540000004"/>
    <n v="865631.77540000004"/>
    <m/>
  </r>
  <r>
    <x v="2"/>
    <n v="1"/>
    <x v="2"/>
    <x v="12"/>
    <n v="1250"/>
    <s v="00383012002"/>
    <s v="De: 00383012002 A:00099021001 Transferencia de recursos a solicitud de la Agencia Boliviana de Correos mediante nota CITE: AGBC-AGBC/DAF/TFC-CPRV-0093-CAR/2023 (operación bimonetaria), para gastos operativos y administrativos (TC 6,86) H.R"/>
    <m/>
    <m/>
    <m/>
    <m/>
    <n v="44291.16"/>
    <n v="0"/>
    <n v="303837.35760000005"/>
    <n v="0"/>
    <n v="303837.35760000005"/>
    <m/>
  </r>
  <r>
    <x v="2"/>
    <n v="1"/>
    <x v="2"/>
    <x v="12"/>
    <n v="1252"/>
    <s v="00383012002"/>
    <s v="De: 00383012002 A:00099021001 Transferencia de recursos a solicitud de la Agencia Boliviana de Correos mediante nota CITE: AGBC-AGBC/DAF/TFC-CPRV-0093-CAR/2023 (operación bimonetaria), para gastos operativos y administrativos (TC 6,86) H.R"/>
    <m/>
    <m/>
    <m/>
    <m/>
    <n v="40125.69"/>
    <n v="0"/>
    <n v="275262.23340000003"/>
    <n v="0"/>
    <n v="275262.23340000003"/>
    <m/>
  </r>
  <r>
    <x v="0"/>
    <n v="2"/>
    <x v="0"/>
    <x v="12"/>
    <n v="1250"/>
    <s v="00099021001"/>
    <s v="De: 00383012002 A:00099021001 Transferencia de recursos a solicitud de la Agencia Boliviana de Correos mediante nota CITE: AGBC-AGBC/DAF/TFC-CPRV-0093-CAR/2023 (operación bimonetaria), para gastos operativos y administrativos (TC 6,86) H.R"/>
    <m/>
    <m/>
    <m/>
    <m/>
    <n v="0"/>
    <n v="44291.16"/>
    <n v="0"/>
    <n v="303837.35760000005"/>
    <n v="303837.35760000005"/>
    <m/>
  </r>
  <r>
    <x v="0"/>
    <n v="2"/>
    <x v="0"/>
    <x v="12"/>
    <n v="1252"/>
    <s v="00099021001"/>
    <s v="De: 00383012002 A:00099021001 Transferencia de recursos a solicitud de la Agencia Boliviana de Correos mediante nota CITE: AGBC-AGBC/DAF/TFC-CPRV-0093-CAR/2023 (operación bimonetaria), para gastos operativos y administrativos (TC 6,86) H.R"/>
    <m/>
    <m/>
    <m/>
    <m/>
    <n v="0"/>
    <n v="40125.69"/>
    <n v="0"/>
    <n v="275262.23340000003"/>
    <n v="275262.23340000003"/>
    <m/>
  </r>
  <r>
    <x v="2"/>
    <n v="1"/>
    <x v="2"/>
    <x v="13"/>
    <n v="1285"/>
    <s v="00383012002"/>
    <s v="De: 00383012002 A:00099021001 Transferencia de recursos a solicitud de la Agencia Boliviana de Correos dependiente del Ministerio de Obras Públicas, Servicios y Vivienda mediante nota CITE: AGBC-AGBC/DAF/TFC-CPRV-0104-CAR/2023 (operación bi"/>
    <m/>
    <m/>
    <m/>
    <m/>
    <n v="115310.87"/>
    <n v="0"/>
    <n v="791032.56819999998"/>
    <n v="0"/>
    <n v="791032.56819999998"/>
    <m/>
  </r>
  <r>
    <x v="0"/>
    <n v="2"/>
    <x v="0"/>
    <x v="13"/>
    <n v="1283"/>
    <s v="00099021001"/>
    <s v="De: 00287104324 A:00099021001 Transferencia de recursos a solicitud del Fondo Nacional de Inversión Productiva y Social mediante nota CITE: FPS/GFA/UFI/TES/TRL/00115/2023 (operación bimonetaria), para pago de comprobantes C-31, en el marco"/>
    <m/>
    <m/>
    <m/>
    <m/>
    <n v="0"/>
    <n v="2000000"/>
    <n v="0"/>
    <n v="13720000"/>
    <n v="13720000"/>
    <m/>
  </r>
  <r>
    <x v="0"/>
    <n v="2"/>
    <x v="0"/>
    <x v="13"/>
    <n v="1285"/>
    <s v="00099021001"/>
    <s v="De: 00383012002 A:00099021001 Transferencia de recursos a solicitud de la Agencia Boliviana de Correos dependiente del Ministerio de Obras Públicas, Servicios y Vivienda mediante nota CITE: AGBC-AGBC/DAF/TFC-CPRV-0104-CAR/2023 (operación bi"/>
    <m/>
    <m/>
    <m/>
    <m/>
    <n v="0"/>
    <n v="115310.87"/>
    <n v="0"/>
    <n v="791032.56819999998"/>
    <n v="791032.56819999998"/>
    <m/>
  </r>
  <r>
    <x v="0"/>
    <n v="2"/>
    <x v="0"/>
    <x v="14"/>
    <n v="1290"/>
    <s v="00099021001"/>
    <s v="De: 00287104317 A:00099021001 Transferencia de recursos a solicitud del Fondo Nacional de Inversión Productiva y Social mediante nota CITE: FPS/GFA/UFI/TES/TRL/00116/2023 (operación bimonetaria), para el pago de Comprobantes C-31, en el ma"/>
    <m/>
    <m/>
    <m/>
    <m/>
    <n v="0"/>
    <n v="3500000"/>
    <n v="0"/>
    <n v="24010000"/>
    <n v="24010000"/>
    <m/>
  </r>
  <r>
    <x v="4"/>
    <n v="1"/>
    <x v="4"/>
    <x v="15"/>
    <n v="1297"/>
    <s v="00291014336"/>
    <s v="De: 00291014336 A:00099021001 Transferencia que realizamos a solicitud de la Administradora Boliviana de Carreteras mediante nota CITE: ABC/GNA/SAF/ATE/2023-0774 para realizar los pagos a beneficiarios H.R.6-7763-R"/>
    <m/>
    <m/>
    <m/>
    <m/>
    <n v="837683"/>
    <n v="0"/>
    <n v="5746505.3799999999"/>
    <n v="0"/>
    <n v="5746505.3799999999"/>
    <m/>
  </r>
  <r>
    <x v="4"/>
    <n v="8"/>
    <x v="4"/>
    <x v="15"/>
    <n v="1299"/>
    <s v="00291084302"/>
    <s v="De: 00291084302 A:00099021001 Transferencia que realizamos a solicitud de la Administradora Boliviana de Carreteras mediante nota CITE: ABC/GNA/SAF/ATE/2023-0774 para realizar los pagos a beneficiarios H.R.6-7763-R"/>
    <m/>
    <m/>
    <m/>
    <m/>
    <n v="1748500"/>
    <n v="0"/>
    <n v="11994710"/>
    <n v="0"/>
    <n v="11994710"/>
    <m/>
  </r>
  <r>
    <x v="4"/>
    <n v="1"/>
    <x v="4"/>
    <x v="15"/>
    <n v="1301"/>
    <s v="00291014379"/>
    <s v="De: 00291014379 A:00099021001 Transferencia que realizamos a solicitud de la Administradora Boliviana de Carreteras mediante nota CITE: ABC/GNA/SAF/ATE/2023-0774 para realizar los pagos a beneficiarios H.R.6-7763-R"/>
    <m/>
    <m/>
    <m/>
    <m/>
    <n v="1000000"/>
    <n v="0"/>
    <n v="6860000"/>
    <n v="0"/>
    <n v="6860000"/>
    <m/>
  </r>
  <r>
    <x v="0"/>
    <n v="2"/>
    <x v="0"/>
    <x v="15"/>
    <n v="1297"/>
    <s v="00099021001"/>
    <s v="De: 00291014336 A:00099021001 Transferencia que realizamos a solicitud de la Administradora Boliviana de Carreteras mediante nota CITE: ABC/GNA/SAF/ATE/2023-0774 para realizar los pagos a beneficiarios H.R.6-7763-R"/>
    <m/>
    <m/>
    <m/>
    <m/>
    <n v="0"/>
    <n v="837683"/>
    <n v="0"/>
    <n v="5746505.3799999999"/>
    <n v="5746505.3799999999"/>
    <m/>
  </r>
  <r>
    <x v="0"/>
    <n v="2"/>
    <x v="0"/>
    <x v="15"/>
    <n v="1299"/>
    <s v="00099021001"/>
    <s v="De: 00291084302 A:00099021001 Transferencia que realizamos a solicitud de la Administradora Boliviana de Carreteras mediante nota CITE: ABC/GNA/SAF/ATE/2023-0774 para realizar los pagos a beneficiarios H.R.6-7763-R"/>
    <m/>
    <m/>
    <m/>
    <m/>
    <n v="0"/>
    <n v="1748500"/>
    <n v="0"/>
    <n v="11994710"/>
    <n v="11994710"/>
    <m/>
  </r>
  <r>
    <x v="0"/>
    <n v="2"/>
    <x v="0"/>
    <x v="15"/>
    <n v="1301"/>
    <s v="00099021001"/>
    <s v="De: 00291014379 A:00099021001 Transferencia que realizamos a solicitud de la Administradora Boliviana de Carreteras mediante nota CITE: ABC/GNA/SAF/ATE/2023-0774 para realizar los pagos a beneficiarios H.R.6-7763-R"/>
    <m/>
    <m/>
    <m/>
    <m/>
    <n v="0"/>
    <n v="1000000"/>
    <n v="0"/>
    <n v="6860000"/>
    <n v="6860000"/>
    <m/>
  </r>
  <r>
    <x v="0"/>
    <n v="2"/>
    <x v="0"/>
    <x v="16"/>
    <n v="1411"/>
    <s v="00099021001"/>
    <s v="De: 00117012001 A:00099021001 Transferencia de recursos a solicitud de la Dirección General de Aeronáutica Civil mediante nota CITE: DAF-0662/2023 DGAC-013288/2023 (operación bimonetaria) correspondiente a recursos depositados por la IATA p"/>
    <m/>
    <m/>
    <m/>
    <m/>
    <n v="0"/>
    <n v="70389.600000000006"/>
    <n v="0"/>
    <n v="482872.65600000008"/>
    <n v="482872.65600000008"/>
    <m/>
  </r>
  <r>
    <x v="5"/>
    <n v="1"/>
    <x v="5"/>
    <x v="16"/>
    <n v="1406"/>
    <s v="00086018024"/>
    <s v="De: 00086018024 A:00099021001 Transferencia de recursos a solicitud del Ministerio de Medio Ambiente y Agua mediante nota CITE: MMAYA/DGAA No 166/2023 (operación bimonetaria) por el desembolso del Fondo Mundial para el medio ambiente para e"/>
    <m/>
    <m/>
    <m/>
    <m/>
    <n v="41211"/>
    <n v="0"/>
    <n v="282707.46000000002"/>
    <n v="0"/>
    <n v="282707.46000000002"/>
    <m/>
  </r>
  <r>
    <x v="0"/>
    <n v="2"/>
    <x v="0"/>
    <x v="16"/>
    <n v="1406"/>
    <s v="00099021001"/>
    <s v="De: 00086018024 A:00099021001 Transferencia de recursos a solicitud del Ministerio de Medio Ambiente y Agua mediante nota CITE: MMAYA/DGAA No 166/2023 (operación bimonetaria) por el desembolso del Fondo Mundial para el medio ambiente para e"/>
    <m/>
    <m/>
    <m/>
    <m/>
    <n v="0"/>
    <n v="41211"/>
    <n v="0"/>
    <n v="282707.46000000002"/>
    <n v="282707.46000000002"/>
    <m/>
  </r>
  <r>
    <x v="6"/>
    <n v="1"/>
    <x v="6"/>
    <x v="17"/>
    <n v="1427"/>
    <s v="00212014302"/>
    <s v="De: 00212014302 A:00099021001 Transferencia de recursos a solicitud del Instituto Nacional de Reforma Agraria mediante nota CITE: DGAF-C-EXT Nº 128/2023 (operación bimonetaria), para el pago de honorarios a consultores, adquisición de biene"/>
    <m/>
    <m/>
    <m/>
    <m/>
    <n v="1943004"/>
    <n v="0"/>
    <n v="13329007.440000001"/>
    <n v="0"/>
    <n v="13329007.440000001"/>
    <m/>
  </r>
  <r>
    <x v="7"/>
    <n v="1"/>
    <x v="7"/>
    <x v="17"/>
    <n v="1431"/>
    <s v="00389014301"/>
    <s v="De: 00389014301 A:00099021001 Transferencia de recursos a solicitud de la Navegación Aérea y Aeropuertos Bolivianos mediante nota CITE: CAR/DGE-DNAF Nª 0084/2023 (operación bimonetaria), para el pago de la ejecución del Proyecto Mejoramient"/>
    <m/>
    <m/>
    <m/>
    <m/>
    <n v="305871.96999999997"/>
    <n v="0"/>
    <n v="2098281.7141999998"/>
    <n v="0"/>
    <n v="2098281.7141999998"/>
    <m/>
  </r>
  <r>
    <x v="0"/>
    <n v="2"/>
    <x v="0"/>
    <x v="17"/>
    <n v="1427"/>
    <s v="00099021001"/>
    <s v="De: 00212014302 A:00099021001 Transferencia de recursos a solicitud del Instituto Nacional de Reforma Agraria mediante nota CITE: DGAF-C-EXT Nº 128/2023 (operación bimonetaria), para el pago de honorarios a consultores, adquisición de biene"/>
    <m/>
    <m/>
    <m/>
    <m/>
    <n v="0"/>
    <n v="1943004"/>
    <n v="0"/>
    <n v="13329007.440000001"/>
    <n v="13329007.440000001"/>
    <m/>
  </r>
  <r>
    <x v="0"/>
    <n v="2"/>
    <x v="0"/>
    <x v="17"/>
    <n v="1429"/>
    <s v="00099021001"/>
    <s v="De: 00514014306 A:00099021001 Transferencia de recursos a solicitud del a Empresa Nacional de Electricidad mediante nota CITE: ENDE-DEEM-4/53-23 (operación bimonetaria), para el programa de expansión de infraestructura eléctrica componente"/>
    <m/>
    <m/>
    <m/>
    <m/>
    <n v="0"/>
    <n v="390000"/>
    <n v="0"/>
    <n v="2675400"/>
    <n v="2675400"/>
    <m/>
  </r>
  <r>
    <x v="0"/>
    <n v="2"/>
    <x v="0"/>
    <x v="17"/>
    <n v="1431"/>
    <s v="00099021001"/>
    <s v="De: 00389014301 A:00099021001 Transferencia de recursos a solicitud de la Navegación Aérea y Aeropuertos Bolivianos mediante nota CITE: CAR/DGE-DNAF Nª 0084/2023 (operación bimonetaria), para el pago de la ejecución del Proyecto Mejoramient"/>
    <m/>
    <m/>
    <m/>
    <m/>
    <n v="0"/>
    <n v="305871.96999999997"/>
    <n v="0"/>
    <n v="2098281.7141999998"/>
    <n v="2098281.7141999998"/>
    <m/>
  </r>
  <r>
    <x v="0"/>
    <n v="2"/>
    <x v="0"/>
    <x v="17"/>
    <n v="1425"/>
    <s v="00099021001"/>
    <s v="De: 00086047008 A:00099021001 Transferencia de recursos a solicitud del Ministerio de Medio Ambiente y Agua mediante nota CITE: MMAyA/VRHR/UCOORD/UCEP-MI RIEGO FINAN Nº 00310/2023 (operación bimonetaria), para la ejecucuón del Programa PRES"/>
    <m/>
    <m/>
    <m/>
    <m/>
    <n v="0"/>
    <n v="5953869.3300000001"/>
    <n v="0"/>
    <n v="40843543.603799999"/>
    <n v="40843543.603799999"/>
    <m/>
  </r>
  <r>
    <x v="4"/>
    <n v="1"/>
    <x v="4"/>
    <x v="18"/>
    <n v="1472"/>
    <s v="00291014379"/>
    <s v="De: 00291014379 A:00099021001 Transferencia de recursos a solicitud de la Administradora Boliviana de Carreteras mediante nota CITE: ABC/GNA/SAF/ATE/2023-0877 (operación bimonetaria), para el pago a beneficiarios (TC 6,86) H.R 6-8911-R ."/>
    <m/>
    <m/>
    <m/>
    <m/>
    <n v="9657.7999999999993"/>
    <n v="0"/>
    <n v="66252.508000000002"/>
    <n v="0"/>
    <n v="66252.508000000002"/>
    <m/>
  </r>
  <r>
    <x v="4"/>
    <n v="1"/>
    <x v="4"/>
    <x v="18"/>
    <n v="1474"/>
    <s v="00291014371"/>
    <s v="De: 00291014371 A:00099021001 Transferencia de recursos a solicitud de la Administradora Boliviana de Carreteras mediante nota CITE: ABC/GNA/SAF/ATE/2023-0877 (operación bimonetaria), para el pago a beneficiarios (TC 6,86) H.R 6-8911-R ."/>
    <m/>
    <m/>
    <m/>
    <m/>
    <n v="4255762.97"/>
    <n v="0"/>
    <n v="29194533.974199999"/>
    <n v="0"/>
    <n v="29194533.974199999"/>
    <m/>
  </r>
  <r>
    <x v="4"/>
    <n v="1"/>
    <x v="4"/>
    <x v="18"/>
    <n v="1476"/>
    <s v="00291014336"/>
    <s v="De: 00291014336 A:00099021001 Transferencia de recursos a solicitud de la Administradora Boliviana de Carreteras mediante nota CITE: ABC/GNA/SAF/ATE/2023-0877 (operación bimonetaria), para el pago a beneficiarios (TC 6,86) H.R 6-8911-R ."/>
    <m/>
    <m/>
    <m/>
    <m/>
    <n v="1100000"/>
    <n v="0"/>
    <n v="7546000"/>
    <n v="0"/>
    <n v="7546000"/>
    <m/>
  </r>
  <r>
    <x v="0"/>
    <n v="2"/>
    <x v="0"/>
    <x v="18"/>
    <n v="1472"/>
    <s v="00099021001"/>
    <s v="De: 00291014379 A:00099021001 Transferencia de recursos a solicitud de la Administradora Boliviana de Carreteras mediante nota CITE: ABC/GNA/SAF/ATE/2023-0877 (operación bimonetaria), para el pago a beneficiarios (TC 6,86) H.R 6-8911-R ."/>
    <m/>
    <m/>
    <m/>
    <m/>
    <n v="0"/>
    <n v="9657.7999999999993"/>
    <n v="0"/>
    <n v="66252.508000000002"/>
    <n v="66252.508000000002"/>
    <m/>
  </r>
  <r>
    <x v="0"/>
    <n v="2"/>
    <x v="0"/>
    <x v="18"/>
    <n v="1474"/>
    <s v="00099021001"/>
    <s v="De: 00291014371 A:00099021001 Transferencia de recursos a solicitud de la Administradora Boliviana de Carreteras mediante nota CITE: ABC/GNA/SAF/ATE/2023-0877 (operación bimonetaria), para el pago a beneficiarios (TC 6,86) H.R 6-8911-R ."/>
    <m/>
    <m/>
    <m/>
    <m/>
    <n v="0"/>
    <n v="4255762.97"/>
    <n v="0"/>
    <n v="29194533.974199999"/>
    <n v="29194533.974199999"/>
    <m/>
  </r>
  <r>
    <x v="0"/>
    <n v="2"/>
    <x v="0"/>
    <x v="18"/>
    <n v="1476"/>
    <s v="00099021001"/>
    <s v="De: 00291014336 A:00099021001 Transferencia de recursos a solicitud de la Administradora Boliviana de Carreteras mediante nota CITE: ABC/GNA/SAF/ATE/2023-0877 (operación bimonetaria), para el pago a beneficiarios (TC 6,86) H.R 6-8911-R ."/>
    <m/>
    <m/>
    <m/>
    <m/>
    <n v="0"/>
    <n v="1100000"/>
    <n v="0"/>
    <n v="7546000"/>
    <n v="7546000"/>
    <m/>
  </r>
  <r>
    <x v="8"/>
    <n v="1"/>
    <x v="8"/>
    <x v="19"/>
    <n v="1563"/>
    <s v="00253014301"/>
    <s v="De: 00253014301 A:00099021001 Transferencia de recursos a solicitud de la Entidad Ejecutora de Medio Ambiente y Agua dependiente del Ministerio de Medio Ambiente y Agua mediante nota CITE: GM-0468-EMAGUA/2023 Informe GM-0453-INF/2023 I/2023"/>
    <m/>
    <m/>
    <m/>
    <m/>
    <n v="190000"/>
    <n v="0"/>
    <n v="1303400"/>
    <n v="0"/>
    <n v="1303400"/>
    <m/>
  </r>
  <r>
    <x v="4"/>
    <n v="1"/>
    <x v="4"/>
    <x v="19"/>
    <n v="1579"/>
    <s v="00291014335"/>
    <s v="De: 00291014335 A:00099021001 Transferencia de recursos a solicitud de la Administradora Boliviana de Carreteras mediante nota CITE: ABC/GNA/SAF/ATE/2023-0971 (operación bimonetaria), para el pago a beneficiarios (TC 6,86) H.R 6-9501-R ."/>
    <m/>
    <m/>
    <m/>
    <m/>
    <n v="1015478.72"/>
    <n v="0"/>
    <n v="6966184.0192"/>
    <n v="0"/>
    <n v="6966184.0192"/>
    <m/>
  </r>
  <r>
    <x v="0"/>
    <n v="2"/>
    <x v="0"/>
    <x v="19"/>
    <n v="1563"/>
    <s v="00099021001"/>
    <s v="De: 00253014301 A:00099021001 Transferencia de recursos a solicitud de la Entidad Ejecutora de Medio Ambiente y Agua dependiente del Ministerio de Medio Ambiente y Agua mediante nota CITE: GM-0468-EMAGUA/2023 Informe GM-0453-INF/2023 I/2023"/>
    <m/>
    <m/>
    <m/>
    <m/>
    <n v="0"/>
    <n v="190000"/>
    <n v="0"/>
    <n v="1303400"/>
    <n v="1303400"/>
    <m/>
  </r>
  <r>
    <x v="0"/>
    <n v="2"/>
    <x v="0"/>
    <x v="19"/>
    <n v="1566"/>
    <s v="00099021001"/>
    <s v="De: 00132072001 A:00099021001 Transferencia de recursos a solicitud del Servicio de Desarrollo de las Empresas Públicas Productivas mediante nota CITE: SEDEM/GG/EV Nº0164/2023 (operación bimonetaria), para pagos a proveedores de materia p"/>
    <m/>
    <m/>
    <m/>
    <m/>
    <n v="0"/>
    <n v="25128.720000000001"/>
    <n v="0"/>
    <n v="172383.01920000001"/>
    <n v="172383.01920000001"/>
    <m/>
  </r>
  <r>
    <x v="0"/>
    <n v="2"/>
    <x v="0"/>
    <x v="19"/>
    <n v="1568"/>
    <s v="00099021001"/>
    <s v="De: 00287104322 A:00099021001 Transferencia de recursos a solicitud del Fondo Nacional de Inversión Productiva y Social dependiente del Ministerio de Planificación del Desarrollo mediante nota CITE: FPS/GFA/UFI/TES/TRL/00130/2023 (operac"/>
    <m/>
    <m/>
    <m/>
    <m/>
    <n v="0"/>
    <n v="2000000"/>
    <n v="0"/>
    <n v="13720000"/>
    <n v="13720000"/>
    <m/>
  </r>
  <r>
    <x v="0"/>
    <n v="2"/>
    <x v="0"/>
    <x v="19"/>
    <n v="1579"/>
    <s v="00099021001"/>
    <s v="De: 00291014335 A:00099021001 Transferencia de recursos a solicitud de la Administradora Boliviana de Carreteras mediante nota CITE: ABC/GNA/SAF/ATE/2023-0971 (operación bimonetaria), para el pago a beneficiarios (TC 6,86) H.R 6-9501-R ."/>
    <m/>
    <m/>
    <m/>
    <m/>
    <n v="0"/>
    <n v="1015478.72"/>
    <n v="0"/>
    <n v="6966184.0192"/>
    <n v="6966184.0192"/>
    <m/>
  </r>
  <r>
    <x v="0"/>
    <n v="2"/>
    <x v="0"/>
    <x v="19"/>
    <n v="1561"/>
    <s v="00099021001"/>
    <s v="De: 00086047005 A:00099021001 Transferencia de recursos a solicitud de la Unidad de Coordinación y Ejecución del Programa Más Inversión para Riego - UCEP MI RIEGO dependiente del Ministerio de Medio Ambiente y Agua mediante nota CITE: MMAy"/>
    <m/>
    <m/>
    <m/>
    <m/>
    <n v="0"/>
    <n v="999992.71"/>
    <n v="0"/>
    <n v="6859949.9906000001"/>
    <n v="6859949.9906000001"/>
    <m/>
  </r>
  <r>
    <x v="2"/>
    <n v="1"/>
    <x v="2"/>
    <x v="20"/>
    <n v="1597"/>
    <s v="00383012002"/>
    <s v="De: 00383012002 A:00099021001 Transferencia de recursos a solicitud de la Agencia Boliviana de Correos mediante nota CITE: AGBC-AGBC/DAF/TFC-CPRV-0144-CAR/2023 para gastos operativos y administrativos (operación bimonetaria) (TC 6,86) H.R"/>
    <m/>
    <m/>
    <m/>
    <m/>
    <n v="1910.57"/>
    <n v="0"/>
    <n v="13106.510200000001"/>
    <n v="0"/>
    <n v="13106.510200000001"/>
    <m/>
  </r>
  <r>
    <x v="4"/>
    <n v="1"/>
    <x v="4"/>
    <x v="20"/>
    <n v="1600"/>
    <s v="00291014380"/>
    <s v="De: 00291014380 A:00099021001 Transferencia de recursos a solicitud de la Administradora Boliviana de Carreteras mediante nota CITE: ABC/GNA/SAF/ATE/2023-0921 (operación bimonetaria), para el pago a beneficiarios (TC 6,86) H.R 6-9304-R ."/>
    <m/>
    <m/>
    <m/>
    <m/>
    <n v="8500"/>
    <n v="0"/>
    <n v="58310"/>
    <n v="0"/>
    <n v="58310"/>
    <m/>
  </r>
  <r>
    <x v="0"/>
    <n v="2"/>
    <x v="0"/>
    <x v="20"/>
    <n v="1589"/>
    <s v="00099021001"/>
    <s v="De: 00287104323 A:00099021001 Transferencia de recursos a solicitud del Fondo Nacional de Inversión Productiva y Social dependiente del Ministerio de Planificación del Desarrollo mediante nota CITE: FPS/GFA/UFI/TES/TRL/00133/2023 (operación"/>
    <m/>
    <m/>
    <m/>
    <m/>
    <n v="0"/>
    <n v="500000"/>
    <n v="0"/>
    <n v="3430000"/>
    <n v="3430000"/>
    <m/>
  </r>
  <r>
    <x v="0"/>
    <n v="2"/>
    <x v="0"/>
    <x v="20"/>
    <n v="1597"/>
    <s v="00099021001"/>
    <s v="De: 00383012002 A:00099021001 Transferencia de recursos a solicitud de la Agencia Boliviana de Correos mediante nota CITE: AGBC-AGBC/DAF/TFC-CPRV-0144-CAR/2023 para gastos operativos y administrativos (operación bimonetaria) (TC 6,86) H.R"/>
    <m/>
    <m/>
    <m/>
    <m/>
    <n v="0"/>
    <n v="1910.57"/>
    <n v="0"/>
    <n v="13106.510200000001"/>
    <n v="13106.510200000001"/>
    <m/>
  </r>
  <r>
    <x v="0"/>
    <n v="2"/>
    <x v="0"/>
    <x v="20"/>
    <n v="1600"/>
    <s v="00099021001"/>
    <s v="De: 00291014380 A:00099021001 Transferencia de recursos a solicitud de la Administradora Boliviana de Carreteras mediante nota CITE: ABC/GNA/SAF/ATE/2023-0921 (operación bimonetaria), para el pago a beneficiarios (TC 6,86) H.R 6-9304-R ."/>
    <m/>
    <m/>
    <m/>
    <m/>
    <n v="0"/>
    <n v="8500"/>
    <n v="0"/>
    <n v="58310"/>
    <n v="58310"/>
    <m/>
  </r>
  <r>
    <x v="4"/>
    <n v="1"/>
    <x v="4"/>
    <x v="21"/>
    <n v="1659"/>
    <s v="00291014352"/>
    <s v="De: 00291014352 A:00099021001 Transferencia de recursos a solicitud de la Administradora Boliviana de Carreteras mediante nota CITE: ABC/GNA/SAF/ATE/2023-0928 (operación bimonetaria), para el pago a beneficiarios (TC 6,86) H.R 6-9474-R ."/>
    <m/>
    <m/>
    <m/>
    <m/>
    <n v="500000"/>
    <n v="0"/>
    <n v="3430000"/>
    <n v="0"/>
    <n v="3430000"/>
    <m/>
  </r>
  <r>
    <x v="4"/>
    <n v="1"/>
    <x v="4"/>
    <x v="21"/>
    <n v="1660"/>
    <s v="00291014380"/>
    <s v="De: 00291014380 A:00099021001 Transferencia de recursos a solicitud de la Administradora Boliviana de Carreteras mediante nota CITE: ABC/GNA/SAF/ATE/2023-0927 (operación bimonetaria), para el pago a beneficiarios (TC 6,86) H.R 6-9367-R ."/>
    <m/>
    <m/>
    <m/>
    <m/>
    <n v="153900"/>
    <n v="0"/>
    <n v="1055754"/>
    <n v="0"/>
    <n v="1055754"/>
    <m/>
  </r>
  <r>
    <x v="0"/>
    <n v="2"/>
    <x v="0"/>
    <x v="21"/>
    <n v="1659"/>
    <s v="00099021001"/>
    <s v="De: 00291014352 A:00099021001 Transferencia de recursos a solicitud de la Administradora Boliviana de Carreteras mediante nota CITE: ABC/GNA/SAF/ATE/2023-0928 (operación bimonetaria), para el pago a beneficiarios (TC 6,86) H.R 6-9474-R ."/>
    <m/>
    <m/>
    <m/>
    <m/>
    <n v="0"/>
    <n v="500000"/>
    <n v="0"/>
    <n v="3430000"/>
    <n v="3430000"/>
    <m/>
  </r>
  <r>
    <x v="0"/>
    <n v="2"/>
    <x v="0"/>
    <x v="21"/>
    <n v="1660"/>
    <s v="00099021001"/>
    <s v="De: 00291014380 A:00099021001 Transferencia de recursos a solicitud de la Administradora Boliviana de Carreteras mediante nota CITE: ABC/GNA/SAF/ATE/2023-0927 (operación bimonetaria), para el pago a beneficiarios (TC 6,86) H.R 6-9367-R ."/>
    <m/>
    <m/>
    <m/>
    <m/>
    <n v="0"/>
    <n v="153900"/>
    <n v="0"/>
    <n v="1055754"/>
    <n v="1055754"/>
    <m/>
  </r>
  <r>
    <x v="5"/>
    <n v="4"/>
    <x v="5"/>
    <x v="22"/>
    <n v="1691"/>
    <s v="00086047007"/>
    <s v="De: 00086047007 A:00099021001 Transferencia de recursos a solicitud del Ministerio de Medio Ambiente y Agua mediante nota CITE: MMAyA/VRHR/UCOORD/UCEP-MI RIEGO FINAN N° 0345/2023 (operación bimonetaria), Contrato Préstamo 4403 (TC 6,86) H."/>
    <m/>
    <m/>
    <m/>
    <m/>
    <n v="1499992.71"/>
    <n v="0"/>
    <n v="10289949.990600001"/>
    <n v="0"/>
    <n v="10289949.990600001"/>
    <m/>
  </r>
  <r>
    <x v="0"/>
    <n v="2"/>
    <x v="0"/>
    <x v="22"/>
    <n v="1691"/>
    <s v="00099021001"/>
    <s v="De: 00086047007 A:00099021001 Transferencia de recursos a solicitud del Ministerio de Medio Ambiente y Agua mediante nota CITE: MMAyA/VRHR/UCOORD/UCEP-MI RIEGO FINAN N° 0345/2023 (operación bimonetaria), Contrato Préstamo 4403 (TC 6,86) H."/>
    <m/>
    <m/>
    <m/>
    <m/>
    <n v="0"/>
    <n v="1499992.71"/>
    <n v="0"/>
    <n v="10289949.990600001"/>
    <n v="10289949.990600001"/>
    <m/>
  </r>
  <r>
    <x v="7"/>
    <n v="1"/>
    <x v="7"/>
    <x v="23"/>
    <n v="1712"/>
    <s v="00389014301"/>
    <s v="De: 00389014301 A:00099021001 Transferencia de recursos a solicitud de la Navegación Aérea y Aeropuertos Bolivianos dependiente del Ministerio de Obras Públicas, Servicios y Vivienda mediante nota CITE: CAR/DGE-DNAF Nº 0096/2023 (operación"/>
    <m/>
    <m/>
    <m/>
    <m/>
    <n v="500000"/>
    <n v="0"/>
    <n v="3430000"/>
    <n v="0"/>
    <n v="3430000"/>
    <m/>
  </r>
  <r>
    <x v="4"/>
    <n v="1"/>
    <x v="4"/>
    <x v="23"/>
    <n v="1716"/>
    <s v="00291014362"/>
    <s v="De: 00291014362 A:00099021001 Transferencia de recursos a solicitud de la Administradora Boliviana de Carreteras mediante nota CITE: ABC/GNA/SAF/ATE/2023-0973 (operación bimonetaria), para el pago a beneficiarios (TC 6,86) H.R 6-9986-R."/>
    <m/>
    <m/>
    <m/>
    <m/>
    <n v="1000000"/>
    <n v="0"/>
    <n v="6860000"/>
    <n v="0"/>
    <n v="6860000"/>
    <m/>
  </r>
  <r>
    <x v="0"/>
    <n v="2"/>
    <x v="0"/>
    <x v="23"/>
    <n v="1712"/>
    <s v="00099021001"/>
    <s v="De: 00389014301 A:00099021001 Transferencia de recursos a solicitud de la Navegación Aérea y Aeropuertos Bolivianos dependiente del Ministerio de Obras Públicas, Servicios y Vivienda mediante nota CITE: CAR/DGE-DNAF Nº 0096/2023 (operación"/>
    <m/>
    <m/>
    <m/>
    <m/>
    <n v="0"/>
    <n v="500000"/>
    <n v="0"/>
    <n v="3430000"/>
    <n v="3430000"/>
    <m/>
  </r>
  <r>
    <x v="0"/>
    <n v="2"/>
    <x v="0"/>
    <x v="23"/>
    <n v="1716"/>
    <s v="00099021001"/>
    <s v="De: 00291014362 A:00099021001 Transferencia de recursos a solicitud de la Administradora Boliviana de Carreteras mediante nota CITE: ABC/GNA/SAF/ATE/2023-0973 (operación bimonetaria), para el pago a beneficiarios (TC 6,86) H.R 6-9986-R."/>
    <m/>
    <m/>
    <m/>
    <m/>
    <n v="0"/>
    <n v="1000000"/>
    <n v="0"/>
    <n v="6860000"/>
    <n v="6860000"/>
    <m/>
  </r>
  <r>
    <x v="9"/>
    <n v="13"/>
    <x v="9"/>
    <x v="23"/>
    <n v="1706"/>
    <s v="00047137004"/>
    <s v="De: 00047137004 A:00099021001 Transferencia de recursos a solicitud del Ministerio de Desarrollo Rural y Tierras mediante nota CITE: MDRyT/EMPODERAR/EXT-Nº01825/2023 (operación bimonetaria) Convenio de Préstamo BIRF Nº 9437-BO (TC 6,86) H"/>
    <m/>
    <m/>
    <m/>
    <m/>
    <n v="11999992.710000001"/>
    <n v="0"/>
    <n v="82319949.990600005"/>
    <n v="0"/>
    <n v="82319949.990600005"/>
    <m/>
  </r>
  <r>
    <x v="9"/>
    <n v="13"/>
    <x v="9"/>
    <x v="23"/>
    <n v="1708"/>
    <s v="00047137003"/>
    <s v="De: 00047137003 A:00099021001 Transferencia de recursos a solicitud del Ministerio de Desarrollo Rural y Tierras mediante nota CITE: MDRyT/EMPODERAR/EXT-Nº01826/2023 (operación bimonetaria) Convenio de Préstamo BIRF Nº 8735-BO (TC 6,86) H"/>
    <m/>
    <m/>
    <m/>
    <m/>
    <n v="795242.71"/>
    <n v="0"/>
    <n v="5455364.9906000001"/>
    <n v="0"/>
    <n v="5455364.9906000001"/>
    <m/>
  </r>
  <r>
    <x v="5"/>
    <n v="7"/>
    <x v="5"/>
    <x v="23"/>
    <n v="1710"/>
    <s v="00086077004"/>
    <s v="De: 00086077004 A:00099021001 Transferencia de recursos a solicitud del Ministerio de Medio Ambiente y Agua mediante nota CITE: CAR/UCEP-MMAyA Nº 0446/2023 UCEP-MMAyA/2023-01626 (operación bimonetaria), para la ejecución del Programa Más I"/>
    <m/>
    <m/>
    <m/>
    <m/>
    <n v="649960"/>
    <n v="0"/>
    <n v="4458725.6000000006"/>
    <n v="0"/>
    <n v="4458725.6000000006"/>
    <m/>
  </r>
  <r>
    <x v="0"/>
    <n v="2"/>
    <x v="0"/>
    <x v="23"/>
    <n v="1706"/>
    <s v="00099021001"/>
    <s v="De: 00047137004 A:00099021001 Transferencia de recursos a solicitud del Ministerio de Desarrollo Rural y Tierras mediante nota CITE: MDRyT/EMPODERAR/EXT-Nº01825/2023 (operación bimonetaria) Convenio de Préstamo BIRF Nº 9437-BO (TC 6,86) H"/>
    <m/>
    <m/>
    <m/>
    <m/>
    <n v="0"/>
    <n v="11999992.710000001"/>
    <n v="0"/>
    <n v="82319949.990600005"/>
    <n v="82319949.990600005"/>
    <m/>
  </r>
  <r>
    <x v="0"/>
    <n v="2"/>
    <x v="0"/>
    <x v="23"/>
    <n v="1708"/>
    <s v="00099021001"/>
    <s v="De: 00047137003 A:00099021001 Transferencia de recursos a solicitud del Ministerio de Desarrollo Rural y Tierras mediante nota CITE: MDRyT/EMPODERAR/EXT-Nº01826/2023 (operación bimonetaria) Convenio de Préstamo BIRF Nº 8735-BO (TC 6,86) H"/>
    <m/>
    <m/>
    <m/>
    <m/>
    <n v="0"/>
    <n v="795242.71"/>
    <n v="0"/>
    <n v="5455364.9906000001"/>
    <n v="5455364.9906000001"/>
    <m/>
  </r>
  <r>
    <x v="0"/>
    <n v="2"/>
    <x v="0"/>
    <x v="23"/>
    <n v="1710"/>
    <s v="00099021001"/>
    <s v="De: 00086077004 A:00099021001 Transferencia de recursos a solicitud del Ministerio de Medio Ambiente y Agua mediante nota CITE: CAR/UCEP-MMAyA Nº 0446/2023 UCEP-MMAyA/2023-01626 (operación bimonetaria), para la ejecución del Programa Más I"/>
    <m/>
    <m/>
    <m/>
    <m/>
    <n v="0"/>
    <n v="649960"/>
    <n v="0"/>
    <n v="4458725.6000000006"/>
    <n v="4458725.6000000006"/>
    <m/>
  </r>
  <r>
    <x v="10"/>
    <n v="1"/>
    <x v="10"/>
    <x v="24"/>
    <n v="1718"/>
    <s v="00117012001"/>
    <s v="De: 00117012001 A:00099021001 Transferencia de recursos a solicitud de la Dirección General de Aeronáutica Civil mediante nota CITE: DAF-0905/2023 DGAC-017106/2023 (operación bimonetaria), recursos depositados por la IATA correspondiente"/>
    <m/>
    <m/>
    <m/>
    <m/>
    <n v="169390.55"/>
    <n v="0"/>
    <n v="1162019.173"/>
    <n v="0"/>
    <n v="1162019.173"/>
    <m/>
  </r>
  <r>
    <x v="0"/>
    <n v="2"/>
    <x v="0"/>
    <x v="24"/>
    <n v="1718"/>
    <s v="00099021001"/>
    <s v="De: 00117012001 A:00099021001 Transferencia de recursos a solicitud de la Dirección General de Aeronáutica Civil mediante nota CITE: DAF-0905/2023 DGAC-017106/2023 (operación bimonetaria), recursos depositados por la IATA correspondiente"/>
    <m/>
    <m/>
    <m/>
    <m/>
    <n v="0"/>
    <n v="169390.55"/>
    <n v="0"/>
    <n v="1162019.173"/>
    <n v="1162019.173"/>
    <m/>
  </r>
  <r>
    <x v="11"/>
    <n v="1"/>
    <x v="11"/>
    <x v="25"/>
    <n v="1733"/>
    <s v="00015010001"/>
    <s v="De: 00015010001 A:00099021001 Transferencia Bimonetaria de recursos (5 de 5) a solicitud del Ministerio de Gobierno mediante nota CITE: MG/DGAA/UF/T/Nº 128/2023 e informes adjuntos por concepto de gastos administrativos; en el marco de la L"/>
    <m/>
    <m/>
    <m/>
    <m/>
    <n v="14818.78"/>
    <n v="0"/>
    <n v="101656.83080000001"/>
    <n v="0"/>
    <n v="101656.83080000001"/>
    <m/>
  </r>
  <r>
    <x v="11"/>
    <n v="1"/>
    <x v="11"/>
    <x v="25"/>
    <n v="1735"/>
    <s v="00015010001"/>
    <s v="De: 00015010001 A:00099021001 Transferencia Bimonetaria de recursos (4 de 5) a solicitud del Ministerio de Gobierno mediante nota CITE: MG/DGAA/UF/T/Nº 128/2023 e informes adjuntos por concepto de fondo de devolución; en el marco de la Ley"/>
    <m/>
    <m/>
    <m/>
    <m/>
    <n v="17817.46"/>
    <n v="0"/>
    <n v="122227.77559999999"/>
    <n v="0"/>
    <n v="122227.77559999999"/>
    <m/>
  </r>
  <r>
    <x v="11"/>
    <n v="1"/>
    <x v="11"/>
    <x v="25"/>
    <n v="1737"/>
    <s v="00015010001"/>
    <s v="De: 00015010001 A:00099021001 Transferencia Bimonetaria de recursos (3 de 5) a solicitud del Ministerio de Gobierno mediante nota CITE: MG/DGAA/UF/T/Nº 128/2023 e informes adjuntos por concepto de distribuciones (DIPREVCON); en el marco de"/>
    <m/>
    <m/>
    <m/>
    <m/>
    <n v="210413.39"/>
    <n v="0"/>
    <n v="1443435.8554000002"/>
    <n v="0"/>
    <n v="1443435.8554000002"/>
    <m/>
  </r>
  <r>
    <x v="11"/>
    <n v="1"/>
    <x v="11"/>
    <x v="25"/>
    <n v="1739"/>
    <s v="00015010001"/>
    <s v="De: 00015010001 A:00099021001 Transferencia Bimonetaria de recursos (2 de 5) a solicitud del Ministerio de Gobierno mediante nota CITE: MG/DGAA/UF/T/Nº 128/2023 e informes adjuntos por concepto de distribuciones (DIRCABI); en el marco de la"/>
    <m/>
    <m/>
    <m/>
    <m/>
    <n v="64742.58"/>
    <n v="0"/>
    <n v="444134.09880000004"/>
    <n v="0"/>
    <n v="444134.09880000004"/>
    <m/>
  </r>
  <r>
    <x v="11"/>
    <n v="1"/>
    <x v="11"/>
    <x v="25"/>
    <n v="1741"/>
    <s v="00015010001"/>
    <s v="De: 00015010001 A:00099021001 Transferencia Bimonetaria de recursos (1 de 5) a solicitud del Ministerio de Gobierno mediante nota CITE: MG/DGAA/UF/T/Nº 128/2023 e informes adjuntos por concepto de distribuciones (MINISTERIO PÚBLICO); en el"/>
    <m/>
    <m/>
    <m/>
    <m/>
    <n v="48556.94"/>
    <n v="0"/>
    <n v="333100.60840000003"/>
    <n v="0"/>
    <n v="333100.60840000003"/>
    <m/>
  </r>
  <r>
    <x v="0"/>
    <n v="2"/>
    <x v="0"/>
    <x v="25"/>
    <n v="1733"/>
    <s v="00099021001"/>
    <s v="De: 00015010001 A:00099021001 Transferencia Bimonetaria de recursos (5 de 5) a solicitud del Ministerio de Gobierno mediante nota CITE: MG/DGAA/UF/T/Nº 128/2023 e informes adjuntos por concepto de gastos administrativos; en el marco de la L"/>
    <m/>
    <m/>
    <m/>
    <m/>
    <n v="0"/>
    <n v="14818.78"/>
    <n v="0"/>
    <n v="101656.83080000001"/>
    <n v="101656.83080000001"/>
    <m/>
  </r>
  <r>
    <x v="0"/>
    <n v="2"/>
    <x v="0"/>
    <x v="25"/>
    <n v="1735"/>
    <s v="00099021001"/>
    <s v="De: 00015010001 A:00099021001 Transferencia Bimonetaria de recursos (4 de 5) a solicitud del Ministerio de Gobierno mediante nota CITE: MG/DGAA/UF/T/Nº 128/2023 e informes adjuntos por concepto de fondo de devolución; en el marco de la Ley"/>
    <m/>
    <m/>
    <m/>
    <m/>
    <n v="0"/>
    <n v="17817.46"/>
    <n v="0"/>
    <n v="122227.77559999999"/>
    <n v="122227.77559999999"/>
    <m/>
  </r>
  <r>
    <x v="0"/>
    <n v="2"/>
    <x v="0"/>
    <x v="25"/>
    <n v="1737"/>
    <s v="00099021001"/>
    <s v="De: 00015010001 A:00099021001 Transferencia Bimonetaria de recursos (3 de 5) a solicitud del Ministerio de Gobierno mediante nota CITE: MG/DGAA/UF/T/Nº 128/2023 e informes adjuntos por concepto de distribuciones (DIPREVCON); en el marco de"/>
    <m/>
    <m/>
    <m/>
    <m/>
    <n v="0"/>
    <n v="210413.39"/>
    <n v="0"/>
    <n v="1443435.8554000002"/>
    <n v="1443435.8554000002"/>
    <m/>
  </r>
  <r>
    <x v="0"/>
    <n v="2"/>
    <x v="0"/>
    <x v="25"/>
    <n v="1739"/>
    <s v="00099021001"/>
    <s v="De: 00015010001 A:00099021001 Transferencia Bimonetaria de recursos (2 de 5) a solicitud del Ministerio de Gobierno mediante nota CITE: MG/DGAA/UF/T/Nº 128/2023 e informes adjuntos por concepto de distribuciones (DIRCABI); en el marco de la"/>
    <m/>
    <m/>
    <m/>
    <m/>
    <n v="0"/>
    <n v="64742.58"/>
    <n v="0"/>
    <n v="444134.09880000004"/>
    <n v="444134.09880000004"/>
    <m/>
  </r>
  <r>
    <x v="0"/>
    <n v="2"/>
    <x v="0"/>
    <x v="25"/>
    <n v="1741"/>
    <s v="00099021001"/>
    <s v="De: 00015010001 A:00099021001 Transferencia Bimonetaria de recursos (1 de 5) a solicitud del Ministerio de Gobierno mediante nota CITE: MG/DGAA/UF/T/Nº 128/2023 e informes adjuntos por concepto de distribuciones (MINISTERIO PÚBLICO); en el"/>
    <m/>
    <m/>
    <m/>
    <m/>
    <n v="0"/>
    <n v="48556.94"/>
    <n v="0"/>
    <n v="333100.60840000003"/>
    <n v="333100.60840000003"/>
    <m/>
  </r>
  <r>
    <x v="12"/>
    <n v="5"/>
    <x v="12"/>
    <x v="26"/>
    <n v="1754"/>
    <s v="00046057006"/>
    <s v="De: 00046057006 A:00099021001 Transferencia de recursos a solicitud del Ministerio de Salud y Deportes mediante nota CITE: MSyD/VGSS/DGGH/UGESPRO/PGBID3151/CE/162/2023 (operación bimonetaria), para el pago de honorarios a los consultores d"/>
    <m/>
    <m/>
    <m/>
    <m/>
    <n v="100000"/>
    <n v="0"/>
    <n v="686000"/>
    <n v="0"/>
    <n v="686000"/>
    <m/>
  </r>
  <r>
    <x v="0"/>
    <n v="2"/>
    <x v="0"/>
    <x v="26"/>
    <n v="1754"/>
    <s v="00099021001"/>
    <s v="De: 00046057006 A:00099021001 Transferencia de recursos a solicitud del Ministerio de Salud y Deportes mediante nota CITE: MSyD/VGSS/DGGH/UGESPRO/PGBID3151/CE/162/2023 (operación bimonetaria), para el pago de honorarios a los consultores d"/>
    <m/>
    <m/>
    <m/>
    <m/>
    <n v="0"/>
    <n v="100000"/>
    <n v="0"/>
    <n v="686000"/>
    <n v="686000"/>
    <m/>
  </r>
  <r>
    <x v="4"/>
    <n v="1"/>
    <x v="4"/>
    <x v="27"/>
    <n v="1796"/>
    <s v="00291014352"/>
    <s v="De: 00291014352 A:00099021001 Transferencia de recursos a solicitud de la Administradora Boliviana de Carreteras mediante nota CITE: ABC/GNA/SAF/ATE/2023-1020 (operación bimonetaria), para el pago a beneficiarios (TC 6,86) H.R 6-10191-R ."/>
    <m/>
    <m/>
    <m/>
    <m/>
    <n v="1100000"/>
    <n v="0"/>
    <n v="7546000"/>
    <n v="0"/>
    <n v="7546000"/>
    <m/>
  </r>
  <r>
    <x v="4"/>
    <n v="8"/>
    <x v="4"/>
    <x v="27"/>
    <n v="1798"/>
    <s v="00291084302"/>
    <s v="De: 00291084302 A:00099021001 Transferencia de recursos a solicitud de la Administradora Boliviana de Carreteras mediante nota CITE: ABC/GNA/SAF/ATE/2023-1015 (operación bimonetaria), para el pago a beneficiarios (TC 6,86) H.R 6-10187-R ."/>
    <m/>
    <m/>
    <m/>
    <m/>
    <n v="2800000"/>
    <n v="0"/>
    <n v="19208000"/>
    <n v="0"/>
    <n v="19208000"/>
    <m/>
  </r>
  <r>
    <x v="0"/>
    <n v="2"/>
    <x v="0"/>
    <x v="27"/>
    <n v="1796"/>
    <s v="00099021001"/>
    <s v="De: 00291014352 A:00099021001 Transferencia de recursos a solicitud de la Administradora Boliviana de Carreteras mediante nota CITE: ABC/GNA/SAF/ATE/2023-1020 (operación bimonetaria), para el pago a beneficiarios (TC 6,86) H.R 6-10191-R ."/>
    <m/>
    <m/>
    <m/>
    <m/>
    <n v="0"/>
    <n v="1100000"/>
    <n v="0"/>
    <n v="7546000"/>
    <n v="7546000"/>
    <m/>
  </r>
  <r>
    <x v="0"/>
    <n v="2"/>
    <x v="0"/>
    <x v="27"/>
    <n v="1798"/>
    <s v="00099021001"/>
    <s v="De: 00291084302 A:00099021001 Transferencia de recursos a solicitud de la Administradora Boliviana de Carreteras mediante nota CITE: ABC/GNA/SAF/ATE/2023-1015 (operación bimonetaria), para el pago a beneficiarios (TC 6,86) H.R 6-10187-R ."/>
    <m/>
    <m/>
    <m/>
    <m/>
    <n v="0"/>
    <n v="2800000"/>
    <n v="0"/>
    <n v="19208000"/>
    <n v="19208000"/>
    <m/>
  </r>
  <r>
    <x v="0"/>
    <n v="2"/>
    <x v="0"/>
    <x v="28"/>
    <n v="1819"/>
    <s v="00099021001"/>
    <s v="De: 00099021001 A:00086057009 Transferencia de recursos a solicitud del Ministerio de Medio Ambiente y Agua mediante notas CITE: CAR/UCCPPAAP/CG/ADM Nos 0295 y 0370/2023 - E- MMAYA/2023 Nos 04700 y 04457, Informe INF/UCPPAAP/CG/ADM Nº 0205/"/>
    <m/>
    <m/>
    <m/>
    <m/>
    <n v="36000"/>
    <n v="0"/>
    <n v="246960"/>
    <n v="0"/>
    <n v="246960"/>
    <m/>
  </r>
  <r>
    <x v="5"/>
    <n v="5"/>
    <x v="5"/>
    <x v="28"/>
    <n v="1819"/>
    <s v="00086057009"/>
    <s v="De: 00099021001 A:00086057009 Transferencia de recursos a solicitud del Ministerio de Medio Ambiente y Agua mediante notas CITE: CAR/UCCPPAAP/CG/ADM Nos 0295 y 0370/2023 - E- MMAYA/2023 Nos 04700 y 04457, Informe INF/UCPPAAP/CG/ADM Nº 0205/"/>
    <m/>
    <m/>
    <m/>
    <m/>
    <n v="0"/>
    <n v="36000"/>
    <n v="0"/>
    <n v="246960"/>
    <n v="246960"/>
    <m/>
  </r>
  <r>
    <x v="4"/>
    <n v="1"/>
    <x v="4"/>
    <x v="29"/>
    <n v="1860"/>
    <s v="00291014356"/>
    <s v="De: 00291014356 A:00099021001 Transferencia de recursos a solicitud de la Administradora Boliviana de Carreteras mediante nota CITE: ABC/GNA/SAF/ATE/2023-1076 (operación bimonetaria), para el pago a beneficiarios (TC 6,86) H.R 6-10685-R ."/>
    <m/>
    <m/>
    <m/>
    <m/>
    <n v="1597469.88"/>
    <n v="0"/>
    <n v="10958643.376800001"/>
    <n v="0"/>
    <n v="10958643.376800001"/>
    <m/>
  </r>
  <r>
    <x v="0"/>
    <n v="2"/>
    <x v="0"/>
    <x v="29"/>
    <n v="1860"/>
    <s v="00099021001"/>
    <s v="De: 00291014356 A:00099021001 Transferencia de recursos a solicitud de la Administradora Boliviana de Carreteras mediante nota CITE: ABC/GNA/SAF/ATE/2023-1076 (operación bimonetaria), para el pago a beneficiarios (TC 6,86) H.R 6-10685-R ."/>
    <m/>
    <m/>
    <m/>
    <m/>
    <n v="0"/>
    <n v="1597469.88"/>
    <n v="0"/>
    <n v="10958643.376800001"/>
    <n v="10958643.376800001"/>
    <m/>
  </r>
  <r>
    <x v="13"/>
    <n v="10"/>
    <x v="13"/>
    <x v="30"/>
    <n v="1938"/>
    <s v="00287104327"/>
    <s v="De: 00287104327 A:00099021001 Transferencia de recursos a solicitud del Fondo Nacional de Inversión Productiva y Social mediante nota CITE: FPS/GFA/UFI/TES/TRL/00147/2023 (operación bimonetaria), para el pago a beneficiarios en el marco de"/>
    <m/>
    <m/>
    <m/>
    <m/>
    <n v="600000"/>
    <n v="0"/>
    <n v="4116000"/>
    <n v="0"/>
    <n v="4116000"/>
    <m/>
  </r>
  <r>
    <x v="0"/>
    <n v="2"/>
    <x v="0"/>
    <x v="30"/>
    <n v="1938"/>
    <s v="00099021001"/>
    <s v="De: 00287104327 A:00099021001 Transferencia de recursos a solicitud del Fondo Nacional de Inversión Productiva y Social mediante nota CITE: FPS/GFA/UFI/TES/TRL/00147/2023 (operación bimonetaria), para el pago a beneficiarios en el marco de"/>
    <m/>
    <m/>
    <m/>
    <m/>
    <n v="0"/>
    <n v="600000"/>
    <n v="0"/>
    <n v="4116000"/>
    <n v="4116000"/>
    <m/>
  </r>
  <r>
    <x v="4"/>
    <n v="1"/>
    <x v="4"/>
    <x v="31"/>
    <n v="1991"/>
    <s v="00291014370"/>
    <s v="De: 00291014370 A:00099021001 Transferencia de recursos a solicitud de la Administradora Boliviana de Carreteras mediante nota CITE: ABC/GNA/SAF/ATE/2023-1087 (operación bimonetaria), para el pago a beneficiarios (TC 6,86) H.R 6-11382-R."/>
    <m/>
    <m/>
    <m/>
    <m/>
    <n v="900000"/>
    <n v="0"/>
    <n v="6174000"/>
    <n v="0"/>
    <n v="6174000"/>
    <m/>
  </r>
  <r>
    <x v="0"/>
    <n v="2"/>
    <x v="0"/>
    <x v="31"/>
    <n v="1991"/>
    <s v="00099021001"/>
    <s v="De: 00291014370 A:00099021001 Transferencia de recursos a solicitud de la Administradora Boliviana de Carreteras mediante nota CITE: ABC/GNA/SAF/ATE/2023-1087 (operación bimonetaria), para el pago a beneficiarios (TC 6,86) H.R 6-11382-R."/>
    <m/>
    <m/>
    <m/>
    <m/>
    <n v="0"/>
    <n v="900000"/>
    <n v="0"/>
    <n v="6174000"/>
    <n v="6174000"/>
    <m/>
  </r>
  <r>
    <x v="14"/>
    <n v="7"/>
    <x v="14"/>
    <x v="32"/>
    <n v="2000"/>
    <s v="00132072001"/>
    <s v="De: 00132072001 A:00099021001 Transferencia de recursos a solicitud del Servicio de Desarrollo de las Empresas Públicas Productivas mediante nota CITE: SEDEM/GG/EV Nº 0195/2023 (operación bimonetaria), para el pago a proveedores de materia"/>
    <m/>
    <m/>
    <m/>
    <m/>
    <n v="534980"/>
    <n v="0"/>
    <n v="3669962.8000000003"/>
    <n v="0"/>
    <n v="3669962.8000000003"/>
    <m/>
  </r>
  <r>
    <x v="0"/>
    <n v="2"/>
    <x v="0"/>
    <x v="32"/>
    <n v="2000"/>
    <s v="00099021001"/>
    <s v="De: 00132072001 A:00099021001 Transferencia de recursos a solicitud del Servicio de Desarrollo de las Empresas Públicas Productivas mediante nota CITE: SEDEM/GG/EV Nº 0195/2023 (operación bimonetaria), para el pago a proveedores de materia"/>
    <m/>
    <m/>
    <m/>
    <m/>
    <n v="0"/>
    <n v="534980"/>
    <n v="0"/>
    <n v="3669962.8000000003"/>
    <n v="3669962.8000000003"/>
    <m/>
  </r>
  <r>
    <x v="4"/>
    <n v="1"/>
    <x v="4"/>
    <x v="33"/>
    <n v="2014"/>
    <s v="00291014379"/>
    <s v="De: 00291014379 A:00099021001 Transferencia de recursos a solicitud de la Administradora Boliviana de Carreteras mediante nota CITE: ABC/GNA/SAF/ATE/2023-1148 (operación bimonetaria), para el pago a beneficiarios (TC 6,86) H.R 6-11603-R."/>
    <m/>
    <m/>
    <m/>
    <m/>
    <n v="15435.3"/>
    <n v="0"/>
    <n v="105886.158"/>
    <n v="0"/>
    <n v="105886.158"/>
    <m/>
  </r>
  <r>
    <x v="0"/>
    <n v="2"/>
    <x v="0"/>
    <x v="33"/>
    <n v="2014"/>
    <s v="00099021001"/>
    <s v="De: 00291014379 A:00099021001 Transferencia de recursos a solicitud de la Administradora Boliviana de Carreteras mediante nota CITE: ABC/GNA/SAF/ATE/2023-1148 (operación bimonetaria), para el pago a beneficiarios (TC 6,86) H.R 6-11603-R."/>
    <m/>
    <m/>
    <m/>
    <m/>
    <n v="0"/>
    <n v="15435.3"/>
    <n v="0"/>
    <n v="105886.158"/>
    <n v="105886.158"/>
    <m/>
  </r>
  <r>
    <x v="7"/>
    <n v="1"/>
    <x v="7"/>
    <x v="34"/>
    <n v="2025"/>
    <s v="00389014301"/>
    <s v="De: 00389014301 A:00099021001 Transferencia de recursos a solicitud de la Navegación Aérea y Aeropuertos Bolivianos mediante nota CITE: CAR/DGE-DNAF Nº 0107/2023 (operación bimonetaria), para el pago de obligaciones en la ejecución del Pro"/>
    <m/>
    <m/>
    <m/>
    <m/>
    <n v="776000"/>
    <n v="0"/>
    <n v="5323360"/>
    <n v="0"/>
    <n v="5323360"/>
    <m/>
  </r>
  <r>
    <x v="0"/>
    <n v="2"/>
    <x v="0"/>
    <x v="34"/>
    <n v="2025"/>
    <s v="00099021001"/>
    <s v="De: 00389014301 A:00099021001 Transferencia de recursos a solicitud de la Navegación Aérea y Aeropuertos Bolivianos mediante nota CITE: CAR/DGE-DNAF Nº 0107/2023 (operación bimonetaria), para el pago de obligaciones en la ejecución del Pro"/>
    <m/>
    <m/>
    <m/>
    <m/>
    <n v="0"/>
    <n v="776000"/>
    <n v="0"/>
    <n v="5323360"/>
    <n v="5323360"/>
    <m/>
  </r>
  <r>
    <x v="10"/>
    <n v="1"/>
    <x v="10"/>
    <x v="35"/>
    <n v="2041"/>
    <s v="00117012001"/>
    <s v="De: 00117012001 A:00099021001 Transferencia de recursos a solicitud de la Dirección General de Aeronáutica Civil mediante nota CITE: DAF-1119/2023 DGAC-02923/2023 (operación bimonetaria), recursos depositados por la IATA por Tasas Aeroportu"/>
    <m/>
    <m/>
    <m/>
    <m/>
    <n v="76356.59"/>
    <n v="0"/>
    <n v="523806.20740000001"/>
    <n v="0"/>
    <n v="523806.20740000001"/>
    <m/>
  </r>
  <r>
    <x v="13"/>
    <n v="10"/>
    <x v="13"/>
    <x v="35"/>
    <n v="2043"/>
    <s v="00287104317"/>
    <s v="De: 00287104317 A:00099021001 Transferencia de recursos a solicitud del Fondo Nacional de Inversión Productiva y Social mediante nota CITE: FPS/GFA/UFI/TES/TRL/00154/2023 (operación bimonetaria), para el pago de Comprobantes C-31, en el ma"/>
    <m/>
    <m/>
    <m/>
    <m/>
    <n v="2000000"/>
    <n v="0"/>
    <n v="13720000"/>
    <n v="0"/>
    <n v="13720000"/>
    <m/>
  </r>
  <r>
    <x v="0"/>
    <n v="2"/>
    <x v="0"/>
    <x v="35"/>
    <n v="2041"/>
    <s v="00099021001"/>
    <s v="De: 00117012001 A:00099021001 Transferencia de recursos a solicitud de la Dirección General de Aeronáutica Civil mediante nota CITE: DAF-1119/2023 DGAC-02923/2023 (operación bimonetaria), recursos depositados por la IATA por Tasas Aeroportu"/>
    <m/>
    <m/>
    <m/>
    <m/>
    <n v="0"/>
    <n v="76356.59"/>
    <n v="0"/>
    <n v="523806.20740000001"/>
    <n v="523806.20740000001"/>
    <m/>
  </r>
  <r>
    <x v="0"/>
    <n v="2"/>
    <x v="0"/>
    <x v="35"/>
    <n v="2043"/>
    <s v="00099021001"/>
    <s v="De: 00287104317 A:00099021001 Transferencia de recursos a solicitud del Fondo Nacional de Inversión Productiva y Social mediante nota CITE: FPS/GFA/UFI/TES/TRL/00154/2023 (operación bimonetaria), para el pago de Comprobantes C-31, en el ma"/>
    <m/>
    <m/>
    <m/>
    <m/>
    <n v="0"/>
    <n v="2000000"/>
    <n v="0"/>
    <n v="13720000"/>
    <n v="13720000"/>
    <m/>
  </r>
  <r>
    <x v="13"/>
    <n v="10"/>
    <x v="13"/>
    <x v="36"/>
    <n v="2127"/>
    <s v="00287104329"/>
    <s v="De: 00287104329 A:00099021001 Transferencia de recursos a solicitud del Fondo Nacional de Inversión Productiva y Social mediante nota CITE: FPS/GFA/UFI/TES/TRL/00160/2023 (operación bimonetaria), para el pago de Comprobantes C-31, en el ma"/>
    <m/>
    <m/>
    <m/>
    <m/>
    <n v="3000000"/>
    <n v="0"/>
    <n v="20580000"/>
    <n v="0"/>
    <n v="20580000"/>
    <m/>
  </r>
  <r>
    <x v="13"/>
    <n v="10"/>
    <x v="13"/>
    <x v="36"/>
    <n v="2129"/>
    <s v="00287104322"/>
    <s v="De: 00287104322 A:00099021001 Transferencia de recursos a solicitud del Fondo Nacional de Inversión Productiva y Social mediante nota CITE: CAR/FPS/GFA/UFI Nº 0163/2023 (operación bimonetaria), para el pago de Comprobantes C-31, en el marc"/>
    <m/>
    <m/>
    <m/>
    <m/>
    <n v="1000000"/>
    <n v="0"/>
    <n v="6860000"/>
    <n v="0"/>
    <n v="6860000"/>
    <m/>
  </r>
  <r>
    <x v="4"/>
    <n v="1"/>
    <x v="4"/>
    <x v="36"/>
    <n v="2138"/>
    <s v="00291014336"/>
    <s v="De: 00291014336 A:00099021001 Transferencia de recursos a solicitud de la Administradora Boliviana de Carreteras mediante nota CITE: ABC/GNA/SAF/ATE/2023-1220 (operación bimonetaria), para el pago a beneficiarios (TC 6,86) H.R 6-12041-R."/>
    <m/>
    <m/>
    <m/>
    <m/>
    <n v="350000"/>
    <n v="0"/>
    <n v="2401000"/>
    <n v="0"/>
    <n v="2401000"/>
    <m/>
  </r>
  <r>
    <x v="4"/>
    <n v="8"/>
    <x v="4"/>
    <x v="36"/>
    <n v="2139"/>
    <s v="00291084302"/>
    <s v="De: 00291084302 A:00099021001 Transferencia de recursos a solicitud de la Administradora Boliviana de Carreteras mediante nota CITE: ABC/GNA/SAF/ATE/2023-1220 (operación bimonetaria), para el pago a beneficiarios (TC 6,86) H.R 6-12041-R."/>
    <m/>
    <m/>
    <m/>
    <m/>
    <n v="1800000"/>
    <n v="0"/>
    <n v="12348000"/>
    <n v="0"/>
    <n v="12348000"/>
    <m/>
  </r>
  <r>
    <x v="4"/>
    <n v="1"/>
    <x v="4"/>
    <x v="36"/>
    <n v="2140"/>
    <s v="00291014379"/>
    <s v="De: 00291014379 A:00099021001 Transferencia de recursos a solicitud de la Administradora Boliviana de Carreteras mediante nota CITE: ABC/GNA/SAF/ATE/2023-1220 (operación bimonetaria), para el pago a beneficiarios (TC 6,86) H.R 6-12041-R."/>
    <m/>
    <m/>
    <m/>
    <m/>
    <n v="800000"/>
    <n v="0"/>
    <n v="5488000"/>
    <n v="0"/>
    <n v="5488000"/>
    <m/>
  </r>
  <r>
    <x v="2"/>
    <n v="1"/>
    <x v="2"/>
    <x v="36"/>
    <n v="2144"/>
    <s v="00383012002"/>
    <s v="De: 00383012002 A:00099021001 Transferencia de recursos a solicitud de la Agencia Boliviana de Correos dependiente del Ministerio de Obras Públicas, Servicios y Vivienda mediante nota CITE: AGBC-AGBC/DAF/TFC-CPRV-0208-CAR/2023 (operación"/>
    <m/>
    <m/>
    <m/>
    <m/>
    <n v="56808.34"/>
    <n v="0"/>
    <n v="389705.21240000002"/>
    <n v="0"/>
    <n v="389705.21240000002"/>
    <m/>
  </r>
  <r>
    <x v="0"/>
    <n v="2"/>
    <x v="0"/>
    <x v="36"/>
    <n v="2127"/>
    <s v="00099021001"/>
    <s v="De: 00287104329 A:00099021001 Transferencia de recursos a solicitud del Fondo Nacional de Inversión Productiva y Social mediante nota CITE: FPS/GFA/UFI/TES/TRL/00160/2023 (operación bimonetaria), para el pago de Comprobantes C-31, en el ma"/>
    <m/>
    <m/>
    <m/>
    <m/>
    <n v="0"/>
    <n v="3000000"/>
    <n v="0"/>
    <n v="20580000"/>
    <n v="20580000"/>
    <m/>
  </r>
  <r>
    <x v="0"/>
    <n v="2"/>
    <x v="0"/>
    <x v="36"/>
    <n v="2129"/>
    <s v="00099021001"/>
    <s v="De: 00287104322 A:00099021001 Transferencia de recursos a solicitud del Fondo Nacional de Inversión Productiva y Social mediante nota CITE: CAR/FPS/GFA/UFI Nº 0163/2023 (operación bimonetaria), para el pago de Comprobantes C-31, en el marc"/>
    <m/>
    <m/>
    <m/>
    <m/>
    <n v="0"/>
    <n v="1000000"/>
    <n v="0"/>
    <n v="6860000"/>
    <n v="6860000"/>
    <m/>
  </r>
  <r>
    <x v="0"/>
    <n v="2"/>
    <x v="0"/>
    <x v="36"/>
    <n v="2138"/>
    <s v="00099021001"/>
    <s v="De: 00291014336 A:00099021001 Transferencia de recursos a solicitud de la Administradora Boliviana de Carreteras mediante nota CITE: ABC/GNA/SAF/ATE/2023-1220 (operación bimonetaria), para el pago a beneficiarios (TC 6,86) H.R 6-12041-R."/>
    <m/>
    <m/>
    <m/>
    <m/>
    <n v="0"/>
    <n v="350000"/>
    <n v="0"/>
    <n v="2401000"/>
    <n v="2401000"/>
    <m/>
  </r>
  <r>
    <x v="0"/>
    <n v="2"/>
    <x v="0"/>
    <x v="36"/>
    <n v="2139"/>
    <s v="00099021001"/>
    <s v="De: 00291084302 A:00099021001 Transferencia de recursos a solicitud de la Administradora Boliviana de Carreteras mediante nota CITE: ABC/GNA/SAF/ATE/2023-1220 (operación bimonetaria), para el pago a beneficiarios (TC 6,86) H.R 6-12041-R."/>
    <m/>
    <m/>
    <m/>
    <m/>
    <n v="0"/>
    <n v="1800000"/>
    <n v="0"/>
    <n v="12348000"/>
    <n v="12348000"/>
    <m/>
  </r>
  <r>
    <x v="0"/>
    <n v="2"/>
    <x v="0"/>
    <x v="36"/>
    <n v="2140"/>
    <s v="00099021001"/>
    <s v="De: 00291014379 A:00099021001 Transferencia de recursos a solicitud de la Administradora Boliviana de Carreteras mediante nota CITE: ABC/GNA/SAF/ATE/2023-1220 (operación bimonetaria), para el pago a beneficiarios (TC 6,86) H.R 6-12041-R."/>
    <m/>
    <m/>
    <m/>
    <m/>
    <n v="0"/>
    <n v="800000"/>
    <n v="0"/>
    <n v="5488000"/>
    <n v="5488000"/>
    <m/>
  </r>
  <r>
    <x v="0"/>
    <n v="2"/>
    <x v="0"/>
    <x v="36"/>
    <n v="2144"/>
    <s v="00099021001"/>
    <s v="De: 00383012002 A:00099021001 Transferencia de recursos a solicitud de la Agencia Boliviana de Correos dependiente del Ministerio de Obras Públicas, Servicios y Vivienda mediante nota CITE: AGBC-AGBC/DAF/TFC-CPRV-0208-CAR/2023 (operación"/>
    <m/>
    <m/>
    <m/>
    <m/>
    <n v="0"/>
    <n v="56808.34"/>
    <n v="0"/>
    <n v="389705.21240000002"/>
    <n v="389705.21240000002"/>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n v="1"/>
    <x v="0"/>
    <n v="0"/>
    <n v="0"/>
    <n v="4382667.5600000015"/>
    <n v="0"/>
    <n v="4382667.5600000015"/>
  </r>
  <r>
    <x v="0"/>
    <n v="2"/>
    <x v="0"/>
    <n v="0"/>
    <n v="0"/>
    <n v="15986"/>
    <n v="0"/>
    <n v="15986"/>
  </r>
  <r>
    <x v="0"/>
    <n v="3"/>
    <x v="0"/>
    <n v="0"/>
    <n v="0"/>
    <n v="242961.4"/>
    <n v="0"/>
    <n v="242961.4"/>
  </r>
  <r>
    <x v="0"/>
    <n v="4"/>
    <x v="0"/>
    <n v="0"/>
    <n v="0"/>
    <n v="352338.78"/>
    <n v="0"/>
    <n v="352338.78"/>
  </r>
  <r>
    <x v="0"/>
    <n v="5"/>
    <x v="0"/>
    <n v="0"/>
    <n v="0"/>
    <n v="342639.41000000003"/>
    <n v="0"/>
    <n v="342639.41000000003"/>
  </r>
  <r>
    <x v="0"/>
    <n v="7"/>
    <x v="0"/>
    <n v="0"/>
    <n v="0"/>
    <n v="416441"/>
    <n v="0"/>
    <n v="416441"/>
  </r>
  <r>
    <x v="1"/>
    <n v="1"/>
    <x v="1"/>
    <n v="480000"/>
    <n v="0"/>
    <n v="1017012.9600000001"/>
    <n v="0"/>
    <n v="1497012.96"/>
  </r>
  <r>
    <x v="2"/>
    <n v="4"/>
    <x v="2"/>
    <n v="3596794.49"/>
    <n v="0"/>
    <n v="0"/>
    <n v="0"/>
    <n v="3596794.49"/>
  </r>
  <r>
    <x v="3"/>
    <n v="2"/>
    <x v="3"/>
    <n v="11120656.690000001"/>
    <n v="0"/>
    <n v="406378.79"/>
    <n v="0"/>
    <n v="11527035.48"/>
  </r>
  <r>
    <x v="4"/>
    <n v="26"/>
    <x v="4"/>
    <n v="0"/>
    <n v="0"/>
    <n v="78077.029999999984"/>
    <n v="0"/>
    <n v="78077.029999999984"/>
  </r>
  <r>
    <x v="5"/>
    <n v="2"/>
    <x v="5"/>
    <n v="0"/>
    <n v="0"/>
    <n v="3480"/>
    <n v="0"/>
    <n v="3480"/>
  </r>
  <r>
    <x v="6"/>
    <n v="1"/>
    <x v="6"/>
    <n v="379630"/>
    <n v="0"/>
    <n v="0"/>
    <n v="0"/>
    <n v="379630"/>
  </r>
  <r>
    <x v="7"/>
    <n v="3"/>
    <x v="7"/>
    <n v="0"/>
    <n v="0"/>
    <n v="54090.12"/>
    <n v="0"/>
    <n v="54090.12"/>
  </r>
  <r>
    <x v="8"/>
    <n v="3"/>
    <x v="8"/>
    <n v="923370.96"/>
    <n v="0"/>
    <n v="0"/>
    <n v="0"/>
    <n v="923370.96"/>
  </r>
  <r>
    <x v="8"/>
    <n v="16"/>
    <x v="8"/>
    <n v="0"/>
    <n v="0"/>
    <n v="4350"/>
    <n v="0"/>
    <n v="4350"/>
  </r>
  <r>
    <x v="9"/>
    <n v="2"/>
    <x v="9"/>
    <n v="144441331.95999998"/>
    <n v="0"/>
    <n v="0"/>
    <n v="0"/>
    <n v="144441331.95999998"/>
  </r>
  <r>
    <x v="10"/>
    <n v="1"/>
    <x v="10"/>
    <n v="0"/>
    <n v="0"/>
    <n v="0"/>
    <n v="99902.5"/>
    <n v="99902.5"/>
  </r>
  <r>
    <x v="11"/>
    <n v="1"/>
    <x v="11"/>
    <n v="0"/>
    <n v="0"/>
    <n v="0"/>
    <n v="4549534.0399999991"/>
    <n v="4549534.0399999991"/>
  </r>
  <r>
    <x v="12"/>
    <n v="1"/>
    <x v="12"/>
    <n v="0"/>
    <n v="0"/>
    <n v="0"/>
    <n v="186000"/>
    <n v="186000"/>
  </r>
  <r>
    <x v="12"/>
    <n v="10"/>
    <x v="12"/>
    <n v="3409145.73"/>
    <n v="0"/>
    <n v="0"/>
    <n v="0"/>
    <n v="3409145.73"/>
  </r>
  <r>
    <x v="13"/>
    <n v="1"/>
    <x v="13"/>
    <n v="0"/>
    <n v="0"/>
    <n v="0"/>
    <n v="694888.05000000016"/>
    <n v="694888.05000000016"/>
  </r>
  <r>
    <x v="14"/>
    <n v="1"/>
    <x v="14"/>
    <n v="0"/>
    <n v="0"/>
    <n v="0"/>
    <n v="14625155.01"/>
    <n v="14625155.01"/>
  </r>
  <r>
    <x v="15"/>
    <n v="1"/>
    <x v="15"/>
    <n v="966679.59"/>
    <n v="0"/>
    <n v="0"/>
    <n v="6322099.7800000003"/>
    <n v="7288779.3700000001"/>
  </r>
  <r>
    <x v="16"/>
    <n v="1"/>
    <x v="16"/>
    <n v="0"/>
    <n v="0"/>
    <n v="0"/>
    <n v="3008"/>
    <n v="3008"/>
  </r>
  <r>
    <x v="17"/>
    <n v="1"/>
    <x v="17"/>
    <n v="0"/>
    <n v="0"/>
    <n v="0"/>
    <n v="215412.40000000002"/>
    <n v="215412.40000000002"/>
  </r>
  <r>
    <x v="18"/>
    <n v="1"/>
    <x v="18"/>
    <n v="0"/>
    <n v="0"/>
    <n v="0"/>
    <n v="1750567.9199999995"/>
    <n v="1750567.9199999995"/>
  </r>
  <r>
    <x v="19"/>
    <n v="1"/>
    <x v="19"/>
    <n v="2403466.46"/>
    <n v="0"/>
    <n v="0"/>
    <n v="0"/>
    <n v="2403466.46"/>
  </r>
  <r>
    <x v="20"/>
    <n v="1"/>
    <x v="20"/>
    <n v="800000"/>
    <n v="0"/>
    <n v="0"/>
    <n v="0"/>
    <n v="800000"/>
  </r>
  <r>
    <x v="21"/>
    <n v="1"/>
    <x v="21"/>
    <n v="0"/>
    <n v="0"/>
    <n v="0"/>
    <n v="3304"/>
    <n v="3304"/>
  </r>
  <r>
    <x v="22"/>
    <n v="1"/>
    <x v="22"/>
    <n v="0"/>
    <n v="0"/>
    <n v="0"/>
    <n v="2419530.63"/>
    <n v="2419530.63"/>
  </r>
  <r>
    <x v="23"/>
    <n v="1"/>
    <x v="23"/>
    <n v="1087320.17"/>
    <n v="0"/>
    <n v="0"/>
    <n v="0"/>
    <n v="1087320.17"/>
  </r>
  <r>
    <x v="24"/>
    <n v="2"/>
    <x v="24"/>
    <n v="0"/>
    <n v="0"/>
    <n v="0"/>
    <n v="42048"/>
    <n v="42048"/>
  </r>
  <r>
    <x v="25"/>
    <n v="1"/>
    <x v="25"/>
    <n v="921802.64999999991"/>
    <n v="0"/>
    <n v="0"/>
    <n v="0"/>
    <n v="921802.64999999991"/>
  </r>
  <r>
    <x v="26"/>
    <n v="1"/>
    <x v="26"/>
    <n v="23535673.580000002"/>
    <n v="0"/>
    <n v="0"/>
    <n v="0"/>
    <n v="23535673.580000002"/>
  </r>
  <r>
    <x v="27"/>
    <n v="1"/>
    <x v="27"/>
    <n v="0"/>
    <n v="0"/>
    <n v="0"/>
    <n v="2572"/>
    <n v="2572"/>
  </r>
  <r>
    <x v="27"/>
    <n v="3"/>
    <x v="27"/>
    <n v="0"/>
    <n v="0"/>
    <n v="0"/>
    <n v="578"/>
    <n v="578"/>
  </r>
  <r>
    <x v="28"/>
    <n v="1"/>
    <x v="28"/>
    <n v="0"/>
    <n v="0"/>
    <n v="0"/>
    <n v="126133"/>
    <n v="126133"/>
  </r>
  <r>
    <x v="29"/>
    <n v="1"/>
    <x v="29"/>
    <n v="0"/>
    <n v="0"/>
    <n v="0"/>
    <n v="17340.39"/>
    <n v="17340.39"/>
  </r>
  <r>
    <x v="30"/>
    <n v="1"/>
    <x v="30"/>
    <n v="0"/>
    <n v="0"/>
    <n v="0"/>
    <n v="433"/>
    <n v="433"/>
  </r>
  <r>
    <x v="31"/>
    <n v="1"/>
    <x v="31"/>
    <n v="0"/>
    <n v="0"/>
    <n v="0"/>
    <n v="1295"/>
    <n v="1295"/>
  </r>
  <r>
    <x v="32"/>
    <n v="1"/>
    <x v="32"/>
    <n v="0"/>
    <n v="0"/>
    <n v="0"/>
    <n v="11775944.650000004"/>
    <n v="11775944.650000004"/>
  </r>
  <r>
    <x v="33"/>
    <n v="1"/>
    <x v="33"/>
    <n v="271963.01"/>
    <n v="0"/>
    <n v="0"/>
    <n v="0"/>
    <n v="271963.01"/>
  </r>
  <r>
    <x v="34"/>
    <n v="1"/>
    <x v="34"/>
    <n v="0"/>
    <n v="0"/>
    <n v="0"/>
    <n v="1280"/>
    <n v="1280"/>
  </r>
  <r>
    <x v="35"/>
    <n v="1"/>
    <x v="35"/>
    <n v="1589864"/>
    <n v="0"/>
    <n v="0"/>
    <n v="0"/>
    <n v="1589864"/>
  </r>
  <r>
    <x v="36"/>
    <n v="1"/>
    <x v="36"/>
    <n v="1803000"/>
    <n v="0"/>
    <n v="0"/>
    <n v="0"/>
    <n v="1803000"/>
  </r>
  <r>
    <x v="37"/>
    <n v="1"/>
    <x v="37"/>
    <n v="2053.61"/>
    <n v="0"/>
    <n v="0"/>
    <n v="1200638.3999999999"/>
    <n v="1202692.01"/>
  </r>
  <r>
    <x v="38"/>
    <n v="1"/>
    <x v="38"/>
    <n v="0"/>
    <n v="0"/>
    <n v="0"/>
    <n v="9048"/>
    <n v="9048"/>
  </r>
  <r>
    <x v="39"/>
    <n v="1"/>
    <x v="39"/>
    <n v="0"/>
    <n v="0"/>
    <n v="0"/>
    <n v="218443.52000000002"/>
    <n v="218443.52000000002"/>
  </r>
  <r>
    <x v="39"/>
    <n v="2"/>
    <x v="39"/>
    <n v="0"/>
    <n v="0"/>
    <n v="0"/>
    <n v="2012.4699999999989"/>
    <n v="2012.4699999999989"/>
  </r>
  <r>
    <x v="39"/>
    <n v="4"/>
    <x v="39"/>
    <n v="0"/>
    <n v="0"/>
    <n v="0"/>
    <n v="1401856.6999999997"/>
    <n v="1401856.6999999997"/>
  </r>
  <r>
    <x v="39"/>
    <n v="5"/>
    <x v="39"/>
    <n v="0"/>
    <n v="0"/>
    <n v="0"/>
    <n v="1144"/>
    <n v="1144"/>
  </r>
  <r>
    <x v="40"/>
    <n v="1"/>
    <x v="40"/>
    <n v="1023000"/>
    <n v="0"/>
    <n v="0"/>
    <n v="0"/>
    <n v="1023000"/>
  </r>
  <r>
    <x v="41"/>
    <n v="1"/>
    <x v="41"/>
    <n v="0"/>
    <n v="0"/>
    <n v="0"/>
    <n v="702060.83000000007"/>
    <n v="702060.83000000007"/>
  </r>
  <r>
    <x v="41"/>
    <n v="2"/>
    <x v="41"/>
    <n v="0"/>
    <n v="0"/>
    <n v="0"/>
    <n v="383835.5"/>
    <n v="383835.5"/>
  </r>
  <r>
    <x v="41"/>
    <n v="8"/>
    <x v="41"/>
    <n v="0"/>
    <n v="0"/>
    <n v="0"/>
    <n v="80000"/>
    <n v="80000"/>
  </r>
  <r>
    <x v="41"/>
    <n v="11"/>
    <x v="41"/>
    <n v="0"/>
    <n v="0"/>
    <n v="0"/>
    <n v="25190"/>
    <n v="25190"/>
  </r>
  <r>
    <x v="41"/>
    <n v="13"/>
    <x v="41"/>
    <n v="0"/>
    <n v="0"/>
    <n v="0"/>
    <n v="171727.3"/>
    <n v="171727.3"/>
  </r>
  <r>
    <x v="42"/>
    <n v="1"/>
    <x v="42"/>
    <n v="6060923.4100000001"/>
    <n v="0"/>
    <n v="0"/>
    <n v="0"/>
    <n v="6060923.4100000001"/>
  </r>
  <r>
    <x v="43"/>
    <n v="1"/>
    <x v="43"/>
    <n v="0"/>
    <n v="0"/>
    <n v="0"/>
    <n v="1158061.94"/>
    <n v="1158061.94"/>
  </r>
  <r>
    <x v="44"/>
    <n v="1"/>
    <x v="44"/>
    <n v="0"/>
    <n v="0"/>
    <n v="0"/>
    <n v="958584.63"/>
    <n v="958584.63"/>
  </r>
  <r>
    <x v="45"/>
    <n v="1"/>
    <x v="45"/>
    <n v="70244"/>
    <n v="0"/>
    <n v="0"/>
    <n v="0"/>
    <n v="70244"/>
  </r>
  <r>
    <x v="46"/>
    <n v="1"/>
    <x v="46"/>
    <n v="0"/>
    <n v="0"/>
    <n v="0"/>
    <n v="2746383"/>
    <n v="2746383"/>
  </r>
  <r>
    <x v="47"/>
    <n v="1"/>
    <x v="47"/>
    <n v="5303520"/>
    <n v="0"/>
    <n v="0"/>
    <n v="0"/>
    <n v="5303520"/>
  </r>
  <r>
    <x v="48"/>
    <n v="1"/>
    <x v="48"/>
    <n v="0"/>
    <n v="0"/>
    <n v="0"/>
    <n v="856432.6"/>
    <n v="856432.6"/>
  </r>
  <r>
    <x v="49"/>
    <n v="1"/>
    <x v="49"/>
    <n v="16280"/>
    <n v="0"/>
    <n v="0"/>
    <n v="0"/>
    <n v="16280"/>
  </r>
  <r>
    <x v="50"/>
    <n v="2"/>
    <x v="50"/>
    <n v="8099734.29"/>
    <n v="0"/>
    <n v="0"/>
    <n v="0"/>
    <n v="8099734.29"/>
  </r>
  <r>
    <x v="50"/>
    <n v="3"/>
    <x v="50"/>
    <n v="14243652.299999999"/>
    <n v="0"/>
    <n v="0"/>
    <n v="0"/>
    <n v="14243652.299999999"/>
  </r>
  <r>
    <x v="50"/>
    <n v="6"/>
    <x v="50"/>
    <n v="18659625.359999999"/>
    <n v="0"/>
    <n v="0"/>
    <n v="0"/>
    <n v="18659625.359999999"/>
  </r>
  <r>
    <x v="50"/>
    <n v="7"/>
    <x v="50"/>
    <n v="3628425"/>
    <n v="0"/>
    <n v="0"/>
    <n v="0"/>
    <n v="3628425"/>
  </r>
  <r>
    <x v="51"/>
    <n v="1"/>
    <x v="51"/>
    <n v="2175000"/>
    <n v="0"/>
    <n v="0"/>
    <n v="17112964.560000002"/>
    <n v="19287964.560000002"/>
  </r>
  <r>
    <x v="52"/>
    <n v="1"/>
    <x v="52"/>
    <n v="0"/>
    <n v="0"/>
    <n v="0"/>
    <n v="2305793.5"/>
    <n v="2305793.5"/>
  </r>
  <r>
    <x v="53"/>
    <n v="1"/>
    <x v="53"/>
    <n v="5000"/>
    <n v="0"/>
    <n v="0"/>
    <n v="0"/>
    <n v="5000"/>
  </r>
  <r>
    <x v="54"/>
    <n v="1"/>
    <x v="54"/>
    <n v="0"/>
    <n v="0"/>
    <n v="0"/>
    <n v="208307.3"/>
    <n v="208307.3"/>
  </r>
  <r>
    <x v="55"/>
    <n v="1"/>
    <x v="55"/>
    <n v="0"/>
    <n v="0"/>
    <n v="0"/>
    <n v="2000"/>
    <n v="2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515"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9" firstHeaderRow="1" firstDataRow="1" firstDataCol="2"/>
  <pivotFields count="8">
    <pivotField axis="axisRow" compact="0" outline="0" showAll="0" defaultSubtotal="0">
      <items count="59">
        <item x="3"/>
        <item x="10"/>
        <item x="11"/>
        <item x="15"/>
        <item x="18"/>
        <item x="48"/>
        <item x="52"/>
        <item x="1"/>
        <item x="26"/>
        <item x="8"/>
        <item x="25"/>
        <item x="7"/>
        <item x="17"/>
        <item x="28"/>
        <item x="14"/>
        <item x="27"/>
        <item x="46"/>
        <item x="55"/>
        <item x="29"/>
        <item x="13"/>
        <item x="20"/>
        <item m="1" x="58"/>
        <item x="24"/>
        <item x="39"/>
        <item x="44"/>
        <item x="51"/>
        <item x="2"/>
        <item x="9"/>
        <item x="32"/>
        <item x="41"/>
        <item x="50"/>
        <item x="12"/>
        <item x="4"/>
        <item x="54"/>
        <item x="5"/>
        <item x="22"/>
        <item x="33"/>
        <item x="0"/>
        <item m="1" x="56"/>
        <item x="34"/>
        <item x="37"/>
        <item x="35"/>
        <item x="36"/>
        <item x="40"/>
        <item x="45"/>
        <item x="21"/>
        <item m="1" x="57"/>
        <item x="43"/>
        <item x="6"/>
        <item x="16"/>
        <item x="19"/>
        <item x="23"/>
        <item x="30"/>
        <item x="31"/>
        <item x="38"/>
        <item x="42"/>
        <item x="47"/>
        <item x="49"/>
        <item x="53"/>
      </items>
    </pivotField>
    <pivotField compact="0" outline="0" showAll="0" defaultSubtotal="0"/>
    <pivotField axis="axisRow" compact="0" outline="0" showAll="0" defaultSubtotal="0">
      <items count="59">
        <item x="10"/>
        <item x="11"/>
        <item x="15"/>
        <item x="18"/>
        <item x="48"/>
        <item x="52"/>
        <item x="1"/>
        <item x="3"/>
        <item x="26"/>
        <item x="8"/>
        <item x="25"/>
        <item x="7"/>
        <item x="17"/>
        <item x="28"/>
        <item x="14"/>
        <item x="27"/>
        <item x="46"/>
        <item x="55"/>
        <item x="29"/>
        <item x="13"/>
        <item x="20"/>
        <item m="1" x="56"/>
        <item x="24"/>
        <item x="39"/>
        <item x="44"/>
        <item x="51"/>
        <item x="2"/>
        <item x="9"/>
        <item x="32"/>
        <item x="41"/>
        <item x="50"/>
        <item x="12"/>
        <item x="4"/>
        <item x="54"/>
        <item x="5"/>
        <item x="22"/>
        <item x="33"/>
        <item x="0"/>
        <item m="1" x="58"/>
        <item x="34"/>
        <item x="37"/>
        <item x="35"/>
        <item x="36"/>
        <item x="40"/>
        <item x="45"/>
        <item x="21"/>
        <item m="1" x="57"/>
        <item x="43"/>
        <item x="6"/>
        <item x="16"/>
        <item x="19"/>
        <item x="23"/>
        <item x="30"/>
        <item x="31"/>
        <item x="38"/>
        <item x="42"/>
        <item x="47"/>
        <item x="49"/>
        <item x="53"/>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6">
    <i>
      <x/>
      <x v="7"/>
    </i>
    <i>
      <x v="1"/>
      <x/>
    </i>
    <i>
      <x v="2"/>
      <x v="1"/>
    </i>
    <i>
      <x v="3"/>
      <x v="2"/>
    </i>
    <i>
      <x v="4"/>
      <x v="3"/>
    </i>
    <i>
      <x v="5"/>
      <x v="4"/>
    </i>
    <i>
      <x v="6"/>
      <x v="5"/>
    </i>
    <i>
      <x v="7"/>
      <x v="6"/>
    </i>
    <i>
      <x v="8"/>
      <x v="8"/>
    </i>
    <i>
      <x v="9"/>
      <x v="9"/>
    </i>
    <i>
      <x v="10"/>
      <x v="10"/>
    </i>
    <i>
      <x v="11"/>
      <x v="11"/>
    </i>
    <i>
      <x v="12"/>
      <x v="12"/>
    </i>
    <i>
      <x v="13"/>
      <x v="13"/>
    </i>
    <i>
      <x v="14"/>
      <x v="14"/>
    </i>
    <i>
      <x v="15"/>
      <x v="15"/>
    </i>
    <i>
      <x v="16"/>
      <x v="16"/>
    </i>
    <i>
      <x v="17"/>
      <x v="17"/>
    </i>
    <i>
      <x v="18"/>
      <x v="18"/>
    </i>
    <i>
      <x v="19"/>
      <x v="19"/>
    </i>
    <i>
      <x v="20"/>
      <x v="20"/>
    </i>
    <i>
      <x v="22"/>
      <x v="22"/>
    </i>
    <i>
      <x v="23"/>
      <x v="23"/>
    </i>
    <i>
      <x v="24"/>
      <x v="24"/>
    </i>
    <i>
      <x v="25"/>
      <x v="25"/>
    </i>
    <i>
      <x v="26"/>
      <x v="26"/>
    </i>
    <i>
      <x v="27"/>
      <x v="27"/>
    </i>
    <i>
      <x v="28"/>
      <x v="28"/>
    </i>
    <i>
      <x v="29"/>
      <x v="29"/>
    </i>
    <i>
      <x v="30"/>
      <x v="30"/>
    </i>
    <i>
      <x v="31"/>
      <x v="31"/>
    </i>
    <i>
      <x v="32"/>
      <x v="32"/>
    </i>
    <i>
      <x v="33"/>
      <x v="33"/>
    </i>
    <i>
      <x v="34"/>
      <x v="34"/>
    </i>
    <i>
      <x v="35"/>
      <x v="35"/>
    </i>
    <i>
      <x v="36"/>
      <x v="36"/>
    </i>
    <i>
      <x v="37"/>
      <x v="37"/>
    </i>
    <i>
      <x v="39"/>
      <x v="39"/>
    </i>
    <i>
      <x v="40"/>
      <x v="40"/>
    </i>
    <i>
      <x v="41"/>
      <x v="41"/>
    </i>
    <i>
      <x v="42"/>
      <x v="42"/>
    </i>
    <i>
      <x v="43"/>
      <x v="43"/>
    </i>
    <i>
      <x v="44"/>
      <x v="44"/>
    </i>
    <i>
      <x v="45"/>
      <x v="45"/>
    </i>
    <i>
      <x v="47"/>
      <x v="47"/>
    </i>
    <i>
      <x v="48"/>
      <x v="48"/>
    </i>
    <i>
      <x v="49"/>
      <x v="49"/>
    </i>
    <i>
      <x v="50"/>
      <x v="50"/>
    </i>
    <i>
      <x v="51"/>
      <x v="51"/>
    </i>
    <i>
      <x v="52"/>
      <x v="52"/>
    </i>
    <i>
      <x v="53"/>
      <x v="53"/>
    </i>
    <i>
      <x v="54"/>
      <x v="54"/>
    </i>
    <i>
      <x v="55"/>
      <x v="55"/>
    </i>
    <i>
      <x v="56"/>
      <x v="56"/>
    </i>
    <i>
      <x v="57"/>
      <x v="57"/>
    </i>
    <i>
      <x v="58"/>
      <x v="58"/>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EA2FB7C-E918-4EEE-97F9-02C7FC91D5B2}" name="TablaDinámica3" cacheId="512"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M20" firstHeaderRow="1" firstDataRow="3" firstDataCol="2"/>
  <pivotFields count="20">
    <pivotField axis="axisRow" compact="0" outline="0" subtotalTop="0" showAll="0" defaultSubtotal="0">
      <items count="19">
        <item x="0"/>
        <item x="9"/>
        <item x="11"/>
        <item x="2"/>
        <item x="7"/>
        <item x="5"/>
        <item m="1" x="16"/>
        <item m="1" x="17"/>
        <item x="1"/>
        <item x="6"/>
        <item x="14"/>
        <item x="3"/>
        <item m="1" x="18"/>
        <item x="4"/>
        <item x="12"/>
        <item m="1" x="15"/>
        <item x="8"/>
        <item x="10"/>
        <item x="13"/>
      </items>
    </pivotField>
    <pivotField compact="0" outline="0" subtotalTop="0" showAll="0" defaultSubtotal="0"/>
    <pivotField axis="axisRow" compact="0" outline="0" subtotalTop="0" showAll="0" defaultSubtotal="0">
      <items count="19">
        <item x="2"/>
        <item x="0"/>
        <item x="9"/>
        <item x="11"/>
        <item x="7"/>
        <item x="5"/>
        <item m="1" x="15"/>
        <item m="1" x="17"/>
        <item x="1"/>
        <item x="6"/>
        <item x="14"/>
        <item x="3"/>
        <item m="1" x="16"/>
        <item x="4"/>
        <item x="12"/>
        <item m="1" x="18"/>
        <item x="8"/>
        <item x="10"/>
        <item x="13"/>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2">
    <field x="0"/>
    <field x="2"/>
  </rowFields>
  <rowItems count="15">
    <i>
      <x/>
      <x v="1"/>
    </i>
    <i>
      <x v="1"/>
      <x v="2"/>
    </i>
    <i>
      <x v="2"/>
      <x v="3"/>
    </i>
    <i>
      <x v="3"/>
      <x/>
    </i>
    <i>
      <x v="4"/>
      <x v="4"/>
    </i>
    <i>
      <x v="5"/>
      <x v="5"/>
    </i>
    <i>
      <x v="8"/>
      <x v="8"/>
    </i>
    <i>
      <x v="9"/>
      <x v="9"/>
    </i>
    <i>
      <x v="10"/>
      <x v="10"/>
    </i>
    <i>
      <x v="11"/>
      <x v="11"/>
    </i>
    <i>
      <x v="13"/>
      <x v="13"/>
    </i>
    <i>
      <x v="14"/>
      <x v="14"/>
    </i>
    <i>
      <x v="16"/>
      <x v="16"/>
    </i>
    <i>
      <x v="17"/>
      <x v="17"/>
    </i>
    <i>
      <x v="18"/>
      <x v="18"/>
    </i>
  </rowItems>
  <colFields count="2">
    <field x="3"/>
    <field x="-2"/>
  </colFields>
  <colItems count="10">
    <i>
      <x v="1"/>
      <x/>
    </i>
    <i r="1" i="1">
      <x v="1"/>
    </i>
    <i>
      <x v="2"/>
      <x/>
    </i>
    <i r="1" i="1">
      <x v="1"/>
    </i>
    <i>
      <x v="3"/>
      <x/>
    </i>
    <i r="1" i="1">
      <x v="1"/>
    </i>
    <i>
      <x v="4"/>
      <x/>
    </i>
    <i r="1" i="1">
      <x v="1"/>
    </i>
    <i>
      <x v="5"/>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E60E42C-69C2-41DD-A31B-F1DAE7756E9F}" name="TablaDinámica7" cacheId="51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O20" firstHeaderRow="1" firstDataRow="3" firstDataCol="2"/>
  <pivotFields count="17">
    <pivotField axis="axisRow" compact="0" outline="0" showAll="0" defaultSubtotal="0">
      <items count="15">
        <item x="0"/>
        <item x="1"/>
        <item x="4"/>
        <item x="2"/>
        <item x="13"/>
        <item x="12"/>
        <item x="7"/>
        <item x="10"/>
        <item x="3"/>
        <item x="5"/>
        <item x="6"/>
        <item x="8"/>
        <item x="14"/>
        <item x="9"/>
        <item x="11"/>
      </items>
    </pivotField>
    <pivotField compact="0" outline="0" showAll="0" defaultSubtotal="0"/>
    <pivotField axis="axisRow" compact="0" outline="0" showAll="0" defaultSubtotal="0">
      <items count="15">
        <item x="0"/>
        <item x="1"/>
        <item x="4"/>
        <item x="2"/>
        <item x="13"/>
        <item x="12"/>
        <item x="7"/>
        <item x="10"/>
        <item x="3"/>
        <item x="5"/>
        <item x="6"/>
        <item x="8"/>
        <item x="14"/>
        <item x="9"/>
        <item x="11"/>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15">
    <i>
      <x/>
      <x/>
    </i>
    <i>
      <x v="1"/>
      <x v="1"/>
    </i>
    <i>
      <x v="2"/>
      <x v="2"/>
    </i>
    <i>
      <x v="3"/>
      <x v="3"/>
    </i>
    <i>
      <x v="4"/>
      <x v="4"/>
    </i>
    <i>
      <x v="5"/>
      <x v="5"/>
    </i>
    <i>
      <x v="6"/>
      <x v="6"/>
    </i>
    <i>
      <x v="7"/>
      <x v="7"/>
    </i>
    <i>
      <x v="8"/>
      <x v="8"/>
    </i>
    <i>
      <x v="9"/>
      <x v="9"/>
    </i>
    <i>
      <x v="10"/>
      <x v="10"/>
    </i>
    <i>
      <x v="11"/>
      <x v="11"/>
    </i>
    <i>
      <x v="12"/>
      <x v="12"/>
    </i>
    <i>
      <x v="13"/>
      <x v="13"/>
    </i>
    <i>
      <x v="14"/>
      <x v="14"/>
    </i>
  </rowItems>
  <colFields count="2">
    <field x="3"/>
    <field x="-2"/>
  </colFields>
  <colItems count="10">
    <i>
      <x v="1"/>
      <x/>
    </i>
    <i r="1" i="1">
      <x v="1"/>
    </i>
    <i>
      <x v="2"/>
      <x/>
    </i>
    <i r="1" i="1">
      <x v="1"/>
    </i>
    <i>
      <x v="3"/>
      <x/>
    </i>
    <i r="1" i="1">
      <x v="1"/>
    </i>
    <i>
      <x v="4"/>
      <x/>
    </i>
    <i r="1" i="1">
      <x v="1"/>
    </i>
    <i>
      <x v="5"/>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B59F604-EAE1-4765-B0E5-35986D46BDAA}" name="TablaDinámica5" cacheId="51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N26" firstHeaderRow="1" firstDataRow="3" firstDataCol="2"/>
  <pivotFields count="17">
    <pivotField axis="axisRow" compact="0" outline="0" showAll="0" defaultSubtotal="0">
      <items count="21">
        <item x="0"/>
        <item x="8"/>
        <item x="12"/>
        <item x="6"/>
        <item x="1"/>
        <item x="2"/>
        <item x="10"/>
        <item x="13"/>
        <item x="17"/>
        <item x="3"/>
        <item x="4"/>
        <item x="14"/>
        <item x="5"/>
        <item x="7"/>
        <item x="9"/>
        <item x="18"/>
        <item x="11"/>
        <item x="20"/>
        <item x="15"/>
        <item x="16"/>
        <item x="19"/>
      </items>
    </pivotField>
    <pivotField compact="0" outline="0" showAll="0" defaultSubtotal="0"/>
    <pivotField axis="axisRow" compact="0" outline="0" showAll="0" defaultSubtotal="0">
      <items count="20">
        <item x="0"/>
        <item x="7"/>
        <item x="11"/>
        <item x="5"/>
        <item x="1"/>
        <item x="9"/>
        <item x="12"/>
        <item x="16"/>
        <item x="2"/>
        <item x="3"/>
        <item x="13"/>
        <item x="4"/>
        <item x="6"/>
        <item x="8"/>
        <item x="17"/>
        <item x="10"/>
        <item x="19"/>
        <item x="14"/>
        <item x="15"/>
        <item x="18"/>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21">
    <i>
      <x/>
      <x/>
    </i>
    <i>
      <x v="1"/>
      <x v="1"/>
    </i>
    <i>
      <x v="2"/>
      <x v="2"/>
    </i>
    <i>
      <x v="3"/>
      <x v="3"/>
    </i>
    <i>
      <x v="4"/>
      <x/>
    </i>
    <i>
      <x v="5"/>
      <x v="4"/>
    </i>
    <i>
      <x v="6"/>
      <x v="5"/>
    </i>
    <i>
      <x v="7"/>
      <x v="6"/>
    </i>
    <i>
      <x v="8"/>
      <x v="7"/>
    </i>
    <i>
      <x v="9"/>
      <x v="8"/>
    </i>
    <i>
      <x v="10"/>
      <x v="9"/>
    </i>
    <i>
      <x v="11"/>
      <x v="10"/>
    </i>
    <i>
      <x v="12"/>
      <x v="11"/>
    </i>
    <i>
      <x v="13"/>
      <x v="12"/>
    </i>
    <i>
      <x v="14"/>
      <x v="13"/>
    </i>
    <i>
      <x v="15"/>
      <x v="14"/>
    </i>
    <i>
      <x v="16"/>
      <x v="15"/>
    </i>
    <i>
      <x v="17"/>
      <x v="16"/>
    </i>
    <i>
      <x v="18"/>
      <x v="17"/>
    </i>
    <i>
      <x v="19"/>
      <x v="18"/>
    </i>
    <i>
      <x v="20"/>
      <x v="19"/>
    </i>
  </rowItems>
  <colFields count="2">
    <field x="3"/>
    <field x="-2"/>
  </colFields>
  <colItems count="10">
    <i>
      <x v="1"/>
      <x/>
    </i>
    <i r="1" i="1">
      <x v="1"/>
    </i>
    <i>
      <x v="2"/>
      <x/>
    </i>
    <i r="1" i="1">
      <x v="1"/>
    </i>
    <i>
      <x v="3"/>
      <x/>
    </i>
    <i r="1" i="1">
      <x v="1"/>
    </i>
    <i>
      <x v="4"/>
      <x/>
    </i>
    <i r="1" i="1">
      <x v="1"/>
    </i>
    <i>
      <x v="5"/>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647639E-5EFE-459D-9D69-8D975BD41C63}" name="TablaDinámica1" cacheId="51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L125" firstHeaderRow="1" firstDataRow="3" firstDataCol="2"/>
  <pivotFields count="18">
    <pivotField axis="axisRow" compact="0" outline="0" showAll="0" defaultSubtotal="0">
      <items count="138">
        <item x="79"/>
        <item x="55"/>
        <item x="23"/>
        <item x="73"/>
        <item x="104"/>
        <item x="14"/>
        <item x="53"/>
        <item x="2"/>
        <item x="82"/>
        <item x="72"/>
        <item x="24"/>
        <item x="74"/>
        <item x="58"/>
        <item x="16"/>
        <item x="110"/>
        <item x="40"/>
        <item x="25"/>
        <item m="1" x="125"/>
        <item x="46"/>
        <item x="93"/>
        <item x="57"/>
        <item x="81"/>
        <item x="22"/>
        <item x="75"/>
        <item x="66"/>
        <item x="78"/>
        <item x="1"/>
        <item x="4"/>
        <item x="0"/>
        <item x="31"/>
        <item x="19"/>
        <item x="71"/>
        <item x="38"/>
        <item x="112"/>
        <item x="39"/>
        <item x="97"/>
        <item x="105"/>
        <item x="88"/>
        <item x="36"/>
        <item x="99"/>
        <item x="27"/>
        <item x="7"/>
        <item x="80"/>
        <item x="111"/>
        <item x="62"/>
        <item x="83"/>
        <item x="91"/>
        <item x="48"/>
        <item x="86"/>
        <item x="8"/>
        <item x="13"/>
        <item x="26"/>
        <item x="106"/>
        <item m="1" x="129"/>
        <item x="42"/>
        <item x="9"/>
        <item x="68"/>
        <item m="1" x="128"/>
        <item x="20"/>
        <item x="84"/>
        <item x="44"/>
        <item x="12"/>
        <item m="1" x="136"/>
        <item x="37"/>
        <item x="77"/>
        <item x="10"/>
        <item x="41"/>
        <item x="69"/>
        <item x="3"/>
        <item x="60"/>
        <item m="1" x="124"/>
        <item m="1" x="135"/>
        <item x="5"/>
        <item x="17"/>
        <item x="63"/>
        <item x="28"/>
        <item x="108"/>
        <item x="92"/>
        <item x="89"/>
        <item m="1" x="131"/>
        <item x="101"/>
        <item x="11"/>
        <item x="15"/>
        <item x="18"/>
        <item m="1" x="122"/>
        <item x="21"/>
        <item x="6"/>
        <item x="30"/>
        <item m="1" x="134"/>
        <item x="29"/>
        <item x="32"/>
        <item x="95"/>
        <item x="33"/>
        <item x="34"/>
        <item m="1" x="132"/>
        <item x="35"/>
        <item m="1" x="133"/>
        <item x="70"/>
        <item x="52"/>
        <item x="113"/>
        <item x="64"/>
        <item x="96"/>
        <item x="43"/>
        <item x="85"/>
        <item x="45"/>
        <item x="98"/>
        <item x="47"/>
        <item x="49"/>
        <item x="50"/>
        <item x="51"/>
        <item m="1" x="130"/>
        <item m="1" x="127"/>
        <item x="54"/>
        <item x="56"/>
        <item x="119"/>
        <item m="1" x="123"/>
        <item x="117"/>
        <item m="1" x="126"/>
        <item x="59"/>
        <item x="61"/>
        <item x="107"/>
        <item m="1" x="120"/>
        <item x="103"/>
        <item x="65"/>
        <item x="67"/>
        <item m="1" x="137"/>
        <item m="1" x="121"/>
        <item x="102"/>
        <item x="76"/>
        <item x="87"/>
        <item x="90"/>
        <item x="94"/>
        <item x="100"/>
        <item x="109"/>
        <item x="114"/>
        <item x="115"/>
        <item x="116"/>
        <item x="118"/>
      </items>
    </pivotField>
    <pivotField compact="0" outline="0" showAll="0" defaultSubtotal="0"/>
    <pivotField axis="axisRow" compact="0" outline="0" showAll="0" defaultSubtotal="0">
      <items count="138">
        <item x="40"/>
        <item m="1" x="133"/>
        <item x="22"/>
        <item x="93"/>
        <item x="4"/>
        <item x="74"/>
        <item x="9"/>
        <item x="1"/>
        <item x="81"/>
        <item x="57"/>
        <item x="110"/>
        <item x="78"/>
        <item x="11"/>
        <item x="16"/>
        <item x="73"/>
        <item x="53"/>
        <item x="82"/>
        <item x="14"/>
        <item x="55"/>
        <item x="104"/>
        <item x="24"/>
        <item x="72"/>
        <item x="79"/>
        <item x="0"/>
        <item x="66"/>
        <item x="75"/>
        <item x="58"/>
        <item x="25"/>
        <item x="46"/>
        <item x="31"/>
        <item x="19"/>
        <item x="2"/>
        <item x="23"/>
        <item x="71"/>
        <item x="38"/>
        <item x="112"/>
        <item x="39"/>
        <item x="97"/>
        <item x="105"/>
        <item x="88"/>
        <item x="36"/>
        <item x="99"/>
        <item x="27"/>
        <item x="7"/>
        <item x="80"/>
        <item x="111"/>
        <item x="62"/>
        <item x="83"/>
        <item x="91"/>
        <item x="48"/>
        <item x="86"/>
        <item x="8"/>
        <item x="13"/>
        <item x="26"/>
        <item x="106"/>
        <item m="1" x="125"/>
        <item x="42"/>
        <item x="68"/>
        <item m="1" x="127"/>
        <item x="20"/>
        <item x="84"/>
        <item x="44"/>
        <item x="12"/>
        <item m="1" x="131"/>
        <item x="37"/>
        <item x="77"/>
        <item x="10"/>
        <item x="41"/>
        <item x="69"/>
        <item x="3"/>
        <item x="60"/>
        <item m="1" x="124"/>
        <item m="1" x="129"/>
        <item x="5"/>
        <item x="17"/>
        <item x="63"/>
        <item x="28"/>
        <item x="108"/>
        <item x="92"/>
        <item x="89"/>
        <item m="1" x="122"/>
        <item x="101"/>
        <item x="15"/>
        <item x="18"/>
        <item m="1" x="128"/>
        <item x="21"/>
        <item x="6"/>
        <item x="30"/>
        <item m="1" x="130"/>
        <item x="29"/>
        <item x="32"/>
        <item x="95"/>
        <item x="33"/>
        <item x="34"/>
        <item m="1" x="137"/>
        <item x="35"/>
        <item m="1" x="126"/>
        <item x="70"/>
        <item x="52"/>
        <item x="113"/>
        <item x="64"/>
        <item x="96"/>
        <item x="43"/>
        <item x="85"/>
        <item x="45"/>
        <item x="98"/>
        <item x="47"/>
        <item x="49"/>
        <item x="50"/>
        <item x="51"/>
        <item m="1" x="134"/>
        <item m="1" x="135"/>
        <item x="54"/>
        <item x="56"/>
        <item x="119"/>
        <item m="1" x="120"/>
        <item x="117"/>
        <item m="1" x="132"/>
        <item x="59"/>
        <item x="61"/>
        <item x="107"/>
        <item m="1" x="121"/>
        <item x="103"/>
        <item x="65"/>
        <item x="67"/>
        <item m="1" x="136"/>
        <item m="1" x="123"/>
        <item x="102"/>
        <item x="76"/>
        <item x="87"/>
        <item x="90"/>
        <item x="94"/>
        <item x="100"/>
        <item x="109"/>
        <item x="114"/>
        <item x="115"/>
        <item x="116"/>
        <item x="118"/>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20">
    <i>
      <x/>
      <x v="22"/>
    </i>
    <i>
      <x v="1"/>
      <x v="18"/>
    </i>
    <i>
      <x v="2"/>
      <x v="32"/>
    </i>
    <i>
      <x v="3"/>
      <x v="14"/>
    </i>
    <i>
      <x v="4"/>
      <x v="19"/>
    </i>
    <i>
      <x v="5"/>
      <x v="17"/>
    </i>
    <i>
      <x v="6"/>
      <x v="15"/>
    </i>
    <i>
      <x v="7"/>
      <x v="31"/>
    </i>
    <i>
      <x v="8"/>
      <x v="16"/>
    </i>
    <i>
      <x v="9"/>
      <x v="21"/>
    </i>
    <i>
      <x v="10"/>
      <x v="20"/>
    </i>
    <i>
      <x v="11"/>
      <x v="5"/>
    </i>
    <i>
      <x v="12"/>
      <x v="26"/>
    </i>
    <i>
      <x v="13"/>
      <x v="13"/>
    </i>
    <i>
      <x v="14"/>
      <x v="10"/>
    </i>
    <i>
      <x v="15"/>
      <x/>
    </i>
    <i>
      <x v="16"/>
      <x v="27"/>
    </i>
    <i>
      <x v="18"/>
      <x v="28"/>
    </i>
    <i>
      <x v="19"/>
      <x v="3"/>
    </i>
    <i>
      <x v="20"/>
      <x v="9"/>
    </i>
    <i>
      <x v="21"/>
      <x v="8"/>
    </i>
    <i>
      <x v="22"/>
      <x v="2"/>
    </i>
    <i>
      <x v="23"/>
      <x v="25"/>
    </i>
    <i>
      <x v="24"/>
      <x v="24"/>
    </i>
    <i>
      <x v="25"/>
      <x v="11"/>
    </i>
    <i>
      <x v="26"/>
      <x v="7"/>
    </i>
    <i>
      <x v="27"/>
      <x v="4"/>
    </i>
    <i>
      <x v="28"/>
      <x v="23"/>
    </i>
    <i>
      <x v="29"/>
      <x v="29"/>
    </i>
    <i>
      <x v="30"/>
      <x v="30"/>
    </i>
    <i>
      <x v="31"/>
      <x v="33"/>
    </i>
    <i>
      <x v="32"/>
      <x v="34"/>
    </i>
    <i>
      <x v="33"/>
      <x v="35"/>
    </i>
    <i>
      <x v="34"/>
      <x v="36"/>
    </i>
    <i>
      <x v="35"/>
      <x v="37"/>
    </i>
    <i>
      <x v="36"/>
      <x v="38"/>
    </i>
    <i>
      <x v="37"/>
      <x v="39"/>
    </i>
    <i>
      <x v="38"/>
      <x v="40"/>
    </i>
    <i>
      <x v="39"/>
      <x v="41"/>
    </i>
    <i>
      <x v="40"/>
      <x v="42"/>
    </i>
    <i>
      <x v="41"/>
      <x v="43"/>
    </i>
    <i>
      <x v="42"/>
      <x v="44"/>
    </i>
    <i>
      <x v="43"/>
      <x v="45"/>
    </i>
    <i>
      <x v="44"/>
      <x v="46"/>
    </i>
    <i>
      <x v="45"/>
      <x v="47"/>
    </i>
    <i>
      <x v="46"/>
      <x v="48"/>
    </i>
    <i>
      <x v="47"/>
      <x v="49"/>
    </i>
    <i>
      <x v="48"/>
      <x v="50"/>
    </i>
    <i>
      <x v="49"/>
      <x v="51"/>
    </i>
    <i>
      <x v="50"/>
      <x v="52"/>
    </i>
    <i>
      <x v="51"/>
      <x v="53"/>
    </i>
    <i>
      <x v="52"/>
      <x v="54"/>
    </i>
    <i>
      <x v="54"/>
      <x v="56"/>
    </i>
    <i>
      <x v="55"/>
      <x v="6"/>
    </i>
    <i>
      <x v="56"/>
      <x v="57"/>
    </i>
    <i>
      <x v="58"/>
      <x v="59"/>
    </i>
    <i>
      <x v="59"/>
      <x v="60"/>
    </i>
    <i>
      <x v="60"/>
      <x v="61"/>
    </i>
    <i>
      <x v="61"/>
      <x v="62"/>
    </i>
    <i>
      <x v="63"/>
      <x v="64"/>
    </i>
    <i>
      <x v="64"/>
      <x v="65"/>
    </i>
    <i>
      <x v="65"/>
      <x v="66"/>
    </i>
    <i>
      <x v="66"/>
      <x v="67"/>
    </i>
    <i>
      <x v="67"/>
      <x v="68"/>
    </i>
    <i>
      <x v="68"/>
      <x v="69"/>
    </i>
    <i>
      <x v="69"/>
      <x v="70"/>
    </i>
    <i>
      <x v="72"/>
      <x v="73"/>
    </i>
    <i>
      <x v="73"/>
      <x v="74"/>
    </i>
    <i>
      <x v="74"/>
      <x v="75"/>
    </i>
    <i>
      <x v="75"/>
      <x v="76"/>
    </i>
    <i>
      <x v="76"/>
      <x v="77"/>
    </i>
    <i>
      <x v="77"/>
      <x v="78"/>
    </i>
    <i>
      <x v="78"/>
      <x v="79"/>
    </i>
    <i>
      <x v="80"/>
      <x v="81"/>
    </i>
    <i>
      <x v="81"/>
      <x v="12"/>
    </i>
    <i>
      <x v="82"/>
      <x v="82"/>
    </i>
    <i>
      <x v="83"/>
      <x v="83"/>
    </i>
    <i>
      <x v="85"/>
      <x v="85"/>
    </i>
    <i>
      <x v="86"/>
      <x v="86"/>
    </i>
    <i>
      <x v="87"/>
      <x v="87"/>
    </i>
    <i>
      <x v="89"/>
      <x v="89"/>
    </i>
    <i>
      <x v="90"/>
      <x v="90"/>
    </i>
    <i>
      <x v="91"/>
      <x v="91"/>
    </i>
    <i>
      <x v="92"/>
      <x v="92"/>
    </i>
    <i>
      <x v="93"/>
      <x v="93"/>
    </i>
    <i>
      <x v="95"/>
      <x v="95"/>
    </i>
    <i>
      <x v="97"/>
      <x v="97"/>
    </i>
    <i>
      <x v="98"/>
      <x v="98"/>
    </i>
    <i>
      <x v="99"/>
      <x v="99"/>
    </i>
    <i>
      <x v="100"/>
      <x v="100"/>
    </i>
    <i>
      <x v="101"/>
      <x v="101"/>
    </i>
    <i>
      <x v="102"/>
      <x v="102"/>
    </i>
    <i>
      <x v="103"/>
      <x v="103"/>
    </i>
    <i>
      <x v="104"/>
      <x v="104"/>
    </i>
    <i>
      <x v="105"/>
      <x v="105"/>
    </i>
    <i>
      <x v="106"/>
      <x v="106"/>
    </i>
    <i>
      <x v="107"/>
      <x v="107"/>
    </i>
    <i>
      <x v="108"/>
      <x v="108"/>
    </i>
    <i>
      <x v="109"/>
      <x v="109"/>
    </i>
    <i>
      <x v="112"/>
      <x v="112"/>
    </i>
    <i>
      <x v="113"/>
      <x v="113"/>
    </i>
    <i>
      <x v="114"/>
      <x v="114"/>
    </i>
    <i>
      <x v="116"/>
      <x v="116"/>
    </i>
    <i>
      <x v="118"/>
      <x v="118"/>
    </i>
    <i>
      <x v="119"/>
      <x v="119"/>
    </i>
    <i>
      <x v="120"/>
      <x v="120"/>
    </i>
    <i>
      <x v="122"/>
      <x v="122"/>
    </i>
    <i>
      <x v="123"/>
      <x v="123"/>
    </i>
    <i>
      <x v="124"/>
      <x v="124"/>
    </i>
    <i>
      <x v="127"/>
      <x v="127"/>
    </i>
    <i>
      <x v="128"/>
      <x v="128"/>
    </i>
    <i>
      <x v="129"/>
      <x v="129"/>
    </i>
    <i>
      <x v="130"/>
      <x v="130"/>
    </i>
    <i>
      <x v="131"/>
      <x v="131"/>
    </i>
    <i>
      <x v="132"/>
      <x v="132"/>
    </i>
    <i>
      <x v="133"/>
      <x v="133"/>
    </i>
    <i>
      <x v="134"/>
      <x v="134"/>
    </i>
    <i>
      <x v="135"/>
      <x v="135"/>
    </i>
    <i>
      <x v="136"/>
      <x v="136"/>
    </i>
    <i>
      <x v="137"/>
      <x v="137"/>
    </i>
  </rowItems>
  <colFields count="2">
    <field x="3"/>
    <field x="-2"/>
  </colFields>
  <colItems count="10">
    <i>
      <x v="1"/>
      <x/>
    </i>
    <i r="1" i="1">
      <x v="1"/>
    </i>
    <i>
      <x v="2"/>
      <x/>
    </i>
    <i r="1" i="1">
      <x v="1"/>
    </i>
    <i>
      <x v="3"/>
      <x/>
    </i>
    <i r="1" i="1">
      <x v="1"/>
    </i>
    <i>
      <x v="4"/>
      <x/>
    </i>
    <i r="1" i="1">
      <x v="1"/>
    </i>
    <i>
      <x v="5"/>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44"/>
  <sheetViews>
    <sheetView showGridLines="0" topLeftCell="A510" workbookViewId="0">
      <selection activeCell="B19" sqref="B19"/>
    </sheetView>
  </sheetViews>
  <sheetFormatPr baseColWidth="10" defaultRowHeight="13.5"/>
  <cols>
    <col min="1" max="1" width="6.5703125" style="283" bestFit="1" customWidth="1"/>
    <col min="2" max="2" width="72.28515625" style="283" bestFit="1" customWidth="1"/>
    <col min="3" max="3" width="24.7109375" style="283" bestFit="1" customWidth="1"/>
    <col min="4" max="4" width="14.5703125" style="283" bestFit="1" customWidth="1"/>
    <col min="5" max="5" width="42.7109375" style="283" bestFit="1" customWidth="1"/>
    <col min="6" max="16384" width="11.42578125" style="283"/>
  </cols>
  <sheetData>
    <row r="1" spans="1:5" ht="18">
      <c r="A1" s="391" t="s">
        <v>1364</v>
      </c>
      <c r="B1" s="391"/>
      <c r="C1" s="391"/>
      <c r="D1" s="391"/>
      <c r="E1" s="391"/>
    </row>
    <row r="3" spans="1:5" ht="25.5">
      <c r="A3" s="284" t="s">
        <v>34</v>
      </c>
      <c r="B3" s="284" t="s">
        <v>2</v>
      </c>
      <c r="C3" s="284" t="s">
        <v>1322</v>
      </c>
      <c r="D3" s="284" t="s">
        <v>1402</v>
      </c>
      <c r="E3" s="284" t="s">
        <v>1365</v>
      </c>
    </row>
    <row r="4" spans="1:5">
      <c r="A4" s="285">
        <v>6</v>
      </c>
      <c r="B4" s="286" t="s">
        <v>37</v>
      </c>
      <c r="C4" s="287" t="s">
        <v>1417</v>
      </c>
      <c r="D4" s="287" t="s">
        <v>1418</v>
      </c>
      <c r="E4" s="287" t="s">
        <v>1419</v>
      </c>
    </row>
    <row r="5" spans="1:5">
      <c r="A5" s="288">
        <v>10</v>
      </c>
      <c r="B5" s="289" t="s">
        <v>38</v>
      </c>
      <c r="C5" s="287" t="s">
        <v>1370</v>
      </c>
      <c r="D5" s="287" t="s">
        <v>1471</v>
      </c>
      <c r="E5" s="287" t="s">
        <v>1485</v>
      </c>
    </row>
    <row r="6" spans="1:5">
      <c r="A6" s="288">
        <v>15</v>
      </c>
      <c r="B6" s="289" t="s">
        <v>39</v>
      </c>
      <c r="C6" s="287" t="s">
        <v>1420</v>
      </c>
      <c r="D6" s="287" t="s">
        <v>1421</v>
      </c>
      <c r="E6" s="287" t="s">
        <v>1372</v>
      </c>
    </row>
    <row r="7" spans="1:5">
      <c r="A7" s="288">
        <v>16</v>
      </c>
      <c r="B7" s="289" t="s">
        <v>40</v>
      </c>
      <c r="C7" s="287" t="s">
        <v>1370</v>
      </c>
      <c r="D7" s="287" t="s">
        <v>1471</v>
      </c>
      <c r="E7" s="287" t="s">
        <v>1485</v>
      </c>
    </row>
    <row r="8" spans="1:5">
      <c r="A8" s="288">
        <v>20</v>
      </c>
      <c r="B8" s="289" t="s">
        <v>41</v>
      </c>
      <c r="C8" s="287" t="s">
        <v>1932</v>
      </c>
      <c r="D8" s="287" t="s">
        <v>1934</v>
      </c>
      <c r="E8" s="287" t="s">
        <v>1933</v>
      </c>
    </row>
    <row r="9" spans="1:5">
      <c r="A9" s="288">
        <v>25</v>
      </c>
      <c r="B9" s="289" t="s">
        <v>42</v>
      </c>
      <c r="C9" s="287" t="s">
        <v>1486</v>
      </c>
      <c r="D9" s="287" t="s">
        <v>1487</v>
      </c>
      <c r="E9" s="287" t="s">
        <v>1488</v>
      </c>
    </row>
    <row r="10" spans="1:5">
      <c r="A10" s="288">
        <v>30</v>
      </c>
      <c r="B10" s="289" t="s">
        <v>1489</v>
      </c>
      <c r="C10" s="287" t="s">
        <v>1486</v>
      </c>
      <c r="D10" s="287" t="s">
        <v>1487</v>
      </c>
      <c r="E10" s="287" t="s">
        <v>1488</v>
      </c>
    </row>
    <row r="11" spans="1:5">
      <c r="A11" s="288">
        <v>35</v>
      </c>
      <c r="B11" s="289" t="s">
        <v>43</v>
      </c>
      <c r="C11" s="287" t="s">
        <v>1483</v>
      </c>
      <c r="D11" s="287" t="s">
        <v>1471</v>
      </c>
      <c r="E11" s="287" t="s">
        <v>1484</v>
      </c>
    </row>
    <row r="12" spans="1:5">
      <c r="A12" s="288">
        <v>41</v>
      </c>
      <c r="B12" s="289" t="s">
        <v>44</v>
      </c>
      <c r="C12" s="287" t="s">
        <v>1420</v>
      </c>
      <c r="D12" s="287" t="s">
        <v>1421</v>
      </c>
      <c r="E12" s="287" t="s">
        <v>1372</v>
      </c>
    </row>
    <row r="13" spans="1:5">
      <c r="A13" s="288">
        <v>46</v>
      </c>
      <c r="B13" s="289" t="s">
        <v>1379</v>
      </c>
      <c r="C13" s="287" t="s">
        <v>1366</v>
      </c>
      <c r="D13" s="287" t="s">
        <v>1410</v>
      </c>
      <c r="E13" s="287" t="s">
        <v>1367</v>
      </c>
    </row>
    <row r="14" spans="1:5">
      <c r="A14" s="288">
        <v>47</v>
      </c>
      <c r="B14" s="289" t="s">
        <v>45</v>
      </c>
      <c r="C14" s="287" t="s">
        <v>1368</v>
      </c>
      <c r="D14" s="287" t="s">
        <v>1411</v>
      </c>
      <c r="E14" s="287" t="s">
        <v>1369</v>
      </c>
    </row>
    <row r="15" spans="1:5">
      <c r="A15" s="288">
        <v>53</v>
      </c>
      <c r="B15" s="289" t="s">
        <v>1384</v>
      </c>
      <c r="C15" s="287" t="s">
        <v>1417</v>
      </c>
      <c r="D15" s="287" t="s">
        <v>1418</v>
      </c>
      <c r="E15" s="287" t="s">
        <v>1419</v>
      </c>
    </row>
    <row r="16" spans="1:5">
      <c r="A16" s="288">
        <v>66</v>
      </c>
      <c r="B16" s="289" t="s">
        <v>46</v>
      </c>
      <c r="C16" s="287" t="s">
        <v>1473</v>
      </c>
      <c r="D16" s="287" t="s">
        <v>1464</v>
      </c>
      <c r="E16" s="287" t="s">
        <v>1463</v>
      </c>
    </row>
    <row r="17" spans="1:5">
      <c r="A17" s="288">
        <v>70</v>
      </c>
      <c r="B17" s="289" t="s">
        <v>47</v>
      </c>
      <c r="C17" s="287" t="s">
        <v>1486</v>
      </c>
      <c r="D17" s="287" t="s">
        <v>1487</v>
      </c>
      <c r="E17" s="287" t="s">
        <v>1488</v>
      </c>
    </row>
    <row r="18" spans="1:5">
      <c r="A18" s="288">
        <v>76</v>
      </c>
      <c r="B18" s="289" t="s">
        <v>48</v>
      </c>
      <c r="C18" s="287" t="s">
        <v>1366</v>
      </c>
      <c r="D18" s="287" t="s">
        <v>1410</v>
      </c>
      <c r="E18" s="287" t="s">
        <v>1367</v>
      </c>
    </row>
    <row r="19" spans="1:5">
      <c r="A19" s="288">
        <v>78</v>
      </c>
      <c r="B19" s="289" t="s">
        <v>1380</v>
      </c>
      <c r="C19" s="287" t="s">
        <v>1366</v>
      </c>
      <c r="D19" s="287" t="s">
        <v>1410</v>
      </c>
      <c r="E19" s="287" t="s">
        <v>1367</v>
      </c>
    </row>
    <row r="20" spans="1:5">
      <c r="A20" s="288">
        <v>81</v>
      </c>
      <c r="B20" s="289" t="s">
        <v>49</v>
      </c>
      <c r="C20" s="287" t="s">
        <v>1368</v>
      </c>
      <c r="D20" s="287" t="s">
        <v>1411</v>
      </c>
      <c r="E20" s="287" t="s">
        <v>1369</v>
      </c>
    </row>
    <row r="21" spans="1:5">
      <c r="A21" s="288">
        <v>86</v>
      </c>
      <c r="B21" s="289" t="s">
        <v>50</v>
      </c>
      <c r="C21" s="287" t="s">
        <v>2644</v>
      </c>
      <c r="D21" s="287" t="s">
        <v>1931</v>
      </c>
      <c r="E21" s="287" t="s">
        <v>2645</v>
      </c>
    </row>
    <row r="22" spans="1:5">
      <c r="A22" s="288">
        <v>95</v>
      </c>
      <c r="B22" s="289" t="s">
        <v>1490</v>
      </c>
      <c r="C22" s="287" t="s">
        <v>1932</v>
      </c>
      <c r="D22" s="287" t="s">
        <v>1934</v>
      </c>
      <c r="E22" s="287" t="s">
        <v>1933</v>
      </c>
    </row>
    <row r="23" spans="1:5">
      <c r="A23" s="288">
        <v>108</v>
      </c>
      <c r="B23" s="289" t="s">
        <v>51</v>
      </c>
      <c r="C23" s="287" t="s">
        <v>1473</v>
      </c>
      <c r="D23" s="287" t="s">
        <v>1464</v>
      </c>
      <c r="E23" s="287" t="s">
        <v>1463</v>
      </c>
    </row>
    <row r="24" spans="1:5">
      <c r="A24" s="290">
        <v>109</v>
      </c>
      <c r="B24" s="291" t="s">
        <v>1491</v>
      </c>
      <c r="C24" s="287" t="s">
        <v>1473</v>
      </c>
      <c r="D24" s="287" t="s">
        <v>1464</v>
      </c>
      <c r="E24" s="287" t="s">
        <v>1463</v>
      </c>
    </row>
    <row r="25" spans="1:5">
      <c r="A25" s="288">
        <v>111</v>
      </c>
      <c r="B25" s="289" t="s">
        <v>52</v>
      </c>
      <c r="C25" s="287" t="s">
        <v>1420</v>
      </c>
      <c r="D25" s="287" t="s">
        <v>1421</v>
      </c>
      <c r="E25" s="287" t="s">
        <v>1372</v>
      </c>
    </row>
    <row r="26" spans="1:5">
      <c r="A26" s="288">
        <v>112</v>
      </c>
      <c r="B26" s="291" t="s">
        <v>53</v>
      </c>
      <c r="C26" s="287" t="e">
        <v>#N/A</v>
      </c>
      <c r="D26" s="287" t="e">
        <v>#N/A</v>
      </c>
      <c r="E26" s="287" t="e">
        <v>#N/A</v>
      </c>
    </row>
    <row r="27" spans="1:5">
      <c r="A27" s="288">
        <v>117</v>
      </c>
      <c r="B27" s="289" t="s">
        <v>54</v>
      </c>
      <c r="C27" s="287" t="s">
        <v>1370</v>
      </c>
      <c r="D27" s="287" t="s">
        <v>1471</v>
      </c>
      <c r="E27" s="287" t="s">
        <v>1485</v>
      </c>
    </row>
    <row r="28" spans="1:5">
      <c r="A28" s="288">
        <v>119</v>
      </c>
      <c r="B28" s="289" t="s">
        <v>1492</v>
      </c>
      <c r="C28" s="287" t="s">
        <v>2644</v>
      </c>
      <c r="D28" s="287" t="s">
        <v>1931</v>
      </c>
      <c r="E28" s="287" t="s">
        <v>2645</v>
      </c>
    </row>
    <row r="29" spans="1:5">
      <c r="A29" s="288">
        <v>124</v>
      </c>
      <c r="B29" s="289" t="s">
        <v>56</v>
      </c>
      <c r="C29" s="287" t="s">
        <v>1486</v>
      </c>
      <c r="D29" s="287" t="s">
        <v>1487</v>
      </c>
      <c r="E29" s="287" t="s">
        <v>1488</v>
      </c>
    </row>
    <row r="30" spans="1:5">
      <c r="A30" s="288">
        <v>129</v>
      </c>
      <c r="B30" s="289" t="s">
        <v>57</v>
      </c>
      <c r="C30" s="287" t="s">
        <v>2644</v>
      </c>
      <c r="D30" s="287" t="s">
        <v>1931</v>
      </c>
      <c r="E30" s="287" t="s">
        <v>2645</v>
      </c>
    </row>
    <row r="31" spans="1:5">
      <c r="A31" s="288">
        <v>130</v>
      </c>
      <c r="B31" s="289" t="s">
        <v>58</v>
      </c>
      <c r="C31" s="287" t="s">
        <v>1473</v>
      </c>
      <c r="D31" s="287" t="s">
        <v>1464</v>
      </c>
      <c r="E31" s="287" t="s">
        <v>1463</v>
      </c>
    </row>
    <row r="32" spans="1:5">
      <c r="A32" s="288">
        <v>132</v>
      </c>
      <c r="B32" s="289" t="s">
        <v>59</v>
      </c>
      <c r="C32" s="287" t="s">
        <v>1368</v>
      </c>
      <c r="D32" s="287" t="s">
        <v>1411</v>
      </c>
      <c r="E32" s="287" t="s">
        <v>1369</v>
      </c>
    </row>
    <row r="33" spans="1:5">
      <c r="A33" s="288">
        <v>133</v>
      </c>
      <c r="B33" s="289" t="s">
        <v>60</v>
      </c>
      <c r="C33" s="287" t="s">
        <v>2644</v>
      </c>
      <c r="D33" s="287" t="s">
        <v>1931</v>
      </c>
      <c r="E33" s="287" t="s">
        <v>2645</v>
      </c>
    </row>
    <row r="34" spans="1:5">
      <c r="A34" s="288">
        <v>134</v>
      </c>
      <c r="B34" s="289" t="s">
        <v>61</v>
      </c>
      <c r="C34" s="287" t="s">
        <v>1567</v>
      </c>
      <c r="D34" s="287" t="s">
        <v>1568</v>
      </c>
      <c r="E34" s="287" t="s">
        <v>1569</v>
      </c>
    </row>
    <row r="35" spans="1:5">
      <c r="A35" s="288">
        <v>137</v>
      </c>
      <c r="B35" s="289" t="s">
        <v>62</v>
      </c>
      <c r="C35" s="287" t="s">
        <v>1370</v>
      </c>
      <c r="D35" s="287" t="s">
        <v>1471</v>
      </c>
      <c r="E35" s="287" t="s">
        <v>1485</v>
      </c>
    </row>
    <row r="36" spans="1:5">
      <c r="A36" s="288">
        <v>138</v>
      </c>
      <c r="B36" s="289" t="s">
        <v>63</v>
      </c>
      <c r="C36" s="287" t="s">
        <v>1486</v>
      </c>
      <c r="D36" s="287" t="s">
        <v>1487</v>
      </c>
      <c r="E36" s="287" t="s">
        <v>1488</v>
      </c>
    </row>
    <row r="37" spans="1:5">
      <c r="A37" s="290">
        <v>139</v>
      </c>
      <c r="B37" s="291" t="s">
        <v>64</v>
      </c>
      <c r="C37" s="287" t="s">
        <v>1486</v>
      </c>
      <c r="D37" s="287" t="s">
        <v>1487</v>
      </c>
      <c r="E37" s="287" t="s">
        <v>1488</v>
      </c>
    </row>
    <row r="38" spans="1:5">
      <c r="A38" s="288">
        <v>140</v>
      </c>
      <c r="B38" s="289" t="s">
        <v>1279</v>
      </c>
      <c r="C38" s="287" t="s">
        <v>1486</v>
      </c>
      <c r="D38" s="287" t="s">
        <v>1487</v>
      </c>
      <c r="E38" s="287" t="s">
        <v>1488</v>
      </c>
    </row>
    <row r="39" spans="1:5">
      <c r="A39" s="288">
        <v>141</v>
      </c>
      <c r="B39" s="289" t="s">
        <v>65</v>
      </c>
      <c r="C39" s="287" t="s">
        <v>1486</v>
      </c>
      <c r="D39" s="287" t="s">
        <v>1487</v>
      </c>
      <c r="E39" s="287" t="s">
        <v>1488</v>
      </c>
    </row>
    <row r="40" spans="1:5">
      <c r="A40" s="288">
        <v>142</v>
      </c>
      <c r="B40" s="289" t="s">
        <v>66</v>
      </c>
      <c r="C40" s="287" t="s">
        <v>1486</v>
      </c>
      <c r="D40" s="287" t="s">
        <v>1487</v>
      </c>
      <c r="E40" s="287" t="s">
        <v>1488</v>
      </c>
    </row>
    <row r="41" spans="1:5">
      <c r="A41" s="288">
        <v>143</v>
      </c>
      <c r="B41" s="289" t="s">
        <v>67</v>
      </c>
      <c r="C41" s="287" t="s">
        <v>1486</v>
      </c>
      <c r="D41" s="287" t="s">
        <v>1487</v>
      </c>
      <c r="E41" s="287" t="s">
        <v>1488</v>
      </c>
    </row>
    <row r="42" spans="1:5">
      <c r="A42" s="288">
        <v>144</v>
      </c>
      <c r="B42" s="289" t="s">
        <v>1280</v>
      </c>
      <c r="C42" s="287" t="s">
        <v>1486</v>
      </c>
      <c r="D42" s="287" t="s">
        <v>1487</v>
      </c>
      <c r="E42" s="287" t="s">
        <v>1488</v>
      </c>
    </row>
    <row r="43" spans="1:5">
      <c r="A43" s="288">
        <v>145</v>
      </c>
      <c r="B43" s="289" t="s">
        <v>68</v>
      </c>
      <c r="C43" s="287" t="s">
        <v>1486</v>
      </c>
      <c r="D43" s="287" t="s">
        <v>1487</v>
      </c>
      <c r="E43" s="287" t="s">
        <v>1488</v>
      </c>
    </row>
    <row r="44" spans="1:5">
      <c r="A44" s="288">
        <v>146</v>
      </c>
      <c r="B44" s="289" t="s">
        <v>69</v>
      </c>
      <c r="C44" s="287" t="s">
        <v>1486</v>
      </c>
      <c r="D44" s="287" t="s">
        <v>1487</v>
      </c>
      <c r="E44" s="287" t="s">
        <v>1488</v>
      </c>
    </row>
    <row r="45" spans="1:5">
      <c r="A45" s="288">
        <v>147</v>
      </c>
      <c r="B45" s="289" t="s">
        <v>1241</v>
      </c>
      <c r="C45" s="287" t="s">
        <v>1486</v>
      </c>
      <c r="D45" s="287" t="s">
        <v>1487</v>
      </c>
      <c r="E45" s="287" t="s">
        <v>1488</v>
      </c>
    </row>
    <row r="46" spans="1:5">
      <c r="A46" s="288">
        <v>148</v>
      </c>
      <c r="B46" s="289" t="s">
        <v>70</v>
      </c>
      <c r="C46" s="287" t="s">
        <v>1486</v>
      </c>
      <c r="D46" s="287" t="s">
        <v>1487</v>
      </c>
      <c r="E46" s="287" t="s">
        <v>1488</v>
      </c>
    </row>
    <row r="47" spans="1:5">
      <c r="A47" s="288">
        <v>150</v>
      </c>
      <c r="B47" s="289" t="s">
        <v>71</v>
      </c>
      <c r="C47" s="287" t="s">
        <v>1486</v>
      </c>
      <c r="D47" s="287" t="s">
        <v>1487</v>
      </c>
      <c r="E47" s="287" t="s">
        <v>1488</v>
      </c>
    </row>
    <row r="48" spans="1:5">
      <c r="A48" s="288">
        <v>152</v>
      </c>
      <c r="B48" s="289" t="s">
        <v>1493</v>
      </c>
      <c r="C48" s="287" t="s">
        <v>1370</v>
      </c>
      <c r="D48" s="287" t="s">
        <v>1471</v>
      </c>
      <c r="E48" s="287" t="s">
        <v>1485</v>
      </c>
    </row>
    <row r="49" spans="1:5">
      <c r="A49" s="288">
        <v>153</v>
      </c>
      <c r="B49" s="289" t="s">
        <v>1494</v>
      </c>
      <c r="C49" s="287" t="s">
        <v>1370</v>
      </c>
      <c r="D49" s="287" t="s">
        <v>1471</v>
      </c>
      <c r="E49" s="287" t="s">
        <v>1485</v>
      </c>
    </row>
    <row r="50" spans="1:5">
      <c r="A50" s="288">
        <v>154</v>
      </c>
      <c r="B50" s="289" t="s">
        <v>74</v>
      </c>
      <c r="C50" s="287" t="s">
        <v>1932</v>
      </c>
      <c r="D50" s="287" t="s">
        <v>1934</v>
      </c>
      <c r="E50" s="287" t="s">
        <v>1933</v>
      </c>
    </row>
    <row r="51" spans="1:5">
      <c r="A51" s="288">
        <v>155</v>
      </c>
      <c r="B51" s="289" t="s">
        <v>75</v>
      </c>
      <c r="C51" s="287" t="s">
        <v>2644</v>
      </c>
      <c r="D51" s="287" t="s">
        <v>1931</v>
      </c>
      <c r="E51" s="287" t="s">
        <v>2645</v>
      </c>
    </row>
    <row r="52" spans="1:5">
      <c r="A52" s="288">
        <v>156</v>
      </c>
      <c r="B52" s="289" t="s">
        <v>76</v>
      </c>
      <c r="C52" s="287" t="s">
        <v>1932</v>
      </c>
      <c r="D52" s="287" t="s">
        <v>1934</v>
      </c>
      <c r="E52" s="287" t="s">
        <v>1933</v>
      </c>
    </row>
    <row r="53" spans="1:5">
      <c r="A53" s="288">
        <v>159</v>
      </c>
      <c r="B53" s="289" t="s">
        <v>1495</v>
      </c>
      <c r="C53" s="287" t="s">
        <v>1932</v>
      </c>
      <c r="D53" s="287" t="s">
        <v>1934</v>
      </c>
      <c r="E53" s="287" t="s">
        <v>1933</v>
      </c>
    </row>
    <row r="54" spans="1:5">
      <c r="A54" s="288">
        <v>163</v>
      </c>
      <c r="B54" s="289" t="s">
        <v>78</v>
      </c>
      <c r="C54" s="287" t="s">
        <v>1368</v>
      </c>
      <c r="D54" s="287" t="s">
        <v>1411</v>
      </c>
      <c r="E54" s="287" t="s">
        <v>1369</v>
      </c>
    </row>
    <row r="55" spans="1:5">
      <c r="A55" s="288">
        <v>169</v>
      </c>
      <c r="B55" s="289" t="s">
        <v>79</v>
      </c>
      <c r="C55" s="287" t="s">
        <v>1370</v>
      </c>
      <c r="D55" s="287" t="s">
        <v>1471</v>
      </c>
      <c r="E55" s="287" t="s">
        <v>1485</v>
      </c>
    </row>
    <row r="56" spans="1:5">
      <c r="A56" s="288">
        <v>170</v>
      </c>
      <c r="B56" s="289" t="s">
        <v>80</v>
      </c>
      <c r="C56" s="287" t="e">
        <v>#N/A</v>
      </c>
      <c r="D56" s="287" t="e">
        <v>#N/A</v>
      </c>
      <c r="E56" s="287" t="e">
        <v>#N/A</v>
      </c>
    </row>
    <row r="57" spans="1:5">
      <c r="A57" s="290">
        <v>190</v>
      </c>
      <c r="B57" s="291" t="s">
        <v>1496</v>
      </c>
      <c r="C57" s="287" t="s">
        <v>1932</v>
      </c>
      <c r="D57" s="287" t="s">
        <v>1934</v>
      </c>
      <c r="E57" s="287" t="s">
        <v>1933</v>
      </c>
    </row>
    <row r="58" spans="1:5">
      <c r="A58" s="288">
        <v>192</v>
      </c>
      <c r="B58" s="289" t="s">
        <v>1497</v>
      </c>
      <c r="C58" s="287" t="s">
        <v>1417</v>
      </c>
      <c r="D58" s="287" t="s">
        <v>1418</v>
      </c>
      <c r="E58" s="287" t="s">
        <v>1419</v>
      </c>
    </row>
    <row r="59" spans="1:5">
      <c r="A59" s="288">
        <v>197</v>
      </c>
      <c r="B59" s="289" t="s">
        <v>1498</v>
      </c>
      <c r="C59" s="287" t="s">
        <v>1366</v>
      </c>
      <c r="D59" s="287" t="s">
        <v>1410</v>
      </c>
      <c r="E59" s="287" t="s">
        <v>1367</v>
      </c>
    </row>
    <row r="60" spans="1:5">
      <c r="A60" s="288">
        <v>200</v>
      </c>
      <c r="B60" s="289" t="s">
        <v>84</v>
      </c>
      <c r="C60" s="287" t="s">
        <v>1483</v>
      </c>
      <c r="D60" s="287" t="s">
        <v>1471</v>
      </c>
      <c r="E60" s="287" t="s">
        <v>1484</v>
      </c>
    </row>
    <row r="61" spans="1:5">
      <c r="A61" s="288">
        <v>201</v>
      </c>
      <c r="B61" s="289" t="s">
        <v>1499</v>
      </c>
      <c r="C61" s="287" t="s">
        <v>1473</v>
      </c>
      <c r="D61" s="287" t="s">
        <v>1464</v>
      </c>
      <c r="E61" s="287" t="s">
        <v>1463</v>
      </c>
    </row>
    <row r="62" spans="1:5">
      <c r="A62" s="288">
        <v>203</v>
      </c>
      <c r="B62" s="289" t="s">
        <v>86</v>
      </c>
      <c r="C62" s="287" t="s">
        <v>1420</v>
      </c>
      <c r="D62" s="287" t="s">
        <v>1421</v>
      </c>
      <c r="E62" s="287" t="s">
        <v>1372</v>
      </c>
    </row>
    <row r="63" spans="1:5">
      <c r="A63" s="288">
        <v>206</v>
      </c>
      <c r="B63" s="289" t="s">
        <v>87</v>
      </c>
      <c r="C63" s="287" t="s">
        <v>1420</v>
      </c>
      <c r="D63" s="287" t="s">
        <v>1421</v>
      </c>
      <c r="E63" s="287" t="s">
        <v>1372</v>
      </c>
    </row>
    <row r="64" spans="1:5">
      <c r="A64" s="288">
        <v>210</v>
      </c>
      <c r="B64" s="289" t="s">
        <v>89</v>
      </c>
      <c r="C64" s="287" t="s">
        <v>1420</v>
      </c>
      <c r="D64" s="287" t="s">
        <v>1421</v>
      </c>
      <c r="E64" s="287" t="s">
        <v>1372</v>
      </c>
    </row>
    <row r="65" spans="1:5">
      <c r="A65" s="288">
        <v>212</v>
      </c>
      <c r="B65" s="289" t="s">
        <v>90</v>
      </c>
      <c r="C65" s="287" t="s">
        <v>1486</v>
      </c>
      <c r="D65" s="287" t="s">
        <v>1487</v>
      </c>
      <c r="E65" s="287" t="s">
        <v>1488</v>
      </c>
    </row>
    <row r="66" spans="1:5">
      <c r="A66" s="288">
        <v>213</v>
      </c>
      <c r="B66" s="289" t="s">
        <v>91</v>
      </c>
      <c r="C66" s="287" t="s">
        <v>1417</v>
      </c>
      <c r="D66" s="287" t="s">
        <v>1418</v>
      </c>
      <c r="E66" s="287" t="s">
        <v>1419</v>
      </c>
    </row>
    <row r="67" spans="1:5">
      <c r="A67" s="288">
        <v>221</v>
      </c>
      <c r="B67" s="289" t="s">
        <v>1500</v>
      </c>
      <c r="C67" s="287" t="s">
        <v>1417</v>
      </c>
      <c r="D67" s="287" t="s">
        <v>1418</v>
      </c>
      <c r="E67" s="287" t="s">
        <v>1419</v>
      </c>
    </row>
    <row r="68" spans="1:5">
      <c r="A68" s="288">
        <v>222</v>
      </c>
      <c r="B68" s="289" t="s">
        <v>93</v>
      </c>
      <c r="C68" s="287" t="s">
        <v>1366</v>
      </c>
      <c r="D68" s="287" t="s">
        <v>1410</v>
      </c>
      <c r="E68" s="287" t="s">
        <v>1367</v>
      </c>
    </row>
    <row r="69" spans="1:5">
      <c r="A69" s="288">
        <v>223</v>
      </c>
      <c r="B69" s="289" t="s">
        <v>94</v>
      </c>
      <c r="C69" s="287" t="s">
        <v>1486</v>
      </c>
      <c r="D69" s="287" t="s">
        <v>1487</v>
      </c>
      <c r="E69" s="287" t="s">
        <v>1488</v>
      </c>
    </row>
    <row r="70" spans="1:5">
      <c r="A70" s="288">
        <v>224</v>
      </c>
      <c r="B70" s="289" t="s">
        <v>95</v>
      </c>
      <c r="C70" s="287" t="s">
        <v>1473</v>
      </c>
      <c r="D70" s="287" t="s">
        <v>1464</v>
      </c>
      <c r="E70" s="287" t="s">
        <v>1463</v>
      </c>
    </row>
    <row r="71" spans="1:5">
      <c r="A71" s="288">
        <v>225</v>
      </c>
      <c r="B71" s="289" t="s">
        <v>1501</v>
      </c>
      <c r="C71" s="287" t="s">
        <v>2644</v>
      </c>
      <c r="D71" s="287" t="s">
        <v>1931</v>
      </c>
      <c r="E71" s="287" t="s">
        <v>2645</v>
      </c>
    </row>
    <row r="72" spans="1:5">
      <c r="A72" s="288">
        <v>226</v>
      </c>
      <c r="B72" s="289" t="s">
        <v>97</v>
      </c>
      <c r="C72" s="287" t="s">
        <v>1417</v>
      </c>
      <c r="D72" s="287" t="s">
        <v>1418</v>
      </c>
      <c r="E72" s="287" t="s">
        <v>1419</v>
      </c>
    </row>
    <row r="73" spans="1:5">
      <c r="A73" s="288">
        <v>227</v>
      </c>
      <c r="B73" s="289" t="s">
        <v>98</v>
      </c>
      <c r="C73" s="287" t="s">
        <v>1417</v>
      </c>
      <c r="D73" s="287" t="s">
        <v>1418</v>
      </c>
      <c r="E73" s="287" t="s">
        <v>1419</v>
      </c>
    </row>
    <row r="74" spans="1:5">
      <c r="A74" s="288">
        <v>234</v>
      </c>
      <c r="B74" s="289" t="s">
        <v>1502</v>
      </c>
      <c r="C74" s="287" t="s">
        <v>1420</v>
      </c>
      <c r="D74" s="287" t="s">
        <v>1421</v>
      </c>
      <c r="E74" s="287" t="s">
        <v>1372</v>
      </c>
    </row>
    <row r="75" spans="1:5">
      <c r="A75" s="288">
        <v>243</v>
      </c>
      <c r="B75" s="289" t="s">
        <v>99</v>
      </c>
      <c r="C75" s="287" t="s">
        <v>1420</v>
      </c>
      <c r="D75" s="287" t="s">
        <v>1421</v>
      </c>
      <c r="E75" s="287" t="s">
        <v>1372</v>
      </c>
    </row>
    <row r="76" spans="1:5">
      <c r="A76" s="288">
        <v>244</v>
      </c>
      <c r="B76" s="289" t="s">
        <v>100</v>
      </c>
      <c r="C76" s="287" t="s">
        <v>1483</v>
      </c>
      <c r="D76" s="287" t="s">
        <v>1471</v>
      </c>
      <c r="E76" s="287" t="s">
        <v>1484</v>
      </c>
    </row>
    <row r="77" spans="1:5">
      <c r="A77" s="288">
        <v>245</v>
      </c>
      <c r="B77" s="289" t="s">
        <v>101</v>
      </c>
      <c r="C77" s="287" t="s">
        <v>1932</v>
      </c>
      <c r="D77" s="287" t="s">
        <v>1934</v>
      </c>
      <c r="E77" s="287" t="s">
        <v>1933</v>
      </c>
    </row>
    <row r="78" spans="1:5">
      <c r="A78" s="288">
        <v>249</v>
      </c>
      <c r="B78" s="289" t="s">
        <v>1503</v>
      </c>
      <c r="C78" s="287" t="s">
        <v>1366</v>
      </c>
      <c r="D78" s="287" t="s">
        <v>1410</v>
      </c>
      <c r="E78" s="287" t="s">
        <v>1367</v>
      </c>
    </row>
    <row r="79" spans="1:5">
      <c r="A79" s="290">
        <v>251</v>
      </c>
      <c r="B79" s="291" t="s">
        <v>103</v>
      </c>
      <c r="C79" s="287" t="s">
        <v>1932</v>
      </c>
      <c r="D79" s="287" t="s">
        <v>1934</v>
      </c>
      <c r="E79" s="287" t="s">
        <v>1933</v>
      </c>
    </row>
    <row r="80" spans="1:5">
      <c r="A80" s="288">
        <v>253</v>
      </c>
      <c r="B80" s="289" t="s">
        <v>104</v>
      </c>
      <c r="C80" s="287" t="s">
        <v>1417</v>
      </c>
      <c r="D80" s="287" t="s">
        <v>1418</v>
      </c>
      <c r="E80" s="287" t="s">
        <v>1419</v>
      </c>
    </row>
    <row r="81" spans="1:5">
      <c r="A81" s="288">
        <v>254</v>
      </c>
      <c r="B81" s="289" t="s">
        <v>105</v>
      </c>
      <c r="C81" s="287" t="s">
        <v>1417</v>
      </c>
      <c r="D81" s="287" t="s">
        <v>1418</v>
      </c>
      <c r="E81" s="287" t="s">
        <v>1419</v>
      </c>
    </row>
    <row r="82" spans="1:5">
      <c r="A82" s="288">
        <v>265</v>
      </c>
      <c r="B82" s="289" t="s">
        <v>106</v>
      </c>
      <c r="C82" s="287" t="s">
        <v>1932</v>
      </c>
      <c r="D82" s="287" t="s">
        <v>1934</v>
      </c>
      <c r="E82" s="287" t="s">
        <v>1933</v>
      </c>
    </row>
    <row r="83" spans="1:5">
      <c r="A83" s="288">
        <v>266</v>
      </c>
      <c r="B83" s="289" t="s">
        <v>1268</v>
      </c>
      <c r="C83" s="287" t="s">
        <v>1932</v>
      </c>
      <c r="D83" s="287" t="s">
        <v>1934</v>
      </c>
      <c r="E83" s="287" t="s">
        <v>1933</v>
      </c>
    </row>
    <row r="84" spans="1:5">
      <c r="A84" s="288">
        <v>267</v>
      </c>
      <c r="B84" s="289" t="s">
        <v>107</v>
      </c>
      <c r="C84" s="287" t="s">
        <v>1932</v>
      </c>
      <c r="D84" s="287" t="s">
        <v>1934</v>
      </c>
      <c r="E84" s="287" t="s">
        <v>1933</v>
      </c>
    </row>
    <row r="85" spans="1:5">
      <c r="A85" s="288">
        <v>268</v>
      </c>
      <c r="B85" s="289" t="s">
        <v>108</v>
      </c>
      <c r="C85" s="287" t="s">
        <v>1932</v>
      </c>
      <c r="D85" s="287" t="s">
        <v>1934</v>
      </c>
      <c r="E85" s="287" t="s">
        <v>1933</v>
      </c>
    </row>
    <row r="86" spans="1:5">
      <c r="A86" s="288">
        <v>269</v>
      </c>
      <c r="B86" s="289" t="s">
        <v>109</v>
      </c>
      <c r="C86" s="287" t="s">
        <v>1932</v>
      </c>
      <c r="D86" s="287" t="s">
        <v>1934</v>
      </c>
      <c r="E86" s="287" t="s">
        <v>1933</v>
      </c>
    </row>
    <row r="87" spans="1:5">
      <c r="A87" s="288">
        <v>270</v>
      </c>
      <c r="B87" s="289" t="s">
        <v>110</v>
      </c>
      <c r="C87" s="287" t="s">
        <v>1932</v>
      </c>
      <c r="D87" s="287" t="s">
        <v>1934</v>
      </c>
      <c r="E87" s="287" t="s">
        <v>1933</v>
      </c>
    </row>
    <row r="88" spans="1:5">
      <c r="A88" s="288">
        <v>271</v>
      </c>
      <c r="B88" s="289" t="s">
        <v>111</v>
      </c>
      <c r="C88" s="287" t="s">
        <v>1932</v>
      </c>
      <c r="D88" s="287" t="s">
        <v>1934</v>
      </c>
      <c r="E88" s="287" t="s">
        <v>1933</v>
      </c>
    </row>
    <row r="89" spans="1:5">
      <c r="A89" s="288">
        <v>272</v>
      </c>
      <c r="B89" s="289" t="s">
        <v>112</v>
      </c>
      <c r="C89" s="287" t="s">
        <v>1932</v>
      </c>
      <c r="D89" s="287" t="s">
        <v>1934</v>
      </c>
      <c r="E89" s="287" t="s">
        <v>1933</v>
      </c>
    </row>
    <row r="90" spans="1:5">
      <c r="A90" s="288">
        <v>273</v>
      </c>
      <c r="B90" s="289" t="s">
        <v>113</v>
      </c>
      <c r="C90" s="287" t="s">
        <v>1932</v>
      </c>
      <c r="D90" s="287" t="s">
        <v>1934</v>
      </c>
      <c r="E90" s="287" t="s">
        <v>1933</v>
      </c>
    </row>
    <row r="91" spans="1:5">
      <c r="A91" s="288">
        <v>281</v>
      </c>
      <c r="B91" s="289" t="s">
        <v>1504</v>
      </c>
      <c r="C91" s="287" t="s">
        <v>1486</v>
      </c>
      <c r="D91" s="287" t="s">
        <v>1487</v>
      </c>
      <c r="E91" s="287" t="s">
        <v>1488</v>
      </c>
    </row>
    <row r="92" spans="1:5">
      <c r="A92" s="288">
        <v>283</v>
      </c>
      <c r="B92" s="289" t="s">
        <v>115</v>
      </c>
      <c r="C92" s="287" t="s">
        <v>1368</v>
      </c>
      <c r="D92" s="287" t="s">
        <v>1411</v>
      </c>
      <c r="E92" s="287" t="s">
        <v>1369</v>
      </c>
    </row>
    <row r="93" spans="1:5">
      <c r="A93" s="288">
        <v>287</v>
      </c>
      <c r="B93" s="289" t="s">
        <v>1505</v>
      </c>
      <c r="C93" s="287" t="s">
        <v>1483</v>
      </c>
      <c r="D93" s="287" t="s">
        <v>1471</v>
      </c>
      <c r="E93" s="287" t="s">
        <v>1484</v>
      </c>
    </row>
    <row r="94" spans="1:5">
      <c r="A94" s="288">
        <v>288</v>
      </c>
      <c r="B94" s="289" t="s">
        <v>117</v>
      </c>
      <c r="C94" s="287" t="s">
        <v>1420</v>
      </c>
      <c r="D94" s="287" t="s">
        <v>1421</v>
      </c>
      <c r="E94" s="287" t="s">
        <v>1372</v>
      </c>
    </row>
    <row r="95" spans="1:5">
      <c r="A95" s="288">
        <v>290</v>
      </c>
      <c r="B95" s="289" t="s">
        <v>118</v>
      </c>
      <c r="C95" s="287" t="s">
        <v>1368</v>
      </c>
      <c r="D95" s="287" t="s">
        <v>1411</v>
      </c>
      <c r="E95" s="287" t="s">
        <v>1369</v>
      </c>
    </row>
    <row r="96" spans="1:5">
      <c r="A96" s="288">
        <v>291</v>
      </c>
      <c r="B96" s="289" t="s">
        <v>119</v>
      </c>
      <c r="C96" s="287" t="s">
        <v>1370</v>
      </c>
      <c r="D96" s="287" t="s">
        <v>1471</v>
      </c>
      <c r="E96" s="287" t="s">
        <v>1485</v>
      </c>
    </row>
    <row r="97" spans="1:5">
      <c r="A97" s="288">
        <v>292</v>
      </c>
      <c r="B97" s="289" t="s">
        <v>120</v>
      </c>
      <c r="C97" s="287" t="s">
        <v>1486</v>
      </c>
      <c r="D97" s="287" t="s">
        <v>1487</v>
      </c>
      <c r="E97" s="287" t="s">
        <v>1488</v>
      </c>
    </row>
    <row r="98" spans="1:5">
      <c r="A98" s="288">
        <v>293</v>
      </c>
      <c r="B98" s="289" t="s">
        <v>1506</v>
      </c>
      <c r="C98" s="287" t="s">
        <v>1486</v>
      </c>
      <c r="D98" s="287" t="s">
        <v>1487</v>
      </c>
      <c r="E98" s="287" t="s">
        <v>1488</v>
      </c>
    </row>
    <row r="99" spans="1:5">
      <c r="A99" s="288">
        <v>294</v>
      </c>
      <c r="B99" s="289" t="s">
        <v>1507</v>
      </c>
      <c r="C99" s="287" t="s">
        <v>1483</v>
      </c>
      <c r="D99" s="287" t="s">
        <v>1471</v>
      </c>
      <c r="E99" s="287" t="s">
        <v>1484</v>
      </c>
    </row>
    <row r="100" spans="1:5">
      <c r="A100" s="288">
        <v>295</v>
      </c>
      <c r="B100" s="289" t="s">
        <v>1508</v>
      </c>
      <c r="C100" s="287" t="s">
        <v>1368</v>
      </c>
      <c r="D100" s="287" t="s">
        <v>1411</v>
      </c>
      <c r="E100" s="287" t="s">
        <v>1369</v>
      </c>
    </row>
    <row r="101" spans="1:5">
      <c r="A101" s="288">
        <v>296</v>
      </c>
      <c r="B101" s="289" t="s">
        <v>1509</v>
      </c>
      <c r="C101" s="287" t="s">
        <v>1567</v>
      </c>
      <c r="D101" s="287" t="s">
        <v>1568</v>
      </c>
      <c r="E101" s="287" t="s">
        <v>1569</v>
      </c>
    </row>
    <row r="102" spans="1:5">
      <c r="A102" s="288">
        <v>298</v>
      </c>
      <c r="B102" s="289" t="s">
        <v>125</v>
      </c>
      <c r="C102" s="287" t="s">
        <v>2644</v>
      </c>
      <c r="D102" s="287" t="s">
        <v>1931</v>
      </c>
      <c r="E102" s="287" t="s">
        <v>2645</v>
      </c>
    </row>
    <row r="103" spans="1:5">
      <c r="A103" s="288">
        <v>299</v>
      </c>
      <c r="B103" s="289" t="s">
        <v>126</v>
      </c>
      <c r="C103" s="287" t="s">
        <v>2644</v>
      </c>
      <c r="D103" s="287" t="s">
        <v>1931</v>
      </c>
      <c r="E103" s="287" t="s">
        <v>2645</v>
      </c>
    </row>
    <row r="104" spans="1:5">
      <c r="A104" s="288">
        <v>300</v>
      </c>
      <c r="B104" s="289" t="s">
        <v>127</v>
      </c>
      <c r="C104" s="287" t="s">
        <v>2644</v>
      </c>
      <c r="D104" s="287" t="s">
        <v>1931</v>
      </c>
      <c r="E104" s="287" t="s">
        <v>2645</v>
      </c>
    </row>
    <row r="105" spans="1:5">
      <c r="A105" s="288">
        <v>301</v>
      </c>
      <c r="B105" s="289" t="s">
        <v>128</v>
      </c>
      <c r="C105" s="287" t="s">
        <v>2644</v>
      </c>
      <c r="D105" s="287" t="s">
        <v>1931</v>
      </c>
      <c r="E105" s="287" t="s">
        <v>2645</v>
      </c>
    </row>
    <row r="106" spans="1:5">
      <c r="A106" s="288">
        <v>302</v>
      </c>
      <c r="B106" s="289" t="s">
        <v>129</v>
      </c>
      <c r="C106" s="287" t="s">
        <v>2644</v>
      </c>
      <c r="D106" s="287" t="s">
        <v>1931</v>
      </c>
      <c r="E106" s="287" t="s">
        <v>2645</v>
      </c>
    </row>
    <row r="107" spans="1:5">
      <c r="A107" s="288">
        <v>303</v>
      </c>
      <c r="B107" s="289" t="s">
        <v>130</v>
      </c>
      <c r="C107" s="287" t="s">
        <v>2644</v>
      </c>
      <c r="D107" s="287" t="s">
        <v>1931</v>
      </c>
      <c r="E107" s="287" t="s">
        <v>2645</v>
      </c>
    </row>
    <row r="108" spans="1:5">
      <c r="A108" s="290">
        <v>309</v>
      </c>
      <c r="B108" s="291" t="s">
        <v>1510</v>
      </c>
      <c r="C108" s="287" t="s">
        <v>1370</v>
      </c>
      <c r="D108" s="287" t="s">
        <v>1471</v>
      </c>
      <c r="E108" s="287" t="s">
        <v>1485</v>
      </c>
    </row>
    <row r="109" spans="1:5">
      <c r="A109" s="288">
        <v>310</v>
      </c>
      <c r="B109" s="289" t="s">
        <v>1511</v>
      </c>
      <c r="C109" s="287" t="s">
        <v>1932</v>
      </c>
      <c r="D109" s="287" t="s">
        <v>1934</v>
      </c>
      <c r="E109" s="287" t="s">
        <v>1933</v>
      </c>
    </row>
    <row r="110" spans="1:5">
      <c r="A110" s="288">
        <v>311</v>
      </c>
      <c r="B110" s="289" t="s">
        <v>132</v>
      </c>
      <c r="C110" s="287" t="s">
        <v>2644</v>
      </c>
      <c r="D110" s="287" t="s">
        <v>1931</v>
      </c>
      <c r="E110" s="287" t="s">
        <v>2645</v>
      </c>
    </row>
    <row r="111" spans="1:5">
      <c r="A111" s="288">
        <v>312</v>
      </c>
      <c r="B111" s="289" t="s">
        <v>1512</v>
      </c>
      <c r="C111" s="287" t="s">
        <v>1417</v>
      </c>
      <c r="D111" s="287" t="s">
        <v>1418</v>
      </c>
      <c r="E111" s="287" t="s">
        <v>1419</v>
      </c>
    </row>
    <row r="112" spans="1:5">
      <c r="A112" s="290">
        <v>313</v>
      </c>
      <c r="B112" s="291" t="s">
        <v>1513</v>
      </c>
      <c r="C112" s="287" t="s">
        <v>1420</v>
      </c>
      <c r="D112" s="287" t="s">
        <v>1421</v>
      </c>
      <c r="E112" s="287" t="s">
        <v>1372</v>
      </c>
    </row>
    <row r="113" spans="1:5">
      <c r="A113" s="288">
        <v>314</v>
      </c>
      <c r="B113" s="289" t="s">
        <v>1514</v>
      </c>
      <c r="C113" s="287" t="s">
        <v>1420</v>
      </c>
      <c r="D113" s="287" t="s">
        <v>1421</v>
      </c>
      <c r="E113" s="287" t="s">
        <v>1372</v>
      </c>
    </row>
    <row r="114" spans="1:5">
      <c r="A114" s="288">
        <v>315</v>
      </c>
      <c r="B114" s="289" t="s">
        <v>1515</v>
      </c>
      <c r="C114" s="287" t="s">
        <v>1417</v>
      </c>
      <c r="D114" s="287" t="s">
        <v>1418</v>
      </c>
      <c r="E114" s="287" t="s">
        <v>1419</v>
      </c>
    </row>
    <row r="115" spans="1:5">
      <c r="A115" s="288">
        <v>324</v>
      </c>
      <c r="B115" s="289" t="s">
        <v>135</v>
      </c>
      <c r="C115" s="287" t="s">
        <v>1417</v>
      </c>
      <c r="D115" s="287" t="s">
        <v>1418</v>
      </c>
      <c r="E115" s="287" t="s">
        <v>1419</v>
      </c>
    </row>
    <row r="116" spans="1:5">
      <c r="A116" s="288">
        <v>340</v>
      </c>
      <c r="B116" s="289" t="s">
        <v>136</v>
      </c>
      <c r="C116" s="287" t="s">
        <v>1370</v>
      </c>
      <c r="D116" s="287" t="s">
        <v>1471</v>
      </c>
      <c r="E116" s="287" t="s">
        <v>1485</v>
      </c>
    </row>
    <row r="117" spans="1:5">
      <c r="A117" s="288">
        <v>342</v>
      </c>
      <c r="B117" s="289" t="s">
        <v>137</v>
      </c>
      <c r="C117" s="287" t="s">
        <v>2644</v>
      </c>
      <c r="D117" s="287" t="s">
        <v>1931</v>
      </c>
      <c r="E117" s="287" t="s">
        <v>2645</v>
      </c>
    </row>
    <row r="118" spans="1:5">
      <c r="A118" s="288">
        <v>343</v>
      </c>
      <c r="B118" s="289" t="s">
        <v>138</v>
      </c>
      <c r="C118" s="287" t="s">
        <v>2644</v>
      </c>
      <c r="D118" s="287" t="s">
        <v>1931</v>
      </c>
      <c r="E118" s="287" t="s">
        <v>2645</v>
      </c>
    </row>
    <row r="119" spans="1:5">
      <c r="A119" s="288">
        <v>344</v>
      </c>
      <c r="B119" s="289" t="s">
        <v>1516</v>
      </c>
      <c r="C119" s="287" t="s">
        <v>1932</v>
      </c>
      <c r="D119" s="287" t="s">
        <v>1934</v>
      </c>
      <c r="E119" s="287" t="s">
        <v>1933</v>
      </c>
    </row>
    <row r="120" spans="1:5">
      <c r="A120" s="288">
        <v>345</v>
      </c>
      <c r="B120" s="289" t="s">
        <v>140</v>
      </c>
      <c r="C120" s="287" t="s">
        <v>1567</v>
      </c>
      <c r="D120" s="287" t="s">
        <v>1568</v>
      </c>
      <c r="E120" s="287" t="s">
        <v>1569</v>
      </c>
    </row>
    <row r="121" spans="1:5">
      <c r="A121" s="288">
        <v>346</v>
      </c>
      <c r="B121" s="289" t="s">
        <v>141</v>
      </c>
      <c r="C121" s="287" t="s">
        <v>1366</v>
      </c>
      <c r="D121" s="287" t="s">
        <v>1410</v>
      </c>
      <c r="E121" s="287" t="s">
        <v>1367</v>
      </c>
    </row>
    <row r="122" spans="1:5">
      <c r="A122" s="288">
        <v>347</v>
      </c>
      <c r="B122" s="289" t="s">
        <v>142</v>
      </c>
      <c r="C122" s="287" t="s">
        <v>1473</v>
      </c>
      <c r="D122" s="287" t="s">
        <v>1464</v>
      </c>
      <c r="E122" s="287" t="s">
        <v>1463</v>
      </c>
    </row>
    <row r="123" spans="1:5">
      <c r="A123" s="288">
        <v>348</v>
      </c>
      <c r="B123" s="289" t="s">
        <v>143</v>
      </c>
      <c r="C123" s="287" t="s">
        <v>2644</v>
      </c>
      <c r="D123" s="287" t="s">
        <v>1931</v>
      </c>
      <c r="E123" s="287" t="s">
        <v>2645</v>
      </c>
    </row>
    <row r="124" spans="1:5">
      <c r="A124" s="288">
        <v>349</v>
      </c>
      <c r="B124" s="289" t="s">
        <v>1517</v>
      </c>
      <c r="C124" s="287" t="s">
        <v>1483</v>
      </c>
      <c r="D124" s="287" t="s">
        <v>1471</v>
      </c>
      <c r="E124" s="287" t="s">
        <v>1484</v>
      </c>
    </row>
    <row r="125" spans="1:5">
      <c r="A125" s="288">
        <v>371</v>
      </c>
      <c r="B125" s="289" t="s">
        <v>145</v>
      </c>
      <c r="C125" s="287" t="s">
        <v>1368</v>
      </c>
      <c r="D125" s="287" t="s">
        <v>1411</v>
      </c>
      <c r="E125" s="287" t="s">
        <v>1369</v>
      </c>
    </row>
    <row r="126" spans="1:5">
      <c r="A126" s="288">
        <v>373</v>
      </c>
      <c r="B126" s="289" t="s">
        <v>1518</v>
      </c>
      <c r="C126" s="287" t="s">
        <v>1368</v>
      </c>
      <c r="D126" s="287" t="s">
        <v>1411</v>
      </c>
      <c r="E126" s="287" t="s">
        <v>1369</v>
      </c>
    </row>
    <row r="127" spans="1:5">
      <c r="A127" s="288">
        <v>374</v>
      </c>
      <c r="B127" s="289" t="s">
        <v>608</v>
      </c>
      <c r="C127" s="287" t="s">
        <v>1368</v>
      </c>
      <c r="D127" s="287" t="s">
        <v>1411</v>
      </c>
      <c r="E127" s="287" t="s">
        <v>1369</v>
      </c>
    </row>
    <row r="128" spans="1:5">
      <c r="A128" s="288">
        <v>375</v>
      </c>
      <c r="B128" s="289" t="s">
        <v>1519</v>
      </c>
      <c r="C128" s="287" t="e">
        <v>#N/A</v>
      </c>
      <c r="D128" s="287" t="e">
        <v>#N/A</v>
      </c>
      <c r="E128" s="287" t="e">
        <v>#N/A</v>
      </c>
    </row>
    <row r="129" spans="1:5">
      <c r="A129" s="288">
        <v>376</v>
      </c>
      <c r="B129" s="289" t="s">
        <v>609</v>
      </c>
      <c r="C129" s="287" t="s">
        <v>1473</v>
      </c>
      <c r="D129" s="287" t="s">
        <v>1464</v>
      </c>
      <c r="E129" s="287" t="s">
        <v>1463</v>
      </c>
    </row>
    <row r="130" spans="1:5">
      <c r="A130" s="288">
        <v>378</v>
      </c>
      <c r="B130" s="289" t="s">
        <v>610</v>
      </c>
      <c r="C130" s="287" t="s">
        <v>1473</v>
      </c>
      <c r="D130" s="287" t="s">
        <v>1464</v>
      </c>
      <c r="E130" s="287" t="s">
        <v>1463</v>
      </c>
    </row>
    <row r="131" spans="1:5">
      <c r="A131" s="288">
        <v>379</v>
      </c>
      <c r="B131" s="289" t="s">
        <v>1244</v>
      </c>
      <c r="C131" s="287" t="s">
        <v>1368</v>
      </c>
      <c r="D131" s="287" t="s">
        <v>1411</v>
      </c>
      <c r="E131" s="287" t="s">
        <v>1369</v>
      </c>
    </row>
    <row r="132" spans="1:5">
      <c r="A132" s="288">
        <v>382</v>
      </c>
      <c r="B132" s="289" t="s">
        <v>1245</v>
      </c>
      <c r="C132" s="287" t="s">
        <v>1370</v>
      </c>
      <c r="D132" s="287" t="s">
        <v>1471</v>
      </c>
      <c r="E132" s="287" t="s">
        <v>1485</v>
      </c>
    </row>
    <row r="133" spans="1:5">
      <c r="A133" s="288">
        <v>383</v>
      </c>
      <c r="B133" s="289" t="s">
        <v>1246</v>
      </c>
      <c r="C133" s="287" t="s">
        <v>1366</v>
      </c>
      <c r="D133" s="287" t="s">
        <v>1410</v>
      </c>
      <c r="E133" s="287" t="s">
        <v>1367</v>
      </c>
    </row>
    <row r="134" spans="1:5">
      <c r="A134" s="288">
        <v>385</v>
      </c>
      <c r="B134" s="289" t="s">
        <v>692</v>
      </c>
      <c r="C134" s="287" t="s">
        <v>1473</v>
      </c>
      <c r="D134" s="287" t="s">
        <v>1464</v>
      </c>
      <c r="E134" s="287" t="s">
        <v>1463</v>
      </c>
    </row>
    <row r="135" spans="1:5">
      <c r="A135" s="288">
        <v>386</v>
      </c>
      <c r="B135" s="289" t="s">
        <v>1520</v>
      </c>
      <c r="C135" s="287" t="s">
        <v>1420</v>
      </c>
      <c r="D135" s="287" t="s">
        <v>1421</v>
      </c>
      <c r="E135" s="287" t="s">
        <v>1372</v>
      </c>
    </row>
    <row r="136" spans="1:5">
      <c r="A136" s="288">
        <v>387</v>
      </c>
      <c r="B136" s="289" t="s">
        <v>1267</v>
      </c>
      <c r="C136" s="287" t="s">
        <v>1420</v>
      </c>
      <c r="D136" s="287" t="s">
        <v>1421</v>
      </c>
      <c r="E136" s="287" t="s">
        <v>1372</v>
      </c>
    </row>
    <row r="137" spans="1:5">
      <c r="A137" s="288">
        <v>388</v>
      </c>
      <c r="B137" s="289" t="s">
        <v>1474</v>
      </c>
      <c r="C137" s="287" t="s">
        <v>1368</v>
      </c>
      <c r="D137" s="287" t="s">
        <v>1411</v>
      </c>
      <c r="E137" s="287" t="s">
        <v>1369</v>
      </c>
    </row>
    <row r="138" spans="1:5">
      <c r="A138" s="290">
        <v>389</v>
      </c>
      <c r="B138" s="291" t="s">
        <v>1521</v>
      </c>
      <c r="C138" s="287" t="s">
        <v>1567</v>
      </c>
      <c r="D138" s="287" t="s">
        <v>1568</v>
      </c>
      <c r="E138" s="287" t="s">
        <v>1569</v>
      </c>
    </row>
    <row r="139" spans="1:5">
      <c r="A139" s="288">
        <v>422</v>
      </c>
      <c r="B139" s="289" t="s">
        <v>149</v>
      </c>
      <c r="C139" s="287" t="s">
        <v>1366</v>
      </c>
      <c r="D139" s="287" t="s">
        <v>1410</v>
      </c>
      <c r="E139" s="287" t="s">
        <v>1367</v>
      </c>
    </row>
    <row r="140" spans="1:5">
      <c r="A140" s="288">
        <v>423</v>
      </c>
      <c r="B140" s="289" t="s">
        <v>1522</v>
      </c>
      <c r="C140" s="287" t="s">
        <v>1483</v>
      </c>
      <c r="D140" s="287" t="s">
        <v>1471</v>
      </c>
      <c r="E140" s="287" t="s">
        <v>1484</v>
      </c>
    </row>
    <row r="141" spans="1:5">
      <c r="A141" s="288">
        <v>512</v>
      </c>
      <c r="B141" s="289" t="s">
        <v>1523</v>
      </c>
      <c r="C141" s="287" t="e">
        <v>#N/A</v>
      </c>
      <c r="D141" s="287" t="e">
        <v>#N/A</v>
      </c>
      <c r="E141" s="287" t="e">
        <v>#N/A</v>
      </c>
    </row>
    <row r="142" spans="1:5">
      <c r="A142" s="288">
        <v>513</v>
      </c>
      <c r="B142" s="289" t="s">
        <v>160</v>
      </c>
      <c r="C142" s="287" t="s">
        <v>1473</v>
      </c>
      <c r="D142" s="287" t="s">
        <v>1464</v>
      </c>
      <c r="E142" s="287" t="s">
        <v>1463</v>
      </c>
    </row>
    <row r="143" spans="1:5">
      <c r="A143" s="288">
        <v>514</v>
      </c>
      <c r="B143" s="289" t="s">
        <v>161</v>
      </c>
      <c r="C143" s="287" t="s">
        <v>1473</v>
      </c>
      <c r="D143" s="287" t="s">
        <v>1464</v>
      </c>
      <c r="E143" s="287" t="s">
        <v>1463</v>
      </c>
    </row>
    <row r="144" spans="1:5">
      <c r="A144" s="288">
        <v>517</v>
      </c>
      <c r="B144" s="289" t="s">
        <v>162</v>
      </c>
      <c r="C144" s="287" t="s">
        <v>1483</v>
      </c>
      <c r="D144" s="287" t="s">
        <v>1471</v>
      </c>
      <c r="E144" s="287" t="s">
        <v>1484</v>
      </c>
    </row>
    <row r="145" spans="1:5">
      <c r="A145" s="288">
        <v>520</v>
      </c>
      <c r="B145" s="289" t="s">
        <v>1284</v>
      </c>
      <c r="C145" s="287" t="s">
        <v>1417</v>
      </c>
      <c r="D145" s="287" t="s">
        <v>1418</v>
      </c>
      <c r="E145" s="287" t="s">
        <v>1419</v>
      </c>
    </row>
    <row r="146" spans="1:5">
      <c r="A146" s="288">
        <v>522</v>
      </c>
      <c r="B146" s="289" t="s">
        <v>163</v>
      </c>
      <c r="C146" s="287" t="s">
        <v>1417</v>
      </c>
      <c r="D146" s="287" t="s">
        <v>1418</v>
      </c>
      <c r="E146" s="287" t="s">
        <v>1419</v>
      </c>
    </row>
    <row r="147" spans="1:5">
      <c r="A147" s="288">
        <v>525</v>
      </c>
      <c r="B147" s="289" t="s">
        <v>1524</v>
      </c>
      <c r="C147" s="287" t="s">
        <v>1368</v>
      </c>
      <c r="D147" s="287" t="s">
        <v>1411</v>
      </c>
      <c r="E147" s="287" t="s">
        <v>1369</v>
      </c>
    </row>
    <row r="148" spans="1:5">
      <c r="A148" s="288">
        <v>526</v>
      </c>
      <c r="B148" s="289" t="s">
        <v>1525</v>
      </c>
      <c r="C148" s="287" t="s">
        <v>1473</v>
      </c>
      <c r="D148" s="287" t="s">
        <v>1464</v>
      </c>
      <c r="E148" s="287" t="s">
        <v>1463</v>
      </c>
    </row>
    <row r="149" spans="1:5">
      <c r="A149" s="288">
        <v>548</v>
      </c>
      <c r="B149" s="289" t="s">
        <v>1526</v>
      </c>
      <c r="C149" s="287" t="s">
        <v>1483</v>
      </c>
      <c r="D149" s="287" t="s">
        <v>1471</v>
      </c>
      <c r="E149" s="287" t="s">
        <v>1484</v>
      </c>
    </row>
    <row r="150" spans="1:5">
      <c r="A150" s="290">
        <v>551</v>
      </c>
      <c r="B150" s="291" t="s">
        <v>165</v>
      </c>
      <c r="C150" s="287" t="s">
        <v>1368</v>
      </c>
      <c r="D150" s="287" t="s">
        <v>1411</v>
      </c>
      <c r="E150" s="287" t="s">
        <v>1369</v>
      </c>
    </row>
    <row r="151" spans="1:5">
      <c r="A151" s="288">
        <v>572</v>
      </c>
      <c r="B151" s="289" t="s">
        <v>166</v>
      </c>
      <c r="C151" s="287" t="s">
        <v>1366</v>
      </c>
      <c r="D151" s="287" t="s">
        <v>1410</v>
      </c>
      <c r="E151" s="287" t="s">
        <v>1367</v>
      </c>
    </row>
    <row r="152" spans="1:5">
      <c r="A152" s="288">
        <v>573</v>
      </c>
      <c r="B152" s="289" t="s">
        <v>1527</v>
      </c>
      <c r="C152" s="287" t="s">
        <v>1473</v>
      </c>
      <c r="D152" s="287" t="s">
        <v>1464</v>
      </c>
      <c r="E152" s="287" t="s">
        <v>1463</v>
      </c>
    </row>
    <row r="153" spans="1:5">
      <c r="A153" s="288">
        <v>574</v>
      </c>
      <c r="B153" s="289" t="s">
        <v>1528</v>
      </c>
      <c r="C153" s="287" t="s">
        <v>1473</v>
      </c>
      <c r="D153" s="287" t="s">
        <v>1464</v>
      </c>
      <c r="E153" s="287" t="s">
        <v>1463</v>
      </c>
    </row>
    <row r="154" spans="1:5">
      <c r="A154" s="288">
        <v>576</v>
      </c>
      <c r="B154" s="289" t="s">
        <v>1529</v>
      </c>
      <c r="C154" s="287" t="s">
        <v>1473</v>
      </c>
      <c r="D154" s="287" t="s">
        <v>1464</v>
      </c>
      <c r="E154" s="287" t="s">
        <v>1463</v>
      </c>
    </row>
    <row r="155" spans="1:5">
      <c r="A155" s="288">
        <v>578</v>
      </c>
      <c r="B155" s="289" t="s">
        <v>168</v>
      </c>
      <c r="C155" s="287" t="s">
        <v>1483</v>
      </c>
      <c r="D155" s="287" t="s">
        <v>1471</v>
      </c>
      <c r="E155" s="287" t="s">
        <v>1484</v>
      </c>
    </row>
    <row r="156" spans="1:5">
      <c r="A156" s="288">
        <v>579</v>
      </c>
      <c r="B156" s="289" t="s">
        <v>1530</v>
      </c>
      <c r="C156" s="287" t="s">
        <v>1932</v>
      </c>
      <c r="D156" s="287" t="s">
        <v>1934</v>
      </c>
      <c r="E156" s="287" t="s">
        <v>1933</v>
      </c>
    </row>
    <row r="157" spans="1:5">
      <c r="A157" s="288">
        <v>580</v>
      </c>
      <c r="B157" s="289" t="s">
        <v>169</v>
      </c>
      <c r="C157" s="287" t="s">
        <v>1473</v>
      </c>
      <c r="D157" s="287" t="s">
        <v>1464</v>
      </c>
      <c r="E157" s="287" t="s">
        <v>1463</v>
      </c>
    </row>
    <row r="158" spans="1:5">
      <c r="A158" s="288">
        <v>584</v>
      </c>
      <c r="B158" s="289" t="s">
        <v>1531</v>
      </c>
      <c r="C158" s="287" t="s">
        <v>1366</v>
      </c>
      <c r="D158" s="287" t="s">
        <v>1410</v>
      </c>
      <c r="E158" s="287" t="s">
        <v>1367</v>
      </c>
    </row>
    <row r="159" spans="1:5">
      <c r="A159" s="290">
        <v>585</v>
      </c>
      <c r="B159" s="291" t="s">
        <v>1532</v>
      </c>
      <c r="C159" s="287" t="s">
        <v>1932</v>
      </c>
      <c r="D159" s="287" t="s">
        <v>1934</v>
      </c>
      <c r="E159" s="287" t="s">
        <v>1933</v>
      </c>
    </row>
    <row r="160" spans="1:5">
      <c r="A160" s="290">
        <v>586</v>
      </c>
      <c r="B160" s="291" t="s">
        <v>172</v>
      </c>
      <c r="C160" s="287" t="s">
        <v>1932</v>
      </c>
      <c r="D160" s="287" t="s">
        <v>1934</v>
      </c>
      <c r="E160" s="287" t="s">
        <v>1933</v>
      </c>
    </row>
    <row r="161" spans="1:5">
      <c r="A161" s="288">
        <v>587</v>
      </c>
      <c r="B161" s="292" t="s">
        <v>1533</v>
      </c>
      <c r="C161" s="287" t="s">
        <v>1486</v>
      </c>
      <c r="D161" s="287" t="s">
        <v>1487</v>
      </c>
      <c r="E161" s="287" t="s">
        <v>1488</v>
      </c>
    </row>
    <row r="162" spans="1:5">
      <c r="A162" s="288">
        <v>588</v>
      </c>
      <c r="B162" s="289" t="s">
        <v>1534</v>
      </c>
      <c r="C162" s="287" t="s">
        <v>1473</v>
      </c>
      <c r="D162" s="287" t="s">
        <v>1464</v>
      </c>
      <c r="E162" s="287" t="s">
        <v>1463</v>
      </c>
    </row>
    <row r="163" spans="1:5">
      <c r="A163" s="288">
        <v>590</v>
      </c>
      <c r="B163" s="289" t="s">
        <v>1286</v>
      </c>
      <c r="C163" s="287" t="s">
        <v>1483</v>
      </c>
      <c r="D163" s="287" t="s">
        <v>1471</v>
      </c>
      <c r="E163" s="287" t="s">
        <v>1484</v>
      </c>
    </row>
    <row r="164" spans="1:5">
      <c r="A164" s="288">
        <v>591</v>
      </c>
      <c r="B164" s="289" t="s">
        <v>1535</v>
      </c>
      <c r="C164" s="287" t="s">
        <v>1370</v>
      </c>
      <c r="D164" s="287" t="s">
        <v>1471</v>
      </c>
      <c r="E164" s="287" t="s">
        <v>1485</v>
      </c>
    </row>
    <row r="165" spans="1:5">
      <c r="A165" s="288">
        <v>592</v>
      </c>
      <c r="B165" s="289" t="s">
        <v>1536</v>
      </c>
      <c r="C165" s="287" t="e">
        <v>#N/A</v>
      </c>
      <c r="D165" s="287" t="e">
        <v>#N/A</v>
      </c>
      <c r="E165" s="287" t="e">
        <v>#N/A</v>
      </c>
    </row>
    <row r="166" spans="1:5">
      <c r="A166" s="288">
        <v>593</v>
      </c>
      <c r="B166" s="289" t="s">
        <v>1287</v>
      </c>
      <c r="C166" s="287" t="s">
        <v>2644</v>
      </c>
      <c r="D166" s="287" t="s">
        <v>1931</v>
      </c>
      <c r="E166" s="287" t="s">
        <v>2645</v>
      </c>
    </row>
    <row r="167" spans="1:5">
      <c r="A167" s="288">
        <v>594</v>
      </c>
      <c r="B167" s="289" t="s">
        <v>88</v>
      </c>
      <c r="C167" s="287" t="s">
        <v>1417</v>
      </c>
      <c r="D167" s="287" t="s">
        <v>1418</v>
      </c>
      <c r="E167" s="287" t="s">
        <v>1419</v>
      </c>
    </row>
    <row r="168" spans="1:5">
      <c r="A168" s="288">
        <v>595</v>
      </c>
      <c r="B168" s="289" t="s">
        <v>611</v>
      </c>
      <c r="C168" s="287" t="s">
        <v>1417</v>
      </c>
      <c r="D168" s="287" t="s">
        <v>1418</v>
      </c>
      <c r="E168" s="287" t="s">
        <v>1419</v>
      </c>
    </row>
    <row r="169" spans="1:5">
      <c r="A169" s="288">
        <v>596</v>
      </c>
      <c r="B169" s="289" t="s">
        <v>1537</v>
      </c>
      <c r="C169" s="287" t="s">
        <v>1483</v>
      </c>
      <c r="D169" s="287" t="s">
        <v>1471</v>
      </c>
      <c r="E169" s="287" t="s">
        <v>1484</v>
      </c>
    </row>
    <row r="170" spans="1:5">
      <c r="A170" s="288">
        <v>597</v>
      </c>
      <c r="B170" s="289" t="s">
        <v>677</v>
      </c>
      <c r="C170" s="287" t="s">
        <v>1486</v>
      </c>
      <c r="D170" s="287" t="s">
        <v>1487</v>
      </c>
      <c r="E170" s="287" t="s">
        <v>1488</v>
      </c>
    </row>
    <row r="171" spans="1:5">
      <c r="A171" s="288">
        <v>598</v>
      </c>
      <c r="B171" s="293" t="s">
        <v>672</v>
      </c>
      <c r="C171" s="287" t="s">
        <v>1368</v>
      </c>
      <c r="D171" s="287" t="s">
        <v>1411</v>
      </c>
      <c r="E171" s="287" t="s">
        <v>1369</v>
      </c>
    </row>
    <row r="172" spans="1:5">
      <c r="A172" s="288">
        <v>599</v>
      </c>
      <c r="B172" s="289" t="s">
        <v>1249</v>
      </c>
      <c r="C172" s="287" t="s">
        <v>1483</v>
      </c>
      <c r="D172" s="287" t="s">
        <v>1471</v>
      </c>
      <c r="E172" s="287" t="s">
        <v>1484</v>
      </c>
    </row>
    <row r="173" spans="1:5">
      <c r="A173" s="288">
        <v>600</v>
      </c>
      <c r="B173" s="289" t="s">
        <v>1288</v>
      </c>
      <c r="C173" s="287" t="s">
        <v>1368</v>
      </c>
      <c r="D173" s="287" t="s">
        <v>1411</v>
      </c>
      <c r="E173" s="287" t="s">
        <v>1369</v>
      </c>
    </row>
    <row r="174" spans="1:5">
      <c r="A174" s="288">
        <v>601</v>
      </c>
      <c r="B174" s="289" t="s">
        <v>1538</v>
      </c>
      <c r="C174" s="287" t="s">
        <v>1370</v>
      </c>
      <c r="D174" s="287" t="s">
        <v>1471</v>
      </c>
      <c r="E174" s="287" t="s">
        <v>1485</v>
      </c>
    </row>
    <row r="175" spans="1:5">
      <c r="A175" s="288">
        <v>633</v>
      </c>
      <c r="B175" s="289" t="s">
        <v>173</v>
      </c>
      <c r="C175" s="287" t="s">
        <v>1486</v>
      </c>
      <c r="D175" s="287" t="s">
        <v>1487</v>
      </c>
      <c r="E175" s="287" t="s">
        <v>1488</v>
      </c>
    </row>
    <row r="176" spans="1:5">
      <c r="A176" s="288">
        <v>634</v>
      </c>
      <c r="B176" s="289" t="s">
        <v>174</v>
      </c>
      <c r="C176" s="287" t="e">
        <v>#N/A</v>
      </c>
      <c r="D176" s="287" t="e">
        <v>#N/A</v>
      </c>
      <c r="E176" s="287" t="e">
        <v>#N/A</v>
      </c>
    </row>
    <row r="177" spans="1:5">
      <c r="A177" s="288">
        <v>650</v>
      </c>
      <c r="B177" s="289" t="s">
        <v>175</v>
      </c>
      <c r="C177" s="287" t="s">
        <v>1370</v>
      </c>
      <c r="D177" s="287" t="s">
        <v>1471</v>
      </c>
      <c r="E177" s="287" t="s">
        <v>1485</v>
      </c>
    </row>
    <row r="178" spans="1:5">
      <c r="A178" s="288">
        <v>660</v>
      </c>
      <c r="B178" s="289" t="s">
        <v>1539</v>
      </c>
      <c r="C178" s="287" t="s">
        <v>1370</v>
      </c>
      <c r="D178" s="287" t="s">
        <v>1471</v>
      </c>
      <c r="E178" s="287" t="s">
        <v>1485</v>
      </c>
    </row>
    <row r="179" spans="1:5">
      <c r="A179" s="288">
        <v>661</v>
      </c>
      <c r="B179" s="289" t="s">
        <v>177</v>
      </c>
      <c r="C179" s="287" t="s">
        <v>1366</v>
      </c>
      <c r="D179" s="287" t="s">
        <v>1410</v>
      </c>
      <c r="E179" s="287" t="s">
        <v>1367</v>
      </c>
    </row>
    <row r="180" spans="1:5">
      <c r="A180" s="288">
        <v>670</v>
      </c>
      <c r="B180" s="289" t="s">
        <v>178</v>
      </c>
      <c r="C180" s="287" t="s">
        <v>1417</v>
      </c>
      <c r="D180" s="287" t="s">
        <v>1418</v>
      </c>
      <c r="E180" s="287" t="s">
        <v>1419</v>
      </c>
    </row>
    <row r="181" spans="1:5">
      <c r="A181" s="288">
        <v>680</v>
      </c>
      <c r="B181" s="289" t="s">
        <v>1540</v>
      </c>
      <c r="C181" s="287" t="s">
        <v>1366</v>
      </c>
      <c r="D181" s="287" t="s">
        <v>1410</v>
      </c>
      <c r="E181" s="287" t="s">
        <v>1367</v>
      </c>
    </row>
    <row r="182" spans="1:5">
      <c r="A182" s="288">
        <v>681</v>
      </c>
      <c r="B182" s="289" t="s">
        <v>1541</v>
      </c>
      <c r="C182" s="287" t="s">
        <v>1417</v>
      </c>
      <c r="D182" s="287" t="s">
        <v>1418</v>
      </c>
      <c r="E182" s="287" t="s">
        <v>1419</v>
      </c>
    </row>
    <row r="183" spans="1:5">
      <c r="A183" s="288">
        <v>682</v>
      </c>
      <c r="B183" s="289" t="s">
        <v>1542</v>
      </c>
      <c r="C183" s="287" t="s">
        <v>1486</v>
      </c>
      <c r="D183" s="287" t="s">
        <v>1487</v>
      </c>
      <c r="E183" s="287" t="s">
        <v>1488</v>
      </c>
    </row>
    <row r="184" spans="1:5">
      <c r="A184" s="288">
        <v>683</v>
      </c>
      <c r="B184" s="289" t="s">
        <v>1543</v>
      </c>
      <c r="C184" s="287" t="s">
        <v>1366</v>
      </c>
      <c r="D184" s="287" t="s">
        <v>1410</v>
      </c>
      <c r="E184" s="287" t="s">
        <v>1367</v>
      </c>
    </row>
    <row r="185" spans="1:5">
      <c r="A185" s="288">
        <v>716</v>
      </c>
      <c r="B185" s="289" t="s">
        <v>1544</v>
      </c>
      <c r="C185" s="287" t="e">
        <v>#N/A</v>
      </c>
      <c r="D185" s="287" t="e">
        <v>#N/A</v>
      </c>
      <c r="E185" s="287" t="e">
        <v>#N/A</v>
      </c>
    </row>
    <row r="186" spans="1:5">
      <c r="A186" s="288">
        <v>821</v>
      </c>
      <c r="B186" s="289" t="s">
        <v>1545</v>
      </c>
      <c r="C186" s="287" t="e">
        <v>#N/A</v>
      </c>
      <c r="D186" s="287" t="e">
        <v>#N/A</v>
      </c>
      <c r="E186" s="287" t="e">
        <v>#N/A</v>
      </c>
    </row>
    <row r="187" spans="1:5">
      <c r="A187" s="288">
        <v>862</v>
      </c>
      <c r="B187" s="289" t="s">
        <v>187</v>
      </c>
      <c r="C187" s="287" t="s">
        <v>1370</v>
      </c>
      <c r="D187" s="287" t="s">
        <v>1471</v>
      </c>
      <c r="E187" s="287" t="s">
        <v>1485</v>
      </c>
    </row>
    <row r="188" spans="1:5">
      <c r="A188" s="288">
        <v>865</v>
      </c>
      <c r="B188" s="289" t="s">
        <v>1546</v>
      </c>
      <c r="C188" s="287" t="s">
        <v>1486</v>
      </c>
      <c r="D188" s="287" t="s">
        <v>1487</v>
      </c>
      <c r="E188" s="287" t="s">
        <v>1488</v>
      </c>
    </row>
    <row r="189" spans="1:5">
      <c r="A189" s="288">
        <v>867</v>
      </c>
      <c r="B189" s="289" t="s">
        <v>189</v>
      </c>
      <c r="C189" s="287" t="s">
        <v>1486</v>
      </c>
      <c r="D189" s="287" t="s">
        <v>1487</v>
      </c>
      <c r="E189" s="287" t="s">
        <v>1488</v>
      </c>
    </row>
    <row r="190" spans="1:5">
      <c r="A190" s="288">
        <v>901</v>
      </c>
      <c r="B190" s="289" t="s">
        <v>190</v>
      </c>
      <c r="C190" s="287" t="s">
        <v>1420</v>
      </c>
      <c r="D190" s="287" t="s">
        <v>1421</v>
      </c>
      <c r="E190" s="287" t="s">
        <v>1372</v>
      </c>
    </row>
    <row r="191" spans="1:5">
      <c r="A191" s="288">
        <v>902</v>
      </c>
      <c r="B191" s="289" t="s">
        <v>191</v>
      </c>
      <c r="C191" s="287" t="s">
        <v>1420</v>
      </c>
      <c r="D191" s="287" t="s">
        <v>1421</v>
      </c>
      <c r="E191" s="287" t="s">
        <v>1372</v>
      </c>
    </row>
    <row r="192" spans="1:5">
      <c r="A192" s="288">
        <v>903</v>
      </c>
      <c r="B192" s="289" t="s">
        <v>192</v>
      </c>
      <c r="C192" s="287" t="s">
        <v>1420</v>
      </c>
      <c r="D192" s="287" t="s">
        <v>1421</v>
      </c>
      <c r="E192" s="287" t="s">
        <v>1372</v>
      </c>
    </row>
    <row r="193" spans="1:5">
      <c r="A193" s="288">
        <v>904</v>
      </c>
      <c r="B193" s="289" t="s">
        <v>193</v>
      </c>
      <c r="C193" s="287" t="s">
        <v>1420</v>
      </c>
      <c r="D193" s="287" t="s">
        <v>1421</v>
      </c>
      <c r="E193" s="287" t="s">
        <v>1372</v>
      </c>
    </row>
    <row r="194" spans="1:5">
      <c r="A194" s="288">
        <v>905</v>
      </c>
      <c r="B194" s="289" t="s">
        <v>194</v>
      </c>
      <c r="C194" s="287" t="s">
        <v>1420</v>
      </c>
      <c r="D194" s="287" t="s">
        <v>1421</v>
      </c>
      <c r="E194" s="287" t="s">
        <v>1372</v>
      </c>
    </row>
    <row r="195" spans="1:5">
      <c r="A195" s="288">
        <v>906</v>
      </c>
      <c r="B195" s="289" t="s">
        <v>195</v>
      </c>
      <c r="C195" s="287" t="s">
        <v>1420</v>
      </c>
      <c r="D195" s="287" t="s">
        <v>1421</v>
      </c>
      <c r="E195" s="287" t="s">
        <v>1372</v>
      </c>
    </row>
    <row r="196" spans="1:5">
      <c r="A196" s="288">
        <v>907</v>
      </c>
      <c r="B196" s="289" t="s">
        <v>196</v>
      </c>
      <c r="C196" s="287" t="s">
        <v>1420</v>
      </c>
      <c r="D196" s="287" t="s">
        <v>1421</v>
      </c>
      <c r="E196" s="287" t="s">
        <v>1372</v>
      </c>
    </row>
    <row r="197" spans="1:5">
      <c r="A197" s="288">
        <v>908</v>
      </c>
      <c r="B197" s="289" t="s">
        <v>197</v>
      </c>
      <c r="C197" s="287" t="s">
        <v>1420</v>
      </c>
      <c r="D197" s="287" t="s">
        <v>1421</v>
      </c>
      <c r="E197" s="287" t="s">
        <v>1372</v>
      </c>
    </row>
    <row r="198" spans="1:5">
      <c r="A198" s="288">
        <v>909</v>
      </c>
      <c r="B198" s="289" t="s">
        <v>198</v>
      </c>
      <c r="C198" s="287" t="s">
        <v>1420</v>
      </c>
      <c r="D198" s="287" t="s">
        <v>1421</v>
      </c>
      <c r="E198" s="287" t="s">
        <v>1372</v>
      </c>
    </row>
    <row r="199" spans="1:5">
      <c r="A199" s="288">
        <v>1101</v>
      </c>
      <c r="B199" s="289" t="s">
        <v>200</v>
      </c>
      <c r="C199" s="287" t="s">
        <v>1932</v>
      </c>
      <c r="D199" s="287" t="s">
        <v>1934</v>
      </c>
      <c r="E199" s="287" t="s">
        <v>1933</v>
      </c>
    </row>
    <row r="200" spans="1:5">
      <c r="A200" s="288">
        <v>1102</v>
      </c>
      <c r="B200" s="289" t="s">
        <v>201</v>
      </c>
      <c r="C200" s="287" t="s">
        <v>1932</v>
      </c>
      <c r="D200" s="287" t="s">
        <v>1934</v>
      </c>
      <c r="E200" s="287" t="s">
        <v>1933</v>
      </c>
    </row>
    <row r="201" spans="1:5">
      <c r="A201" s="288">
        <v>1103</v>
      </c>
      <c r="B201" s="289" t="s">
        <v>202</v>
      </c>
      <c r="C201" s="287" t="s">
        <v>1932</v>
      </c>
      <c r="D201" s="287" t="s">
        <v>1934</v>
      </c>
      <c r="E201" s="287" t="s">
        <v>1933</v>
      </c>
    </row>
    <row r="202" spans="1:5">
      <c r="A202" s="288">
        <v>1104</v>
      </c>
      <c r="B202" s="289" t="s">
        <v>203</v>
      </c>
      <c r="C202" s="287" t="s">
        <v>1932</v>
      </c>
      <c r="D202" s="287" t="s">
        <v>1934</v>
      </c>
      <c r="E202" s="287" t="s">
        <v>1933</v>
      </c>
    </row>
    <row r="203" spans="1:5">
      <c r="A203" s="288">
        <v>1105</v>
      </c>
      <c r="B203" s="289" t="s">
        <v>204</v>
      </c>
      <c r="C203" s="287" t="s">
        <v>1932</v>
      </c>
      <c r="D203" s="287" t="s">
        <v>1934</v>
      </c>
      <c r="E203" s="287" t="s">
        <v>1933</v>
      </c>
    </row>
    <row r="204" spans="1:5">
      <c r="A204" s="288">
        <v>1106</v>
      </c>
      <c r="B204" s="289" t="s">
        <v>205</v>
      </c>
      <c r="C204" s="287" t="s">
        <v>1932</v>
      </c>
      <c r="D204" s="287" t="s">
        <v>1934</v>
      </c>
      <c r="E204" s="287" t="s">
        <v>1933</v>
      </c>
    </row>
    <row r="205" spans="1:5">
      <c r="A205" s="288">
        <v>1107</v>
      </c>
      <c r="B205" s="289" t="s">
        <v>206</v>
      </c>
      <c r="C205" s="287" t="s">
        <v>1932</v>
      </c>
      <c r="D205" s="287" t="s">
        <v>1934</v>
      </c>
      <c r="E205" s="287" t="s">
        <v>1933</v>
      </c>
    </row>
    <row r="206" spans="1:5">
      <c r="A206" s="288">
        <v>1108</v>
      </c>
      <c r="B206" s="289" t="s">
        <v>207</v>
      </c>
      <c r="C206" s="287" t="s">
        <v>1932</v>
      </c>
      <c r="D206" s="287" t="s">
        <v>1934</v>
      </c>
      <c r="E206" s="287" t="s">
        <v>1933</v>
      </c>
    </row>
    <row r="207" spans="1:5">
      <c r="A207" s="288">
        <v>1109</v>
      </c>
      <c r="B207" s="289" t="s">
        <v>208</v>
      </c>
      <c r="C207" s="287" t="s">
        <v>1932</v>
      </c>
      <c r="D207" s="287" t="s">
        <v>1934</v>
      </c>
      <c r="E207" s="287" t="s">
        <v>1933</v>
      </c>
    </row>
    <row r="208" spans="1:5">
      <c r="A208" s="288">
        <v>1110</v>
      </c>
      <c r="B208" s="289" t="s">
        <v>209</v>
      </c>
      <c r="C208" s="287" t="s">
        <v>1932</v>
      </c>
      <c r="D208" s="287" t="s">
        <v>1934</v>
      </c>
      <c r="E208" s="287" t="s">
        <v>1933</v>
      </c>
    </row>
    <row r="209" spans="1:5">
      <c r="A209" s="288">
        <v>1111</v>
      </c>
      <c r="B209" s="289" t="s">
        <v>210</v>
      </c>
      <c r="C209" s="287" t="s">
        <v>1932</v>
      </c>
      <c r="D209" s="287" t="s">
        <v>1934</v>
      </c>
      <c r="E209" s="287" t="s">
        <v>1933</v>
      </c>
    </row>
    <row r="210" spans="1:5">
      <c r="A210" s="288">
        <v>1112</v>
      </c>
      <c r="B210" s="289" t="s">
        <v>211</v>
      </c>
      <c r="C210" s="287" t="s">
        <v>1932</v>
      </c>
      <c r="D210" s="287" t="s">
        <v>1934</v>
      </c>
      <c r="E210" s="287" t="s">
        <v>1933</v>
      </c>
    </row>
    <row r="211" spans="1:5">
      <c r="A211" s="288">
        <v>1113</v>
      </c>
      <c r="B211" s="289" t="s">
        <v>212</v>
      </c>
      <c r="C211" s="287" t="s">
        <v>1932</v>
      </c>
      <c r="D211" s="287" t="s">
        <v>1934</v>
      </c>
      <c r="E211" s="287" t="s">
        <v>1933</v>
      </c>
    </row>
    <row r="212" spans="1:5">
      <c r="A212" s="288">
        <v>1114</v>
      </c>
      <c r="B212" s="289" t="s">
        <v>1386</v>
      </c>
      <c r="C212" s="287" t="s">
        <v>1932</v>
      </c>
      <c r="D212" s="287" t="s">
        <v>1934</v>
      </c>
      <c r="E212" s="287" t="s">
        <v>1933</v>
      </c>
    </row>
    <row r="213" spans="1:5">
      <c r="A213" s="288">
        <v>1115</v>
      </c>
      <c r="B213" s="289" t="s">
        <v>213</v>
      </c>
      <c r="C213" s="287" t="s">
        <v>1932</v>
      </c>
      <c r="D213" s="287" t="s">
        <v>1934</v>
      </c>
      <c r="E213" s="287" t="s">
        <v>1933</v>
      </c>
    </row>
    <row r="214" spans="1:5">
      <c r="A214" s="288">
        <v>1116</v>
      </c>
      <c r="B214" s="289" t="s">
        <v>214</v>
      </c>
      <c r="C214" s="287" t="s">
        <v>1932</v>
      </c>
      <c r="D214" s="287" t="s">
        <v>1934</v>
      </c>
      <c r="E214" s="287" t="s">
        <v>1933</v>
      </c>
    </row>
    <row r="215" spans="1:5">
      <c r="A215" s="288">
        <v>1117</v>
      </c>
      <c r="B215" s="289" t="s">
        <v>215</v>
      </c>
      <c r="C215" s="287" t="s">
        <v>1932</v>
      </c>
      <c r="D215" s="287" t="s">
        <v>1934</v>
      </c>
      <c r="E215" s="287" t="s">
        <v>1933</v>
      </c>
    </row>
    <row r="216" spans="1:5">
      <c r="A216" s="288">
        <v>1118</v>
      </c>
      <c r="B216" s="289" t="s">
        <v>216</v>
      </c>
      <c r="C216" s="287" t="s">
        <v>1932</v>
      </c>
      <c r="D216" s="287" t="s">
        <v>1934</v>
      </c>
      <c r="E216" s="287" t="s">
        <v>1933</v>
      </c>
    </row>
    <row r="217" spans="1:5">
      <c r="A217" s="288">
        <v>1119</v>
      </c>
      <c r="B217" s="289" t="s">
        <v>217</v>
      </c>
      <c r="C217" s="287" t="s">
        <v>1932</v>
      </c>
      <c r="D217" s="287" t="s">
        <v>1934</v>
      </c>
      <c r="E217" s="287" t="s">
        <v>1933</v>
      </c>
    </row>
    <row r="218" spans="1:5">
      <c r="A218" s="288">
        <v>1120</v>
      </c>
      <c r="B218" s="289" t="s">
        <v>218</v>
      </c>
      <c r="C218" s="287" t="s">
        <v>1932</v>
      </c>
      <c r="D218" s="287" t="s">
        <v>1934</v>
      </c>
      <c r="E218" s="287" t="s">
        <v>1933</v>
      </c>
    </row>
    <row r="219" spans="1:5">
      <c r="A219" s="288">
        <v>1121</v>
      </c>
      <c r="B219" s="289" t="s">
        <v>219</v>
      </c>
      <c r="C219" s="287" t="s">
        <v>1932</v>
      </c>
      <c r="D219" s="287" t="s">
        <v>1934</v>
      </c>
      <c r="E219" s="287" t="s">
        <v>1933</v>
      </c>
    </row>
    <row r="220" spans="1:5">
      <c r="A220" s="288">
        <v>1122</v>
      </c>
      <c r="B220" s="289" t="s">
        <v>220</v>
      </c>
      <c r="C220" s="287" t="s">
        <v>1932</v>
      </c>
      <c r="D220" s="287" t="s">
        <v>1934</v>
      </c>
      <c r="E220" s="287" t="s">
        <v>1933</v>
      </c>
    </row>
    <row r="221" spans="1:5">
      <c r="A221" s="288">
        <v>1123</v>
      </c>
      <c r="B221" s="289" t="s">
        <v>221</v>
      </c>
      <c r="C221" s="287" t="s">
        <v>1932</v>
      </c>
      <c r="D221" s="287" t="s">
        <v>1934</v>
      </c>
      <c r="E221" s="287" t="s">
        <v>1933</v>
      </c>
    </row>
    <row r="222" spans="1:5">
      <c r="A222" s="288">
        <v>1124</v>
      </c>
      <c r="B222" s="289" t="s">
        <v>222</v>
      </c>
      <c r="C222" s="287" t="s">
        <v>1932</v>
      </c>
      <c r="D222" s="287" t="s">
        <v>1934</v>
      </c>
      <c r="E222" s="287" t="s">
        <v>1933</v>
      </c>
    </row>
    <row r="223" spans="1:5">
      <c r="A223" s="288">
        <v>1125</v>
      </c>
      <c r="B223" s="289" t="s">
        <v>223</v>
      </c>
      <c r="C223" s="287" t="s">
        <v>1932</v>
      </c>
      <c r="D223" s="287" t="s">
        <v>1934</v>
      </c>
      <c r="E223" s="287" t="s">
        <v>1933</v>
      </c>
    </row>
    <row r="224" spans="1:5">
      <c r="A224" s="288">
        <v>1126</v>
      </c>
      <c r="B224" s="289" t="s">
        <v>224</v>
      </c>
      <c r="C224" s="287" t="s">
        <v>1932</v>
      </c>
      <c r="D224" s="287" t="s">
        <v>1934</v>
      </c>
      <c r="E224" s="287" t="s">
        <v>1933</v>
      </c>
    </row>
    <row r="225" spans="1:5">
      <c r="A225" s="288">
        <v>1127</v>
      </c>
      <c r="B225" s="289" t="s">
        <v>225</v>
      </c>
      <c r="C225" s="287" t="s">
        <v>1932</v>
      </c>
      <c r="D225" s="287" t="s">
        <v>1934</v>
      </c>
      <c r="E225" s="287" t="s">
        <v>1933</v>
      </c>
    </row>
    <row r="226" spans="1:5">
      <c r="A226" s="288">
        <v>1128</v>
      </c>
      <c r="B226" s="289" t="s">
        <v>226</v>
      </c>
      <c r="C226" s="287" t="s">
        <v>1932</v>
      </c>
      <c r="D226" s="287" t="s">
        <v>1934</v>
      </c>
      <c r="E226" s="287" t="s">
        <v>1933</v>
      </c>
    </row>
    <row r="227" spans="1:5">
      <c r="A227" s="288">
        <v>1129</v>
      </c>
      <c r="B227" s="289" t="s">
        <v>227</v>
      </c>
      <c r="C227" s="287" t="s">
        <v>1932</v>
      </c>
      <c r="D227" s="287" t="s">
        <v>1934</v>
      </c>
      <c r="E227" s="287" t="s">
        <v>1933</v>
      </c>
    </row>
    <row r="228" spans="1:5">
      <c r="A228" s="288">
        <v>1201</v>
      </c>
      <c r="B228" s="289" t="s">
        <v>228</v>
      </c>
      <c r="C228" s="287" t="s">
        <v>1932</v>
      </c>
      <c r="D228" s="287" t="s">
        <v>1934</v>
      </c>
      <c r="E228" s="287" t="s">
        <v>1933</v>
      </c>
    </row>
    <row r="229" spans="1:5">
      <c r="A229" s="288">
        <v>1202</v>
      </c>
      <c r="B229" s="289" t="s">
        <v>229</v>
      </c>
      <c r="C229" s="287" t="s">
        <v>1932</v>
      </c>
      <c r="D229" s="287" t="s">
        <v>1934</v>
      </c>
      <c r="E229" s="287" t="s">
        <v>1933</v>
      </c>
    </row>
    <row r="230" spans="1:5">
      <c r="A230" s="288">
        <v>1203</v>
      </c>
      <c r="B230" s="289" t="s">
        <v>230</v>
      </c>
      <c r="C230" s="287" t="s">
        <v>1932</v>
      </c>
      <c r="D230" s="287" t="s">
        <v>1934</v>
      </c>
      <c r="E230" s="287" t="s">
        <v>1933</v>
      </c>
    </row>
    <row r="231" spans="1:5">
      <c r="A231" s="288">
        <v>1204</v>
      </c>
      <c r="B231" s="289" t="s">
        <v>231</v>
      </c>
      <c r="C231" s="287" t="s">
        <v>1932</v>
      </c>
      <c r="D231" s="287" t="s">
        <v>1934</v>
      </c>
      <c r="E231" s="287" t="s">
        <v>1933</v>
      </c>
    </row>
    <row r="232" spans="1:5">
      <c r="A232" s="288">
        <v>1205</v>
      </c>
      <c r="B232" s="289" t="s">
        <v>232</v>
      </c>
      <c r="C232" s="287" t="s">
        <v>1932</v>
      </c>
      <c r="D232" s="287" t="s">
        <v>1934</v>
      </c>
      <c r="E232" s="287" t="s">
        <v>1933</v>
      </c>
    </row>
    <row r="233" spans="1:5">
      <c r="A233" s="288">
        <v>1206</v>
      </c>
      <c r="B233" s="289" t="s">
        <v>233</v>
      </c>
      <c r="C233" s="287" t="s">
        <v>1932</v>
      </c>
      <c r="D233" s="287" t="s">
        <v>1934</v>
      </c>
      <c r="E233" s="287" t="s">
        <v>1933</v>
      </c>
    </row>
    <row r="234" spans="1:5">
      <c r="A234" s="288">
        <v>1207</v>
      </c>
      <c r="B234" s="289" t="s">
        <v>234</v>
      </c>
      <c r="C234" s="287" t="s">
        <v>1932</v>
      </c>
      <c r="D234" s="287" t="s">
        <v>1934</v>
      </c>
      <c r="E234" s="287" t="s">
        <v>1933</v>
      </c>
    </row>
    <row r="235" spans="1:5">
      <c r="A235" s="288">
        <v>1208</v>
      </c>
      <c r="B235" s="289" t="s">
        <v>235</v>
      </c>
      <c r="C235" s="287" t="s">
        <v>1932</v>
      </c>
      <c r="D235" s="287" t="s">
        <v>1934</v>
      </c>
      <c r="E235" s="287" t="s">
        <v>1933</v>
      </c>
    </row>
    <row r="236" spans="1:5">
      <c r="A236" s="288">
        <v>1209</v>
      </c>
      <c r="B236" s="289" t="s">
        <v>236</v>
      </c>
      <c r="C236" s="287" t="s">
        <v>1932</v>
      </c>
      <c r="D236" s="287" t="s">
        <v>1934</v>
      </c>
      <c r="E236" s="287" t="s">
        <v>1933</v>
      </c>
    </row>
    <row r="237" spans="1:5">
      <c r="A237" s="288">
        <v>1210</v>
      </c>
      <c r="B237" s="289" t="s">
        <v>237</v>
      </c>
      <c r="C237" s="287" t="s">
        <v>1932</v>
      </c>
      <c r="D237" s="287" t="s">
        <v>1934</v>
      </c>
      <c r="E237" s="287" t="s">
        <v>1933</v>
      </c>
    </row>
    <row r="238" spans="1:5">
      <c r="A238" s="288">
        <v>1211</v>
      </c>
      <c r="B238" s="289" t="s">
        <v>238</v>
      </c>
      <c r="C238" s="287" t="s">
        <v>1932</v>
      </c>
      <c r="D238" s="287" t="s">
        <v>1934</v>
      </c>
      <c r="E238" s="287" t="s">
        <v>1933</v>
      </c>
    </row>
    <row r="239" spans="1:5">
      <c r="A239" s="288">
        <v>1212</v>
      </c>
      <c r="B239" s="289" t="s">
        <v>239</v>
      </c>
      <c r="C239" s="287" t="s">
        <v>1932</v>
      </c>
      <c r="D239" s="287" t="s">
        <v>1934</v>
      </c>
      <c r="E239" s="287" t="s">
        <v>1933</v>
      </c>
    </row>
    <row r="240" spans="1:5">
      <c r="A240" s="288">
        <v>1213</v>
      </c>
      <c r="B240" s="289" t="s">
        <v>240</v>
      </c>
      <c r="C240" s="287" t="s">
        <v>1932</v>
      </c>
      <c r="D240" s="287" t="s">
        <v>1934</v>
      </c>
      <c r="E240" s="287" t="s">
        <v>1933</v>
      </c>
    </row>
    <row r="241" spans="1:5">
      <c r="A241" s="288">
        <v>1214</v>
      </c>
      <c r="B241" s="289" t="s">
        <v>241</v>
      </c>
      <c r="C241" s="287" t="s">
        <v>1932</v>
      </c>
      <c r="D241" s="287" t="s">
        <v>1934</v>
      </c>
      <c r="E241" s="287" t="s">
        <v>1933</v>
      </c>
    </row>
    <row r="242" spans="1:5">
      <c r="A242" s="288">
        <v>1215</v>
      </c>
      <c r="B242" s="289" t="s">
        <v>242</v>
      </c>
      <c r="C242" s="287" t="s">
        <v>1932</v>
      </c>
      <c r="D242" s="287" t="s">
        <v>1934</v>
      </c>
      <c r="E242" s="287" t="s">
        <v>1933</v>
      </c>
    </row>
    <row r="243" spans="1:5">
      <c r="A243" s="288">
        <v>1216</v>
      </c>
      <c r="B243" s="289" t="s">
        <v>243</v>
      </c>
      <c r="C243" s="287" t="s">
        <v>1932</v>
      </c>
      <c r="D243" s="287" t="s">
        <v>1934</v>
      </c>
      <c r="E243" s="287" t="s">
        <v>1933</v>
      </c>
    </row>
    <row r="244" spans="1:5">
      <c r="A244" s="288">
        <v>1217</v>
      </c>
      <c r="B244" s="289" t="s">
        <v>244</v>
      </c>
      <c r="C244" s="287" t="s">
        <v>1932</v>
      </c>
      <c r="D244" s="287" t="s">
        <v>1934</v>
      </c>
      <c r="E244" s="287" t="s">
        <v>1933</v>
      </c>
    </row>
    <row r="245" spans="1:5">
      <c r="A245" s="288">
        <v>1218</v>
      </c>
      <c r="B245" s="289" t="s">
        <v>245</v>
      </c>
      <c r="C245" s="287" t="s">
        <v>1932</v>
      </c>
      <c r="D245" s="287" t="s">
        <v>1934</v>
      </c>
      <c r="E245" s="287" t="s">
        <v>1933</v>
      </c>
    </row>
    <row r="246" spans="1:5">
      <c r="A246" s="288">
        <v>1219</v>
      </c>
      <c r="B246" s="289" t="s">
        <v>246</v>
      </c>
      <c r="C246" s="287" t="s">
        <v>1932</v>
      </c>
      <c r="D246" s="287" t="s">
        <v>1934</v>
      </c>
      <c r="E246" s="287" t="s">
        <v>1933</v>
      </c>
    </row>
    <row r="247" spans="1:5">
      <c r="A247" s="288">
        <v>1220</v>
      </c>
      <c r="B247" s="289" t="s">
        <v>247</v>
      </c>
      <c r="C247" s="287" t="s">
        <v>1932</v>
      </c>
      <c r="D247" s="287" t="s">
        <v>1934</v>
      </c>
      <c r="E247" s="287" t="s">
        <v>1933</v>
      </c>
    </row>
    <row r="248" spans="1:5">
      <c r="A248" s="288">
        <v>1221</v>
      </c>
      <c r="B248" s="289" t="s">
        <v>248</v>
      </c>
      <c r="C248" s="287" t="s">
        <v>1932</v>
      </c>
      <c r="D248" s="287" t="s">
        <v>1934</v>
      </c>
      <c r="E248" s="287" t="s">
        <v>1933</v>
      </c>
    </row>
    <row r="249" spans="1:5">
      <c r="A249" s="288">
        <v>1222</v>
      </c>
      <c r="B249" s="289" t="s">
        <v>249</v>
      </c>
      <c r="C249" s="287" t="s">
        <v>1932</v>
      </c>
      <c r="D249" s="287" t="s">
        <v>1934</v>
      </c>
      <c r="E249" s="287" t="s">
        <v>1933</v>
      </c>
    </row>
    <row r="250" spans="1:5">
      <c r="A250" s="288">
        <v>1223</v>
      </c>
      <c r="B250" s="289" t="s">
        <v>250</v>
      </c>
      <c r="C250" s="287" t="s">
        <v>1932</v>
      </c>
      <c r="D250" s="287" t="s">
        <v>1934</v>
      </c>
      <c r="E250" s="287" t="s">
        <v>1933</v>
      </c>
    </row>
    <row r="251" spans="1:5">
      <c r="A251" s="288">
        <v>1224</v>
      </c>
      <c r="B251" s="289" t="s">
        <v>251</v>
      </c>
      <c r="C251" s="287" t="s">
        <v>1932</v>
      </c>
      <c r="D251" s="287" t="s">
        <v>1934</v>
      </c>
      <c r="E251" s="287" t="s">
        <v>1933</v>
      </c>
    </row>
    <row r="252" spans="1:5">
      <c r="A252" s="288">
        <v>1225</v>
      </c>
      <c r="B252" s="289" t="s">
        <v>252</v>
      </c>
      <c r="C252" s="287" t="s">
        <v>1932</v>
      </c>
      <c r="D252" s="287" t="s">
        <v>1934</v>
      </c>
      <c r="E252" s="287" t="s">
        <v>1933</v>
      </c>
    </row>
    <row r="253" spans="1:5">
      <c r="A253" s="288">
        <v>1226</v>
      </c>
      <c r="B253" s="289" t="s">
        <v>253</v>
      </c>
      <c r="C253" s="287" t="s">
        <v>1932</v>
      </c>
      <c r="D253" s="287" t="s">
        <v>1934</v>
      </c>
      <c r="E253" s="287" t="s">
        <v>1933</v>
      </c>
    </row>
    <row r="254" spans="1:5">
      <c r="A254" s="288">
        <v>1227</v>
      </c>
      <c r="B254" s="289" t="s">
        <v>254</v>
      </c>
      <c r="C254" s="287" t="s">
        <v>1932</v>
      </c>
      <c r="D254" s="287" t="s">
        <v>1934</v>
      </c>
      <c r="E254" s="287" t="s">
        <v>1933</v>
      </c>
    </row>
    <row r="255" spans="1:5">
      <c r="A255" s="288">
        <v>1228</v>
      </c>
      <c r="B255" s="289" t="s">
        <v>255</v>
      </c>
      <c r="C255" s="287" t="s">
        <v>1932</v>
      </c>
      <c r="D255" s="287" t="s">
        <v>1934</v>
      </c>
      <c r="E255" s="287" t="s">
        <v>1933</v>
      </c>
    </row>
    <row r="256" spans="1:5">
      <c r="A256" s="288">
        <v>1229</v>
      </c>
      <c r="B256" s="289" t="s">
        <v>256</v>
      </c>
      <c r="C256" s="287" t="s">
        <v>1932</v>
      </c>
      <c r="D256" s="287" t="s">
        <v>1934</v>
      </c>
      <c r="E256" s="287" t="s">
        <v>1933</v>
      </c>
    </row>
    <row r="257" spans="1:5">
      <c r="A257" s="288">
        <v>1230</v>
      </c>
      <c r="B257" s="289" t="s">
        <v>257</v>
      </c>
      <c r="C257" s="287" t="s">
        <v>1932</v>
      </c>
      <c r="D257" s="287" t="s">
        <v>1934</v>
      </c>
      <c r="E257" s="287" t="s">
        <v>1933</v>
      </c>
    </row>
    <row r="258" spans="1:5">
      <c r="A258" s="288">
        <v>1231</v>
      </c>
      <c r="B258" s="289" t="s">
        <v>258</v>
      </c>
      <c r="C258" s="287" t="s">
        <v>1932</v>
      </c>
      <c r="D258" s="287" t="s">
        <v>1934</v>
      </c>
      <c r="E258" s="287" t="s">
        <v>1933</v>
      </c>
    </row>
    <row r="259" spans="1:5">
      <c r="A259" s="288">
        <v>1232</v>
      </c>
      <c r="B259" s="289" t="s">
        <v>259</v>
      </c>
      <c r="C259" s="287" t="s">
        <v>1932</v>
      </c>
      <c r="D259" s="287" t="s">
        <v>1934</v>
      </c>
      <c r="E259" s="287" t="s">
        <v>1933</v>
      </c>
    </row>
    <row r="260" spans="1:5">
      <c r="A260" s="288">
        <v>1233</v>
      </c>
      <c r="B260" s="289" t="s">
        <v>260</v>
      </c>
      <c r="C260" s="287" t="s">
        <v>1932</v>
      </c>
      <c r="D260" s="287" t="s">
        <v>1934</v>
      </c>
      <c r="E260" s="287" t="s">
        <v>1933</v>
      </c>
    </row>
    <row r="261" spans="1:5">
      <c r="A261" s="288">
        <v>1234</v>
      </c>
      <c r="B261" s="289" t="s">
        <v>261</v>
      </c>
      <c r="C261" s="287" t="s">
        <v>1932</v>
      </c>
      <c r="D261" s="287" t="s">
        <v>1934</v>
      </c>
      <c r="E261" s="287" t="s">
        <v>1933</v>
      </c>
    </row>
    <row r="262" spans="1:5">
      <c r="A262" s="288">
        <v>1235</v>
      </c>
      <c r="B262" s="289" t="s">
        <v>262</v>
      </c>
      <c r="C262" s="287" t="s">
        <v>1932</v>
      </c>
      <c r="D262" s="287" t="s">
        <v>1934</v>
      </c>
      <c r="E262" s="287" t="s">
        <v>1933</v>
      </c>
    </row>
    <row r="263" spans="1:5">
      <c r="A263" s="288">
        <v>1236</v>
      </c>
      <c r="B263" s="289" t="s">
        <v>263</v>
      </c>
      <c r="C263" s="287" t="s">
        <v>1932</v>
      </c>
      <c r="D263" s="287" t="s">
        <v>1934</v>
      </c>
      <c r="E263" s="287" t="s">
        <v>1933</v>
      </c>
    </row>
    <row r="264" spans="1:5">
      <c r="A264" s="288">
        <v>1237</v>
      </c>
      <c r="B264" s="289" t="s">
        <v>264</v>
      </c>
      <c r="C264" s="287" t="s">
        <v>1932</v>
      </c>
      <c r="D264" s="287" t="s">
        <v>1934</v>
      </c>
      <c r="E264" s="287" t="s">
        <v>1933</v>
      </c>
    </row>
    <row r="265" spans="1:5">
      <c r="A265" s="288">
        <v>1238</v>
      </c>
      <c r="B265" s="289" t="s">
        <v>265</v>
      </c>
      <c r="C265" s="287" t="s">
        <v>1932</v>
      </c>
      <c r="D265" s="287" t="s">
        <v>1934</v>
      </c>
      <c r="E265" s="287" t="s">
        <v>1933</v>
      </c>
    </row>
    <row r="266" spans="1:5">
      <c r="A266" s="288">
        <v>1239</v>
      </c>
      <c r="B266" s="289" t="s">
        <v>266</v>
      </c>
      <c r="C266" s="287" t="s">
        <v>1932</v>
      </c>
      <c r="D266" s="287" t="s">
        <v>1934</v>
      </c>
      <c r="E266" s="287" t="s">
        <v>1933</v>
      </c>
    </row>
    <row r="267" spans="1:5">
      <c r="A267" s="288">
        <v>1240</v>
      </c>
      <c r="B267" s="289" t="s">
        <v>267</v>
      </c>
      <c r="C267" s="287" t="s">
        <v>1932</v>
      </c>
      <c r="D267" s="287" t="s">
        <v>1934</v>
      </c>
      <c r="E267" s="287" t="s">
        <v>1933</v>
      </c>
    </row>
    <row r="268" spans="1:5">
      <c r="A268" s="288">
        <v>1241</v>
      </c>
      <c r="B268" s="289" t="s">
        <v>268</v>
      </c>
      <c r="C268" s="287" t="s">
        <v>1932</v>
      </c>
      <c r="D268" s="287" t="s">
        <v>1934</v>
      </c>
      <c r="E268" s="287" t="s">
        <v>1933</v>
      </c>
    </row>
    <row r="269" spans="1:5">
      <c r="A269" s="288">
        <v>1242</v>
      </c>
      <c r="B269" s="289" t="s">
        <v>269</v>
      </c>
      <c r="C269" s="287" t="s">
        <v>1932</v>
      </c>
      <c r="D269" s="287" t="s">
        <v>1934</v>
      </c>
      <c r="E269" s="287" t="s">
        <v>1933</v>
      </c>
    </row>
    <row r="270" spans="1:5">
      <c r="A270" s="288">
        <v>1243</v>
      </c>
      <c r="B270" s="289" t="s">
        <v>270</v>
      </c>
      <c r="C270" s="287" t="s">
        <v>1932</v>
      </c>
      <c r="D270" s="287" t="s">
        <v>1934</v>
      </c>
      <c r="E270" s="287" t="s">
        <v>1933</v>
      </c>
    </row>
    <row r="271" spans="1:5">
      <c r="A271" s="288">
        <v>1244</v>
      </c>
      <c r="B271" s="289" t="s">
        <v>271</v>
      </c>
      <c r="C271" s="287" t="s">
        <v>1932</v>
      </c>
      <c r="D271" s="287" t="s">
        <v>1934</v>
      </c>
      <c r="E271" s="287" t="s">
        <v>1933</v>
      </c>
    </row>
    <row r="272" spans="1:5">
      <c r="A272" s="288">
        <v>1245</v>
      </c>
      <c r="B272" s="289" t="s">
        <v>272</v>
      </c>
      <c r="C272" s="287" t="s">
        <v>1932</v>
      </c>
      <c r="D272" s="287" t="s">
        <v>1934</v>
      </c>
      <c r="E272" s="287" t="s">
        <v>1933</v>
      </c>
    </row>
    <row r="273" spans="1:5">
      <c r="A273" s="288">
        <v>1246</v>
      </c>
      <c r="B273" s="289" t="s">
        <v>273</v>
      </c>
      <c r="C273" s="287" t="s">
        <v>1932</v>
      </c>
      <c r="D273" s="287" t="s">
        <v>1934</v>
      </c>
      <c r="E273" s="287" t="s">
        <v>1933</v>
      </c>
    </row>
    <row r="274" spans="1:5">
      <c r="A274" s="288">
        <v>1247</v>
      </c>
      <c r="B274" s="289" t="s">
        <v>274</v>
      </c>
      <c r="C274" s="287" t="s">
        <v>1932</v>
      </c>
      <c r="D274" s="287" t="s">
        <v>1934</v>
      </c>
      <c r="E274" s="287" t="s">
        <v>1933</v>
      </c>
    </row>
    <row r="275" spans="1:5">
      <c r="A275" s="288">
        <v>1248</v>
      </c>
      <c r="B275" s="289" t="s">
        <v>275</v>
      </c>
      <c r="C275" s="287" t="s">
        <v>1932</v>
      </c>
      <c r="D275" s="287" t="s">
        <v>1934</v>
      </c>
      <c r="E275" s="287" t="s">
        <v>1933</v>
      </c>
    </row>
    <row r="276" spans="1:5">
      <c r="A276" s="288">
        <v>1249</v>
      </c>
      <c r="B276" s="289" t="s">
        <v>276</v>
      </c>
      <c r="C276" s="287" t="s">
        <v>1932</v>
      </c>
      <c r="D276" s="287" t="s">
        <v>1934</v>
      </c>
      <c r="E276" s="287" t="s">
        <v>1933</v>
      </c>
    </row>
    <row r="277" spans="1:5">
      <c r="A277" s="288">
        <v>1250</v>
      </c>
      <c r="B277" s="289" t="s">
        <v>277</v>
      </c>
      <c r="C277" s="287" t="s">
        <v>1932</v>
      </c>
      <c r="D277" s="287" t="s">
        <v>1934</v>
      </c>
      <c r="E277" s="287" t="s">
        <v>1933</v>
      </c>
    </row>
    <row r="278" spans="1:5">
      <c r="A278" s="288">
        <v>1251</v>
      </c>
      <c r="B278" s="289" t="s">
        <v>278</v>
      </c>
      <c r="C278" s="287" t="s">
        <v>1932</v>
      </c>
      <c r="D278" s="287" t="s">
        <v>1934</v>
      </c>
      <c r="E278" s="287" t="s">
        <v>1933</v>
      </c>
    </row>
    <row r="279" spans="1:5">
      <c r="A279" s="288">
        <v>1252</v>
      </c>
      <c r="B279" s="289" t="s">
        <v>279</v>
      </c>
      <c r="C279" s="287" t="s">
        <v>1932</v>
      </c>
      <c r="D279" s="287" t="s">
        <v>1934</v>
      </c>
      <c r="E279" s="287" t="s">
        <v>1933</v>
      </c>
    </row>
    <row r="280" spans="1:5">
      <c r="A280" s="288">
        <v>1253</v>
      </c>
      <c r="B280" s="289" t="s">
        <v>280</v>
      </c>
      <c r="C280" s="287" t="s">
        <v>1932</v>
      </c>
      <c r="D280" s="287" t="s">
        <v>1934</v>
      </c>
      <c r="E280" s="287" t="s">
        <v>1933</v>
      </c>
    </row>
    <row r="281" spans="1:5">
      <c r="A281" s="288">
        <v>1254</v>
      </c>
      <c r="B281" s="289" t="s">
        <v>281</v>
      </c>
      <c r="C281" s="287" t="s">
        <v>1932</v>
      </c>
      <c r="D281" s="287" t="s">
        <v>1934</v>
      </c>
      <c r="E281" s="287" t="s">
        <v>1933</v>
      </c>
    </row>
    <row r="282" spans="1:5">
      <c r="A282" s="288">
        <v>1255</v>
      </c>
      <c r="B282" s="289" t="s">
        <v>282</v>
      </c>
      <c r="C282" s="287" t="s">
        <v>1932</v>
      </c>
      <c r="D282" s="287" t="s">
        <v>1934</v>
      </c>
      <c r="E282" s="287" t="s">
        <v>1933</v>
      </c>
    </row>
    <row r="283" spans="1:5">
      <c r="A283" s="288">
        <v>1256</v>
      </c>
      <c r="B283" s="289" t="s">
        <v>283</v>
      </c>
      <c r="C283" s="287" t="s">
        <v>1932</v>
      </c>
      <c r="D283" s="287" t="s">
        <v>1934</v>
      </c>
      <c r="E283" s="287" t="s">
        <v>1933</v>
      </c>
    </row>
    <row r="284" spans="1:5">
      <c r="A284" s="288">
        <v>1257</v>
      </c>
      <c r="B284" s="289" t="s">
        <v>284</v>
      </c>
      <c r="C284" s="287" t="s">
        <v>1932</v>
      </c>
      <c r="D284" s="287" t="s">
        <v>1934</v>
      </c>
      <c r="E284" s="287" t="s">
        <v>1933</v>
      </c>
    </row>
    <row r="285" spans="1:5">
      <c r="A285" s="288">
        <v>1258</v>
      </c>
      <c r="B285" s="289" t="s">
        <v>285</v>
      </c>
      <c r="C285" s="287" t="s">
        <v>1932</v>
      </c>
      <c r="D285" s="287" t="s">
        <v>1934</v>
      </c>
      <c r="E285" s="287" t="s">
        <v>1933</v>
      </c>
    </row>
    <row r="286" spans="1:5">
      <c r="A286" s="288">
        <v>1259</v>
      </c>
      <c r="B286" s="289" t="s">
        <v>286</v>
      </c>
      <c r="C286" s="287" t="s">
        <v>1932</v>
      </c>
      <c r="D286" s="287" t="s">
        <v>1934</v>
      </c>
      <c r="E286" s="287" t="s">
        <v>1933</v>
      </c>
    </row>
    <row r="287" spans="1:5">
      <c r="A287" s="288">
        <v>1260</v>
      </c>
      <c r="B287" s="289" t="s">
        <v>287</v>
      </c>
      <c r="C287" s="287" t="s">
        <v>1932</v>
      </c>
      <c r="D287" s="287" t="s">
        <v>1934</v>
      </c>
      <c r="E287" s="287" t="s">
        <v>1933</v>
      </c>
    </row>
    <row r="288" spans="1:5">
      <c r="A288" s="288">
        <v>1261</v>
      </c>
      <c r="B288" s="289" t="s">
        <v>288</v>
      </c>
      <c r="C288" s="287" t="s">
        <v>1932</v>
      </c>
      <c r="D288" s="287" t="s">
        <v>1934</v>
      </c>
      <c r="E288" s="287" t="s">
        <v>1933</v>
      </c>
    </row>
    <row r="289" spans="1:5">
      <c r="A289" s="288">
        <v>1262</v>
      </c>
      <c r="B289" s="289" t="s">
        <v>289</v>
      </c>
      <c r="C289" s="287" t="s">
        <v>1932</v>
      </c>
      <c r="D289" s="287" t="s">
        <v>1934</v>
      </c>
      <c r="E289" s="287" t="s">
        <v>1933</v>
      </c>
    </row>
    <row r="290" spans="1:5">
      <c r="A290" s="288">
        <v>1263</v>
      </c>
      <c r="B290" s="289" t="s">
        <v>290</v>
      </c>
      <c r="C290" s="287" t="s">
        <v>1932</v>
      </c>
      <c r="D290" s="287" t="s">
        <v>1934</v>
      </c>
      <c r="E290" s="287" t="s">
        <v>1933</v>
      </c>
    </row>
    <row r="291" spans="1:5">
      <c r="A291" s="288">
        <v>1264</v>
      </c>
      <c r="B291" s="289" t="s">
        <v>291</v>
      </c>
      <c r="C291" s="287" t="s">
        <v>1932</v>
      </c>
      <c r="D291" s="287" t="s">
        <v>1934</v>
      </c>
      <c r="E291" s="287" t="s">
        <v>1933</v>
      </c>
    </row>
    <row r="292" spans="1:5">
      <c r="A292" s="288">
        <v>1265</v>
      </c>
      <c r="B292" s="289" t="s">
        <v>292</v>
      </c>
      <c r="C292" s="287" t="s">
        <v>1932</v>
      </c>
      <c r="D292" s="287" t="s">
        <v>1934</v>
      </c>
      <c r="E292" s="287" t="s">
        <v>1933</v>
      </c>
    </row>
    <row r="293" spans="1:5">
      <c r="A293" s="288">
        <v>1266</v>
      </c>
      <c r="B293" s="289" t="s">
        <v>293</v>
      </c>
      <c r="C293" s="287" t="s">
        <v>1932</v>
      </c>
      <c r="D293" s="287" t="s">
        <v>1934</v>
      </c>
      <c r="E293" s="287" t="s">
        <v>1933</v>
      </c>
    </row>
    <row r="294" spans="1:5">
      <c r="A294" s="288">
        <v>1267</v>
      </c>
      <c r="B294" s="289" t="s">
        <v>294</v>
      </c>
      <c r="C294" s="287" t="s">
        <v>1932</v>
      </c>
      <c r="D294" s="287" t="s">
        <v>1934</v>
      </c>
      <c r="E294" s="287" t="s">
        <v>1933</v>
      </c>
    </row>
    <row r="295" spans="1:5">
      <c r="A295" s="288">
        <v>1268</v>
      </c>
      <c r="B295" s="289" t="s">
        <v>295</v>
      </c>
      <c r="C295" s="287" t="s">
        <v>1932</v>
      </c>
      <c r="D295" s="287" t="s">
        <v>1934</v>
      </c>
      <c r="E295" s="287" t="s">
        <v>1933</v>
      </c>
    </row>
    <row r="296" spans="1:5">
      <c r="A296" s="288">
        <v>1269</v>
      </c>
      <c r="B296" s="289" t="s">
        <v>296</v>
      </c>
      <c r="C296" s="287" t="s">
        <v>1932</v>
      </c>
      <c r="D296" s="287" t="s">
        <v>1934</v>
      </c>
      <c r="E296" s="287" t="s">
        <v>1933</v>
      </c>
    </row>
    <row r="297" spans="1:5">
      <c r="A297" s="288">
        <v>1270</v>
      </c>
      <c r="B297" s="289" t="s">
        <v>297</v>
      </c>
      <c r="C297" s="287" t="s">
        <v>1932</v>
      </c>
      <c r="D297" s="287" t="s">
        <v>1934</v>
      </c>
      <c r="E297" s="287" t="s">
        <v>1933</v>
      </c>
    </row>
    <row r="298" spans="1:5">
      <c r="A298" s="288">
        <v>1271</v>
      </c>
      <c r="B298" s="289" t="s">
        <v>298</v>
      </c>
      <c r="C298" s="287" t="s">
        <v>1932</v>
      </c>
      <c r="D298" s="287" t="s">
        <v>1934</v>
      </c>
      <c r="E298" s="287" t="s">
        <v>1933</v>
      </c>
    </row>
    <row r="299" spans="1:5">
      <c r="A299" s="288">
        <v>1272</v>
      </c>
      <c r="B299" s="289" t="s">
        <v>299</v>
      </c>
      <c r="C299" s="287" t="s">
        <v>1932</v>
      </c>
      <c r="D299" s="287" t="s">
        <v>1934</v>
      </c>
      <c r="E299" s="287" t="s">
        <v>1933</v>
      </c>
    </row>
    <row r="300" spans="1:5">
      <c r="A300" s="288">
        <v>1273</v>
      </c>
      <c r="B300" s="289" t="s">
        <v>300</v>
      </c>
      <c r="C300" s="287" t="s">
        <v>1932</v>
      </c>
      <c r="D300" s="287" t="s">
        <v>1934</v>
      </c>
      <c r="E300" s="287" t="s">
        <v>1933</v>
      </c>
    </row>
    <row r="301" spans="1:5">
      <c r="A301" s="288">
        <v>1274</v>
      </c>
      <c r="B301" s="289" t="s">
        <v>301</v>
      </c>
      <c r="C301" s="287" t="s">
        <v>1932</v>
      </c>
      <c r="D301" s="287" t="s">
        <v>1934</v>
      </c>
      <c r="E301" s="287" t="s">
        <v>1933</v>
      </c>
    </row>
    <row r="302" spans="1:5">
      <c r="A302" s="288">
        <v>1275</v>
      </c>
      <c r="B302" s="289" t="s">
        <v>302</v>
      </c>
      <c r="C302" s="287" t="s">
        <v>1932</v>
      </c>
      <c r="D302" s="287" t="s">
        <v>1934</v>
      </c>
      <c r="E302" s="287" t="s">
        <v>1933</v>
      </c>
    </row>
    <row r="303" spans="1:5">
      <c r="A303" s="288">
        <v>1276</v>
      </c>
      <c r="B303" s="289" t="s">
        <v>303</v>
      </c>
      <c r="C303" s="287" t="s">
        <v>1932</v>
      </c>
      <c r="D303" s="287" t="s">
        <v>1934</v>
      </c>
      <c r="E303" s="287" t="s">
        <v>1933</v>
      </c>
    </row>
    <row r="304" spans="1:5">
      <c r="A304" s="288">
        <v>1277</v>
      </c>
      <c r="B304" s="289" t="s">
        <v>304</v>
      </c>
      <c r="C304" s="287" t="s">
        <v>1932</v>
      </c>
      <c r="D304" s="287" t="s">
        <v>1934</v>
      </c>
      <c r="E304" s="287" t="s">
        <v>1933</v>
      </c>
    </row>
    <row r="305" spans="1:5">
      <c r="A305" s="288">
        <v>1278</v>
      </c>
      <c r="B305" s="289" t="s">
        <v>305</v>
      </c>
      <c r="C305" s="287" t="s">
        <v>1932</v>
      </c>
      <c r="D305" s="287" t="s">
        <v>1934</v>
      </c>
      <c r="E305" s="287" t="s">
        <v>1933</v>
      </c>
    </row>
    <row r="306" spans="1:5">
      <c r="A306" s="288">
        <v>1279</v>
      </c>
      <c r="B306" s="289" t="s">
        <v>306</v>
      </c>
      <c r="C306" s="287" t="s">
        <v>1932</v>
      </c>
      <c r="D306" s="287" t="s">
        <v>1934</v>
      </c>
      <c r="E306" s="287" t="s">
        <v>1933</v>
      </c>
    </row>
    <row r="307" spans="1:5">
      <c r="A307" s="288">
        <v>1280</v>
      </c>
      <c r="B307" s="289" t="s">
        <v>307</v>
      </c>
      <c r="C307" s="287" t="s">
        <v>1932</v>
      </c>
      <c r="D307" s="287" t="s">
        <v>1934</v>
      </c>
      <c r="E307" s="287" t="s">
        <v>1933</v>
      </c>
    </row>
    <row r="308" spans="1:5">
      <c r="A308" s="288">
        <v>1281</v>
      </c>
      <c r="B308" s="289" t="s">
        <v>308</v>
      </c>
      <c r="C308" s="287" t="s">
        <v>1932</v>
      </c>
      <c r="D308" s="287" t="s">
        <v>1934</v>
      </c>
      <c r="E308" s="287" t="s">
        <v>1933</v>
      </c>
    </row>
    <row r="309" spans="1:5">
      <c r="A309" s="288">
        <v>1282</v>
      </c>
      <c r="B309" s="289" t="s">
        <v>309</v>
      </c>
      <c r="C309" s="287" t="s">
        <v>1932</v>
      </c>
      <c r="D309" s="287" t="s">
        <v>1934</v>
      </c>
      <c r="E309" s="287" t="s">
        <v>1933</v>
      </c>
    </row>
    <row r="310" spans="1:5">
      <c r="A310" s="288">
        <v>1283</v>
      </c>
      <c r="B310" s="289" t="s">
        <v>310</v>
      </c>
      <c r="C310" s="287" t="s">
        <v>1932</v>
      </c>
      <c r="D310" s="287" t="s">
        <v>1934</v>
      </c>
      <c r="E310" s="287" t="s">
        <v>1933</v>
      </c>
    </row>
    <row r="311" spans="1:5">
      <c r="A311" s="288">
        <v>1284</v>
      </c>
      <c r="B311" s="289" t="s">
        <v>311</v>
      </c>
      <c r="C311" s="287" t="s">
        <v>1932</v>
      </c>
      <c r="D311" s="287" t="s">
        <v>1934</v>
      </c>
      <c r="E311" s="287" t="s">
        <v>1933</v>
      </c>
    </row>
    <row r="312" spans="1:5">
      <c r="A312" s="288">
        <v>1285</v>
      </c>
      <c r="B312" s="289" t="s">
        <v>312</v>
      </c>
      <c r="C312" s="287" t="s">
        <v>1932</v>
      </c>
      <c r="D312" s="287" t="s">
        <v>1934</v>
      </c>
      <c r="E312" s="287" t="s">
        <v>1933</v>
      </c>
    </row>
    <row r="313" spans="1:5">
      <c r="A313" s="288">
        <v>1286</v>
      </c>
      <c r="B313" s="289" t="s">
        <v>313</v>
      </c>
      <c r="C313" s="287" t="s">
        <v>1932</v>
      </c>
      <c r="D313" s="287" t="s">
        <v>1934</v>
      </c>
      <c r="E313" s="287" t="s">
        <v>1933</v>
      </c>
    </row>
    <row r="314" spans="1:5">
      <c r="A314" s="288">
        <v>1287</v>
      </c>
      <c r="B314" s="289" t="s">
        <v>314</v>
      </c>
      <c r="C314" s="287" t="s">
        <v>1932</v>
      </c>
      <c r="D314" s="287" t="s">
        <v>1934</v>
      </c>
      <c r="E314" s="287" t="s">
        <v>1933</v>
      </c>
    </row>
    <row r="315" spans="1:5">
      <c r="A315" s="288">
        <v>1301</v>
      </c>
      <c r="B315" s="289" t="s">
        <v>315</v>
      </c>
      <c r="C315" s="287" t="s">
        <v>1932</v>
      </c>
      <c r="D315" s="287" t="s">
        <v>1934</v>
      </c>
      <c r="E315" s="287" t="s">
        <v>1933</v>
      </c>
    </row>
    <row r="316" spans="1:5">
      <c r="A316" s="288">
        <v>1302</v>
      </c>
      <c r="B316" s="289" t="s">
        <v>316</v>
      </c>
      <c r="C316" s="287" t="s">
        <v>1932</v>
      </c>
      <c r="D316" s="287" t="s">
        <v>1934</v>
      </c>
      <c r="E316" s="287" t="s">
        <v>1933</v>
      </c>
    </row>
    <row r="317" spans="1:5">
      <c r="A317" s="288">
        <v>1303</v>
      </c>
      <c r="B317" s="289" t="s">
        <v>317</v>
      </c>
      <c r="C317" s="287" t="s">
        <v>1932</v>
      </c>
      <c r="D317" s="287" t="s">
        <v>1934</v>
      </c>
      <c r="E317" s="287" t="s">
        <v>1933</v>
      </c>
    </row>
    <row r="318" spans="1:5">
      <c r="A318" s="288">
        <v>1304</v>
      </c>
      <c r="B318" s="289" t="s">
        <v>318</v>
      </c>
      <c r="C318" s="287" t="s">
        <v>1932</v>
      </c>
      <c r="D318" s="287" t="s">
        <v>1934</v>
      </c>
      <c r="E318" s="287" t="s">
        <v>1933</v>
      </c>
    </row>
    <row r="319" spans="1:5">
      <c r="A319" s="288">
        <v>1305</v>
      </c>
      <c r="B319" s="289" t="s">
        <v>319</v>
      </c>
      <c r="C319" s="287" t="s">
        <v>1932</v>
      </c>
      <c r="D319" s="287" t="s">
        <v>1934</v>
      </c>
      <c r="E319" s="287" t="s">
        <v>1933</v>
      </c>
    </row>
    <row r="320" spans="1:5">
      <c r="A320" s="288">
        <v>1306</v>
      </c>
      <c r="B320" s="289" t="s">
        <v>320</v>
      </c>
      <c r="C320" s="287" t="s">
        <v>1932</v>
      </c>
      <c r="D320" s="287" t="s">
        <v>1934</v>
      </c>
      <c r="E320" s="287" t="s">
        <v>1933</v>
      </c>
    </row>
    <row r="321" spans="1:5">
      <c r="A321" s="288">
        <v>1307</v>
      </c>
      <c r="B321" s="289" t="s">
        <v>321</v>
      </c>
      <c r="C321" s="287" t="s">
        <v>1932</v>
      </c>
      <c r="D321" s="287" t="s">
        <v>1934</v>
      </c>
      <c r="E321" s="287" t="s">
        <v>1933</v>
      </c>
    </row>
    <row r="322" spans="1:5">
      <c r="A322" s="288">
        <v>1308</v>
      </c>
      <c r="B322" s="289" t="s">
        <v>322</v>
      </c>
      <c r="C322" s="287" t="s">
        <v>1932</v>
      </c>
      <c r="D322" s="287" t="s">
        <v>1934</v>
      </c>
      <c r="E322" s="287" t="s">
        <v>1933</v>
      </c>
    </row>
    <row r="323" spans="1:5">
      <c r="A323" s="288">
        <v>1309</v>
      </c>
      <c r="B323" s="289" t="s">
        <v>323</v>
      </c>
      <c r="C323" s="287" t="s">
        <v>1932</v>
      </c>
      <c r="D323" s="287" t="s">
        <v>1934</v>
      </c>
      <c r="E323" s="287" t="s">
        <v>1933</v>
      </c>
    </row>
    <row r="324" spans="1:5">
      <c r="A324" s="288">
        <v>1310</v>
      </c>
      <c r="B324" s="289" t="s">
        <v>324</v>
      </c>
      <c r="C324" s="287" t="s">
        <v>1932</v>
      </c>
      <c r="D324" s="287" t="s">
        <v>1934</v>
      </c>
      <c r="E324" s="287" t="s">
        <v>1933</v>
      </c>
    </row>
    <row r="325" spans="1:5">
      <c r="A325" s="288">
        <v>1311</v>
      </c>
      <c r="B325" s="289" t="s">
        <v>325</v>
      </c>
      <c r="C325" s="287" t="s">
        <v>1932</v>
      </c>
      <c r="D325" s="287" t="s">
        <v>1934</v>
      </c>
      <c r="E325" s="287" t="s">
        <v>1933</v>
      </c>
    </row>
    <row r="326" spans="1:5">
      <c r="A326" s="288">
        <v>1312</v>
      </c>
      <c r="B326" s="289" t="s">
        <v>326</v>
      </c>
      <c r="C326" s="287" t="s">
        <v>1932</v>
      </c>
      <c r="D326" s="287" t="s">
        <v>1934</v>
      </c>
      <c r="E326" s="287" t="s">
        <v>1933</v>
      </c>
    </row>
    <row r="327" spans="1:5">
      <c r="A327" s="288">
        <v>1313</v>
      </c>
      <c r="B327" s="289" t="s">
        <v>327</v>
      </c>
      <c r="C327" s="287" t="s">
        <v>1932</v>
      </c>
      <c r="D327" s="287" t="s">
        <v>1934</v>
      </c>
      <c r="E327" s="287" t="s">
        <v>1933</v>
      </c>
    </row>
    <row r="328" spans="1:5">
      <c r="A328" s="288">
        <v>1314</v>
      </c>
      <c r="B328" s="289" t="s">
        <v>328</v>
      </c>
      <c r="C328" s="287" t="s">
        <v>1932</v>
      </c>
      <c r="D328" s="287" t="s">
        <v>1934</v>
      </c>
      <c r="E328" s="287" t="s">
        <v>1933</v>
      </c>
    </row>
    <row r="329" spans="1:5">
      <c r="A329" s="288">
        <v>1315</v>
      </c>
      <c r="B329" s="289" t="s">
        <v>329</v>
      </c>
      <c r="C329" s="287" t="s">
        <v>1932</v>
      </c>
      <c r="D329" s="287" t="s">
        <v>1934</v>
      </c>
      <c r="E329" s="287" t="s">
        <v>1933</v>
      </c>
    </row>
    <row r="330" spans="1:5">
      <c r="A330" s="288">
        <v>1316</v>
      </c>
      <c r="B330" s="289" t="s">
        <v>330</v>
      </c>
      <c r="C330" s="287" t="s">
        <v>1932</v>
      </c>
      <c r="D330" s="287" t="s">
        <v>1934</v>
      </c>
      <c r="E330" s="287" t="s">
        <v>1933</v>
      </c>
    </row>
    <row r="331" spans="1:5">
      <c r="A331" s="288">
        <v>1317</v>
      </c>
      <c r="B331" s="289" t="s">
        <v>331</v>
      </c>
      <c r="C331" s="287" t="s">
        <v>1932</v>
      </c>
      <c r="D331" s="287" t="s">
        <v>1934</v>
      </c>
      <c r="E331" s="287" t="s">
        <v>1933</v>
      </c>
    </row>
    <row r="332" spans="1:5">
      <c r="A332" s="288">
        <v>1318</v>
      </c>
      <c r="B332" s="289" t="s">
        <v>332</v>
      </c>
      <c r="C332" s="287" t="s">
        <v>1932</v>
      </c>
      <c r="D332" s="287" t="s">
        <v>1934</v>
      </c>
      <c r="E332" s="287" t="s">
        <v>1933</v>
      </c>
    </row>
    <row r="333" spans="1:5">
      <c r="A333" s="288">
        <v>1319</v>
      </c>
      <c r="B333" s="289" t="s">
        <v>333</v>
      </c>
      <c r="C333" s="287" t="s">
        <v>1932</v>
      </c>
      <c r="D333" s="287" t="s">
        <v>1934</v>
      </c>
      <c r="E333" s="287" t="s">
        <v>1933</v>
      </c>
    </row>
    <row r="334" spans="1:5">
      <c r="A334" s="288">
        <v>1320</v>
      </c>
      <c r="B334" s="289" t="s">
        <v>334</v>
      </c>
      <c r="C334" s="287" t="s">
        <v>1932</v>
      </c>
      <c r="D334" s="287" t="s">
        <v>1934</v>
      </c>
      <c r="E334" s="287" t="s">
        <v>1933</v>
      </c>
    </row>
    <row r="335" spans="1:5">
      <c r="A335" s="288">
        <v>1321</v>
      </c>
      <c r="B335" s="289" t="s">
        <v>335</v>
      </c>
      <c r="C335" s="287" t="s">
        <v>1932</v>
      </c>
      <c r="D335" s="287" t="s">
        <v>1934</v>
      </c>
      <c r="E335" s="287" t="s">
        <v>1933</v>
      </c>
    </row>
    <row r="336" spans="1:5">
      <c r="A336" s="288">
        <v>1322</v>
      </c>
      <c r="B336" s="289" t="s">
        <v>336</v>
      </c>
      <c r="C336" s="287" t="s">
        <v>1932</v>
      </c>
      <c r="D336" s="287" t="s">
        <v>1934</v>
      </c>
      <c r="E336" s="287" t="s">
        <v>1933</v>
      </c>
    </row>
    <row r="337" spans="1:5">
      <c r="A337" s="288">
        <v>1323</v>
      </c>
      <c r="B337" s="289" t="s">
        <v>337</v>
      </c>
      <c r="C337" s="287" t="s">
        <v>1932</v>
      </c>
      <c r="D337" s="287" t="s">
        <v>1934</v>
      </c>
      <c r="E337" s="287" t="s">
        <v>1933</v>
      </c>
    </row>
    <row r="338" spans="1:5">
      <c r="A338" s="288">
        <v>1324</v>
      </c>
      <c r="B338" s="289" t="s">
        <v>338</v>
      </c>
      <c r="C338" s="287" t="s">
        <v>1932</v>
      </c>
      <c r="D338" s="287" t="s">
        <v>1934</v>
      </c>
      <c r="E338" s="287" t="s">
        <v>1933</v>
      </c>
    </row>
    <row r="339" spans="1:5">
      <c r="A339" s="288">
        <v>1325</v>
      </c>
      <c r="B339" s="289" t="s">
        <v>339</v>
      </c>
      <c r="C339" s="287" t="s">
        <v>1932</v>
      </c>
      <c r="D339" s="287" t="s">
        <v>1934</v>
      </c>
      <c r="E339" s="287" t="s">
        <v>1933</v>
      </c>
    </row>
    <row r="340" spans="1:5">
      <c r="A340" s="288">
        <v>1326</v>
      </c>
      <c r="B340" s="289" t="s">
        <v>340</v>
      </c>
      <c r="C340" s="287" t="s">
        <v>1932</v>
      </c>
      <c r="D340" s="287" t="s">
        <v>1934</v>
      </c>
      <c r="E340" s="287" t="s">
        <v>1933</v>
      </c>
    </row>
    <row r="341" spans="1:5">
      <c r="A341" s="288">
        <v>1327</v>
      </c>
      <c r="B341" s="289" t="s">
        <v>341</v>
      </c>
      <c r="C341" s="287" t="s">
        <v>1932</v>
      </c>
      <c r="D341" s="287" t="s">
        <v>1934</v>
      </c>
      <c r="E341" s="287" t="s">
        <v>1933</v>
      </c>
    </row>
    <row r="342" spans="1:5">
      <c r="A342" s="288">
        <v>1328</v>
      </c>
      <c r="B342" s="289" t="s">
        <v>342</v>
      </c>
      <c r="C342" s="287" t="s">
        <v>1932</v>
      </c>
      <c r="D342" s="287" t="s">
        <v>1934</v>
      </c>
      <c r="E342" s="287" t="s">
        <v>1933</v>
      </c>
    </row>
    <row r="343" spans="1:5">
      <c r="A343" s="288">
        <v>1329</v>
      </c>
      <c r="B343" s="289" t="s">
        <v>343</v>
      </c>
      <c r="C343" s="287" t="s">
        <v>1932</v>
      </c>
      <c r="D343" s="287" t="s">
        <v>1934</v>
      </c>
      <c r="E343" s="287" t="s">
        <v>1933</v>
      </c>
    </row>
    <row r="344" spans="1:5">
      <c r="A344" s="288">
        <v>1330</v>
      </c>
      <c r="B344" s="289" t="s">
        <v>344</v>
      </c>
      <c r="C344" s="287" t="s">
        <v>1932</v>
      </c>
      <c r="D344" s="287" t="s">
        <v>1934</v>
      </c>
      <c r="E344" s="287" t="s">
        <v>1933</v>
      </c>
    </row>
    <row r="345" spans="1:5">
      <c r="A345" s="288">
        <v>1331</v>
      </c>
      <c r="B345" s="289" t="s">
        <v>345</v>
      </c>
      <c r="C345" s="287" t="s">
        <v>1932</v>
      </c>
      <c r="D345" s="287" t="s">
        <v>1934</v>
      </c>
      <c r="E345" s="287" t="s">
        <v>1933</v>
      </c>
    </row>
    <row r="346" spans="1:5">
      <c r="A346" s="288">
        <v>1332</v>
      </c>
      <c r="B346" s="289" t="s">
        <v>346</v>
      </c>
      <c r="C346" s="287" t="s">
        <v>1932</v>
      </c>
      <c r="D346" s="287" t="s">
        <v>1934</v>
      </c>
      <c r="E346" s="287" t="s">
        <v>1933</v>
      </c>
    </row>
    <row r="347" spans="1:5">
      <c r="A347" s="288">
        <v>1333</v>
      </c>
      <c r="B347" s="289" t="s">
        <v>347</v>
      </c>
      <c r="C347" s="287" t="s">
        <v>1932</v>
      </c>
      <c r="D347" s="287" t="s">
        <v>1934</v>
      </c>
      <c r="E347" s="287" t="s">
        <v>1933</v>
      </c>
    </row>
    <row r="348" spans="1:5">
      <c r="A348" s="288">
        <v>1334</v>
      </c>
      <c r="B348" s="289" t="s">
        <v>348</v>
      </c>
      <c r="C348" s="287" t="s">
        <v>1932</v>
      </c>
      <c r="D348" s="287" t="s">
        <v>1934</v>
      </c>
      <c r="E348" s="287" t="s">
        <v>1933</v>
      </c>
    </row>
    <row r="349" spans="1:5">
      <c r="A349" s="288">
        <v>1335</v>
      </c>
      <c r="B349" s="289" t="s">
        <v>349</v>
      </c>
      <c r="C349" s="287" t="s">
        <v>1932</v>
      </c>
      <c r="D349" s="287" t="s">
        <v>1934</v>
      </c>
      <c r="E349" s="287" t="s">
        <v>1933</v>
      </c>
    </row>
    <row r="350" spans="1:5">
      <c r="A350" s="288">
        <v>1336</v>
      </c>
      <c r="B350" s="289" t="s">
        <v>350</v>
      </c>
      <c r="C350" s="287" t="s">
        <v>1932</v>
      </c>
      <c r="D350" s="287" t="s">
        <v>1934</v>
      </c>
      <c r="E350" s="287" t="s">
        <v>1933</v>
      </c>
    </row>
    <row r="351" spans="1:5">
      <c r="A351" s="288">
        <v>1337</v>
      </c>
      <c r="B351" s="289" t="s">
        <v>351</v>
      </c>
      <c r="C351" s="287" t="s">
        <v>1932</v>
      </c>
      <c r="D351" s="287" t="s">
        <v>1934</v>
      </c>
      <c r="E351" s="287" t="s">
        <v>1933</v>
      </c>
    </row>
    <row r="352" spans="1:5">
      <c r="A352" s="288">
        <v>1338</v>
      </c>
      <c r="B352" s="289" t="s">
        <v>352</v>
      </c>
      <c r="C352" s="287" t="s">
        <v>1932</v>
      </c>
      <c r="D352" s="287" t="s">
        <v>1934</v>
      </c>
      <c r="E352" s="287" t="s">
        <v>1933</v>
      </c>
    </row>
    <row r="353" spans="1:5">
      <c r="A353" s="288">
        <v>1339</v>
      </c>
      <c r="B353" s="289" t="s">
        <v>353</v>
      </c>
      <c r="C353" s="287" t="s">
        <v>1932</v>
      </c>
      <c r="D353" s="287" t="s">
        <v>1934</v>
      </c>
      <c r="E353" s="287" t="s">
        <v>1933</v>
      </c>
    </row>
    <row r="354" spans="1:5">
      <c r="A354" s="288">
        <v>1340</v>
      </c>
      <c r="B354" s="289" t="s">
        <v>354</v>
      </c>
      <c r="C354" s="287" t="s">
        <v>1932</v>
      </c>
      <c r="D354" s="287" t="s">
        <v>1934</v>
      </c>
      <c r="E354" s="287" t="s">
        <v>1933</v>
      </c>
    </row>
    <row r="355" spans="1:5">
      <c r="A355" s="288">
        <v>1341</v>
      </c>
      <c r="B355" s="289" t="s">
        <v>355</v>
      </c>
      <c r="C355" s="287" t="s">
        <v>1932</v>
      </c>
      <c r="D355" s="287" t="s">
        <v>1934</v>
      </c>
      <c r="E355" s="287" t="s">
        <v>1933</v>
      </c>
    </row>
    <row r="356" spans="1:5">
      <c r="A356" s="288">
        <v>1342</v>
      </c>
      <c r="B356" s="289" t="s">
        <v>356</v>
      </c>
      <c r="C356" s="287" t="s">
        <v>1932</v>
      </c>
      <c r="D356" s="287" t="s">
        <v>1934</v>
      </c>
      <c r="E356" s="287" t="s">
        <v>1933</v>
      </c>
    </row>
    <row r="357" spans="1:5">
      <c r="A357" s="288">
        <v>1343</v>
      </c>
      <c r="B357" s="289" t="s">
        <v>357</v>
      </c>
      <c r="C357" s="287" t="s">
        <v>1932</v>
      </c>
      <c r="D357" s="287" t="s">
        <v>1934</v>
      </c>
      <c r="E357" s="287" t="s">
        <v>1933</v>
      </c>
    </row>
    <row r="358" spans="1:5">
      <c r="A358" s="288">
        <v>1344</v>
      </c>
      <c r="B358" s="289" t="s">
        <v>358</v>
      </c>
      <c r="C358" s="287" t="s">
        <v>1932</v>
      </c>
      <c r="D358" s="287" t="s">
        <v>1934</v>
      </c>
      <c r="E358" s="287" t="s">
        <v>1933</v>
      </c>
    </row>
    <row r="359" spans="1:5">
      <c r="A359" s="288">
        <v>1345</v>
      </c>
      <c r="B359" s="289" t="s">
        <v>359</v>
      </c>
      <c r="C359" s="287" t="s">
        <v>1932</v>
      </c>
      <c r="D359" s="287" t="s">
        <v>1934</v>
      </c>
      <c r="E359" s="287" t="s">
        <v>1933</v>
      </c>
    </row>
    <row r="360" spans="1:5">
      <c r="A360" s="288">
        <v>1346</v>
      </c>
      <c r="B360" s="289" t="s">
        <v>360</v>
      </c>
      <c r="C360" s="287" t="s">
        <v>1932</v>
      </c>
      <c r="D360" s="287" t="s">
        <v>1934</v>
      </c>
      <c r="E360" s="287" t="s">
        <v>1933</v>
      </c>
    </row>
    <row r="361" spans="1:5">
      <c r="A361" s="288">
        <v>1347</v>
      </c>
      <c r="B361" s="289" t="s">
        <v>361</v>
      </c>
      <c r="C361" s="287" t="s">
        <v>1932</v>
      </c>
      <c r="D361" s="287" t="s">
        <v>1934</v>
      </c>
      <c r="E361" s="287" t="s">
        <v>1933</v>
      </c>
    </row>
    <row r="362" spans="1:5">
      <c r="A362" s="288">
        <v>1401</v>
      </c>
      <c r="B362" s="289" t="s">
        <v>362</v>
      </c>
      <c r="C362" s="287" t="s">
        <v>1932</v>
      </c>
      <c r="D362" s="287" t="s">
        <v>1934</v>
      </c>
      <c r="E362" s="287" t="s">
        <v>1933</v>
      </c>
    </row>
    <row r="363" spans="1:5">
      <c r="A363" s="288">
        <v>1402</v>
      </c>
      <c r="B363" s="289" t="s">
        <v>363</v>
      </c>
      <c r="C363" s="287" t="s">
        <v>1932</v>
      </c>
      <c r="D363" s="287" t="s">
        <v>1934</v>
      </c>
      <c r="E363" s="287" t="s">
        <v>1933</v>
      </c>
    </row>
    <row r="364" spans="1:5">
      <c r="A364" s="288">
        <v>1403</v>
      </c>
      <c r="B364" s="289" t="s">
        <v>1387</v>
      </c>
      <c r="C364" s="287" t="s">
        <v>1932</v>
      </c>
      <c r="D364" s="287" t="s">
        <v>1934</v>
      </c>
      <c r="E364" s="287" t="s">
        <v>1933</v>
      </c>
    </row>
    <row r="365" spans="1:5">
      <c r="A365" s="288">
        <v>1404</v>
      </c>
      <c r="B365" s="289" t="s">
        <v>364</v>
      </c>
      <c r="C365" s="287" t="s">
        <v>1932</v>
      </c>
      <c r="D365" s="287" t="s">
        <v>1934</v>
      </c>
      <c r="E365" s="287" t="s">
        <v>1933</v>
      </c>
    </row>
    <row r="366" spans="1:5">
      <c r="A366" s="288">
        <v>1405</v>
      </c>
      <c r="B366" s="289" t="s">
        <v>365</v>
      </c>
      <c r="C366" s="287" t="s">
        <v>1932</v>
      </c>
      <c r="D366" s="287" t="s">
        <v>1934</v>
      </c>
      <c r="E366" s="287" t="s">
        <v>1933</v>
      </c>
    </row>
    <row r="367" spans="1:5">
      <c r="A367" s="288">
        <v>1406</v>
      </c>
      <c r="B367" s="289" t="s">
        <v>366</v>
      </c>
      <c r="C367" s="287" t="s">
        <v>1932</v>
      </c>
      <c r="D367" s="287" t="s">
        <v>1934</v>
      </c>
      <c r="E367" s="287" t="s">
        <v>1933</v>
      </c>
    </row>
    <row r="368" spans="1:5">
      <c r="A368" s="288">
        <v>1407</v>
      </c>
      <c r="B368" s="289" t="s">
        <v>367</v>
      </c>
      <c r="C368" s="287" t="s">
        <v>1932</v>
      </c>
      <c r="D368" s="287" t="s">
        <v>1934</v>
      </c>
      <c r="E368" s="287" t="s">
        <v>1933</v>
      </c>
    </row>
    <row r="369" spans="1:5">
      <c r="A369" s="288">
        <v>1408</v>
      </c>
      <c r="B369" s="289" t="s">
        <v>368</v>
      </c>
      <c r="C369" s="287" t="s">
        <v>1932</v>
      </c>
      <c r="D369" s="287" t="s">
        <v>1934</v>
      </c>
      <c r="E369" s="287" t="s">
        <v>1933</v>
      </c>
    </row>
    <row r="370" spans="1:5">
      <c r="A370" s="288">
        <v>1409</v>
      </c>
      <c r="B370" s="289" t="s">
        <v>369</v>
      </c>
      <c r="C370" s="287" t="s">
        <v>1932</v>
      </c>
      <c r="D370" s="287" t="s">
        <v>1934</v>
      </c>
      <c r="E370" s="287" t="s">
        <v>1933</v>
      </c>
    </row>
    <row r="371" spans="1:5">
      <c r="A371" s="288">
        <v>1410</v>
      </c>
      <c r="B371" s="289" t="s">
        <v>370</v>
      </c>
      <c r="C371" s="287" t="s">
        <v>1932</v>
      </c>
      <c r="D371" s="287" t="s">
        <v>1934</v>
      </c>
      <c r="E371" s="287" t="s">
        <v>1933</v>
      </c>
    </row>
    <row r="372" spans="1:5">
      <c r="A372" s="288">
        <v>1411</v>
      </c>
      <c r="B372" s="289" t="s">
        <v>371</v>
      </c>
      <c r="C372" s="287" t="s">
        <v>1932</v>
      </c>
      <c r="D372" s="287" t="s">
        <v>1934</v>
      </c>
      <c r="E372" s="287" t="s">
        <v>1933</v>
      </c>
    </row>
    <row r="373" spans="1:5">
      <c r="A373" s="288">
        <v>1412</v>
      </c>
      <c r="B373" s="289" t="s">
        <v>372</v>
      </c>
      <c r="C373" s="287" t="s">
        <v>1932</v>
      </c>
      <c r="D373" s="287" t="s">
        <v>1934</v>
      </c>
      <c r="E373" s="287" t="s">
        <v>1933</v>
      </c>
    </row>
    <row r="374" spans="1:5">
      <c r="A374" s="288">
        <v>1413</v>
      </c>
      <c r="B374" s="289" t="s">
        <v>345</v>
      </c>
      <c r="C374" s="287" t="s">
        <v>1932</v>
      </c>
      <c r="D374" s="287" t="s">
        <v>1934</v>
      </c>
      <c r="E374" s="287" t="s">
        <v>1933</v>
      </c>
    </row>
    <row r="375" spans="1:5">
      <c r="A375" s="288">
        <v>1414</v>
      </c>
      <c r="B375" s="289" t="s">
        <v>373</v>
      </c>
      <c r="C375" s="287" t="s">
        <v>1932</v>
      </c>
      <c r="D375" s="287" t="s">
        <v>1934</v>
      </c>
      <c r="E375" s="287" t="s">
        <v>1933</v>
      </c>
    </row>
    <row r="376" spans="1:5">
      <c r="A376" s="288">
        <v>1415</v>
      </c>
      <c r="B376" s="289" t="s">
        <v>374</v>
      </c>
      <c r="C376" s="287" t="s">
        <v>1932</v>
      </c>
      <c r="D376" s="287" t="s">
        <v>1934</v>
      </c>
      <c r="E376" s="287" t="s">
        <v>1933</v>
      </c>
    </row>
    <row r="377" spans="1:5">
      <c r="A377" s="288">
        <v>1416</v>
      </c>
      <c r="B377" s="289" t="s">
        <v>375</v>
      </c>
      <c r="C377" s="287" t="s">
        <v>1932</v>
      </c>
      <c r="D377" s="287" t="s">
        <v>1934</v>
      </c>
      <c r="E377" s="287" t="s">
        <v>1933</v>
      </c>
    </row>
    <row r="378" spans="1:5">
      <c r="A378" s="288">
        <v>1417</v>
      </c>
      <c r="B378" s="289" t="s">
        <v>376</v>
      </c>
      <c r="C378" s="287" t="s">
        <v>1932</v>
      </c>
      <c r="D378" s="287" t="s">
        <v>1934</v>
      </c>
      <c r="E378" s="287" t="s">
        <v>1933</v>
      </c>
    </row>
    <row r="379" spans="1:5">
      <c r="A379" s="288">
        <v>1418</v>
      </c>
      <c r="B379" s="289" t="s">
        <v>377</v>
      </c>
      <c r="C379" s="287" t="s">
        <v>1932</v>
      </c>
      <c r="D379" s="287" t="s">
        <v>1934</v>
      </c>
      <c r="E379" s="287" t="s">
        <v>1933</v>
      </c>
    </row>
    <row r="380" spans="1:5">
      <c r="A380" s="288">
        <v>1419</v>
      </c>
      <c r="B380" s="289" t="s">
        <v>378</v>
      </c>
      <c r="C380" s="287" t="s">
        <v>1932</v>
      </c>
      <c r="D380" s="287" t="s">
        <v>1934</v>
      </c>
      <c r="E380" s="287" t="s">
        <v>1933</v>
      </c>
    </row>
    <row r="381" spans="1:5">
      <c r="A381" s="288">
        <v>1420</v>
      </c>
      <c r="B381" s="289" t="s">
        <v>379</v>
      </c>
      <c r="C381" s="287" t="s">
        <v>1932</v>
      </c>
      <c r="D381" s="287" t="s">
        <v>1934</v>
      </c>
      <c r="E381" s="287" t="s">
        <v>1933</v>
      </c>
    </row>
    <row r="382" spans="1:5">
      <c r="A382" s="288">
        <v>1421</v>
      </c>
      <c r="B382" s="289" t="s">
        <v>380</v>
      </c>
      <c r="C382" s="287" t="s">
        <v>1932</v>
      </c>
      <c r="D382" s="287" t="s">
        <v>1934</v>
      </c>
      <c r="E382" s="287" t="s">
        <v>1933</v>
      </c>
    </row>
    <row r="383" spans="1:5">
      <c r="A383" s="288">
        <v>1422</v>
      </c>
      <c r="B383" s="289" t="s">
        <v>381</v>
      </c>
      <c r="C383" s="287" t="s">
        <v>1932</v>
      </c>
      <c r="D383" s="287" t="s">
        <v>1934</v>
      </c>
      <c r="E383" s="287" t="s">
        <v>1933</v>
      </c>
    </row>
    <row r="384" spans="1:5">
      <c r="A384" s="288">
        <v>1423</v>
      </c>
      <c r="B384" s="289" t="s">
        <v>382</v>
      </c>
      <c r="C384" s="287" t="s">
        <v>1932</v>
      </c>
      <c r="D384" s="287" t="s">
        <v>1934</v>
      </c>
      <c r="E384" s="287" t="s">
        <v>1933</v>
      </c>
    </row>
    <row r="385" spans="1:5">
      <c r="A385" s="288">
        <v>1424</v>
      </c>
      <c r="B385" s="289" t="s">
        <v>383</v>
      </c>
      <c r="C385" s="287" t="s">
        <v>1932</v>
      </c>
      <c r="D385" s="287" t="s">
        <v>1934</v>
      </c>
      <c r="E385" s="287" t="s">
        <v>1933</v>
      </c>
    </row>
    <row r="386" spans="1:5">
      <c r="A386" s="288">
        <v>1425</v>
      </c>
      <c r="B386" s="289" t="s">
        <v>384</v>
      </c>
      <c r="C386" s="287" t="s">
        <v>1932</v>
      </c>
      <c r="D386" s="287" t="s">
        <v>1934</v>
      </c>
      <c r="E386" s="287" t="s">
        <v>1933</v>
      </c>
    </row>
    <row r="387" spans="1:5">
      <c r="A387" s="288">
        <v>1426</v>
      </c>
      <c r="B387" s="289" t="s">
        <v>385</v>
      </c>
      <c r="C387" s="287" t="s">
        <v>1932</v>
      </c>
      <c r="D387" s="287" t="s">
        <v>1934</v>
      </c>
      <c r="E387" s="287" t="s">
        <v>1933</v>
      </c>
    </row>
    <row r="388" spans="1:5">
      <c r="A388" s="288">
        <v>1427</v>
      </c>
      <c r="B388" s="289" t="s">
        <v>386</v>
      </c>
      <c r="C388" s="287" t="s">
        <v>1932</v>
      </c>
      <c r="D388" s="287" t="s">
        <v>1934</v>
      </c>
      <c r="E388" s="287" t="s">
        <v>1933</v>
      </c>
    </row>
    <row r="389" spans="1:5">
      <c r="A389" s="288">
        <v>1428</v>
      </c>
      <c r="B389" s="289" t="s">
        <v>1388</v>
      </c>
      <c r="C389" s="287" t="s">
        <v>1932</v>
      </c>
      <c r="D389" s="287" t="s">
        <v>1934</v>
      </c>
      <c r="E389" s="287" t="s">
        <v>1933</v>
      </c>
    </row>
    <row r="390" spans="1:5">
      <c r="A390" s="288">
        <v>1429</v>
      </c>
      <c r="B390" s="289" t="s">
        <v>387</v>
      </c>
      <c r="C390" s="287" t="s">
        <v>1932</v>
      </c>
      <c r="D390" s="287" t="s">
        <v>1934</v>
      </c>
      <c r="E390" s="287" t="s">
        <v>1933</v>
      </c>
    </row>
    <row r="391" spans="1:5">
      <c r="A391" s="288">
        <v>1430</v>
      </c>
      <c r="B391" s="289" t="s">
        <v>388</v>
      </c>
      <c r="C391" s="287" t="s">
        <v>1932</v>
      </c>
      <c r="D391" s="287" t="s">
        <v>1934</v>
      </c>
      <c r="E391" s="287" t="s">
        <v>1933</v>
      </c>
    </row>
    <row r="392" spans="1:5">
      <c r="A392" s="288">
        <v>1431</v>
      </c>
      <c r="B392" s="289" t="s">
        <v>389</v>
      </c>
      <c r="C392" s="287" t="s">
        <v>1932</v>
      </c>
      <c r="D392" s="287" t="s">
        <v>1934</v>
      </c>
      <c r="E392" s="287" t="s">
        <v>1933</v>
      </c>
    </row>
    <row r="393" spans="1:5">
      <c r="A393" s="288">
        <v>1432</v>
      </c>
      <c r="B393" s="289" t="s">
        <v>390</v>
      </c>
      <c r="C393" s="287" t="s">
        <v>1932</v>
      </c>
      <c r="D393" s="287" t="s">
        <v>1934</v>
      </c>
      <c r="E393" s="287" t="s">
        <v>1933</v>
      </c>
    </row>
    <row r="394" spans="1:5">
      <c r="A394" s="288">
        <v>1434</v>
      </c>
      <c r="B394" s="289" t="s">
        <v>391</v>
      </c>
      <c r="C394" s="287" t="s">
        <v>1932</v>
      </c>
      <c r="D394" s="287" t="s">
        <v>1934</v>
      </c>
      <c r="E394" s="287" t="s">
        <v>1933</v>
      </c>
    </row>
    <row r="395" spans="1:5">
      <c r="A395" s="288">
        <v>1435</v>
      </c>
      <c r="B395" s="289" t="s">
        <v>392</v>
      </c>
      <c r="C395" s="287" t="s">
        <v>1932</v>
      </c>
      <c r="D395" s="287" t="s">
        <v>1934</v>
      </c>
      <c r="E395" s="287" t="s">
        <v>1933</v>
      </c>
    </row>
    <row r="396" spans="1:5">
      <c r="A396" s="288">
        <v>1501</v>
      </c>
      <c r="B396" s="289" t="s">
        <v>393</v>
      </c>
      <c r="C396" s="287" t="s">
        <v>1932</v>
      </c>
      <c r="D396" s="287" t="s">
        <v>1934</v>
      </c>
      <c r="E396" s="287" t="s">
        <v>1933</v>
      </c>
    </row>
    <row r="397" spans="1:5">
      <c r="A397" s="288">
        <v>1502</v>
      </c>
      <c r="B397" s="289" t="s">
        <v>394</v>
      </c>
      <c r="C397" s="287" t="s">
        <v>1932</v>
      </c>
      <c r="D397" s="287" t="s">
        <v>1934</v>
      </c>
      <c r="E397" s="287" t="s">
        <v>1933</v>
      </c>
    </row>
    <row r="398" spans="1:5">
      <c r="A398" s="288">
        <v>1503</v>
      </c>
      <c r="B398" s="289" t="s">
        <v>395</v>
      </c>
      <c r="C398" s="287" t="s">
        <v>1932</v>
      </c>
      <c r="D398" s="287" t="s">
        <v>1934</v>
      </c>
      <c r="E398" s="287" t="s">
        <v>1933</v>
      </c>
    </row>
    <row r="399" spans="1:5">
      <c r="A399" s="288">
        <v>1504</v>
      </c>
      <c r="B399" s="289" t="s">
        <v>396</v>
      </c>
      <c r="C399" s="287" t="s">
        <v>1932</v>
      </c>
      <c r="D399" s="287" t="s">
        <v>1934</v>
      </c>
      <c r="E399" s="287" t="s">
        <v>1933</v>
      </c>
    </row>
    <row r="400" spans="1:5">
      <c r="A400" s="288">
        <v>1505</v>
      </c>
      <c r="B400" s="289" t="s">
        <v>397</v>
      </c>
      <c r="C400" s="287" t="s">
        <v>1932</v>
      </c>
      <c r="D400" s="287" t="s">
        <v>1934</v>
      </c>
      <c r="E400" s="287" t="s">
        <v>1933</v>
      </c>
    </row>
    <row r="401" spans="1:5">
      <c r="A401" s="288">
        <v>1506</v>
      </c>
      <c r="B401" s="289" t="s">
        <v>398</v>
      </c>
      <c r="C401" s="287" t="s">
        <v>1932</v>
      </c>
      <c r="D401" s="287" t="s">
        <v>1934</v>
      </c>
      <c r="E401" s="287" t="s">
        <v>1933</v>
      </c>
    </row>
    <row r="402" spans="1:5">
      <c r="A402" s="288">
        <v>1507</v>
      </c>
      <c r="B402" s="289" t="s">
        <v>399</v>
      </c>
      <c r="C402" s="287" t="s">
        <v>1932</v>
      </c>
      <c r="D402" s="287" t="s">
        <v>1934</v>
      </c>
      <c r="E402" s="287" t="s">
        <v>1933</v>
      </c>
    </row>
    <row r="403" spans="1:5">
      <c r="A403" s="288">
        <v>1508</v>
      </c>
      <c r="B403" s="289" t="s">
        <v>400</v>
      </c>
      <c r="C403" s="287" t="s">
        <v>1932</v>
      </c>
      <c r="D403" s="287" t="s">
        <v>1934</v>
      </c>
      <c r="E403" s="287" t="s">
        <v>1933</v>
      </c>
    </row>
    <row r="404" spans="1:5">
      <c r="A404" s="288">
        <v>1509</v>
      </c>
      <c r="B404" s="289" t="s">
        <v>401</v>
      </c>
      <c r="C404" s="287" t="s">
        <v>1932</v>
      </c>
      <c r="D404" s="287" t="s">
        <v>1934</v>
      </c>
      <c r="E404" s="287" t="s">
        <v>1933</v>
      </c>
    </row>
    <row r="405" spans="1:5">
      <c r="A405" s="288">
        <v>1510</v>
      </c>
      <c r="B405" s="289" t="s">
        <v>402</v>
      </c>
      <c r="C405" s="287" t="s">
        <v>1932</v>
      </c>
      <c r="D405" s="287" t="s">
        <v>1934</v>
      </c>
      <c r="E405" s="287" t="s">
        <v>1933</v>
      </c>
    </row>
    <row r="406" spans="1:5">
      <c r="A406" s="288">
        <v>1511</v>
      </c>
      <c r="B406" s="289" t="s">
        <v>403</v>
      </c>
      <c r="C406" s="287" t="s">
        <v>1932</v>
      </c>
      <c r="D406" s="287" t="s">
        <v>1934</v>
      </c>
      <c r="E406" s="287" t="s">
        <v>1933</v>
      </c>
    </row>
    <row r="407" spans="1:5">
      <c r="A407" s="288">
        <v>1512</v>
      </c>
      <c r="B407" s="289" t="s">
        <v>404</v>
      </c>
      <c r="C407" s="287" t="s">
        <v>1932</v>
      </c>
      <c r="D407" s="287" t="s">
        <v>1934</v>
      </c>
      <c r="E407" s="287" t="s">
        <v>1933</v>
      </c>
    </row>
    <row r="408" spans="1:5">
      <c r="A408" s="288">
        <v>1513</v>
      </c>
      <c r="B408" s="289" t="s">
        <v>405</v>
      </c>
      <c r="C408" s="287" t="s">
        <v>1932</v>
      </c>
      <c r="D408" s="287" t="s">
        <v>1934</v>
      </c>
      <c r="E408" s="287" t="s">
        <v>1933</v>
      </c>
    </row>
    <row r="409" spans="1:5">
      <c r="A409" s="288">
        <v>1514</v>
      </c>
      <c r="B409" s="289" t="s">
        <v>406</v>
      </c>
      <c r="C409" s="287" t="s">
        <v>1932</v>
      </c>
      <c r="D409" s="287" t="s">
        <v>1934</v>
      </c>
      <c r="E409" s="287" t="s">
        <v>1933</v>
      </c>
    </row>
    <row r="410" spans="1:5">
      <c r="A410" s="288">
        <v>1515</v>
      </c>
      <c r="B410" s="289" t="s">
        <v>407</v>
      </c>
      <c r="C410" s="287" t="s">
        <v>1932</v>
      </c>
      <c r="D410" s="287" t="s">
        <v>1934</v>
      </c>
      <c r="E410" s="287" t="s">
        <v>1933</v>
      </c>
    </row>
    <row r="411" spans="1:5">
      <c r="A411" s="288">
        <v>1516</v>
      </c>
      <c r="B411" s="289" t="s">
        <v>408</v>
      </c>
      <c r="C411" s="287" t="s">
        <v>1932</v>
      </c>
      <c r="D411" s="287" t="s">
        <v>1934</v>
      </c>
      <c r="E411" s="287" t="s">
        <v>1933</v>
      </c>
    </row>
    <row r="412" spans="1:5">
      <c r="A412" s="288">
        <v>1517</v>
      </c>
      <c r="B412" s="289" t="s">
        <v>409</v>
      </c>
      <c r="C412" s="287" t="s">
        <v>1932</v>
      </c>
      <c r="D412" s="287" t="s">
        <v>1934</v>
      </c>
      <c r="E412" s="287" t="s">
        <v>1933</v>
      </c>
    </row>
    <row r="413" spans="1:5">
      <c r="A413" s="288">
        <v>1518</v>
      </c>
      <c r="B413" s="289" t="s">
        <v>410</v>
      </c>
      <c r="C413" s="287" t="s">
        <v>1932</v>
      </c>
      <c r="D413" s="287" t="s">
        <v>1934</v>
      </c>
      <c r="E413" s="287" t="s">
        <v>1933</v>
      </c>
    </row>
    <row r="414" spans="1:5">
      <c r="A414" s="288">
        <v>1519</v>
      </c>
      <c r="B414" s="289" t="s">
        <v>411</v>
      </c>
      <c r="C414" s="287" t="s">
        <v>1932</v>
      </c>
      <c r="D414" s="287" t="s">
        <v>1934</v>
      </c>
      <c r="E414" s="287" t="s">
        <v>1933</v>
      </c>
    </row>
    <row r="415" spans="1:5">
      <c r="A415" s="288">
        <v>1520</v>
      </c>
      <c r="B415" s="289" t="s">
        <v>412</v>
      </c>
      <c r="C415" s="287" t="s">
        <v>1932</v>
      </c>
      <c r="D415" s="287" t="s">
        <v>1934</v>
      </c>
      <c r="E415" s="287" t="s">
        <v>1933</v>
      </c>
    </row>
    <row r="416" spans="1:5">
      <c r="A416" s="288">
        <v>1521</v>
      </c>
      <c r="B416" s="289" t="s">
        <v>413</v>
      </c>
      <c r="C416" s="287" t="s">
        <v>1932</v>
      </c>
      <c r="D416" s="287" t="s">
        <v>1934</v>
      </c>
      <c r="E416" s="287" t="s">
        <v>1933</v>
      </c>
    </row>
    <row r="417" spans="1:5">
      <c r="A417" s="288">
        <v>1522</v>
      </c>
      <c r="B417" s="289" t="s">
        <v>414</v>
      </c>
      <c r="C417" s="287" t="s">
        <v>1932</v>
      </c>
      <c r="D417" s="287" t="s">
        <v>1934</v>
      </c>
      <c r="E417" s="287" t="s">
        <v>1933</v>
      </c>
    </row>
    <row r="418" spans="1:5">
      <c r="A418" s="288">
        <v>1523</v>
      </c>
      <c r="B418" s="289" t="s">
        <v>415</v>
      </c>
      <c r="C418" s="287" t="s">
        <v>1932</v>
      </c>
      <c r="D418" s="287" t="s">
        <v>1934</v>
      </c>
      <c r="E418" s="287" t="s">
        <v>1933</v>
      </c>
    </row>
    <row r="419" spans="1:5">
      <c r="A419" s="288">
        <v>1524</v>
      </c>
      <c r="B419" s="289" t="s">
        <v>416</v>
      </c>
      <c r="C419" s="287" t="s">
        <v>1932</v>
      </c>
      <c r="D419" s="287" t="s">
        <v>1934</v>
      </c>
      <c r="E419" s="287" t="s">
        <v>1933</v>
      </c>
    </row>
    <row r="420" spans="1:5">
      <c r="A420" s="288">
        <v>1525</v>
      </c>
      <c r="B420" s="289" t="s">
        <v>417</v>
      </c>
      <c r="C420" s="287" t="s">
        <v>1932</v>
      </c>
      <c r="D420" s="287" t="s">
        <v>1934</v>
      </c>
      <c r="E420" s="287" t="s">
        <v>1933</v>
      </c>
    </row>
    <row r="421" spans="1:5">
      <c r="A421" s="288">
        <v>1526</v>
      </c>
      <c r="B421" s="289" t="s">
        <v>418</v>
      </c>
      <c r="C421" s="287" t="s">
        <v>1932</v>
      </c>
      <c r="D421" s="287" t="s">
        <v>1934</v>
      </c>
      <c r="E421" s="287" t="s">
        <v>1933</v>
      </c>
    </row>
    <row r="422" spans="1:5">
      <c r="A422" s="288">
        <v>1527</v>
      </c>
      <c r="B422" s="289" t="s">
        <v>419</v>
      </c>
      <c r="C422" s="287" t="s">
        <v>1932</v>
      </c>
      <c r="D422" s="287" t="s">
        <v>1934</v>
      </c>
      <c r="E422" s="287" t="s">
        <v>1933</v>
      </c>
    </row>
    <row r="423" spans="1:5">
      <c r="A423" s="288">
        <v>1528</v>
      </c>
      <c r="B423" s="289" t="s">
        <v>420</v>
      </c>
      <c r="C423" s="287" t="s">
        <v>1932</v>
      </c>
      <c r="D423" s="287" t="s">
        <v>1934</v>
      </c>
      <c r="E423" s="287" t="s">
        <v>1933</v>
      </c>
    </row>
    <row r="424" spans="1:5">
      <c r="A424" s="288">
        <v>1529</v>
      </c>
      <c r="B424" s="289" t="s">
        <v>421</v>
      </c>
      <c r="C424" s="287" t="s">
        <v>1932</v>
      </c>
      <c r="D424" s="287" t="s">
        <v>1934</v>
      </c>
      <c r="E424" s="287" t="s">
        <v>1933</v>
      </c>
    </row>
    <row r="425" spans="1:5">
      <c r="A425" s="288">
        <v>1530</v>
      </c>
      <c r="B425" s="289" t="s">
        <v>422</v>
      </c>
      <c r="C425" s="287" t="s">
        <v>1932</v>
      </c>
      <c r="D425" s="287" t="s">
        <v>1934</v>
      </c>
      <c r="E425" s="287" t="s">
        <v>1933</v>
      </c>
    </row>
    <row r="426" spans="1:5">
      <c r="A426" s="288">
        <v>1531</v>
      </c>
      <c r="B426" s="289" t="s">
        <v>423</v>
      </c>
      <c r="C426" s="287" t="s">
        <v>1932</v>
      </c>
      <c r="D426" s="287" t="s">
        <v>1934</v>
      </c>
      <c r="E426" s="287" t="s">
        <v>1933</v>
      </c>
    </row>
    <row r="427" spans="1:5">
      <c r="A427" s="288">
        <v>1532</v>
      </c>
      <c r="B427" s="289" t="s">
        <v>424</v>
      </c>
      <c r="C427" s="287" t="s">
        <v>1932</v>
      </c>
      <c r="D427" s="287" t="s">
        <v>1934</v>
      </c>
      <c r="E427" s="287" t="s">
        <v>1933</v>
      </c>
    </row>
    <row r="428" spans="1:5">
      <c r="A428" s="288">
        <v>1533</v>
      </c>
      <c r="B428" s="289" t="s">
        <v>425</v>
      </c>
      <c r="C428" s="287" t="s">
        <v>1932</v>
      </c>
      <c r="D428" s="287" t="s">
        <v>1934</v>
      </c>
      <c r="E428" s="287" t="s">
        <v>1933</v>
      </c>
    </row>
    <row r="429" spans="1:5">
      <c r="A429" s="288">
        <v>1534</v>
      </c>
      <c r="B429" s="289" t="s">
        <v>426</v>
      </c>
      <c r="C429" s="287" t="s">
        <v>1932</v>
      </c>
      <c r="D429" s="287" t="s">
        <v>1934</v>
      </c>
      <c r="E429" s="287" t="s">
        <v>1933</v>
      </c>
    </row>
    <row r="430" spans="1:5">
      <c r="A430" s="288">
        <v>1535</v>
      </c>
      <c r="B430" s="289" t="s">
        <v>427</v>
      </c>
      <c r="C430" s="287" t="s">
        <v>1932</v>
      </c>
      <c r="D430" s="287" t="s">
        <v>1934</v>
      </c>
      <c r="E430" s="287" t="s">
        <v>1933</v>
      </c>
    </row>
    <row r="431" spans="1:5">
      <c r="A431" s="288">
        <v>1536</v>
      </c>
      <c r="B431" s="289" t="s">
        <v>428</v>
      </c>
      <c r="C431" s="287" t="s">
        <v>1932</v>
      </c>
      <c r="D431" s="287" t="s">
        <v>1934</v>
      </c>
      <c r="E431" s="287" t="s">
        <v>1933</v>
      </c>
    </row>
    <row r="432" spans="1:5">
      <c r="A432" s="288">
        <v>1537</v>
      </c>
      <c r="B432" s="289" t="s">
        <v>429</v>
      </c>
      <c r="C432" s="287" t="s">
        <v>1932</v>
      </c>
      <c r="D432" s="287" t="s">
        <v>1934</v>
      </c>
      <c r="E432" s="287" t="s">
        <v>1933</v>
      </c>
    </row>
    <row r="433" spans="1:5">
      <c r="A433" s="288">
        <v>1538</v>
      </c>
      <c r="B433" s="289" t="s">
        <v>430</v>
      </c>
      <c r="C433" s="287" t="s">
        <v>1932</v>
      </c>
      <c r="D433" s="287" t="s">
        <v>1934</v>
      </c>
      <c r="E433" s="287" t="s">
        <v>1933</v>
      </c>
    </row>
    <row r="434" spans="1:5">
      <c r="A434" s="288">
        <v>1539</v>
      </c>
      <c r="B434" s="289" t="s">
        <v>431</v>
      </c>
      <c r="C434" s="287" t="s">
        <v>1932</v>
      </c>
      <c r="D434" s="287" t="s">
        <v>1934</v>
      </c>
      <c r="E434" s="287" t="s">
        <v>1933</v>
      </c>
    </row>
    <row r="435" spans="1:5">
      <c r="A435" s="288">
        <v>1540</v>
      </c>
      <c r="B435" s="289" t="s">
        <v>1252</v>
      </c>
      <c r="C435" s="287" t="s">
        <v>1932</v>
      </c>
      <c r="D435" s="287" t="s">
        <v>1934</v>
      </c>
      <c r="E435" s="287" t="s">
        <v>1933</v>
      </c>
    </row>
    <row r="436" spans="1:5">
      <c r="A436" s="288">
        <v>1601</v>
      </c>
      <c r="B436" s="289" t="s">
        <v>432</v>
      </c>
      <c r="C436" s="287" t="s">
        <v>1932</v>
      </c>
      <c r="D436" s="287" t="s">
        <v>1934</v>
      </c>
      <c r="E436" s="287" t="s">
        <v>1933</v>
      </c>
    </row>
    <row r="437" spans="1:5">
      <c r="A437" s="288">
        <v>1602</v>
      </c>
      <c r="B437" s="289" t="s">
        <v>433</v>
      </c>
      <c r="C437" s="287" t="s">
        <v>1932</v>
      </c>
      <c r="D437" s="287" t="s">
        <v>1934</v>
      </c>
      <c r="E437" s="287" t="s">
        <v>1933</v>
      </c>
    </row>
    <row r="438" spans="1:5">
      <c r="A438" s="288">
        <v>1603</v>
      </c>
      <c r="B438" s="289" t="s">
        <v>434</v>
      </c>
      <c r="C438" s="287" t="s">
        <v>1932</v>
      </c>
      <c r="D438" s="287" t="s">
        <v>1934</v>
      </c>
      <c r="E438" s="287" t="s">
        <v>1933</v>
      </c>
    </row>
    <row r="439" spans="1:5">
      <c r="A439" s="288">
        <v>1604</v>
      </c>
      <c r="B439" s="289" t="s">
        <v>435</v>
      </c>
      <c r="C439" s="287" t="s">
        <v>1932</v>
      </c>
      <c r="D439" s="287" t="s">
        <v>1934</v>
      </c>
      <c r="E439" s="287" t="s">
        <v>1933</v>
      </c>
    </row>
    <row r="440" spans="1:5">
      <c r="A440" s="288">
        <v>1605</v>
      </c>
      <c r="B440" s="289" t="s">
        <v>436</v>
      </c>
      <c r="C440" s="287" t="s">
        <v>1932</v>
      </c>
      <c r="D440" s="287" t="s">
        <v>1934</v>
      </c>
      <c r="E440" s="287" t="s">
        <v>1933</v>
      </c>
    </row>
    <row r="441" spans="1:5">
      <c r="A441" s="288">
        <v>1606</v>
      </c>
      <c r="B441" s="289" t="s">
        <v>437</v>
      </c>
      <c r="C441" s="287" t="s">
        <v>1932</v>
      </c>
      <c r="D441" s="287" t="s">
        <v>1934</v>
      </c>
      <c r="E441" s="287" t="s">
        <v>1933</v>
      </c>
    </row>
    <row r="442" spans="1:5">
      <c r="A442" s="288">
        <v>1607</v>
      </c>
      <c r="B442" s="289" t="s">
        <v>438</v>
      </c>
      <c r="C442" s="287" t="s">
        <v>1932</v>
      </c>
      <c r="D442" s="287" t="s">
        <v>1934</v>
      </c>
      <c r="E442" s="287" t="s">
        <v>1933</v>
      </c>
    </row>
    <row r="443" spans="1:5">
      <c r="A443" s="288">
        <v>1608</v>
      </c>
      <c r="B443" s="289" t="s">
        <v>439</v>
      </c>
      <c r="C443" s="287" t="s">
        <v>1932</v>
      </c>
      <c r="D443" s="287" t="s">
        <v>1934</v>
      </c>
      <c r="E443" s="287" t="s">
        <v>1933</v>
      </c>
    </row>
    <row r="444" spans="1:5">
      <c r="A444" s="288">
        <v>1609</v>
      </c>
      <c r="B444" s="289" t="s">
        <v>440</v>
      </c>
      <c r="C444" s="287" t="s">
        <v>1932</v>
      </c>
      <c r="D444" s="287" t="s">
        <v>1934</v>
      </c>
      <c r="E444" s="287" t="s">
        <v>1933</v>
      </c>
    </row>
    <row r="445" spans="1:5">
      <c r="A445" s="288">
        <v>1610</v>
      </c>
      <c r="B445" s="289" t="s">
        <v>1389</v>
      </c>
      <c r="C445" s="287" t="s">
        <v>1932</v>
      </c>
      <c r="D445" s="287" t="s">
        <v>1934</v>
      </c>
      <c r="E445" s="287" t="s">
        <v>1933</v>
      </c>
    </row>
    <row r="446" spans="1:5">
      <c r="A446" s="288">
        <v>1611</v>
      </c>
      <c r="B446" s="289" t="s">
        <v>441</v>
      </c>
      <c r="C446" s="287" t="s">
        <v>1932</v>
      </c>
      <c r="D446" s="287" t="s">
        <v>1934</v>
      </c>
      <c r="E446" s="287" t="s">
        <v>1933</v>
      </c>
    </row>
    <row r="447" spans="1:5">
      <c r="A447" s="288">
        <v>1701</v>
      </c>
      <c r="B447" s="289" t="s">
        <v>1390</v>
      </c>
      <c r="C447" s="287" t="s">
        <v>1932</v>
      </c>
      <c r="D447" s="287" t="s">
        <v>1934</v>
      </c>
      <c r="E447" s="287" t="s">
        <v>1933</v>
      </c>
    </row>
    <row r="448" spans="1:5">
      <c r="A448" s="288">
        <v>1702</v>
      </c>
      <c r="B448" s="289" t="s">
        <v>442</v>
      </c>
      <c r="C448" s="287" t="s">
        <v>1932</v>
      </c>
      <c r="D448" s="287" t="s">
        <v>1934</v>
      </c>
      <c r="E448" s="287" t="s">
        <v>1933</v>
      </c>
    </row>
    <row r="449" spans="1:5">
      <c r="A449" s="288">
        <v>1703</v>
      </c>
      <c r="B449" s="289" t="s">
        <v>443</v>
      </c>
      <c r="C449" s="287" t="s">
        <v>1932</v>
      </c>
      <c r="D449" s="287" t="s">
        <v>1934</v>
      </c>
      <c r="E449" s="287" t="s">
        <v>1933</v>
      </c>
    </row>
    <row r="450" spans="1:5">
      <c r="A450" s="288">
        <v>1704</v>
      </c>
      <c r="B450" s="289" t="s">
        <v>1391</v>
      </c>
      <c r="C450" s="287" t="s">
        <v>1932</v>
      </c>
      <c r="D450" s="287" t="s">
        <v>1934</v>
      </c>
      <c r="E450" s="287" t="s">
        <v>1933</v>
      </c>
    </row>
    <row r="451" spans="1:5">
      <c r="A451" s="288">
        <v>1705</v>
      </c>
      <c r="B451" s="289" t="s">
        <v>1392</v>
      </c>
      <c r="C451" s="287" t="s">
        <v>1932</v>
      </c>
      <c r="D451" s="287" t="s">
        <v>1934</v>
      </c>
      <c r="E451" s="287" t="s">
        <v>1933</v>
      </c>
    </row>
    <row r="452" spans="1:5">
      <c r="A452" s="288">
        <v>1706</v>
      </c>
      <c r="B452" s="289" t="s">
        <v>444</v>
      </c>
      <c r="C452" s="287" t="s">
        <v>1932</v>
      </c>
      <c r="D452" s="287" t="s">
        <v>1934</v>
      </c>
      <c r="E452" s="287" t="s">
        <v>1933</v>
      </c>
    </row>
    <row r="453" spans="1:5">
      <c r="A453" s="288">
        <v>1707</v>
      </c>
      <c r="B453" s="289" t="s">
        <v>445</v>
      </c>
      <c r="C453" s="287" t="s">
        <v>1932</v>
      </c>
      <c r="D453" s="287" t="s">
        <v>1934</v>
      </c>
      <c r="E453" s="287" t="s">
        <v>1933</v>
      </c>
    </row>
    <row r="454" spans="1:5">
      <c r="A454" s="288">
        <v>1708</v>
      </c>
      <c r="B454" s="289" t="s">
        <v>446</v>
      </c>
      <c r="C454" s="287" t="s">
        <v>1932</v>
      </c>
      <c r="D454" s="287" t="s">
        <v>1934</v>
      </c>
      <c r="E454" s="287" t="s">
        <v>1933</v>
      </c>
    </row>
    <row r="455" spans="1:5">
      <c r="A455" s="288">
        <v>1709</v>
      </c>
      <c r="B455" s="289" t="s">
        <v>447</v>
      </c>
      <c r="C455" s="287" t="s">
        <v>1932</v>
      </c>
      <c r="D455" s="287" t="s">
        <v>1934</v>
      </c>
      <c r="E455" s="287" t="s">
        <v>1933</v>
      </c>
    </row>
    <row r="456" spans="1:5">
      <c r="A456" s="288">
        <v>1710</v>
      </c>
      <c r="B456" s="289" t="s">
        <v>448</v>
      </c>
      <c r="C456" s="287" t="s">
        <v>1932</v>
      </c>
      <c r="D456" s="287" t="s">
        <v>1934</v>
      </c>
      <c r="E456" s="287" t="s">
        <v>1933</v>
      </c>
    </row>
    <row r="457" spans="1:5">
      <c r="A457" s="288">
        <v>1711</v>
      </c>
      <c r="B457" s="289" t="s">
        <v>449</v>
      </c>
      <c r="C457" s="287" t="s">
        <v>1932</v>
      </c>
      <c r="D457" s="287" t="s">
        <v>1934</v>
      </c>
      <c r="E457" s="287" t="s">
        <v>1933</v>
      </c>
    </row>
    <row r="458" spans="1:5">
      <c r="A458" s="288">
        <v>1712</v>
      </c>
      <c r="B458" s="289" t="s">
        <v>450</v>
      </c>
      <c r="C458" s="287" t="s">
        <v>1932</v>
      </c>
      <c r="D458" s="287" t="s">
        <v>1934</v>
      </c>
      <c r="E458" s="287" t="s">
        <v>1933</v>
      </c>
    </row>
    <row r="459" spans="1:5">
      <c r="A459" s="288">
        <v>1713</v>
      </c>
      <c r="B459" s="289" t="s">
        <v>451</v>
      </c>
      <c r="C459" s="287" t="s">
        <v>1932</v>
      </c>
      <c r="D459" s="287" t="s">
        <v>1934</v>
      </c>
      <c r="E459" s="287" t="s">
        <v>1933</v>
      </c>
    </row>
    <row r="460" spans="1:5">
      <c r="A460" s="288">
        <v>1714</v>
      </c>
      <c r="B460" s="289" t="s">
        <v>452</v>
      </c>
      <c r="C460" s="287" t="s">
        <v>1932</v>
      </c>
      <c r="D460" s="287" t="s">
        <v>1934</v>
      </c>
      <c r="E460" s="287" t="s">
        <v>1933</v>
      </c>
    </row>
    <row r="461" spans="1:5">
      <c r="A461" s="288">
        <v>1715</v>
      </c>
      <c r="B461" s="289" t="s">
        <v>453</v>
      </c>
      <c r="C461" s="287" t="s">
        <v>1932</v>
      </c>
      <c r="D461" s="287" t="s">
        <v>1934</v>
      </c>
      <c r="E461" s="287" t="s">
        <v>1933</v>
      </c>
    </row>
    <row r="462" spans="1:5">
      <c r="A462" s="288">
        <v>1716</v>
      </c>
      <c r="B462" s="289" t="s">
        <v>454</v>
      </c>
      <c r="C462" s="287" t="s">
        <v>1932</v>
      </c>
      <c r="D462" s="287" t="s">
        <v>1934</v>
      </c>
      <c r="E462" s="287" t="s">
        <v>1933</v>
      </c>
    </row>
    <row r="463" spans="1:5">
      <c r="A463" s="288">
        <v>1717</v>
      </c>
      <c r="B463" s="289" t="s">
        <v>455</v>
      </c>
      <c r="C463" s="287" t="s">
        <v>1932</v>
      </c>
      <c r="D463" s="287" t="s">
        <v>1934</v>
      </c>
      <c r="E463" s="287" t="s">
        <v>1933</v>
      </c>
    </row>
    <row r="464" spans="1:5">
      <c r="A464" s="288">
        <v>1718</v>
      </c>
      <c r="B464" s="289" t="s">
        <v>456</v>
      </c>
      <c r="C464" s="287" t="s">
        <v>1932</v>
      </c>
      <c r="D464" s="287" t="s">
        <v>1934</v>
      </c>
      <c r="E464" s="287" t="s">
        <v>1933</v>
      </c>
    </row>
    <row r="465" spans="1:5">
      <c r="A465" s="288">
        <v>1720</v>
      </c>
      <c r="B465" s="289" t="s">
        <v>457</v>
      </c>
      <c r="C465" s="287" t="s">
        <v>1932</v>
      </c>
      <c r="D465" s="287" t="s">
        <v>1934</v>
      </c>
      <c r="E465" s="287" t="s">
        <v>1933</v>
      </c>
    </row>
    <row r="466" spans="1:5">
      <c r="A466" s="288">
        <v>1721</v>
      </c>
      <c r="B466" s="289" t="s">
        <v>458</v>
      </c>
      <c r="C466" s="287" t="s">
        <v>1932</v>
      </c>
      <c r="D466" s="287" t="s">
        <v>1934</v>
      </c>
      <c r="E466" s="287" t="s">
        <v>1933</v>
      </c>
    </row>
    <row r="467" spans="1:5">
      <c r="A467" s="288">
        <v>1722</v>
      </c>
      <c r="B467" s="289" t="s">
        <v>459</v>
      </c>
      <c r="C467" s="287" t="s">
        <v>1932</v>
      </c>
      <c r="D467" s="287" t="s">
        <v>1934</v>
      </c>
      <c r="E467" s="287" t="s">
        <v>1933</v>
      </c>
    </row>
    <row r="468" spans="1:5">
      <c r="A468" s="288">
        <v>1723</v>
      </c>
      <c r="B468" s="289" t="s">
        <v>460</v>
      </c>
      <c r="C468" s="287" t="s">
        <v>1932</v>
      </c>
      <c r="D468" s="287" t="s">
        <v>1934</v>
      </c>
      <c r="E468" s="287" t="s">
        <v>1933</v>
      </c>
    </row>
    <row r="469" spans="1:5">
      <c r="A469" s="288">
        <v>1724</v>
      </c>
      <c r="B469" s="289" t="s">
        <v>461</v>
      </c>
      <c r="C469" s="287" t="s">
        <v>1932</v>
      </c>
      <c r="D469" s="287" t="s">
        <v>1934</v>
      </c>
      <c r="E469" s="287" t="s">
        <v>1933</v>
      </c>
    </row>
    <row r="470" spans="1:5">
      <c r="A470" s="288">
        <v>1725</v>
      </c>
      <c r="B470" s="289" t="s">
        <v>462</v>
      </c>
      <c r="C470" s="287" t="s">
        <v>1932</v>
      </c>
      <c r="D470" s="287" t="s">
        <v>1934</v>
      </c>
      <c r="E470" s="287" t="s">
        <v>1933</v>
      </c>
    </row>
    <row r="471" spans="1:5">
      <c r="A471" s="288">
        <v>1726</v>
      </c>
      <c r="B471" s="289" t="s">
        <v>463</v>
      </c>
      <c r="C471" s="287" t="s">
        <v>1932</v>
      </c>
      <c r="D471" s="287" t="s">
        <v>1934</v>
      </c>
      <c r="E471" s="287" t="s">
        <v>1933</v>
      </c>
    </row>
    <row r="472" spans="1:5">
      <c r="A472" s="288">
        <v>1727</v>
      </c>
      <c r="B472" s="289" t="s">
        <v>464</v>
      </c>
      <c r="C472" s="287" t="s">
        <v>1932</v>
      </c>
      <c r="D472" s="287" t="s">
        <v>1934</v>
      </c>
      <c r="E472" s="287" t="s">
        <v>1933</v>
      </c>
    </row>
    <row r="473" spans="1:5">
      <c r="A473" s="288">
        <v>1728</v>
      </c>
      <c r="B473" s="289" t="s">
        <v>465</v>
      </c>
      <c r="C473" s="287" t="s">
        <v>1932</v>
      </c>
      <c r="D473" s="287" t="s">
        <v>1934</v>
      </c>
      <c r="E473" s="287" t="s">
        <v>1933</v>
      </c>
    </row>
    <row r="474" spans="1:5">
      <c r="A474" s="288">
        <v>1729</v>
      </c>
      <c r="B474" s="289" t="s">
        <v>466</v>
      </c>
      <c r="C474" s="287" t="s">
        <v>1932</v>
      </c>
      <c r="D474" s="287" t="s">
        <v>1934</v>
      </c>
      <c r="E474" s="287" t="s">
        <v>1933</v>
      </c>
    </row>
    <row r="475" spans="1:5">
      <c r="A475" s="288">
        <v>1730</v>
      </c>
      <c r="B475" s="289" t="s">
        <v>467</v>
      </c>
      <c r="C475" s="287" t="s">
        <v>1932</v>
      </c>
      <c r="D475" s="287" t="s">
        <v>1934</v>
      </c>
      <c r="E475" s="287" t="s">
        <v>1933</v>
      </c>
    </row>
    <row r="476" spans="1:5">
      <c r="A476" s="288">
        <v>1731</v>
      </c>
      <c r="B476" s="289" t="s">
        <v>468</v>
      </c>
      <c r="C476" s="287" t="s">
        <v>1932</v>
      </c>
      <c r="D476" s="287" t="s">
        <v>1934</v>
      </c>
      <c r="E476" s="287" t="s">
        <v>1933</v>
      </c>
    </row>
    <row r="477" spans="1:5">
      <c r="A477" s="288">
        <v>1732</v>
      </c>
      <c r="B477" s="289" t="s">
        <v>469</v>
      </c>
      <c r="C477" s="287" t="s">
        <v>1932</v>
      </c>
      <c r="D477" s="287" t="s">
        <v>1934</v>
      </c>
      <c r="E477" s="287" t="s">
        <v>1933</v>
      </c>
    </row>
    <row r="478" spans="1:5">
      <c r="A478" s="288">
        <v>1733</v>
      </c>
      <c r="B478" s="289" t="s">
        <v>470</v>
      </c>
      <c r="C478" s="287" t="s">
        <v>1932</v>
      </c>
      <c r="D478" s="287" t="s">
        <v>1934</v>
      </c>
      <c r="E478" s="287" t="s">
        <v>1933</v>
      </c>
    </row>
    <row r="479" spans="1:5">
      <c r="A479" s="288">
        <v>1734</v>
      </c>
      <c r="B479" s="289" t="s">
        <v>471</v>
      </c>
      <c r="C479" s="287" t="s">
        <v>1932</v>
      </c>
      <c r="D479" s="287" t="s">
        <v>1934</v>
      </c>
      <c r="E479" s="287" t="s">
        <v>1933</v>
      </c>
    </row>
    <row r="480" spans="1:5">
      <c r="A480" s="288">
        <v>1735</v>
      </c>
      <c r="B480" s="289" t="s">
        <v>472</v>
      </c>
      <c r="C480" s="287" t="s">
        <v>1932</v>
      </c>
      <c r="D480" s="287" t="s">
        <v>1934</v>
      </c>
      <c r="E480" s="287" t="s">
        <v>1933</v>
      </c>
    </row>
    <row r="481" spans="1:5">
      <c r="A481" s="288">
        <v>1736</v>
      </c>
      <c r="B481" s="289" t="s">
        <v>473</v>
      </c>
      <c r="C481" s="287" t="s">
        <v>1932</v>
      </c>
      <c r="D481" s="287" t="s">
        <v>1934</v>
      </c>
      <c r="E481" s="287" t="s">
        <v>1933</v>
      </c>
    </row>
    <row r="482" spans="1:5">
      <c r="A482" s="288">
        <v>1737</v>
      </c>
      <c r="B482" s="289" t="s">
        <v>474</v>
      </c>
      <c r="C482" s="287" t="s">
        <v>1932</v>
      </c>
      <c r="D482" s="287" t="s">
        <v>1934</v>
      </c>
      <c r="E482" s="287" t="s">
        <v>1933</v>
      </c>
    </row>
    <row r="483" spans="1:5">
      <c r="A483" s="288">
        <v>1738</v>
      </c>
      <c r="B483" s="289" t="s">
        <v>475</v>
      </c>
      <c r="C483" s="287" t="s">
        <v>1932</v>
      </c>
      <c r="D483" s="287" t="s">
        <v>1934</v>
      </c>
      <c r="E483" s="287" t="s">
        <v>1933</v>
      </c>
    </row>
    <row r="484" spans="1:5">
      <c r="A484" s="288">
        <v>1739</v>
      </c>
      <c r="B484" s="289" t="s">
        <v>476</v>
      </c>
      <c r="C484" s="287" t="s">
        <v>1932</v>
      </c>
      <c r="D484" s="287" t="s">
        <v>1934</v>
      </c>
      <c r="E484" s="287" t="s">
        <v>1933</v>
      </c>
    </row>
    <row r="485" spans="1:5">
      <c r="A485" s="288">
        <v>1740</v>
      </c>
      <c r="B485" s="289" t="s">
        <v>477</v>
      </c>
      <c r="C485" s="287" t="s">
        <v>1932</v>
      </c>
      <c r="D485" s="287" t="s">
        <v>1934</v>
      </c>
      <c r="E485" s="287" t="s">
        <v>1933</v>
      </c>
    </row>
    <row r="486" spans="1:5">
      <c r="A486" s="288">
        <v>1741</v>
      </c>
      <c r="B486" s="289" t="s">
        <v>478</v>
      </c>
      <c r="C486" s="287" t="s">
        <v>1932</v>
      </c>
      <c r="D486" s="287" t="s">
        <v>1934</v>
      </c>
      <c r="E486" s="287" t="s">
        <v>1933</v>
      </c>
    </row>
    <row r="487" spans="1:5">
      <c r="A487" s="288">
        <v>1742</v>
      </c>
      <c r="B487" s="289" t="s">
        <v>479</v>
      </c>
      <c r="C487" s="287" t="s">
        <v>1932</v>
      </c>
      <c r="D487" s="287" t="s">
        <v>1934</v>
      </c>
      <c r="E487" s="287" t="s">
        <v>1933</v>
      </c>
    </row>
    <row r="488" spans="1:5">
      <c r="A488" s="288">
        <v>1743</v>
      </c>
      <c r="B488" s="289" t="s">
        <v>480</v>
      </c>
      <c r="C488" s="287" t="s">
        <v>1932</v>
      </c>
      <c r="D488" s="287" t="s">
        <v>1934</v>
      </c>
      <c r="E488" s="287" t="s">
        <v>1933</v>
      </c>
    </row>
    <row r="489" spans="1:5">
      <c r="A489" s="288">
        <v>1744</v>
      </c>
      <c r="B489" s="289" t="s">
        <v>481</v>
      </c>
      <c r="C489" s="287" t="s">
        <v>1932</v>
      </c>
      <c r="D489" s="287" t="s">
        <v>1934</v>
      </c>
      <c r="E489" s="287" t="s">
        <v>1933</v>
      </c>
    </row>
    <row r="490" spans="1:5">
      <c r="A490" s="288">
        <v>1745</v>
      </c>
      <c r="B490" s="289" t="s">
        <v>482</v>
      </c>
      <c r="C490" s="287" t="s">
        <v>1932</v>
      </c>
      <c r="D490" s="287" t="s">
        <v>1934</v>
      </c>
      <c r="E490" s="287" t="s">
        <v>1933</v>
      </c>
    </row>
    <row r="491" spans="1:5">
      <c r="A491" s="288">
        <v>1746</v>
      </c>
      <c r="B491" s="289" t="s">
        <v>483</v>
      </c>
      <c r="C491" s="287" t="s">
        <v>1932</v>
      </c>
      <c r="D491" s="287" t="s">
        <v>1934</v>
      </c>
      <c r="E491" s="287" t="s">
        <v>1933</v>
      </c>
    </row>
    <row r="492" spans="1:5">
      <c r="A492" s="288">
        <v>1747</v>
      </c>
      <c r="B492" s="289" t="s">
        <v>1389</v>
      </c>
      <c r="C492" s="287" t="s">
        <v>1932</v>
      </c>
      <c r="D492" s="287" t="s">
        <v>1934</v>
      </c>
      <c r="E492" s="287" t="s">
        <v>1933</v>
      </c>
    </row>
    <row r="493" spans="1:5">
      <c r="A493" s="288">
        <v>1748</v>
      </c>
      <c r="B493" s="289" t="s">
        <v>484</v>
      </c>
      <c r="C493" s="287" t="s">
        <v>1932</v>
      </c>
      <c r="D493" s="287" t="s">
        <v>1934</v>
      </c>
      <c r="E493" s="287" t="s">
        <v>1933</v>
      </c>
    </row>
    <row r="494" spans="1:5">
      <c r="A494" s="288">
        <v>1749</v>
      </c>
      <c r="B494" s="289" t="s">
        <v>485</v>
      </c>
      <c r="C494" s="287" t="s">
        <v>1932</v>
      </c>
      <c r="D494" s="287" t="s">
        <v>1934</v>
      </c>
      <c r="E494" s="287" t="s">
        <v>1933</v>
      </c>
    </row>
    <row r="495" spans="1:5">
      <c r="A495" s="288">
        <v>1750</v>
      </c>
      <c r="B495" s="289" t="s">
        <v>486</v>
      </c>
      <c r="C495" s="287" t="s">
        <v>1932</v>
      </c>
      <c r="D495" s="287" t="s">
        <v>1934</v>
      </c>
      <c r="E495" s="287" t="s">
        <v>1933</v>
      </c>
    </row>
    <row r="496" spans="1:5">
      <c r="A496" s="288">
        <v>1751</v>
      </c>
      <c r="B496" s="289" t="s">
        <v>487</v>
      </c>
      <c r="C496" s="287" t="s">
        <v>1932</v>
      </c>
      <c r="D496" s="287" t="s">
        <v>1934</v>
      </c>
      <c r="E496" s="287" t="s">
        <v>1933</v>
      </c>
    </row>
    <row r="497" spans="1:5">
      <c r="A497" s="288">
        <v>1752</v>
      </c>
      <c r="B497" s="289" t="s">
        <v>488</v>
      </c>
      <c r="C497" s="287" t="s">
        <v>1932</v>
      </c>
      <c r="D497" s="287" t="s">
        <v>1934</v>
      </c>
      <c r="E497" s="287" t="s">
        <v>1933</v>
      </c>
    </row>
    <row r="498" spans="1:5">
      <c r="A498" s="288">
        <v>1753</v>
      </c>
      <c r="B498" s="289" t="s">
        <v>489</v>
      </c>
      <c r="C498" s="287" t="s">
        <v>1932</v>
      </c>
      <c r="D498" s="287" t="s">
        <v>1934</v>
      </c>
      <c r="E498" s="287" t="s">
        <v>1933</v>
      </c>
    </row>
    <row r="499" spans="1:5">
      <c r="A499" s="288">
        <v>1754</v>
      </c>
      <c r="B499" s="289" t="s">
        <v>490</v>
      </c>
      <c r="C499" s="287" t="s">
        <v>1932</v>
      </c>
      <c r="D499" s="287" t="s">
        <v>1934</v>
      </c>
      <c r="E499" s="287" t="s">
        <v>1933</v>
      </c>
    </row>
    <row r="500" spans="1:5">
      <c r="A500" s="288">
        <v>1755</v>
      </c>
      <c r="B500" s="289" t="s">
        <v>491</v>
      </c>
      <c r="C500" s="287" t="s">
        <v>1932</v>
      </c>
      <c r="D500" s="287" t="s">
        <v>1934</v>
      </c>
      <c r="E500" s="287" t="s">
        <v>1933</v>
      </c>
    </row>
    <row r="501" spans="1:5">
      <c r="A501" s="288">
        <v>1756</v>
      </c>
      <c r="B501" s="289" t="s">
        <v>492</v>
      </c>
      <c r="C501" s="287" t="s">
        <v>1932</v>
      </c>
      <c r="D501" s="287" t="s">
        <v>1934</v>
      </c>
      <c r="E501" s="287" t="s">
        <v>1933</v>
      </c>
    </row>
    <row r="502" spans="1:5">
      <c r="A502" s="288">
        <v>1801</v>
      </c>
      <c r="B502" s="289" t="s">
        <v>493</v>
      </c>
      <c r="C502" s="287" t="s">
        <v>1932</v>
      </c>
      <c r="D502" s="287" t="s">
        <v>1934</v>
      </c>
      <c r="E502" s="287" t="s">
        <v>1933</v>
      </c>
    </row>
    <row r="503" spans="1:5">
      <c r="A503" s="288">
        <v>1802</v>
      </c>
      <c r="B503" s="289" t="s">
        <v>475</v>
      </c>
      <c r="C503" s="287" t="s">
        <v>1932</v>
      </c>
      <c r="D503" s="287" t="s">
        <v>1934</v>
      </c>
      <c r="E503" s="287" t="s">
        <v>1933</v>
      </c>
    </row>
    <row r="504" spans="1:5">
      <c r="A504" s="288">
        <v>1803</v>
      </c>
      <c r="B504" s="289" t="s">
        <v>494</v>
      </c>
      <c r="C504" s="287" t="s">
        <v>1932</v>
      </c>
      <c r="D504" s="287" t="s">
        <v>1934</v>
      </c>
      <c r="E504" s="287" t="s">
        <v>1933</v>
      </c>
    </row>
    <row r="505" spans="1:5">
      <c r="A505" s="288">
        <v>1805</v>
      </c>
      <c r="B505" s="289" t="s">
        <v>495</v>
      </c>
      <c r="C505" s="287" t="s">
        <v>1932</v>
      </c>
      <c r="D505" s="287" t="s">
        <v>1934</v>
      </c>
      <c r="E505" s="287" t="s">
        <v>1933</v>
      </c>
    </row>
    <row r="506" spans="1:5">
      <c r="A506" s="288">
        <v>1806</v>
      </c>
      <c r="B506" s="289" t="s">
        <v>496</v>
      </c>
      <c r="C506" s="287" t="s">
        <v>1932</v>
      </c>
      <c r="D506" s="287" t="s">
        <v>1934</v>
      </c>
      <c r="E506" s="287" t="s">
        <v>1933</v>
      </c>
    </row>
    <row r="507" spans="1:5">
      <c r="A507" s="288">
        <v>1807</v>
      </c>
      <c r="B507" s="289" t="s">
        <v>497</v>
      </c>
      <c r="C507" s="287" t="s">
        <v>1932</v>
      </c>
      <c r="D507" s="287" t="s">
        <v>1934</v>
      </c>
      <c r="E507" s="287" t="s">
        <v>1933</v>
      </c>
    </row>
    <row r="508" spans="1:5">
      <c r="A508" s="288">
        <v>1808</v>
      </c>
      <c r="B508" s="289" t="s">
        <v>498</v>
      </c>
      <c r="C508" s="287" t="s">
        <v>1932</v>
      </c>
      <c r="D508" s="287" t="s">
        <v>1934</v>
      </c>
      <c r="E508" s="287" t="s">
        <v>1933</v>
      </c>
    </row>
    <row r="509" spans="1:5">
      <c r="A509" s="288">
        <v>1809</v>
      </c>
      <c r="B509" s="289" t="s">
        <v>499</v>
      </c>
      <c r="C509" s="287" t="s">
        <v>1932</v>
      </c>
      <c r="D509" s="287" t="s">
        <v>1934</v>
      </c>
      <c r="E509" s="287" t="s">
        <v>1933</v>
      </c>
    </row>
    <row r="510" spans="1:5">
      <c r="A510" s="288">
        <v>1810</v>
      </c>
      <c r="B510" s="289" t="s">
        <v>500</v>
      </c>
      <c r="C510" s="287" t="s">
        <v>1932</v>
      </c>
      <c r="D510" s="287" t="s">
        <v>1934</v>
      </c>
      <c r="E510" s="287" t="s">
        <v>1933</v>
      </c>
    </row>
    <row r="511" spans="1:5">
      <c r="A511" s="288">
        <v>1811</v>
      </c>
      <c r="B511" s="289" t="s">
        <v>501</v>
      </c>
      <c r="C511" s="287" t="s">
        <v>1932</v>
      </c>
      <c r="D511" s="287" t="s">
        <v>1934</v>
      </c>
      <c r="E511" s="287" t="s">
        <v>1933</v>
      </c>
    </row>
    <row r="512" spans="1:5">
      <c r="A512" s="288">
        <v>1812</v>
      </c>
      <c r="B512" s="289" t="s">
        <v>502</v>
      </c>
      <c r="C512" s="287" t="s">
        <v>1932</v>
      </c>
      <c r="D512" s="287" t="s">
        <v>1934</v>
      </c>
      <c r="E512" s="287" t="s">
        <v>1933</v>
      </c>
    </row>
    <row r="513" spans="1:5">
      <c r="A513" s="288">
        <v>1813</v>
      </c>
      <c r="B513" s="289" t="s">
        <v>503</v>
      </c>
      <c r="C513" s="287" t="s">
        <v>1932</v>
      </c>
      <c r="D513" s="287" t="s">
        <v>1934</v>
      </c>
      <c r="E513" s="287" t="s">
        <v>1933</v>
      </c>
    </row>
    <row r="514" spans="1:5">
      <c r="A514" s="288">
        <v>1814</v>
      </c>
      <c r="B514" s="289" t="s">
        <v>504</v>
      </c>
      <c r="C514" s="287" t="s">
        <v>1932</v>
      </c>
      <c r="D514" s="287" t="s">
        <v>1934</v>
      </c>
      <c r="E514" s="287" t="s">
        <v>1933</v>
      </c>
    </row>
    <row r="515" spans="1:5">
      <c r="A515" s="357">
        <v>1815</v>
      </c>
      <c r="B515" s="358" t="s">
        <v>486</v>
      </c>
      <c r="C515" s="287" t="s">
        <v>1932</v>
      </c>
      <c r="D515" s="287" t="s">
        <v>1934</v>
      </c>
      <c r="E515" s="287" t="s">
        <v>1933</v>
      </c>
    </row>
    <row r="516" spans="1:5">
      <c r="A516" s="359">
        <v>1816</v>
      </c>
      <c r="B516" s="360" t="s">
        <v>505</v>
      </c>
      <c r="C516" s="287" t="s">
        <v>1932</v>
      </c>
      <c r="D516" s="287" t="s">
        <v>1934</v>
      </c>
      <c r="E516" s="287" t="s">
        <v>1933</v>
      </c>
    </row>
    <row r="517" spans="1:5">
      <c r="A517" s="361">
        <v>1817</v>
      </c>
      <c r="B517" s="361" t="s">
        <v>506</v>
      </c>
      <c r="C517" s="287" t="s">
        <v>1932</v>
      </c>
      <c r="D517" s="287" t="s">
        <v>1934</v>
      </c>
      <c r="E517" s="287" t="s">
        <v>1933</v>
      </c>
    </row>
    <row r="518" spans="1:5">
      <c r="A518" s="361">
        <v>1818</v>
      </c>
      <c r="B518" s="361" t="s">
        <v>507</v>
      </c>
      <c r="C518" s="287" t="s">
        <v>1932</v>
      </c>
      <c r="D518" s="287" t="s">
        <v>1934</v>
      </c>
      <c r="E518" s="287" t="s">
        <v>1933</v>
      </c>
    </row>
    <row r="519" spans="1:5">
      <c r="A519" s="361">
        <v>1819</v>
      </c>
      <c r="B519" s="361" t="s">
        <v>508</v>
      </c>
      <c r="C519" s="287" t="s">
        <v>1932</v>
      </c>
      <c r="D519" s="287" t="s">
        <v>1934</v>
      </c>
      <c r="E519" s="287" t="s">
        <v>1933</v>
      </c>
    </row>
    <row r="520" spans="1:5">
      <c r="A520" s="361">
        <v>1820</v>
      </c>
      <c r="B520" s="361" t="s">
        <v>509</v>
      </c>
      <c r="C520" s="287" t="s">
        <v>1932</v>
      </c>
      <c r="D520" s="287" t="s">
        <v>1934</v>
      </c>
      <c r="E520" s="287" t="s">
        <v>1933</v>
      </c>
    </row>
    <row r="521" spans="1:5">
      <c r="A521" s="361">
        <v>1901</v>
      </c>
      <c r="B521" s="361" t="s">
        <v>510</v>
      </c>
      <c r="C521" s="287" t="s">
        <v>1932</v>
      </c>
      <c r="D521" s="287" t="s">
        <v>1934</v>
      </c>
      <c r="E521" s="287" t="s">
        <v>1933</v>
      </c>
    </row>
    <row r="522" spans="1:5">
      <c r="A522" s="361">
        <v>1902</v>
      </c>
      <c r="B522" s="361" t="s">
        <v>511</v>
      </c>
      <c r="C522" s="287" t="s">
        <v>1932</v>
      </c>
      <c r="D522" s="287" t="s">
        <v>1934</v>
      </c>
      <c r="E522" s="287" t="s">
        <v>1933</v>
      </c>
    </row>
    <row r="523" spans="1:5">
      <c r="A523" s="361">
        <v>1903</v>
      </c>
      <c r="B523" s="361" t="s">
        <v>512</v>
      </c>
      <c r="C523" s="287" t="s">
        <v>1932</v>
      </c>
      <c r="D523" s="287" t="s">
        <v>1934</v>
      </c>
      <c r="E523" s="287" t="s">
        <v>1933</v>
      </c>
    </row>
    <row r="524" spans="1:5">
      <c r="A524" s="361">
        <v>1904</v>
      </c>
      <c r="B524" s="361" t="s">
        <v>513</v>
      </c>
      <c r="C524" s="287" t="s">
        <v>1932</v>
      </c>
      <c r="D524" s="287" t="s">
        <v>1934</v>
      </c>
      <c r="E524" s="287" t="s">
        <v>1933</v>
      </c>
    </row>
    <row r="525" spans="1:5">
      <c r="A525" s="361">
        <v>1905</v>
      </c>
      <c r="B525" s="361" t="s">
        <v>514</v>
      </c>
      <c r="C525" s="287" t="s">
        <v>1932</v>
      </c>
      <c r="D525" s="287" t="s">
        <v>1934</v>
      </c>
      <c r="E525" s="287" t="s">
        <v>1933</v>
      </c>
    </row>
    <row r="526" spans="1:5">
      <c r="A526" s="361">
        <v>1906</v>
      </c>
      <c r="B526" s="361" t="s">
        <v>490</v>
      </c>
      <c r="C526" s="287" t="s">
        <v>1932</v>
      </c>
      <c r="D526" s="287" t="s">
        <v>1934</v>
      </c>
      <c r="E526" s="287" t="s">
        <v>1933</v>
      </c>
    </row>
    <row r="527" spans="1:5">
      <c r="A527" s="361">
        <v>1907</v>
      </c>
      <c r="B527" s="361" t="s">
        <v>515</v>
      </c>
      <c r="C527" s="287" t="s">
        <v>1932</v>
      </c>
      <c r="D527" s="287" t="s">
        <v>1934</v>
      </c>
      <c r="E527" s="287" t="s">
        <v>1933</v>
      </c>
    </row>
    <row r="528" spans="1:5">
      <c r="A528" s="361">
        <v>1908</v>
      </c>
      <c r="B528" s="361" t="s">
        <v>516</v>
      </c>
      <c r="C528" s="287" t="s">
        <v>1932</v>
      </c>
      <c r="D528" s="287" t="s">
        <v>1934</v>
      </c>
      <c r="E528" s="287" t="s">
        <v>1933</v>
      </c>
    </row>
    <row r="529" spans="1:5">
      <c r="A529" s="361">
        <v>1909</v>
      </c>
      <c r="B529" s="361" t="s">
        <v>440</v>
      </c>
      <c r="C529" s="287" t="s">
        <v>1932</v>
      </c>
      <c r="D529" s="287" t="s">
        <v>1934</v>
      </c>
      <c r="E529" s="287" t="s">
        <v>1933</v>
      </c>
    </row>
    <row r="530" spans="1:5">
      <c r="A530" s="361">
        <v>1910</v>
      </c>
      <c r="B530" s="361" t="s">
        <v>517</v>
      </c>
      <c r="C530" s="287" t="s">
        <v>1932</v>
      </c>
      <c r="D530" s="287" t="s">
        <v>1934</v>
      </c>
      <c r="E530" s="287" t="s">
        <v>1933</v>
      </c>
    </row>
    <row r="531" spans="1:5">
      <c r="A531" s="361">
        <v>1911</v>
      </c>
      <c r="B531" s="361" t="s">
        <v>518</v>
      </c>
      <c r="C531" s="287" t="s">
        <v>1932</v>
      </c>
      <c r="D531" s="287" t="s">
        <v>1934</v>
      </c>
      <c r="E531" s="287" t="s">
        <v>1933</v>
      </c>
    </row>
    <row r="532" spans="1:5">
      <c r="A532" s="361">
        <v>1912</v>
      </c>
      <c r="B532" s="361" t="s">
        <v>519</v>
      </c>
      <c r="C532" s="287" t="s">
        <v>1932</v>
      </c>
      <c r="D532" s="287" t="s">
        <v>1934</v>
      </c>
      <c r="E532" s="287" t="s">
        <v>1933</v>
      </c>
    </row>
    <row r="533" spans="1:5">
      <c r="A533" s="361">
        <v>1913</v>
      </c>
      <c r="B533" s="361" t="s">
        <v>520</v>
      </c>
      <c r="C533" s="287" t="s">
        <v>1932</v>
      </c>
      <c r="D533" s="287" t="s">
        <v>1934</v>
      </c>
      <c r="E533" s="287" t="s">
        <v>1933</v>
      </c>
    </row>
    <row r="534" spans="1:5">
      <c r="A534" s="361">
        <v>1914</v>
      </c>
      <c r="B534" s="361" t="s">
        <v>521</v>
      </c>
      <c r="C534" s="287" t="s">
        <v>1932</v>
      </c>
      <c r="D534" s="287" t="s">
        <v>1934</v>
      </c>
      <c r="E534" s="287" t="s">
        <v>1933</v>
      </c>
    </row>
    <row r="535" spans="1:5">
      <c r="A535" s="361">
        <v>1915</v>
      </c>
      <c r="B535" s="361" t="s">
        <v>522</v>
      </c>
      <c r="C535" s="287" t="s">
        <v>1932</v>
      </c>
      <c r="D535" s="287" t="s">
        <v>1934</v>
      </c>
      <c r="E535" s="287" t="s">
        <v>1933</v>
      </c>
    </row>
    <row r="536" spans="1:5">
      <c r="A536" s="361">
        <v>2302</v>
      </c>
      <c r="B536" s="361" t="s">
        <v>1547</v>
      </c>
      <c r="C536" s="287" t="e">
        <v>#N/A</v>
      </c>
      <c r="D536" s="287" t="e">
        <v>#N/A</v>
      </c>
      <c r="E536" s="287" t="e">
        <v>#N/A</v>
      </c>
    </row>
    <row r="537" spans="1:5">
      <c r="A537" s="361">
        <v>2303</v>
      </c>
      <c r="B537" s="361" t="s">
        <v>1548</v>
      </c>
      <c r="C537" s="287" t="e">
        <v>#N/A</v>
      </c>
      <c r="D537" s="287" t="e">
        <v>#N/A</v>
      </c>
      <c r="E537" s="287" t="e">
        <v>#N/A</v>
      </c>
    </row>
    <row r="538" spans="1:5">
      <c r="A538" s="361">
        <v>2312</v>
      </c>
      <c r="B538" s="361" t="s">
        <v>1549</v>
      </c>
      <c r="C538" s="287" t="e">
        <v>#N/A</v>
      </c>
      <c r="D538" s="287" t="e">
        <v>#N/A</v>
      </c>
      <c r="E538" s="287" t="e">
        <v>#N/A</v>
      </c>
    </row>
    <row r="539" spans="1:5">
      <c r="A539" s="361">
        <v>2319</v>
      </c>
      <c r="B539" s="361" t="s">
        <v>1550</v>
      </c>
      <c r="C539" s="287" t="e">
        <v>#N/A</v>
      </c>
      <c r="D539" s="287" t="e">
        <v>#N/A</v>
      </c>
      <c r="E539" s="287" t="e">
        <v>#N/A</v>
      </c>
    </row>
    <row r="540" spans="1:5">
      <c r="A540" s="361" t="s">
        <v>539</v>
      </c>
      <c r="B540" s="361" t="s">
        <v>590</v>
      </c>
      <c r="C540" s="287" t="s">
        <v>2644</v>
      </c>
      <c r="D540" s="287" t="s">
        <v>1931</v>
      </c>
      <c r="E540" s="287" t="s">
        <v>2645</v>
      </c>
    </row>
    <row r="541" spans="1:5">
      <c r="A541" s="361" t="s">
        <v>541</v>
      </c>
      <c r="B541" s="361" t="s">
        <v>590</v>
      </c>
      <c r="C541" s="287" t="s">
        <v>1366</v>
      </c>
      <c r="D541" s="287" t="s">
        <v>1410</v>
      </c>
      <c r="E541" s="287" t="s">
        <v>1367</v>
      </c>
    </row>
    <row r="542" spans="1:5">
      <c r="A542" s="361" t="s">
        <v>542</v>
      </c>
      <c r="B542" s="361" t="s">
        <v>691</v>
      </c>
      <c r="C542" s="287" t="s">
        <v>1486</v>
      </c>
      <c r="D542" s="287" t="s">
        <v>1487</v>
      </c>
      <c r="E542" s="287" t="s">
        <v>1488</v>
      </c>
    </row>
    <row r="543" spans="1:5">
      <c r="A543" s="361" t="s">
        <v>544</v>
      </c>
      <c r="B543" s="361" t="s">
        <v>1551</v>
      </c>
      <c r="C543" s="287" t="s">
        <v>2644</v>
      </c>
      <c r="D543" s="287" t="s">
        <v>1931</v>
      </c>
      <c r="E543" s="287" t="s">
        <v>2645</v>
      </c>
    </row>
    <row r="544" spans="1:5">
      <c r="A544" s="361" t="s">
        <v>546</v>
      </c>
      <c r="B544" s="361" t="s">
        <v>1552</v>
      </c>
      <c r="C544" s="287" t="s">
        <v>1366</v>
      </c>
      <c r="D544" s="287" t="s">
        <v>1410</v>
      </c>
      <c r="E544" s="287" t="s">
        <v>1367</v>
      </c>
    </row>
  </sheetData>
  <autoFilter ref="A3:E544" xr:uid="{79E15D9C-93C5-4383-871C-20D7429E4C9A}"/>
  <mergeCells count="1">
    <mergeCell ref="A1:E1"/>
  </mergeCells>
  <conditionalFormatting sqref="A4:A544">
    <cfRule type="duplicateValues" dxfId="0" priority="5"/>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214"/>
  <sheetViews>
    <sheetView showGridLines="0" view="pageBreakPreview" zoomScaleNormal="85" zoomScaleSheetLayoutView="100" workbookViewId="0">
      <pane ySplit="7" topLeftCell="A8" activePane="bottomLeft" state="frozen"/>
      <selection pane="bottomLeft"/>
    </sheetView>
  </sheetViews>
  <sheetFormatPr baseColWidth="10" defaultRowHeight="12.75" outlineLevelCol="1"/>
  <cols>
    <col min="1" max="1" width="6.140625" style="88" customWidth="1"/>
    <col min="2" max="2" width="4.140625" style="88" bestFit="1" customWidth="1"/>
    <col min="3" max="3" width="30.7109375" style="185"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5.8554687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7" t="s">
        <v>669</v>
      </c>
      <c r="B1" s="217"/>
      <c r="C1" s="218"/>
      <c r="D1" s="219"/>
      <c r="E1" s="219"/>
      <c r="F1" s="219"/>
      <c r="G1" s="217"/>
      <c r="H1" s="217"/>
      <c r="I1" s="217"/>
      <c r="J1" s="217"/>
      <c r="K1" s="217"/>
      <c r="L1" s="217"/>
      <c r="M1" s="217"/>
      <c r="N1" s="126"/>
      <c r="O1" s="126"/>
      <c r="P1" s="126"/>
      <c r="Q1" s="217"/>
    </row>
    <row r="2" spans="1:17">
      <c r="A2" s="217" t="s">
        <v>32</v>
      </c>
      <c r="B2" s="217"/>
      <c r="C2" s="218"/>
      <c r="D2" s="219"/>
      <c r="E2" s="219"/>
      <c r="F2" s="219"/>
      <c r="G2" s="217"/>
      <c r="H2" s="217"/>
      <c r="I2" s="217"/>
      <c r="J2" s="217"/>
      <c r="K2" s="217"/>
      <c r="L2" s="217"/>
      <c r="M2" s="217"/>
      <c r="N2" s="126"/>
      <c r="O2" s="126"/>
      <c r="P2" s="126"/>
      <c r="Q2" s="217"/>
    </row>
    <row r="3" spans="1:17">
      <c r="A3" s="217" t="str">
        <f>+'CUT MN'!A3</f>
        <v>CORRESPONDIENTE AL PERIODO DE ENERO A JUNIO DE 2023</v>
      </c>
      <c r="B3" s="217"/>
      <c r="C3" s="218"/>
      <c r="D3" s="219"/>
      <c r="E3" s="219"/>
      <c r="F3" s="219"/>
      <c r="G3" s="217"/>
      <c r="H3" s="217"/>
      <c r="I3" s="217"/>
      <c r="J3" s="217"/>
      <c r="K3" s="217"/>
      <c r="L3" s="217"/>
      <c r="M3" s="217"/>
      <c r="N3" s="126"/>
      <c r="O3" s="126"/>
      <c r="P3" s="126"/>
      <c r="Q3" s="217"/>
    </row>
    <row r="4" spans="1:17">
      <c r="A4" s="220" t="str">
        <f>+'CUT MN'!A4</f>
        <v>ACTUALIZADO AL : 6 de julio de 2023 Hrs. 14:50</v>
      </c>
      <c r="B4" s="220"/>
      <c r="C4" s="221"/>
      <c r="D4" s="222"/>
      <c r="E4" s="222"/>
      <c r="F4" s="222"/>
      <c r="G4" s="220"/>
      <c r="H4" s="220"/>
      <c r="I4" s="220"/>
      <c r="J4" s="220"/>
      <c r="K4" s="220"/>
      <c r="L4" s="220"/>
      <c r="M4" s="220"/>
      <c r="N4" s="137"/>
      <c r="O4" s="137"/>
      <c r="P4" s="137"/>
      <c r="Q4" s="220"/>
    </row>
    <row r="5" spans="1:17">
      <c r="A5" s="223"/>
      <c r="B5" s="224"/>
      <c r="C5" s="225"/>
      <c r="D5" s="226"/>
      <c r="E5" s="227"/>
      <c r="F5" s="227"/>
      <c r="G5" s="228"/>
      <c r="H5" s="229"/>
      <c r="I5" s="229"/>
      <c r="J5" s="229"/>
      <c r="K5" s="229"/>
      <c r="L5" s="229"/>
      <c r="M5" s="229"/>
      <c r="N5" s="78"/>
      <c r="O5" s="78"/>
      <c r="P5" s="110"/>
      <c r="Q5" s="229"/>
    </row>
    <row r="6" spans="1:17">
      <c r="A6" s="464" t="s">
        <v>1554</v>
      </c>
      <c r="B6" s="465"/>
      <c r="C6" s="231"/>
      <c r="D6" s="232"/>
      <c r="E6" s="230"/>
      <c r="F6" s="230"/>
      <c r="G6" s="233"/>
      <c r="H6" s="464" t="s">
        <v>1556</v>
      </c>
      <c r="I6" s="465"/>
      <c r="J6" s="464" t="s">
        <v>1557</v>
      </c>
      <c r="K6" s="465"/>
      <c r="L6" s="462" t="s">
        <v>1558</v>
      </c>
      <c r="M6" s="463"/>
      <c r="N6" s="462" t="s">
        <v>1559</v>
      </c>
      <c r="O6" s="463"/>
      <c r="P6" s="111"/>
      <c r="Q6" s="67"/>
    </row>
    <row r="7" spans="1:17" ht="38.25">
      <c r="A7" s="271" t="s">
        <v>657</v>
      </c>
      <c r="B7" s="271" t="s">
        <v>658</v>
      </c>
      <c r="C7" s="269" t="s">
        <v>664</v>
      </c>
      <c r="D7" s="352" t="s">
        <v>1553</v>
      </c>
      <c r="E7" s="83" t="s">
        <v>552</v>
      </c>
      <c r="F7" s="83" t="s">
        <v>1555</v>
      </c>
      <c r="G7" s="83" t="s">
        <v>36</v>
      </c>
      <c r="H7" s="271" t="s">
        <v>659</v>
      </c>
      <c r="I7" s="271" t="s">
        <v>662</v>
      </c>
      <c r="J7" s="271" t="s">
        <v>660</v>
      </c>
      <c r="K7" s="271" t="s">
        <v>661</v>
      </c>
      <c r="L7" s="270" t="s">
        <v>1307</v>
      </c>
      <c r="M7" s="270" t="s">
        <v>1308</v>
      </c>
      <c r="N7" s="270" t="s">
        <v>1293</v>
      </c>
      <c r="O7" s="270" t="s">
        <v>1294</v>
      </c>
      <c r="P7" s="84" t="s">
        <v>663</v>
      </c>
      <c r="Q7" s="116" t="s">
        <v>1560</v>
      </c>
    </row>
    <row r="8" spans="1:17" ht="51">
      <c r="A8" s="85" t="s">
        <v>539</v>
      </c>
      <c r="B8" s="157">
        <v>1</v>
      </c>
      <c r="C8" s="69" t="s">
        <v>590</v>
      </c>
      <c r="D8" s="86">
        <v>44936</v>
      </c>
      <c r="E8" s="319">
        <v>21</v>
      </c>
      <c r="F8" s="85" t="s">
        <v>1426</v>
      </c>
      <c r="G8" s="87" t="s">
        <v>1921</v>
      </c>
      <c r="H8" s="87"/>
      <c r="I8" s="87"/>
      <c r="J8" s="87"/>
      <c r="K8" s="87"/>
      <c r="L8" s="367"/>
      <c r="M8" s="367"/>
      <c r="N8" s="138">
        <v>363.71</v>
      </c>
      <c r="O8" s="138">
        <v>0</v>
      </c>
      <c r="P8" s="139">
        <v>363.71</v>
      </c>
      <c r="Q8" s="87"/>
    </row>
    <row r="9" spans="1:17" ht="51">
      <c r="A9" s="85" t="s">
        <v>541</v>
      </c>
      <c r="B9" s="157">
        <v>2</v>
      </c>
      <c r="C9" s="69" t="s">
        <v>590</v>
      </c>
      <c r="D9" s="86">
        <v>44936</v>
      </c>
      <c r="E9" s="319">
        <v>20</v>
      </c>
      <c r="F9" s="85" t="s">
        <v>613</v>
      </c>
      <c r="G9" s="87" t="s">
        <v>1922</v>
      </c>
      <c r="H9" s="87"/>
      <c r="I9" s="87"/>
      <c r="J9" s="87"/>
      <c r="K9" s="87"/>
      <c r="L9" s="367"/>
      <c r="M9" s="367"/>
      <c r="N9" s="138">
        <v>0</v>
      </c>
      <c r="O9" s="138">
        <v>1378792.77</v>
      </c>
      <c r="P9" s="139">
        <v>1378792.77</v>
      </c>
      <c r="Q9" s="87"/>
    </row>
    <row r="10" spans="1:17" ht="51">
      <c r="A10" s="85" t="s">
        <v>541</v>
      </c>
      <c r="B10" s="157">
        <v>2</v>
      </c>
      <c r="C10" s="69" t="s">
        <v>590</v>
      </c>
      <c r="D10" s="86">
        <v>44938</v>
      </c>
      <c r="E10" s="319">
        <v>27</v>
      </c>
      <c r="F10" s="85" t="s">
        <v>613</v>
      </c>
      <c r="G10" s="87" t="s">
        <v>1923</v>
      </c>
      <c r="H10" s="87"/>
      <c r="I10" s="87"/>
      <c r="J10" s="87"/>
      <c r="K10" s="87"/>
      <c r="L10" s="367"/>
      <c r="M10" s="367"/>
      <c r="N10" s="138">
        <v>0</v>
      </c>
      <c r="O10" s="138">
        <v>216593812.59</v>
      </c>
      <c r="P10" s="139">
        <v>216593812.59</v>
      </c>
      <c r="Q10" s="87"/>
    </row>
    <row r="11" spans="1:17" ht="51">
      <c r="A11" s="85" t="s">
        <v>541</v>
      </c>
      <c r="B11" s="157">
        <v>2</v>
      </c>
      <c r="C11" s="69" t="s">
        <v>590</v>
      </c>
      <c r="D11" s="86">
        <v>44957</v>
      </c>
      <c r="E11" s="319">
        <v>209</v>
      </c>
      <c r="F11" s="85" t="s">
        <v>613</v>
      </c>
      <c r="G11" s="87" t="s">
        <v>1924</v>
      </c>
      <c r="H11" s="87"/>
      <c r="I11" s="87"/>
      <c r="J11" s="87"/>
      <c r="K11" s="87"/>
      <c r="L11" s="367"/>
      <c r="M11" s="367"/>
      <c r="N11" s="138">
        <v>0</v>
      </c>
      <c r="O11" s="138">
        <v>1431726.03</v>
      </c>
      <c r="P11" s="139">
        <v>1431726.03</v>
      </c>
      <c r="Q11" s="87"/>
    </row>
    <row r="12" spans="1:17" ht="51">
      <c r="A12" s="85" t="s">
        <v>541</v>
      </c>
      <c r="B12" s="157">
        <v>2</v>
      </c>
      <c r="C12" s="69" t="s">
        <v>590</v>
      </c>
      <c r="D12" s="86">
        <v>44959</v>
      </c>
      <c r="E12" s="319">
        <v>256</v>
      </c>
      <c r="F12" s="85" t="s">
        <v>613</v>
      </c>
      <c r="G12" s="87" t="s">
        <v>2197</v>
      </c>
      <c r="H12" s="87"/>
      <c r="I12" s="87"/>
      <c r="J12" s="87"/>
      <c r="K12" s="87"/>
      <c r="L12" s="367"/>
      <c r="M12" s="367"/>
      <c r="N12" s="138">
        <v>0</v>
      </c>
      <c r="O12" s="138">
        <v>8466291</v>
      </c>
      <c r="P12" s="139">
        <v>8466291</v>
      </c>
      <c r="Q12" s="87"/>
    </row>
    <row r="13" spans="1:17" ht="51">
      <c r="A13" s="85" t="s">
        <v>541</v>
      </c>
      <c r="B13" s="157">
        <v>2</v>
      </c>
      <c r="C13" s="69" t="s">
        <v>590</v>
      </c>
      <c r="D13" s="86">
        <v>44967</v>
      </c>
      <c r="E13" s="319">
        <v>325</v>
      </c>
      <c r="F13" s="85" t="s">
        <v>613</v>
      </c>
      <c r="G13" s="87" t="s">
        <v>2198</v>
      </c>
      <c r="H13" s="87"/>
      <c r="I13" s="87"/>
      <c r="J13" s="87"/>
      <c r="K13" s="87"/>
      <c r="L13" s="367"/>
      <c r="M13" s="367"/>
      <c r="N13" s="138">
        <v>0</v>
      </c>
      <c r="O13" s="138">
        <v>4072.08</v>
      </c>
      <c r="P13" s="139">
        <v>4072.08</v>
      </c>
      <c r="Q13" s="87"/>
    </row>
    <row r="14" spans="1:17" ht="51">
      <c r="A14" s="85" t="s">
        <v>539</v>
      </c>
      <c r="B14" s="157">
        <v>1</v>
      </c>
      <c r="C14" s="69" t="s">
        <v>590</v>
      </c>
      <c r="D14" s="86">
        <v>44987</v>
      </c>
      <c r="E14" s="319">
        <v>641</v>
      </c>
      <c r="F14" s="85" t="s">
        <v>1426</v>
      </c>
      <c r="G14" s="87" t="s">
        <v>2627</v>
      </c>
      <c r="H14" s="87"/>
      <c r="I14" s="87"/>
      <c r="J14" s="87"/>
      <c r="K14" s="87"/>
      <c r="L14" s="367"/>
      <c r="M14" s="367"/>
      <c r="N14" s="138">
        <v>292.27</v>
      </c>
      <c r="O14" s="138">
        <v>0</v>
      </c>
      <c r="P14" s="139">
        <v>292.27</v>
      </c>
      <c r="Q14" s="87"/>
    </row>
    <row r="15" spans="1:17" ht="51">
      <c r="A15" s="85" t="s">
        <v>539</v>
      </c>
      <c r="B15" s="157">
        <v>1</v>
      </c>
      <c r="C15" s="69" t="s">
        <v>590</v>
      </c>
      <c r="D15" s="86">
        <v>44987</v>
      </c>
      <c r="E15" s="319">
        <v>642</v>
      </c>
      <c r="F15" s="85" t="s">
        <v>1426</v>
      </c>
      <c r="G15" s="87" t="s">
        <v>2627</v>
      </c>
      <c r="H15" s="87"/>
      <c r="I15" s="87"/>
      <c r="J15" s="87"/>
      <c r="K15" s="87"/>
      <c r="L15" s="367"/>
      <c r="M15" s="367"/>
      <c r="N15" s="138">
        <v>1162.3800000000001</v>
      </c>
      <c r="O15" s="138">
        <v>0</v>
      </c>
      <c r="P15" s="139">
        <v>1162.3800000000001</v>
      </c>
      <c r="Q15" s="87"/>
    </row>
    <row r="16" spans="1:17" ht="51">
      <c r="A16" s="85" t="s">
        <v>541</v>
      </c>
      <c r="B16" s="157">
        <v>2</v>
      </c>
      <c r="C16" s="69" t="s">
        <v>590</v>
      </c>
      <c r="D16" s="86">
        <v>44991</v>
      </c>
      <c r="E16" s="319">
        <v>690</v>
      </c>
      <c r="F16" s="85" t="s">
        <v>613</v>
      </c>
      <c r="G16" s="87" t="s">
        <v>2628</v>
      </c>
      <c r="H16" s="87"/>
      <c r="I16" s="87"/>
      <c r="J16" s="87"/>
      <c r="K16" s="87"/>
      <c r="L16" s="367"/>
      <c r="M16" s="367"/>
      <c r="N16" s="138">
        <v>0</v>
      </c>
      <c r="O16" s="138">
        <v>723399.47</v>
      </c>
      <c r="P16" s="139">
        <v>723399.47</v>
      </c>
      <c r="Q16" s="87"/>
    </row>
    <row r="17" spans="1:17" ht="51">
      <c r="A17" s="85">
        <v>383</v>
      </c>
      <c r="B17" s="157">
        <v>1</v>
      </c>
      <c r="C17" s="69" t="s">
        <v>1246</v>
      </c>
      <c r="D17" s="86">
        <v>45000</v>
      </c>
      <c r="E17" s="319">
        <v>796</v>
      </c>
      <c r="F17" s="85" t="s">
        <v>2622</v>
      </c>
      <c r="G17" s="87" t="s">
        <v>2629</v>
      </c>
      <c r="H17" s="87"/>
      <c r="I17" s="87"/>
      <c r="J17" s="87"/>
      <c r="K17" s="87"/>
      <c r="L17" s="367"/>
      <c r="M17" s="367"/>
      <c r="N17" s="138">
        <v>0</v>
      </c>
      <c r="O17" s="138">
        <v>207582.16</v>
      </c>
      <c r="P17" s="139">
        <v>207582.16</v>
      </c>
      <c r="Q17" s="87"/>
    </row>
    <row r="18" spans="1:17" ht="51">
      <c r="A18" s="85" t="s">
        <v>541</v>
      </c>
      <c r="B18" s="157">
        <v>2</v>
      </c>
      <c r="C18" s="69" t="s">
        <v>590</v>
      </c>
      <c r="D18" s="86">
        <v>45001</v>
      </c>
      <c r="E18" s="319">
        <v>825</v>
      </c>
      <c r="F18" s="85" t="s">
        <v>613</v>
      </c>
      <c r="G18" s="87" t="s">
        <v>2630</v>
      </c>
      <c r="H18" s="87"/>
      <c r="I18" s="87"/>
      <c r="J18" s="87"/>
      <c r="K18" s="87"/>
      <c r="L18" s="367"/>
      <c r="M18" s="367"/>
      <c r="N18" s="138">
        <v>686000</v>
      </c>
      <c r="O18" s="138">
        <v>0</v>
      </c>
      <c r="P18" s="139">
        <v>686000</v>
      </c>
      <c r="Q18" s="87"/>
    </row>
    <row r="19" spans="1:17" ht="51">
      <c r="A19" s="85" t="s">
        <v>541</v>
      </c>
      <c r="B19" s="157">
        <v>2</v>
      </c>
      <c r="C19" s="69" t="s">
        <v>590</v>
      </c>
      <c r="D19" s="86">
        <v>45005</v>
      </c>
      <c r="E19" s="319">
        <v>830</v>
      </c>
      <c r="F19" s="85" t="s">
        <v>613</v>
      </c>
      <c r="G19" s="87" t="s">
        <v>2631</v>
      </c>
      <c r="H19" s="87"/>
      <c r="I19" s="87"/>
      <c r="J19" s="87"/>
      <c r="K19" s="87"/>
      <c r="L19" s="367"/>
      <c r="M19" s="367"/>
      <c r="N19" s="138">
        <v>3233.6</v>
      </c>
      <c r="O19" s="138">
        <v>0</v>
      </c>
      <c r="P19" s="139">
        <v>3233.6</v>
      </c>
      <c r="Q19" s="87"/>
    </row>
    <row r="20" spans="1:17" ht="51">
      <c r="A20" s="85">
        <v>15</v>
      </c>
      <c r="B20" s="157">
        <v>5</v>
      </c>
      <c r="C20" s="69" t="s">
        <v>39</v>
      </c>
      <c r="D20" s="86">
        <v>45005</v>
      </c>
      <c r="E20" s="319">
        <v>830</v>
      </c>
      <c r="F20" s="85" t="s">
        <v>2625</v>
      </c>
      <c r="G20" s="87" t="s">
        <v>2631</v>
      </c>
      <c r="H20" s="87"/>
      <c r="I20" s="87"/>
      <c r="J20" s="87"/>
      <c r="K20" s="87"/>
      <c r="L20" s="367"/>
      <c r="M20" s="367"/>
      <c r="N20" s="138">
        <v>0</v>
      </c>
      <c r="O20" s="138">
        <v>3233.6</v>
      </c>
      <c r="P20" s="139">
        <v>3233.6</v>
      </c>
      <c r="Q20" s="87"/>
    </row>
    <row r="21" spans="1:17" ht="51">
      <c r="A21" s="85" t="s">
        <v>541</v>
      </c>
      <c r="B21" s="157">
        <v>2</v>
      </c>
      <c r="C21" s="69" t="s">
        <v>590</v>
      </c>
      <c r="D21" s="86">
        <v>45012</v>
      </c>
      <c r="E21" s="319">
        <v>1122</v>
      </c>
      <c r="F21" s="85" t="s">
        <v>613</v>
      </c>
      <c r="G21" s="87" t="s">
        <v>2632</v>
      </c>
      <c r="H21" s="87"/>
      <c r="I21" s="87"/>
      <c r="J21" s="87"/>
      <c r="K21" s="87"/>
      <c r="L21" s="367"/>
      <c r="M21" s="367"/>
      <c r="N21" s="138">
        <v>0</v>
      </c>
      <c r="O21" s="138">
        <v>50.74</v>
      </c>
      <c r="P21" s="139">
        <v>50.74</v>
      </c>
      <c r="Q21" s="87"/>
    </row>
    <row r="22" spans="1:17" ht="51">
      <c r="A22" s="85" t="s">
        <v>541</v>
      </c>
      <c r="B22" s="157">
        <v>2</v>
      </c>
      <c r="C22" s="69" t="s">
        <v>590</v>
      </c>
      <c r="D22" s="86">
        <v>45012</v>
      </c>
      <c r="E22" s="319">
        <v>1124</v>
      </c>
      <c r="F22" s="85" t="s">
        <v>613</v>
      </c>
      <c r="G22" s="87" t="s">
        <v>2633</v>
      </c>
      <c r="H22" s="87"/>
      <c r="I22" s="87"/>
      <c r="J22" s="87"/>
      <c r="K22" s="87"/>
      <c r="L22" s="367"/>
      <c r="M22" s="367"/>
      <c r="N22" s="138">
        <v>0</v>
      </c>
      <c r="O22" s="138">
        <v>50.74</v>
      </c>
      <c r="P22" s="139">
        <v>50.74</v>
      </c>
      <c r="Q22" s="87"/>
    </row>
    <row r="23" spans="1:17" ht="51">
      <c r="A23" s="85" t="s">
        <v>541</v>
      </c>
      <c r="B23" s="157">
        <v>2</v>
      </c>
      <c r="C23" s="69" t="s">
        <v>590</v>
      </c>
      <c r="D23" s="86">
        <v>45012</v>
      </c>
      <c r="E23" s="319">
        <v>1120</v>
      </c>
      <c r="F23" s="85" t="s">
        <v>613</v>
      </c>
      <c r="G23" s="87" t="s">
        <v>2634</v>
      </c>
      <c r="H23" s="87"/>
      <c r="I23" s="87"/>
      <c r="J23" s="87"/>
      <c r="K23" s="87"/>
      <c r="L23" s="367"/>
      <c r="M23" s="367"/>
      <c r="N23" s="138">
        <v>171500000</v>
      </c>
      <c r="O23" s="138">
        <v>0</v>
      </c>
      <c r="P23" s="139">
        <v>171500000</v>
      </c>
      <c r="Q23" s="87"/>
    </row>
    <row r="24" spans="1:17" ht="51">
      <c r="A24" s="85" t="s">
        <v>541</v>
      </c>
      <c r="B24" s="157">
        <v>2</v>
      </c>
      <c r="C24" s="69" t="s">
        <v>590</v>
      </c>
      <c r="D24" s="86">
        <v>45014</v>
      </c>
      <c r="E24" s="319">
        <v>1161</v>
      </c>
      <c r="F24" s="85" t="s">
        <v>613</v>
      </c>
      <c r="G24" s="87" t="s">
        <v>2635</v>
      </c>
      <c r="H24" s="87"/>
      <c r="I24" s="87"/>
      <c r="J24" s="87"/>
      <c r="K24" s="87"/>
      <c r="L24" s="367"/>
      <c r="M24" s="367"/>
      <c r="N24" s="138">
        <v>4116000</v>
      </c>
      <c r="O24" s="138">
        <v>0</v>
      </c>
      <c r="P24" s="139">
        <v>4116000</v>
      </c>
      <c r="Q24" s="87"/>
    </row>
    <row r="25" spans="1:17" ht="51">
      <c r="A25" s="85" t="s">
        <v>541</v>
      </c>
      <c r="B25" s="157">
        <v>2</v>
      </c>
      <c r="C25" s="69" t="s">
        <v>590</v>
      </c>
      <c r="D25" s="86">
        <v>45015</v>
      </c>
      <c r="E25" s="319">
        <v>1203</v>
      </c>
      <c r="F25" s="85" t="s">
        <v>613</v>
      </c>
      <c r="G25" s="87" t="s">
        <v>2636</v>
      </c>
      <c r="H25" s="87"/>
      <c r="I25" s="87"/>
      <c r="J25" s="87"/>
      <c r="K25" s="87"/>
      <c r="L25" s="367"/>
      <c r="M25" s="367"/>
      <c r="N25" s="138">
        <v>865631.78</v>
      </c>
      <c r="O25" s="138">
        <v>0</v>
      </c>
      <c r="P25" s="139">
        <v>865631.78</v>
      </c>
      <c r="Q25" s="87"/>
    </row>
    <row r="26" spans="1:17" ht="51">
      <c r="A26" s="85">
        <v>291</v>
      </c>
      <c r="B26" s="157">
        <v>1</v>
      </c>
      <c r="C26" s="69" t="s">
        <v>119</v>
      </c>
      <c r="D26" s="86">
        <v>45019</v>
      </c>
      <c r="E26" s="319">
        <v>1254</v>
      </c>
      <c r="F26" s="85" t="s">
        <v>3302</v>
      </c>
      <c r="G26" s="87" t="s">
        <v>3303</v>
      </c>
      <c r="H26" s="87"/>
      <c r="I26" s="87"/>
      <c r="J26" s="87"/>
      <c r="K26" s="87"/>
      <c r="L26" s="367"/>
      <c r="M26" s="367"/>
      <c r="N26" s="138">
        <v>15256011.76</v>
      </c>
      <c r="O26" s="138">
        <v>0</v>
      </c>
      <c r="P26" s="139">
        <v>15256011.76</v>
      </c>
      <c r="Q26" s="87"/>
    </row>
    <row r="27" spans="1:17" ht="51">
      <c r="A27" s="85">
        <v>253</v>
      </c>
      <c r="B27" s="157">
        <v>1</v>
      </c>
      <c r="C27" s="69" t="s">
        <v>104</v>
      </c>
      <c r="D27" s="86">
        <v>45019</v>
      </c>
      <c r="E27" s="319">
        <v>1256</v>
      </c>
      <c r="F27" s="85" t="s">
        <v>3304</v>
      </c>
      <c r="G27" s="87" t="s">
        <v>3305</v>
      </c>
      <c r="H27" s="87"/>
      <c r="I27" s="87"/>
      <c r="J27" s="87"/>
      <c r="K27" s="87"/>
      <c r="L27" s="367"/>
      <c r="M27" s="367"/>
      <c r="N27" s="138">
        <v>720671.82</v>
      </c>
      <c r="O27" s="138">
        <v>0</v>
      </c>
      <c r="P27" s="139">
        <v>720671.82</v>
      </c>
      <c r="Q27" s="87"/>
    </row>
    <row r="28" spans="1:17" ht="51">
      <c r="A28" s="85">
        <v>383</v>
      </c>
      <c r="B28" s="157">
        <v>1</v>
      </c>
      <c r="C28" s="69" t="s">
        <v>1246</v>
      </c>
      <c r="D28" s="86">
        <v>45019</v>
      </c>
      <c r="E28" s="319">
        <v>1251</v>
      </c>
      <c r="F28" s="85" t="s">
        <v>2622</v>
      </c>
      <c r="G28" s="87" t="s">
        <v>3301</v>
      </c>
      <c r="H28" s="87"/>
      <c r="I28" s="87"/>
      <c r="J28" s="87"/>
      <c r="K28" s="87"/>
      <c r="L28" s="367"/>
      <c r="M28" s="367"/>
      <c r="N28" s="138">
        <v>0</v>
      </c>
      <c r="O28" s="138">
        <v>303837.36</v>
      </c>
      <c r="P28" s="139">
        <v>303837.36</v>
      </c>
      <c r="Q28" s="87"/>
    </row>
    <row r="29" spans="1:17" ht="51">
      <c r="A29" s="85">
        <v>383</v>
      </c>
      <c r="B29" s="157">
        <v>1</v>
      </c>
      <c r="C29" s="69" t="s">
        <v>1246</v>
      </c>
      <c r="D29" s="86">
        <v>45019</v>
      </c>
      <c r="E29" s="319">
        <v>1253</v>
      </c>
      <c r="F29" s="85" t="s">
        <v>2622</v>
      </c>
      <c r="G29" s="87" t="s">
        <v>3301</v>
      </c>
      <c r="H29" s="87"/>
      <c r="I29" s="87"/>
      <c r="J29" s="87"/>
      <c r="K29" s="87"/>
      <c r="L29" s="367"/>
      <c r="M29" s="367"/>
      <c r="N29" s="138">
        <v>0</v>
      </c>
      <c r="O29" s="138">
        <v>275262.23</v>
      </c>
      <c r="P29" s="139">
        <v>275262.23</v>
      </c>
      <c r="Q29" s="87"/>
    </row>
    <row r="30" spans="1:17" ht="51">
      <c r="A30" s="85">
        <v>86</v>
      </c>
      <c r="B30" s="157">
        <v>1</v>
      </c>
      <c r="C30" s="69" t="s">
        <v>50</v>
      </c>
      <c r="D30" s="86">
        <v>45019</v>
      </c>
      <c r="E30" s="319">
        <v>1255</v>
      </c>
      <c r="F30" s="85" t="s">
        <v>3306</v>
      </c>
      <c r="G30" s="87" t="s">
        <v>3307</v>
      </c>
      <c r="H30" s="87"/>
      <c r="I30" s="87"/>
      <c r="J30" s="87"/>
      <c r="K30" s="87"/>
      <c r="L30" s="367"/>
      <c r="M30" s="367"/>
      <c r="N30" s="138">
        <v>933043.55</v>
      </c>
      <c r="O30" s="138">
        <v>0</v>
      </c>
      <c r="P30" s="139">
        <v>933043.55</v>
      </c>
      <c r="Q30" s="87"/>
    </row>
    <row r="31" spans="1:17" ht="51">
      <c r="A31" s="85">
        <v>41</v>
      </c>
      <c r="B31" s="157">
        <v>1</v>
      </c>
      <c r="C31" s="69" t="s">
        <v>44</v>
      </c>
      <c r="D31" s="86">
        <v>45019</v>
      </c>
      <c r="E31" s="319">
        <v>1257</v>
      </c>
      <c r="F31" s="85" t="s">
        <v>3308</v>
      </c>
      <c r="G31" s="87" t="s">
        <v>3309</v>
      </c>
      <c r="H31" s="87"/>
      <c r="I31" s="87"/>
      <c r="J31" s="87"/>
      <c r="K31" s="87"/>
      <c r="L31" s="367"/>
      <c r="M31" s="367"/>
      <c r="N31" s="138">
        <v>193542.9</v>
      </c>
      <c r="O31" s="138">
        <v>0</v>
      </c>
      <c r="P31" s="139">
        <v>193542.9</v>
      </c>
      <c r="Q31" s="87"/>
    </row>
    <row r="32" spans="1:17" ht="51">
      <c r="A32" s="85">
        <v>46</v>
      </c>
      <c r="B32" s="157">
        <v>2</v>
      </c>
      <c r="C32" s="69" t="s">
        <v>1379</v>
      </c>
      <c r="D32" s="86">
        <v>45019</v>
      </c>
      <c r="E32" s="319">
        <v>1258</v>
      </c>
      <c r="F32" s="85" t="s">
        <v>3310</v>
      </c>
      <c r="G32" s="87" t="s">
        <v>3311</v>
      </c>
      <c r="H32" s="87"/>
      <c r="I32" s="87"/>
      <c r="J32" s="87"/>
      <c r="K32" s="87"/>
      <c r="L32" s="367"/>
      <c r="M32" s="367"/>
      <c r="N32" s="138">
        <v>305127.11</v>
      </c>
      <c r="O32" s="138">
        <v>0</v>
      </c>
      <c r="P32" s="139">
        <v>305127.11</v>
      </c>
      <c r="Q32" s="87"/>
    </row>
    <row r="33" spans="1:17" ht="51">
      <c r="A33" s="85" t="s">
        <v>539</v>
      </c>
      <c r="B33" s="157">
        <v>1</v>
      </c>
      <c r="C33" s="69" t="s">
        <v>590</v>
      </c>
      <c r="D33" s="86">
        <v>45019</v>
      </c>
      <c r="E33" s="319">
        <v>1255</v>
      </c>
      <c r="F33" s="85" t="s">
        <v>3312</v>
      </c>
      <c r="G33" s="87" t="s">
        <v>3307</v>
      </c>
      <c r="H33" s="87"/>
      <c r="I33" s="87"/>
      <c r="J33" s="87"/>
      <c r="K33" s="87"/>
      <c r="L33" s="367"/>
      <c r="M33" s="367"/>
      <c r="N33" s="138">
        <v>0</v>
      </c>
      <c r="O33" s="138">
        <v>933043.55</v>
      </c>
      <c r="P33" s="139">
        <v>933043.55</v>
      </c>
      <c r="Q33" s="87"/>
    </row>
    <row r="34" spans="1:17" ht="51">
      <c r="A34" s="85">
        <v>383</v>
      </c>
      <c r="B34" s="157">
        <v>1</v>
      </c>
      <c r="C34" s="69" t="s">
        <v>1246</v>
      </c>
      <c r="D34" s="86">
        <v>45022</v>
      </c>
      <c r="E34" s="319">
        <v>1286</v>
      </c>
      <c r="F34" s="85" t="s">
        <v>2622</v>
      </c>
      <c r="G34" s="87" t="s">
        <v>3313</v>
      </c>
      <c r="H34" s="87"/>
      <c r="I34" s="87"/>
      <c r="J34" s="87"/>
      <c r="K34" s="87"/>
      <c r="L34" s="367"/>
      <c r="M34" s="367"/>
      <c r="N34" s="138">
        <v>0</v>
      </c>
      <c r="O34" s="138">
        <v>791032.57</v>
      </c>
      <c r="P34" s="139">
        <v>791032.57</v>
      </c>
      <c r="Q34" s="87"/>
    </row>
    <row r="35" spans="1:17" ht="51">
      <c r="A35" s="85" t="s">
        <v>541</v>
      </c>
      <c r="B35" s="157">
        <v>2</v>
      </c>
      <c r="C35" s="69" t="s">
        <v>590</v>
      </c>
      <c r="D35" s="86">
        <v>45027</v>
      </c>
      <c r="E35" s="319">
        <v>1300</v>
      </c>
      <c r="F35" s="85" t="s">
        <v>613</v>
      </c>
      <c r="G35" s="87" t="s">
        <v>3314</v>
      </c>
      <c r="H35" s="87"/>
      <c r="I35" s="87"/>
      <c r="J35" s="87"/>
      <c r="K35" s="87"/>
      <c r="L35" s="367"/>
      <c r="M35" s="367"/>
      <c r="N35" s="138">
        <v>11994710</v>
      </c>
      <c r="O35" s="138">
        <v>0</v>
      </c>
      <c r="P35" s="139">
        <v>11994710</v>
      </c>
      <c r="Q35" s="87"/>
    </row>
    <row r="36" spans="1:17" ht="51">
      <c r="A36" s="85" t="s">
        <v>541</v>
      </c>
      <c r="B36" s="157">
        <v>2</v>
      </c>
      <c r="C36" s="69" t="s">
        <v>590</v>
      </c>
      <c r="D36" s="86">
        <v>45027</v>
      </c>
      <c r="E36" s="319">
        <v>1302</v>
      </c>
      <c r="F36" s="85" t="s">
        <v>613</v>
      </c>
      <c r="G36" s="87" t="s">
        <v>3315</v>
      </c>
      <c r="H36" s="87"/>
      <c r="I36" s="87"/>
      <c r="J36" s="87"/>
      <c r="K36" s="87"/>
      <c r="L36" s="367"/>
      <c r="M36" s="367"/>
      <c r="N36" s="138">
        <v>6860000</v>
      </c>
      <c r="O36" s="138">
        <v>0</v>
      </c>
      <c r="P36" s="139">
        <v>6860000</v>
      </c>
      <c r="Q36" s="87"/>
    </row>
    <row r="37" spans="1:17" ht="38.25">
      <c r="A37" s="85" t="s">
        <v>539</v>
      </c>
      <c r="B37" s="157">
        <v>1</v>
      </c>
      <c r="C37" s="69" t="s">
        <v>590</v>
      </c>
      <c r="D37" s="86">
        <v>45033</v>
      </c>
      <c r="E37" s="319">
        <v>1404</v>
      </c>
      <c r="F37" s="85" t="s">
        <v>3312</v>
      </c>
      <c r="G37" s="87" t="s">
        <v>3320</v>
      </c>
      <c r="H37" s="87"/>
      <c r="I37" s="87"/>
      <c r="J37" s="87"/>
      <c r="K37" s="87"/>
      <c r="L37" s="367"/>
      <c r="M37" s="367"/>
      <c r="N37" s="138">
        <v>933043.55</v>
      </c>
      <c r="O37" s="138">
        <v>0</v>
      </c>
      <c r="P37" s="139">
        <v>933043.55</v>
      </c>
      <c r="Q37" s="87"/>
    </row>
    <row r="38" spans="1:17" ht="51">
      <c r="A38" s="85">
        <v>86</v>
      </c>
      <c r="B38" s="157">
        <v>1</v>
      </c>
      <c r="C38" s="69" t="s">
        <v>50</v>
      </c>
      <c r="D38" s="86">
        <v>45033</v>
      </c>
      <c r="E38" s="319">
        <v>1405</v>
      </c>
      <c r="F38" s="85" t="s">
        <v>3306</v>
      </c>
      <c r="G38" s="87" t="s">
        <v>3321</v>
      </c>
      <c r="H38" s="87"/>
      <c r="I38" s="87"/>
      <c r="J38" s="87"/>
      <c r="K38" s="87"/>
      <c r="L38" s="367"/>
      <c r="M38" s="367"/>
      <c r="N38" s="138">
        <v>933043.55</v>
      </c>
      <c r="O38" s="138">
        <v>0</v>
      </c>
      <c r="P38" s="139">
        <v>933043.55</v>
      </c>
      <c r="Q38" s="87"/>
    </row>
    <row r="39" spans="1:17" ht="51">
      <c r="A39" s="85" t="s">
        <v>541</v>
      </c>
      <c r="B39" s="157">
        <v>2</v>
      </c>
      <c r="C39" s="69" t="s">
        <v>590</v>
      </c>
      <c r="D39" s="86">
        <v>45033</v>
      </c>
      <c r="E39" s="319">
        <v>1407</v>
      </c>
      <c r="F39" s="85" t="s">
        <v>613</v>
      </c>
      <c r="G39" s="87" t="s">
        <v>3322</v>
      </c>
      <c r="H39" s="87"/>
      <c r="I39" s="87"/>
      <c r="J39" s="87"/>
      <c r="K39" s="87"/>
      <c r="L39" s="367"/>
      <c r="M39" s="367"/>
      <c r="N39" s="138">
        <v>282707.46000000002</v>
      </c>
      <c r="O39" s="138">
        <v>0</v>
      </c>
      <c r="P39" s="139">
        <v>282707.46000000002</v>
      </c>
      <c r="Q39" s="87"/>
    </row>
    <row r="40" spans="1:17" ht="38.25">
      <c r="A40" s="85">
        <v>86</v>
      </c>
      <c r="B40" s="157">
        <v>1</v>
      </c>
      <c r="C40" s="69" t="s">
        <v>50</v>
      </c>
      <c r="D40" s="86">
        <v>45033</v>
      </c>
      <c r="E40" s="319">
        <v>1404</v>
      </c>
      <c r="F40" s="85" t="s">
        <v>3306</v>
      </c>
      <c r="G40" s="87" t="s">
        <v>3320</v>
      </c>
      <c r="H40" s="87"/>
      <c r="I40" s="87"/>
      <c r="J40" s="87"/>
      <c r="K40" s="87"/>
      <c r="L40" s="367"/>
      <c r="M40" s="367"/>
      <c r="N40" s="138">
        <v>0</v>
      </c>
      <c r="O40" s="138">
        <v>933043.55</v>
      </c>
      <c r="P40" s="139">
        <v>933043.55</v>
      </c>
      <c r="Q40" s="87"/>
    </row>
    <row r="41" spans="1:17" ht="51">
      <c r="A41" s="85">
        <v>86</v>
      </c>
      <c r="B41" s="157">
        <v>1</v>
      </c>
      <c r="C41" s="69" t="s">
        <v>50</v>
      </c>
      <c r="D41" s="86">
        <v>45033</v>
      </c>
      <c r="E41" s="319">
        <v>1407</v>
      </c>
      <c r="F41" s="85" t="s">
        <v>3324</v>
      </c>
      <c r="G41" s="87" t="s">
        <v>3322</v>
      </c>
      <c r="H41" s="87"/>
      <c r="I41" s="87"/>
      <c r="J41" s="87"/>
      <c r="K41" s="87"/>
      <c r="L41" s="367"/>
      <c r="M41" s="367"/>
      <c r="N41" s="138">
        <v>0</v>
      </c>
      <c r="O41" s="138">
        <v>282707.46000000002</v>
      </c>
      <c r="P41" s="139">
        <v>282707.46000000002</v>
      </c>
      <c r="Q41" s="87"/>
    </row>
    <row r="42" spans="1:17" ht="51">
      <c r="A42" s="85" t="s">
        <v>541</v>
      </c>
      <c r="B42" s="157">
        <v>2</v>
      </c>
      <c r="C42" s="69" t="s">
        <v>590</v>
      </c>
      <c r="D42" s="86">
        <v>45034</v>
      </c>
      <c r="E42" s="319">
        <v>1428</v>
      </c>
      <c r="F42" s="85" t="s">
        <v>613</v>
      </c>
      <c r="G42" s="87" t="s">
        <v>3325</v>
      </c>
      <c r="H42" s="87"/>
      <c r="I42" s="87"/>
      <c r="J42" s="87"/>
      <c r="K42" s="87"/>
      <c r="L42" s="367"/>
      <c r="M42" s="367"/>
      <c r="N42" s="138">
        <v>13329007.439999999</v>
      </c>
      <c r="O42" s="138">
        <v>0</v>
      </c>
      <c r="P42" s="139">
        <v>13329007.439999999</v>
      </c>
      <c r="Q42" s="87"/>
    </row>
    <row r="43" spans="1:17" ht="51">
      <c r="A43" s="85" t="s">
        <v>541</v>
      </c>
      <c r="B43" s="157">
        <v>2</v>
      </c>
      <c r="C43" s="69" t="s">
        <v>590</v>
      </c>
      <c r="D43" s="86">
        <v>45034</v>
      </c>
      <c r="E43" s="319">
        <v>1430</v>
      </c>
      <c r="F43" s="85" t="s">
        <v>613</v>
      </c>
      <c r="G43" s="87" t="s">
        <v>3326</v>
      </c>
      <c r="H43" s="87"/>
      <c r="I43" s="87"/>
      <c r="J43" s="87"/>
      <c r="K43" s="87"/>
      <c r="L43" s="367"/>
      <c r="M43" s="367"/>
      <c r="N43" s="138">
        <v>2675400</v>
      </c>
      <c r="O43" s="138">
        <v>0</v>
      </c>
      <c r="P43" s="139">
        <v>2675400</v>
      </c>
      <c r="Q43" s="87"/>
    </row>
    <row r="44" spans="1:17" ht="51">
      <c r="A44" s="85" t="s">
        <v>541</v>
      </c>
      <c r="B44" s="157">
        <v>2</v>
      </c>
      <c r="C44" s="69" t="s">
        <v>590</v>
      </c>
      <c r="D44" s="86">
        <v>45034</v>
      </c>
      <c r="E44" s="319">
        <v>1432</v>
      </c>
      <c r="F44" s="85" t="s">
        <v>613</v>
      </c>
      <c r="G44" s="87" t="s">
        <v>3327</v>
      </c>
      <c r="H44" s="87"/>
      <c r="I44" s="87"/>
      <c r="J44" s="87"/>
      <c r="K44" s="87"/>
      <c r="L44" s="367"/>
      <c r="M44" s="367"/>
      <c r="N44" s="138">
        <v>2098281.71</v>
      </c>
      <c r="O44" s="138">
        <v>0</v>
      </c>
      <c r="P44" s="139">
        <v>2098281.71</v>
      </c>
      <c r="Q44" s="87"/>
    </row>
    <row r="45" spans="1:17" ht="51">
      <c r="A45" s="85">
        <v>212</v>
      </c>
      <c r="B45" s="157">
        <v>1</v>
      </c>
      <c r="C45" s="69" t="s">
        <v>90</v>
      </c>
      <c r="D45" s="86">
        <v>45034</v>
      </c>
      <c r="E45" s="319">
        <v>1428</v>
      </c>
      <c r="F45" s="85" t="s">
        <v>3328</v>
      </c>
      <c r="G45" s="87" t="s">
        <v>3325</v>
      </c>
      <c r="H45" s="87"/>
      <c r="I45" s="87"/>
      <c r="J45" s="87"/>
      <c r="K45" s="87"/>
      <c r="L45" s="367"/>
      <c r="M45" s="367"/>
      <c r="N45" s="138">
        <v>0</v>
      </c>
      <c r="O45" s="138">
        <v>13329007.439999999</v>
      </c>
      <c r="P45" s="139">
        <v>13329007.439999999</v>
      </c>
      <c r="Q45" s="87"/>
    </row>
    <row r="46" spans="1:17" ht="51">
      <c r="A46" s="85">
        <v>389</v>
      </c>
      <c r="B46" s="157">
        <v>1</v>
      </c>
      <c r="C46" s="69" t="s">
        <v>1422</v>
      </c>
      <c r="D46" s="86">
        <v>45034</v>
      </c>
      <c r="E46" s="319">
        <v>1432</v>
      </c>
      <c r="F46" s="85" t="s">
        <v>2624</v>
      </c>
      <c r="G46" s="87" t="s">
        <v>3327</v>
      </c>
      <c r="H46" s="87"/>
      <c r="I46" s="87"/>
      <c r="J46" s="87"/>
      <c r="K46" s="87"/>
      <c r="L46" s="367"/>
      <c r="M46" s="367"/>
      <c r="N46" s="138">
        <v>0</v>
      </c>
      <c r="O46" s="138">
        <v>2098281.71</v>
      </c>
      <c r="P46" s="139">
        <v>2098281.71</v>
      </c>
      <c r="Q46" s="87"/>
    </row>
    <row r="47" spans="1:17" ht="51">
      <c r="A47" s="85" t="s">
        <v>541</v>
      </c>
      <c r="B47" s="157">
        <v>2</v>
      </c>
      <c r="C47" s="69" t="s">
        <v>590</v>
      </c>
      <c r="D47" s="86">
        <v>45034</v>
      </c>
      <c r="E47" s="319">
        <v>1426</v>
      </c>
      <c r="F47" s="85" t="s">
        <v>613</v>
      </c>
      <c r="G47" s="87" t="s">
        <v>3329</v>
      </c>
      <c r="H47" s="87"/>
      <c r="I47" s="87"/>
      <c r="J47" s="87"/>
      <c r="K47" s="87"/>
      <c r="L47" s="367"/>
      <c r="M47" s="367"/>
      <c r="N47" s="138">
        <v>40843543.600000001</v>
      </c>
      <c r="O47" s="138">
        <v>0</v>
      </c>
      <c r="P47" s="139">
        <v>40843543.600000001</v>
      </c>
      <c r="Q47" s="87"/>
    </row>
    <row r="48" spans="1:17" ht="51">
      <c r="A48" s="85" t="s">
        <v>541</v>
      </c>
      <c r="B48" s="157">
        <v>2</v>
      </c>
      <c r="C48" s="69" t="s">
        <v>590</v>
      </c>
      <c r="D48" s="86">
        <v>45036</v>
      </c>
      <c r="E48" s="319">
        <v>1473</v>
      </c>
      <c r="F48" s="85" t="s">
        <v>613</v>
      </c>
      <c r="G48" s="87" t="s">
        <v>3331</v>
      </c>
      <c r="H48" s="87"/>
      <c r="I48" s="87"/>
      <c r="J48" s="87"/>
      <c r="K48" s="87"/>
      <c r="L48" s="367"/>
      <c r="M48" s="367"/>
      <c r="N48" s="138">
        <v>66252.509999999995</v>
      </c>
      <c r="O48" s="138">
        <v>0</v>
      </c>
      <c r="P48" s="139">
        <v>66252.509999999995</v>
      </c>
      <c r="Q48" s="87"/>
    </row>
    <row r="49" spans="1:17" ht="51">
      <c r="A49" s="85" t="s">
        <v>541</v>
      </c>
      <c r="B49" s="157">
        <v>2</v>
      </c>
      <c r="C49" s="69" t="s">
        <v>590</v>
      </c>
      <c r="D49" s="86">
        <v>45036</v>
      </c>
      <c r="E49" s="319">
        <v>1475</v>
      </c>
      <c r="F49" s="85" t="s">
        <v>613</v>
      </c>
      <c r="G49" s="87" t="s">
        <v>3332</v>
      </c>
      <c r="H49" s="87"/>
      <c r="I49" s="87"/>
      <c r="J49" s="87"/>
      <c r="K49" s="87"/>
      <c r="L49" s="367"/>
      <c r="M49" s="367"/>
      <c r="N49" s="138">
        <v>29194533.969999999</v>
      </c>
      <c r="O49" s="138">
        <v>0</v>
      </c>
      <c r="P49" s="139">
        <v>29194533.969999999</v>
      </c>
      <c r="Q49" s="87"/>
    </row>
    <row r="50" spans="1:17" ht="51">
      <c r="A50" s="85" t="s">
        <v>541</v>
      </c>
      <c r="B50" s="157">
        <v>2</v>
      </c>
      <c r="C50" s="69" t="s">
        <v>590</v>
      </c>
      <c r="D50" s="86">
        <v>45036</v>
      </c>
      <c r="E50" s="319">
        <v>1477</v>
      </c>
      <c r="F50" s="85" t="s">
        <v>613</v>
      </c>
      <c r="G50" s="87" t="s">
        <v>3333</v>
      </c>
      <c r="H50" s="87"/>
      <c r="I50" s="87"/>
      <c r="J50" s="87"/>
      <c r="K50" s="87"/>
      <c r="L50" s="367"/>
      <c r="M50" s="367"/>
      <c r="N50" s="138">
        <v>7546000</v>
      </c>
      <c r="O50" s="138">
        <v>0</v>
      </c>
      <c r="P50" s="139">
        <v>7546000</v>
      </c>
      <c r="Q50" s="87"/>
    </row>
    <row r="51" spans="1:17" ht="51">
      <c r="A51" s="85" t="s">
        <v>541</v>
      </c>
      <c r="B51" s="157">
        <v>2</v>
      </c>
      <c r="C51" s="69" t="s">
        <v>590</v>
      </c>
      <c r="D51" s="86">
        <v>45043</v>
      </c>
      <c r="E51" s="319">
        <v>1562</v>
      </c>
      <c r="F51" s="85" t="s">
        <v>613</v>
      </c>
      <c r="G51" s="87" t="s">
        <v>3335</v>
      </c>
      <c r="H51" s="87"/>
      <c r="I51" s="87"/>
      <c r="J51" s="87"/>
      <c r="K51" s="87"/>
      <c r="L51" s="367"/>
      <c r="M51" s="367"/>
      <c r="N51" s="138">
        <v>1303400</v>
      </c>
      <c r="O51" s="138">
        <v>0</v>
      </c>
      <c r="P51" s="139">
        <v>1303400</v>
      </c>
      <c r="Q51" s="87"/>
    </row>
    <row r="52" spans="1:17" ht="51">
      <c r="A52" s="85" t="s">
        <v>541</v>
      </c>
      <c r="B52" s="157">
        <v>2</v>
      </c>
      <c r="C52" s="69" t="s">
        <v>590</v>
      </c>
      <c r="D52" s="86">
        <v>45043</v>
      </c>
      <c r="E52" s="319">
        <v>1565</v>
      </c>
      <c r="F52" s="85" t="s">
        <v>613</v>
      </c>
      <c r="G52" s="87" t="s">
        <v>3336</v>
      </c>
      <c r="H52" s="87"/>
      <c r="I52" s="87"/>
      <c r="J52" s="87"/>
      <c r="K52" s="87"/>
      <c r="L52" s="367"/>
      <c r="M52" s="367"/>
      <c r="N52" s="138">
        <v>172383.02</v>
      </c>
      <c r="O52" s="138">
        <v>0</v>
      </c>
      <c r="P52" s="139">
        <v>172383.02</v>
      </c>
      <c r="Q52" s="87"/>
    </row>
    <row r="53" spans="1:17" ht="51">
      <c r="A53" s="85" t="s">
        <v>541</v>
      </c>
      <c r="B53" s="157">
        <v>2</v>
      </c>
      <c r="C53" s="69" t="s">
        <v>590</v>
      </c>
      <c r="D53" s="86">
        <v>45043</v>
      </c>
      <c r="E53" s="319">
        <v>1567</v>
      </c>
      <c r="F53" s="85" t="s">
        <v>613</v>
      </c>
      <c r="G53" s="87" t="s">
        <v>3337</v>
      </c>
      <c r="H53" s="87"/>
      <c r="I53" s="87"/>
      <c r="J53" s="87"/>
      <c r="K53" s="87"/>
      <c r="L53" s="367"/>
      <c r="M53" s="367"/>
      <c r="N53" s="138">
        <v>13720000</v>
      </c>
      <c r="O53" s="138">
        <v>0</v>
      </c>
      <c r="P53" s="139">
        <v>13720000</v>
      </c>
      <c r="Q53" s="87"/>
    </row>
    <row r="54" spans="1:17" ht="51">
      <c r="A54" s="85" t="s">
        <v>541</v>
      </c>
      <c r="B54" s="157">
        <v>2</v>
      </c>
      <c r="C54" s="69" t="s">
        <v>590</v>
      </c>
      <c r="D54" s="86">
        <v>45043</v>
      </c>
      <c r="E54" s="319">
        <v>1580</v>
      </c>
      <c r="F54" s="85" t="s">
        <v>613</v>
      </c>
      <c r="G54" s="87" t="s">
        <v>3338</v>
      </c>
      <c r="H54" s="87"/>
      <c r="I54" s="87"/>
      <c r="J54" s="87"/>
      <c r="K54" s="87"/>
      <c r="L54" s="367"/>
      <c r="M54" s="367"/>
      <c r="N54" s="138">
        <v>6966184.0199999996</v>
      </c>
      <c r="O54" s="138">
        <v>0</v>
      </c>
      <c r="P54" s="139">
        <v>6966184.0199999996</v>
      </c>
      <c r="Q54" s="87"/>
    </row>
    <row r="55" spans="1:17" ht="51">
      <c r="A55" s="85">
        <v>253</v>
      </c>
      <c r="B55" s="157">
        <v>1</v>
      </c>
      <c r="C55" s="69" t="s">
        <v>104</v>
      </c>
      <c r="D55" s="86">
        <v>45043</v>
      </c>
      <c r="E55" s="319">
        <v>1562</v>
      </c>
      <c r="F55" s="85" t="s">
        <v>3339</v>
      </c>
      <c r="G55" s="87" t="s">
        <v>3335</v>
      </c>
      <c r="H55" s="87"/>
      <c r="I55" s="87"/>
      <c r="J55" s="87"/>
      <c r="K55" s="87"/>
      <c r="L55" s="367"/>
      <c r="M55" s="367"/>
      <c r="N55" s="138">
        <v>0</v>
      </c>
      <c r="O55" s="138">
        <v>1303400</v>
      </c>
      <c r="P55" s="139">
        <v>1303400</v>
      </c>
      <c r="Q55" s="87"/>
    </row>
    <row r="56" spans="1:17" ht="51">
      <c r="A56" s="85" t="s">
        <v>541</v>
      </c>
      <c r="B56" s="157">
        <v>2</v>
      </c>
      <c r="C56" s="69" t="s">
        <v>590</v>
      </c>
      <c r="D56" s="86">
        <v>45043</v>
      </c>
      <c r="E56" s="319">
        <v>1560</v>
      </c>
      <c r="F56" s="85" t="s">
        <v>613</v>
      </c>
      <c r="G56" s="87" t="s">
        <v>3340</v>
      </c>
      <c r="H56" s="87"/>
      <c r="I56" s="87"/>
      <c r="J56" s="87"/>
      <c r="K56" s="87"/>
      <c r="L56" s="367"/>
      <c r="M56" s="367"/>
      <c r="N56" s="138">
        <v>6859949.9900000002</v>
      </c>
      <c r="O56" s="138">
        <v>0</v>
      </c>
      <c r="P56" s="139">
        <v>6859949.9900000002</v>
      </c>
      <c r="Q56" s="87"/>
    </row>
    <row r="57" spans="1:17" ht="51">
      <c r="A57" s="85" t="s">
        <v>541</v>
      </c>
      <c r="B57" s="157">
        <v>2</v>
      </c>
      <c r="C57" s="69" t="s">
        <v>590</v>
      </c>
      <c r="D57" s="86">
        <v>45044</v>
      </c>
      <c r="E57" s="319">
        <v>1588</v>
      </c>
      <c r="F57" s="85" t="s">
        <v>613</v>
      </c>
      <c r="G57" s="87" t="s">
        <v>3341</v>
      </c>
      <c r="H57" s="87"/>
      <c r="I57" s="87"/>
      <c r="J57" s="87"/>
      <c r="K57" s="87"/>
      <c r="L57" s="367"/>
      <c r="M57" s="367"/>
      <c r="N57" s="138">
        <v>3430000</v>
      </c>
      <c r="O57" s="138">
        <v>0</v>
      </c>
      <c r="P57" s="139">
        <v>3430000</v>
      </c>
      <c r="Q57" s="87"/>
    </row>
    <row r="58" spans="1:17" ht="51">
      <c r="A58" s="85" t="s">
        <v>541</v>
      </c>
      <c r="B58" s="157">
        <v>2</v>
      </c>
      <c r="C58" s="69" t="s">
        <v>590</v>
      </c>
      <c r="D58" s="86">
        <v>45044</v>
      </c>
      <c r="E58" s="319">
        <v>1599</v>
      </c>
      <c r="F58" s="85" t="s">
        <v>613</v>
      </c>
      <c r="G58" s="87" t="s">
        <v>3343</v>
      </c>
      <c r="H58" s="87"/>
      <c r="I58" s="87"/>
      <c r="J58" s="87"/>
      <c r="K58" s="87"/>
      <c r="L58" s="367"/>
      <c r="M58" s="367"/>
      <c r="N58" s="138">
        <v>58310</v>
      </c>
      <c r="O58" s="138">
        <v>0</v>
      </c>
      <c r="P58" s="139">
        <v>58310</v>
      </c>
      <c r="Q58" s="87"/>
    </row>
    <row r="59" spans="1:17" ht="63.75">
      <c r="A59" s="85">
        <v>46</v>
      </c>
      <c r="B59" s="157">
        <v>2</v>
      </c>
      <c r="C59" s="69" t="s">
        <v>1379</v>
      </c>
      <c r="D59" s="86">
        <v>45044</v>
      </c>
      <c r="E59" s="319">
        <v>1601</v>
      </c>
      <c r="F59" s="85" t="s">
        <v>3310</v>
      </c>
      <c r="G59" s="87" t="s">
        <v>3344</v>
      </c>
      <c r="H59" s="87"/>
      <c r="I59" s="87"/>
      <c r="J59" s="87"/>
      <c r="K59" s="87"/>
      <c r="L59" s="367"/>
      <c r="M59" s="367"/>
      <c r="N59" s="138">
        <v>440000</v>
      </c>
      <c r="O59" s="138">
        <v>0</v>
      </c>
      <c r="P59" s="139">
        <v>440000</v>
      </c>
      <c r="Q59" s="87"/>
    </row>
    <row r="60" spans="1:17" ht="51">
      <c r="A60" s="85">
        <v>383</v>
      </c>
      <c r="B60" s="157">
        <v>1</v>
      </c>
      <c r="C60" s="69" t="s">
        <v>1246</v>
      </c>
      <c r="D60" s="86">
        <v>45044</v>
      </c>
      <c r="E60" s="319">
        <v>1598</v>
      </c>
      <c r="F60" s="85" t="s">
        <v>2622</v>
      </c>
      <c r="G60" s="87" t="s">
        <v>3342</v>
      </c>
      <c r="H60" s="87"/>
      <c r="I60" s="87"/>
      <c r="J60" s="87"/>
      <c r="K60" s="87"/>
      <c r="L60" s="367"/>
      <c r="M60" s="367"/>
      <c r="N60" s="138">
        <v>0</v>
      </c>
      <c r="O60" s="138">
        <v>13106.51</v>
      </c>
      <c r="P60" s="139">
        <v>13106.51</v>
      </c>
      <c r="Q60" s="87"/>
    </row>
    <row r="61" spans="1:17" ht="51">
      <c r="A61" s="85" t="s">
        <v>541</v>
      </c>
      <c r="B61" s="157">
        <v>2</v>
      </c>
      <c r="C61" s="69" t="s">
        <v>590</v>
      </c>
      <c r="D61" s="86">
        <v>45049</v>
      </c>
      <c r="E61" s="319">
        <v>1658</v>
      </c>
      <c r="F61" s="85" t="s">
        <v>613</v>
      </c>
      <c r="G61" s="87" t="s">
        <v>3993</v>
      </c>
      <c r="H61" s="87"/>
      <c r="I61" s="87"/>
      <c r="J61" s="87"/>
      <c r="K61" s="87"/>
      <c r="L61" s="367"/>
      <c r="M61" s="367"/>
      <c r="N61" s="138">
        <v>3430000</v>
      </c>
      <c r="O61" s="138">
        <v>0</v>
      </c>
      <c r="P61" s="139">
        <v>3430000</v>
      </c>
      <c r="Q61" s="87"/>
    </row>
    <row r="62" spans="1:17" ht="51">
      <c r="A62" s="85" t="s">
        <v>541</v>
      </c>
      <c r="B62" s="157">
        <v>2</v>
      </c>
      <c r="C62" s="69" t="s">
        <v>590</v>
      </c>
      <c r="D62" s="86">
        <v>45049</v>
      </c>
      <c r="E62" s="319">
        <v>1661</v>
      </c>
      <c r="F62" s="85" t="s">
        <v>613</v>
      </c>
      <c r="G62" s="87" t="s">
        <v>3994</v>
      </c>
      <c r="H62" s="87"/>
      <c r="I62" s="87"/>
      <c r="J62" s="87"/>
      <c r="K62" s="87"/>
      <c r="L62" s="367"/>
      <c r="M62" s="367"/>
      <c r="N62" s="138">
        <v>1055754</v>
      </c>
      <c r="O62" s="138">
        <v>0</v>
      </c>
      <c r="P62" s="139">
        <v>1055754</v>
      </c>
      <c r="Q62" s="87"/>
    </row>
    <row r="63" spans="1:17" ht="51">
      <c r="A63" s="85">
        <v>291</v>
      </c>
      <c r="B63" s="157">
        <v>1</v>
      </c>
      <c r="C63" s="69" t="s">
        <v>119</v>
      </c>
      <c r="D63" s="86">
        <v>45049</v>
      </c>
      <c r="E63" s="319">
        <v>1658</v>
      </c>
      <c r="F63" s="85" t="s">
        <v>3995</v>
      </c>
      <c r="G63" s="87" t="s">
        <v>3993</v>
      </c>
      <c r="H63" s="87"/>
      <c r="I63" s="87"/>
      <c r="J63" s="87"/>
      <c r="K63" s="87"/>
      <c r="L63" s="367"/>
      <c r="M63" s="367"/>
      <c r="N63" s="138">
        <v>0</v>
      </c>
      <c r="O63" s="138">
        <v>3430000</v>
      </c>
      <c r="P63" s="139">
        <v>3430000</v>
      </c>
      <c r="Q63" s="87"/>
    </row>
    <row r="64" spans="1:17" ht="51">
      <c r="A64" s="85">
        <v>291</v>
      </c>
      <c r="B64" s="157">
        <v>1</v>
      </c>
      <c r="C64" s="69" t="s">
        <v>119</v>
      </c>
      <c r="D64" s="86">
        <v>45049</v>
      </c>
      <c r="E64" s="319">
        <v>1661</v>
      </c>
      <c r="F64" s="85" t="s">
        <v>3345</v>
      </c>
      <c r="G64" s="87" t="s">
        <v>3994</v>
      </c>
      <c r="H64" s="87"/>
      <c r="I64" s="87"/>
      <c r="J64" s="87"/>
      <c r="K64" s="87"/>
      <c r="L64" s="367"/>
      <c r="M64" s="367"/>
      <c r="N64" s="138">
        <v>0</v>
      </c>
      <c r="O64" s="138">
        <v>1055754</v>
      </c>
      <c r="P64" s="139">
        <v>1055754</v>
      </c>
      <c r="Q64" s="87"/>
    </row>
    <row r="65" spans="1:17" ht="51">
      <c r="A65" s="85" t="s">
        <v>541</v>
      </c>
      <c r="B65" s="157">
        <v>2</v>
      </c>
      <c r="C65" s="69" t="s">
        <v>590</v>
      </c>
      <c r="D65" s="86">
        <v>45050</v>
      </c>
      <c r="E65" s="319">
        <v>1690</v>
      </c>
      <c r="F65" s="85" t="s">
        <v>613</v>
      </c>
      <c r="G65" s="87" t="s">
        <v>3996</v>
      </c>
      <c r="H65" s="87"/>
      <c r="I65" s="87"/>
      <c r="J65" s="87"/>
      <c r="K65" s="87"/>
      <c r="L65" s="367"/>
      <c r="M65" s="367"/>
      <c r="N65" s="138">
        <v>10289949.99</v>
      </c>
      <c r="O65" s="138">
        <v>0</v>
      </c>
      <c r="P65" s="139">
        <v>10289949.99</v>
      </c>
      <c r="Q65" s="87"/>
    </row>
    <row r="66" spans="1:17" ht="51">
      <c r="A66" s="85" t="s">
        <v>541</v>
      </c>
      <c r="B66" s="157">
        <v>2</v>
      </c>
      <c r="C66" s="69" t="s">
        <v>590</v>
      </c>
      <c r="D66" s="86">
        <v>45051</v>
      </c>
      <c r="E66" s="319">
        <v>1717</v>
      </c>
      <c r="F66" s="85" t="s">
        <v>613</v>
      </c>
      <c r="G66" s="87" t="s">
        <v>3998</v>
      </c>
      <c r="H66" s="87"/>
      <c r="I66" s="87"/>
      <c r="J66" s="87"/>
      <c r="K66" s="87"/>
      <c r="L66" s="367"/>
      <c r="M66" s="367"/>
      <c r="N66" s="138">
        <v>6860000</v>
      </c>
      <c r="O66" s="138">
        <v>0</v>
      </c>
      <c r="P66" s="139">
        <v>6860000</v>
      </c>
      <c r="Q66" s="87"/>
    </row>
    <row r="67" spans="1:17" ht="51">
      <c r="A67" s="85">
        <v>389</v>
      </c>
      <c r="B67" s="157">
        <v>1</v>
      </c>
      <c r="C67" s="69" t="s">
        <v>1422</v>
      </c>
      <c r="D67" s="86">
        <v>45051</v>
      </c>
      <c r="E67" s="319">
        <v>1705</v>
      </c>
      <c r="F67" s="85" t="s">
        <v>2624</v>
      </c>
      <c r="G67" s="87" t="s">
        <v>3997</v>
      </c>
      <c r="H67" s="87"/>
      <c r="I67" s="87"/>
      <c r="J67" s="87"/>
      <c r="K67" s="87"/>
      <c r="L67" s="367"/>
      <c r="M67" s="367"/>
      <c r="N67" s="138">
        <v>0</v>
      </c>
      <c r="O67" s="138">
        <v>3430000</v>
      </c>
      <c r="P67" s="139">
        <v>3430000</v>
      </c>
      <c r="Q67" s="87"/>
    </row>
    <row r="68" spans="1:17" ht="51">
      <c r="A68" s="85">
        <v>291</v>
      </c>
      <c r="B68" s="157">
        <v>1</v>
      </c>
      <c r="C68" s="69" t="s">
        <v>119</v>
      </c>
      <c r="D68" s="86">
        <v>45051</v>
      </c>
      <c r="E68" s="319">
        <v>1717</v>
      </c>
      <c r="F68" s="85" t="s">
        <v>3999</v>
      </c>
      <c r="G68" s="87" t="s">
        <v>3998</v>
      </c>
      <c r="H68" s="87"/>
      <c r="I68" s="87"/>
      <c r="J68" s="87"/>
      <c r="K68" s="87"/>
      <c r="L68" s="367"/>
      <c r="M68" s="367"/>
      <c r="N68" s="138">
        <v>0</v>
      </c>
      <c r="O68" s="138">
        <v>6860000</v>
      </c>
      <c r="P68" s="139">
        <v>6860000</v>
      </c>
      <c r="Q68" s="87"/>
    </row>
    <row r="69" spans="1:17" ht="51">
      <c r="A69" s="85" t="s">
        <v>541</v>
      </c>
      <c r="B69" s="157">
        <v>2</v>
      </c>
      <c r="C69" s="69" t="s">
        <v>590</v>
      </c>
      <c r="D69" s="86">
        <v>45051</v>
      </c>
      <c r="E69" s="319">
        <v>1707</v>
      </c>
      <c r="F69" s="85" t="s">
        <v>613</v>
      </c>
      <c r="G69" s="87" t="s">
        <v>4000</v>
      </c>
      <c r="H69" s="87"/>
      <c r="I69" s="87"/>
      <c r="J69" s="87"/>
      <c r="K69" s="87"/>
      <c r="L69" s="367"/>
      <c r="M69" s="367"/>
      <c r="N69" s="138">
        <v>82319949.989999995</v>
      </c>
      <c r="O69" s="138">
        <v>0</v>
      </c>
      <c r="P69" s="139">
        <v>82319949.989999995</v>
      </c>
      <c r="Q69" s="87"/>
    </row>
    <row r="70" spans="1:17" ht="51">
      <c r="A70" s="85" t="s">
        <v>541</v>
      </c>
      <c r="B70" s="157">
        <v>2</v>
      </c>
      <c r="C70" s="69" t="s">
        <v>590</v>
      </c>
      <c r="D70" s="86">
        <v>45051</v>
      </c>
      <c r="E70" s="319">
        <v>1709</v>
      </c>
      <c r="F70" s="85" t="s">
        <v>613</v>
      </c>
      <c r="G70" s="87" t="s">
        <v>4001</v>
      </c>
      <c r="H70" s="87"/>
      <c r="I70" s="87"/>
      <c r="J70" s="87"/>
      <c r="K70" s="87"/>
      <c r="L70" s="367"/>
      <c r="M70" s="367"/>
      <c r="N70" s="138">
        <v>5455364.9900000002</v>
      </c>
      <c r="O70" s="138">
        <v>0</v>
      </c>
      <c r="P70" s="139">
        <v>5455364.9900000002</v>
      </c>
      <c r="Q70" s="87"/>
    </row>
    <row r="71" spans="1:17" ht="51">
      <c r="A71" s="85" t="s">
        <v>541</v>
      </c>
      <c r="B71" s="157">
        <v>2</v>
      </c>
      <c r="C71" s="69" t="s">
        <v>590</v>
      </c>
      <c r="D71" s="86">
        <v>45051</v>
      </c>
      <c r="E71" s="319">
        <v>1711</v>
      </c>
      <c r="F71" s="85" t="s">
        <v>613</v>
      </c>
      <c r="G71" s="87" t="s">
        <v>4002</v>
      </c>
      <c r="H71" s="87"/>
      <c r="I71" s="87"/>
      <c r="J71" s="87"/>
      <c r="K71" s="87"/>
      <c r="L71" s="367"/>
      <c r="M71" s="367"/>
      <c r="N71" s="138">
        <v>4458725.5999999996</v>
      </c>
      <c r="O71" s="138">
        <v>0</v>
      </c>
      <c r="P71" s="139">
        <v>4458725.5999999996</v>
      </c>
      <c r="Q71" s="87"/>
    </row>
    <row r="72" spans="1:17" ht="51">
      <c r="A72" s="85" t="s">
        <v>541</v>
      </c>
      <c r="B72" s="157">
        <v>2</v>
      </c>
      <c r="C72" s="69" t="s">
        <v>590</v>
      </c>
      <c r="D72" s="86">
        <v>45055</v>
      </c>
      <c r="E72" s="319">
        <v>1734</v>
      </c>
      <c r="F72" s="85" t="s">
        <v>613</v>
      </c>
      <c r="G72" s="87" t="s">
        <v>4003</v>
      </c>
      <c r="H72" s="87"/>
      <c r="I72" s="87"/>
      <c r="J72" s="87"/>
      <c r="K72" s="87"/>
      <c r="L72" s="367"/>
      <c r="M72" s="367"/>
      <c r="N72" s="138">
        <v>101656.83</v>
      </c>
      <c r="O72" s="138">
        <v>0</v>
      </c>
      <c r="P72" s="139">
        <v>101656.83</v>
      </c>
      <c r="Q72" s="87"/>
    </row>
    <row r="73" spans="1:17" ht="51">
      <c r="A73" s="85" t="s">
        <v>541</v>
      </c>
      <c r="B73" s="157">
        <v>2</v>
      </c>
      <c r="C73" s="69" t="s">
        <v>590</v>
      </c>
      <c r="D73" s="86">
        <v>45055</v>
      </c>
      <c r="E73" s="319">
        <v>1736</v>
      </c>
      <c r="F73" s="85" t="s">
        <v>613</v>
      </c>
      <c r="G73" s="87" t="s">
        <v>4004</v>
      </c>
      <c r="H73" s="87"/>
      <c r="I73" s="87"/>
      <c r="J73" s="87"/>
      <c r="K73" s="87"/>
      <c r="L73" s="367"/>
      <c r="M73" s="367"/>
      <c r="N73" s="138">
        <v>122227.78</v>
      </c>
      <c r="O73" s="138">
        <v>0</v>
      </c>
      <c r="P73" s="139">
        <v>122227.78</v>
      </c>
      <c r="Q73" s="87"/>
    </row>
    <row r="74" spans="1:17" ht="51">
      <c r="A74" s="85" t="s">
        <v>541</v>
      </c>
      <c r="B74" s="157">
        <v>2</v>
      </c>
      <c r="C74" s="69" t="s">
        <v>590</v>
      </c>
      <c r="D74" s="86">
        <v>45055</v>
      </c>
      <c r="E74" s="319">
        <v>1738</v>
      </c>
      <c r="F74" s="85" t="s">
        <v>613</v>
      </c>
      <c r="G74" s="87" t="s">
        <v>4005</v>
      </c>
      <c r="H74" s="87"/>
      <c r="I74" s="87"/>
      <c r="J74" s="87"/>
      <c r="K74" s="87"/>
      <c r="L74" s="367"/>
      <c r="M74" s="367"/>
      <c r="N74" s="138">
        <v>1443435.86</v>
      </c>
      <c r="O74" s="138">
        <v>0</v>
      </c>
      <c r="P74" s="139">
        <v>1443435.86</v>
      </c>
      <c r="Q74" s="87"/>
    </row>
    <row r="75" spans="1:17" ht="51">
      <c r="A75" s="85" t="s">
        <v>541</v>
      </c>
      <c r="B75" s="157">
        <v>2</v>
      </c>
      <c r="C75" s="69" t="s">
        <v>590</v>
      </c>
      <c r="D75" s="86">
        <v>45055</v>
      </c>
      <c r="E75" s="319">
        <v>1740</v>
      </c>
      <c r="F75" s="85" t="s">
        <v>613</v>
      </c>
      <c r="G75" s="87" t="s">
        <v>4006</v>
      </c>
      <c r="H75" s="87"/>
      <c r="I75" s="87"/>
      <c r="J75" s="87"/>
      <c r="K75" s="87"/>
      <c r="L75" s="367"/>
      <c r="M75" s="367"/>
      <c r="N75" s="138">
        <v>444134.1</v>
      </c>
      <c r="O75" s="138">
        <v>0</v>
      </c>
      <c r="P75" s="139">
        <v>444134.1</v>
      </c>
      <c r="Q75" s="87"/>
    </row>
    <row r="76" spans="1:17" ht="51">
      <c r="A76" s="85" t="s">
        <v>541</v>
      </c>
      <c r="B76" s="157">
        <v>2</v>
      </c>
      <c r="C76" s="69" t="s">
        <v>590</v>
      </c>
      <c r="D76" s="86">
        <v>45055</v>
      </c>
      <c r="E76" s="319">
        <v>1742</v>
      </c>
      <c r="F76" s="85" t="s">
        <v>613</v>
      </c>
      <c r="G76" s="87" t="s">
        <v>4007</v>
      </c>
      <c r="H76" s="87"/>
      <c r="I76" s="87"/>
      <c r="J76" s="87"/>
      <c r="K76" s="87"/>
      <c r="L76" s="367"/>
      <c r="M76" s="367"/>
      <c r="N76" s="138">
        <v>333100.61</v>
      </c>
      <c r="O76" s="138">
        <v>0</v>
      </c>
      <c r="P76" s="139">
        <v>333100.61</v>
      </c>
      <c r="Q76" s="87"/>
    </row>
    <row r="77" spans="1:17" ht="51">
      <c r="A77" s="85" t="s">
        <v>541</v>
      </c>
      <c r="B77" s="157">
        <v>2</v>
      </c>
      <c r="C77" s="69" t="s">
        <v>590</v>
      </c>
      <c r="D77" s="86">
        <v>45056</v>
      </c>
      <c r="E77" s="319">
        <v>1755</v>
      </c>
      <c r="F77" s="85" t="s">
        <v>613</v>
      </c>
      <c r="G77" s="87" t="s">
        <v>4008</v>
      </c>
      <c r="H77" s="87"/>
      <c r="I77" s="87"/>
      <c r="J77" s="87"/>
      <c r="K77" s="87"/>
      <c r="L77" s="367"/>
      <c r="M77" s="367"/>
      <c r="N77" s="138">
        <v>686000</v>
      </c>
      <c r="O77" s="138">
        <v>0</v>
      </c>
      <c r="P77" s="139">
        <v>686000</v>
      </c>
      <c r="Q77" s="87"/>
    </row>
    <row r="78" spans="1:17" ht="51">
      <c r="A78" s="85" t="s">
        <v>541</v>
      </c>
      <c r="B78" s="157">
        <v>2</v>
      </c>
      <c r="C78" s="69" t="s">
        <v>590</v>
      </c>
      <c r="D78" s="86">
        <v>45057</v>
      </c>
      <c r="E78" s="319">
        <v>1797</v>
      </c>
      <c r="F78" s="85" t="s">
        <v>613</v>
      </c>
      <c r="G78" s="87" t="s">
        <v>4010</v>
      </c>
      <c r="H78" s="87"/>
      <c r="I78" s="87"/>
      <c r="J78" s="87"/>
      <c r="K78" s="87"/>
      <c r="L78" s="367"/>
      <c r="M78" s="367"/>
      <c r="N78" s="138">
        <v>7546000</v>
      </c>
      <c r="O78" s="138">
        <v>0</v>
      </c>
      <c r="P78" s="139">
        <v>7546000</v>
      </c>
      <c r="Q78" s="87"/>
    </row>
    <row r="79" spans="1:17" ht="51">
      <c r="A79" s="85" t="s">
        <v>541</v>
      </c>
      <c r="B79" s="157">
        <v>2</v>
      </c>
      <c r="C79" s="69" t="s">
        <v>590</v>
      </c>
      <c r="D79" s="86">
        <v>45057</v>
      </c>
      <c r="E79" s="319">
        <v>1799</v>
      </c>
      <c r="F79" s="85" t="s">
        <v>613</v>
      </c>
      <c r="G79" s="87" t="s">
        <v>4011</v>
      </c>
      <c r="H79" s="87"/>
      <c r="I79" s="87"/>
      <c r="J79" s="87"/>
      <c r="K79" s="87"/>
      <c r="L79" s="367"/>
      <c r="M79" s="367"/>
      <c r="N79" s="138">
        <v>19208000</v>
      </c>
      <c r="O79" s="138">
        <v>0</v>
      </c>
      <c r="P79" s="139">
        <v>19208000</v>
      </c>
      <c r="Q79" s="87"/>
    </row>
    <row r="80" spans="1:17" ht="51">
      <c r="A80" s="85">
        <v>291</v>
      </c>
      <c r="B80" s="157">
        <v>1</v>
      </c>
      <c r="C80" s="69" t="s">
        <v>119</v>
      </c>
      <c r="D80" s="86">
        <v>45057</v>
      </c>
      <c r="E80" s="319">
        <v>1797</v>
      </c>
      <c r="F80" s="85" t="s">
        <v>3995</v>
      </c>
      <c r="G80" s="87" t="s">
        <v>4010</v>
      </c>
      <c r="H80" s="87"/>
      <c r="I80" s="87"/>
      <c r="J80" s="87"/>
      <c r="K80" s="87"/>
      <c r="L80" s="367"/>
      <c r="M80" s="367"/>
      <c r="N80" s="138">
        <v>0</v>
      </c>
      <c r="O80" s="138">
        <v>7546000</v>
      </c>
      <c r="P80" s="139">
        <v>7546000</v>
      </c>
      <c r="Q80" s="87"/>
    </row>
    <row r="81" spans="1:17" ht="51">
      <c r="A81" s="85">
        <v>291</v>
      </c>
      <c r="B81" s="157">
        <v>8</v>
      </c>
      <c r="C81" s="69" t="s">
        <v>119</v>
      </c>
      <c r="D81" s="86">
        <v>45057</v>
      </c>
      <c r="E81" s="319">
        <v>1799</v>
      </c>
      <c r="F81" s="85" t="s">
        <v>3317</v>
      </c>
      <c r="G81" s="87" t="s">
        <v>4011</v>
      </c>
      <c r="H81" s="87"/>
      <c r="I81" s="87"/>
      <c r="J81" s="87"/>
      <c r="K81" s="87"/>
      <c r="L81" s="367"/>
      <c r="M81" s="367"/>
      <c r="N81" s="138">
        <v>0</v>
      </c>
      <c r="O81" s="138">
        <v>19208000</v>
      </c>
      <c r="P81" s="139">
        <v>19208000</v>
      </c>
      <c r="Q81" s="87"/>
    </row>
    <row r="82" spans="1:17" ht="51">
      <c r="A82" s="85" t="s">
        <v>541</v>
      </c>
      <c r="B82" s="157">
        <v>2</v>
      </c>
      <c r="C82" s="69" t="s">
        <v>590</v>
      </c>
      <c r="D82" s="86">
        <v>45058</v>
      </c>
      <c r="E82" s="319">
        <v>1820</v>
      </c>
      <c r="F82" s="85" t="s">
        <v>613</v>
      </c>
      <c r="G82" s="87" t="s">
        <v>4012</v>
      </c>
      <c r="H82" s="87"/>
      <c r="I82" s="87"/>
      <c r="J82" s="87"/>
      <c r="K82" s="87"/>
      <c r="L82" s="367"/>
      <c r="M82" s="367"/>
      <c r="N82" s="138">
        <v>0</v>
      </c>
      <c r="O82" s="138">
        <v>250560</v>
      </c>
      <c r="P82" s="139">
        <v>250560</v>
      </c>
      <c r="Q82" s="87"/>
    </row>
    <row r="83" spans="1:17" ht="51">
      <c r="A83" s="85" t="s">
        <v>541</v>
      </c>
      <c r="B83" s="157">
        <v>2</v>
      </c>
      <c r="C83" s="69" t="s">
        <v>590</v>
      </c>
      <c r="D83" s="86">
        <v>45063</v>
      </c>
      <c r="E83" s="319">
        <v>1861</v>
      </c>
      <c r="F83" s="85" t="s">
        <v>613</v>
      </c>
      <c r="G83" s="87" t="s">
        <v>4013</v>
      </c>
      <c r="H83" s="87"/>
      <c r="I83" s="87"/>
      <c r="J83" s="87"/>
      <c r="K83" s="87"/>
      <c r="L83" s="367"/>
      <c r="M83" s="367"/>
      <c r="N83" s="138">
        <v>10958643.380000001</v>
      </c>
      <c r="O83" s="138">
        <v>0</v>
      </c>
      <c r="P83" s="139">
        <v>10958643.380000001</v>
      </c>
      <c r="Q83" s="87"/>
    </row>
    <row r="84" spans="1:17" ht="51">
      <c r="A84" s="85">
        <v>20</v>
      </c>
      <c r="B84" s="157">
        <v>1</v>
      </c>
      <c r="C84" s="69" t="s">
        <v>41</v>
      </c>
      <c r="D84" s="86">
        <v>45063</v>
      </c>
      <c r="E84" s="319">
        <v>1866</v>
      </c>
      <c r="F84" s="85" t="s">
        <v>4014</v>
      </c>
      <c r="G84" s="87" t="s">
        <v>4015</v>
      </c>
      <c r="H84" s="87"/>
      <c r="I84" s="87"/>
      <c r="J84" s="87"/>
      <c r="K84" s="87"/>
      <c r="L84" s="367"/>
      <c r="M84" s="367"/>
      <c r="N84" s="138">
        <v>6557.57</v>
      </c>
      <c r="O84" s="138">
        <v>0</v>
      </c>
      <c r="P84" s="139">
        <v>6557.57</v>
      </c>
      <c r="Q84" s="87"/>
    </row>
    <row r="85" spans="1:17" ht="51">
      <c r="A85" s="85">
        <v>20</v>
      </c>
      <c r="B85" s="157">
        <v>1</v>
      </c>
      <c r="C85" s="69" t="s">
        <v>41</v>
      </c>
      <c r="D85" s="86">
        <v>45063</v>
      </c>
      <c r="E85" s="319">
        <v>1867</v>
      </c>
      <c r="F85" s="85" t="s">
        <v>4014</v>
      </c>
      <c r="G85" s="87" t="s">
        <v>4016</v>
      </c>
      <c r="H85" s="87"/>
      <c r="I85" s="87"/>
      <c r="J85" s="87"/>
      <c r="K85" s="87"/>
      <c r="L85" s="367"/>
      <c r="M85" s="367"/>
      <c r="N85" s="138">
        <v>6548.41</v>
      </c>
      <c r="O85" s="138">
        <v>0</v>
      </c>
      <c r="P85" s="139">
        <v>6548.41</v>
      </c>
      <c r="Q85" s="87"/>
    </row>
    <row r="86" spans="1:17" ht="51">
      <c r="A86" s="85">
        <v>291</v>
      </c>
      <c r="B86" s="157">
        <v>1</v>
      </c>
      <c r="C86" s="69" t="s">
        <v>119</v>
      </c>
      <c r="D86" s="86">
        <v>45063</v>
      </c>
      <c r="E86" s="319">
        <v>1861</v>
      </c>
      <c r="F86" s="85" t="s">
        <v>4017</v>
      </c>
      <c r="G86" s="87" t="s">
        <v>4013</v>
      </c>
      <c r="H86" s="87"/>
      <c r="I86" s="87"/>
      <c r="J86" s="87"/>
      <c r="K86" s="87"/>
      <c r="L86" s="367"/>
      <c r="M86" s="367"/>
      <c r="N86" s="138">
        <v>0</v>
      </c>
      <c r="O86" s="138">
        <v>10958643.380000001</v>
      </c>
      <c r="P86" s="139">
        <v>10958643.380000001</v>
      </c>
      <c r="Q86" s="87"/>
    </row>
    <row r="87" spans="1:17" ht="51">
      <c r="A87" s="85">
        <v>548</v>
      </c>
      <c r="B87" s="157">
        <v>2</v>
      </c>
      <c r="C87" s="69" t="s">
        <v>1285</v>
      </c>
      <c r="D87" s="86">
        <v>45063</v>
      </c>
      <c r="E87" s="319">
        <v>1866</v>
      </c>
      <c r="F87" s="85" t="s">
        <v>4018</v>
      </c>
      <c r="G87" s="87" t="s">
        <v>4015</v>
      </c>
      <c r="H87" s="87"/>
      <c r="I87" s="87"/>
      <c r="J87" s="87"/>
      <c r="K87" s="87"/>
      <c r="L87" s="367"/>
      <c r="M87" s="367"/>
      <c r="N87" s="138">
        <v>0</v>
      </c>
      <c r="O87" s="138">
        <v>6557.57</v>
      </c>
      <c r="P87" s="139">
        <v>6557.57</v>
      </c>
      <c r="Q87" s="87"/>
    </row>
    <row r="88" spans="1:17" ht="51">
      <c r="A88" s="85">
        <v>548</v>
      </c>
      <c r="B88" s="157">
        <v>2</v>
      </c>
      <c r="C88" s="69" t="s">
        <v>1285</v>
      </c>
      <c r="D88" s="86">
        <v>45063</v>
      </c>
      <c r="E88" s="319">
        <v>1867</v>
      </c>
      <c r="F88" s="85" t="s">
        <v>4018</v>
      </c>
      <c r="G88" s="87" t="s">
        <v>4016</v>
      </c>
      <c r="H88" s="87"/>
      <c r="I88" s="87"/>
      <c r="J88" s="87"/>
      <c r="K88" s="87"/>
      <c r="L88" s="367"/>
      <c r="M88" s="367"/>
      <c r="N88" s="138">
        <v>0</v>
      </c>
      <c r="O88" s="138">
        <v>6548.41</v>
      </c>
      <c r="P88" s="139">
        <v>6548.41</v>
      </c>
      <c r="Q88" s="87"/>
    </row>
    <row r="89" spans="1:17" ht="51">
      <c r="A89" s="85" t="s">
        <v>541</v>
      </c>
      <c r="B89" s="157">
        <v>2</v>
      </c>
      <c r="C89" s="69" t="s">
        <v>590</v>
      </c>
      <c r="D89" s="86">
        <v>45069</v>
      </c>
      <c r="E89" s="319">
        <v>1992</v>
      </c>
      <c r="F89" s="85" t="s">
        <v>613</v>
      </c>
      <c r="G89" s="87" t="s">
        <v>4020</v>
      </c>
      <c r="H89" s="87"/>
      <c r="I89" s="87"/>
      <c r="J89" s="87"/>
      <c r="K89" s="87"/>
      <c r="L89" s="367"/>
      <c r="M89" s="367"/>
      <c r="N89" s="138">
        <v>6174000</v>
      </c>
      <c r="O89" s="138">
        <v>0</v>
      </c>
      <c r="P89" s="139">
        <v>6174000</v>
      </c>
      <c r="Q89" s="87"/>
    </row>
    <row r="90" spans="1:17" ht="51">
      <c r="A90" s="85">
        <v>291</v>
      </c>
      <c r="B90" s="157">
        <v>1</v>
      </c>
      <c r="C90" s="69" t="s">
        <v>119</v>
      </c>
      <c r="D90" s="86">
        <v>45069</v>
      </c>
      <c r="E90" s="319">
        <v>1992</v>
      </c>
      <c r="F90" s="85" t="s">
        <v>4021</v>
      </c>
      <c r="G90" s="87" t="s">
        <v>4020</v>
      </c>
      <c r="H90" s="87"/>
      <c r="I90" s="87"/>
      <c r="J90" s="87"/>
      <c r="K90" s="87"/>
      <c r="L90" s="367"/>
      <c r="M90" s="367"/>
      <c r="N90" s="138">
        <v>0</v>
      </c>
      <c r="O90" s="138">
        <v>6174000</v>
      </c>
      <c r="P90" s="139">
        <v>6174000</v>
      </c>
      <c r="Q90" s="87"/>
    </row>
    <row r="91" spans="1:17" ht="51">
      <c r="A91" s="85" t="s">
        <v>541</v>
      </c>
      <c r="B91" s="157">
        <v>2</v>
      </c>
      <c r="C91" s="69" t="s">
        <v>590</v>
      </c>
      <c r="D91" s="86">
        <v>45070</v>
      </c>
      <c r="E91" s="319">
        <v>2001</v>
      </c>
      <c r="F91" s="85" t="s">
        <v>613</v>
      </c>
      <c r="G91" s="87" t="s">
        <v>4022</v>
      </c>
      <c r="H91" s="87"/>
      <c r="I91" s="87"/>
      <c r="J91" s="87"/>
      <c r="K91" s="87"/>
      <c r="L91" s="367"/>
      <c r="M91" s="367"/>
      <c r="N91" s="138">
        <v>3669962.8</v>
      </c>
      <c r="O91" s="138">
        <v>0</v>
      </c>
      <c r="P91" s="139">
        <v>3669962.8</v>
      </c>
      <c r="Q91" s="87"/>
    </row>
    <row r="92" spans="1:17" ht="51">
      <c r="A92" s="85" t="s">
        <v>541</v>
      </c>
      <c r="B92" s="157">
        <v>2</v>
      </c>
      <c r="C92" s="69" t="s">
        <v>590</v>
      </c>
      <c r="D92" s="86">
        <v>45071</v>
      </c>
      <c r="E92" s="319">
        <v>2015</v>
      </c>
      <c r="F92" s="85" t="s">
        <v>613</v>
      </c>
      <c r="G92" s="87" t="s">
        <v>4023</v>
      </c>
      <c r="H92" s="87"/>
      <c r="I92" s="87"/>
      <c r="J92" s="87"/>
      <c r="K92" s="87"/>
      <c r="L92" s="367"/>
      <c r="M92" s="367"/>
      <c r="N92" s="138">
        <v>105886.16</v>
      </c>
      <c r="O92" s="138">
        <v>0</v>
      </c>
      <c r="P92" s="139">
        <v>105886.16</v>
      </c>
      <c r="Q92" s="87"/>
    </row>
    <row r="93" spans="1:17" ht="51">
      <c r="A93" s="85">
        <v>291</v>
      </c>
      <c r="B93" s="157">
        <v>1</v>
      </c>
      <c r="C93" s="69" t="s">
        <v>119</v>
      </c>
      <c r="D93" s="86">
        <v>45071</v>
      </c>
      <c r="E93" s="319">
        <v>2015</v>
      </c>
      <c r="F93" s="85" t="s">
        <v>3318</v>
      </c>
      <c r="G93" s="87" t="s">
        <v>4023</v>
      </c>
      <c r="H93" s="87"/>
      <c r="I93" s="87"/>
      <c r="J93" s="87"/>
      <c r="K93" s="87"/>
      <c r="L93" s="367"/>
      <c r="M93" s="367"/>
      <c r="N93" s="138">
        <v>0</v>
      </c>
      <c r="O93" s="138">
        <v>105886.16</v>
      </c>
      <c r="P93" s="139">
        <v>105886.16</v>
      </c>
      <c r="Q93" s="87"/>
    </row>
    <row r="94" spans="1:17" ht="51">
      <c r="A94" s="85" t="s">
        <v>541</v>
      </c>
      <c r="B94" s="157">
        <v>2</v>
      </c>
      <c r="C94" s="69" t="s">
        <v>590</v>
      </c>
      <c r="D94" s="86">
        <v>45072</v>
      </c>
      <c r="E94" s="319">
        <v>2026</v>
      </c>
      <c r="F94" s="85" t="s">
        <v>613</v>
      </c>
      <c r="G94" s="87" t="s">
        <v>4024</v>
      </c>
      <c r="H94" s="87"/>
      <c r="I94" s="87"/>
      <c r="J94" s="87"/>
      <c r="K94" s="87"/>
      <c r="L94" s="367"/>
      <c r="M94" s="367"/>
      <c r="N94" s="138">
        <v>5323360</v>
      </c>
      <c r="O94" s="138">
        <v>0</v>
      </c>
      <c r="P94" s="139">
        <v>5323360</v>
      </c>
      <c r="Q94" s="87"/>
    </row>
    <row r="95" spans="1:17" ht="51">
      <c r="A95" s="85">
        <v>389</v>
      </c>
      <c r="B95" s="157">
        <v>1</v>
      </c>
      <c r="C95" s="69" t="s">
        <v>1422</v>
      </c>
      <c r="D95" s="86">
        <v>45072</v>
      </c>
      <c r="E95" s="319">
        <v>2026</v>
      </c>
      <c r="F95" s="85" t="s">
        <v>2624</v>
      </c>
      <c r="G95" s="87" t="s">
        <v>4024</v>
      </c>
      <c r="H95" s="87"/>
      <c r="I95" s="87"/>
      <c r="J95" s="87"/>
      <c r="K95" s="87"/>
      <c r="L95" s="367"/>
      <c r="M95" s="367"/>
      <c r="N95" s="138">
        <v>0</v>
      </c>
      <c r="O95" s="138">
        <v>5323360</v>
      </c>
      <c r="P95" s="139">
        <v>5323360</v>
      </c>
      <c r="Q95" s="87"/>
    </row>
    <row r="96" spans="1:17" ht="51">
      <c r="A96" s="85" t="s">
        <v>541</v>
      </c>
      <c r="B96" s="157">
        <v>2</v>
      </c>
      <c r="C96" s="69" t="s">
        <v>590</v>
      </c>
      <c r="D96" s="86">
        <v>45077</v>
      </c>
      <c r="E96" s="319">
        <v>2141</v>
      </c>
      <c r="F96" s="85" t="s">
        <v>613</v>
      </c>
      <c r="G96" s="87" t="s">
        <v>4026</v>
      </c>
      <c r="H96" s="87"/>
      <c r="I96" s="87"/>
      <c r="J96" s="87"/>
      <c r="K96" s="87"/>
      <c r="L96" s="367"/>
      <c r="M96" s="367"/>
      <c r="N96" s="138">
        <v>5488000</v>
      </c>
      <c r="O96" s="138">
        <v>0</v>
      </c>
      <c r="P96" s="139">
        <v>5488000</v>
      </c>
      <c r="Q96" s="87"/>
    </row>
    <row r="97" spans="1:17" ht="51">
      <c r="A97" s="85" t="s">
        <v>541</v>
      </c>
      <c r="B97" s="157">
        <v>2</v>
      </c>
      <c r="C97" s="69" t="s">
        <v>590</v>
      </c>
      <c r="D97" s="86">
        <v>45077</v>
      </c>
      <c r="E97" s="319">
        <v>2126</v>
      </c>
      <c r="F97" s="85" t="s">
        <v>613</v>
      </c>
      <c r="G97" s="87" t="s">
        <v>4025</v>
      </c>
      <c r="H97" s="87"/>
      <c r="I97" s="87"/>
      <c r="J97" s="87"/>
      <c r="K97" s="87"/>
      <c r="L97" s="367"/>
      <c r="M97" s="367"/>
      <c r="N97" s="138">
        <v>0</v>
      </c>
      <c r="O97" s="138">
        <v>934028.77</v>
      </c>
      <c r="P97" s="139">
        <v>934028.77</v>
      </c>
      <c r="Q97" s="87"/>
    </row>
    <row r="98" spans="1:17" ht="51">
      <c r="A98" s="85">
        <v>291</v>
      </c>
      <c r="B98" s="157">
        <v>1</v>
      </c>
      <c r="C98" s="69" t="s">
        <v>119</v>
      </c>
      <c r="D98" s="86">
        <v>45077</v>
      </c>
      <c r="E98" s="319">
        <v>2141</v>
      </c>
      <c r="F98" s="85" t="s">
        <v>3318</v>
      </c>
      <c r="G98" s="87" t="s">
        <v>4026</v>
      </c>
      <c r="H98" s="87"/>
      <c r="I98" s="87"/>
      <c r="J98" s="87"/>
      <c r="K98" s="87"/>
      <c r="L98" s="367"/>
      <c r="M98" s="367"/>
      <c r="N98" s="138">
        <v>0</v>
      </c>
      <c r="O98" s="138">
        <v>5488000</v>
      </c>
      <c r="P98" s="139">
        <v>5488000</v>
      </c>
      <c r="Q98" s="87"/>
    </row>
    <row r="99" spans="1:17" ht="51">
      <c r="A99" s="85">
        <v>291</v>
      </c>
      <c r="B99" s="157">
        <v>1</v>
      </c>
      <c r="C99" s="69" t="s">
        <v>119</v>
      </c>
      <c r="D99" s="86">
        <v>45077</v>
      </c>
      <c r="E99" s="319">
        <v>2142</v>
      </c>
      <c r="F99" s="85" t="s">
        <v>3316</v>
      </c>
      <c r="G99" s="87" t="s">
        <v>4027</v>
      </c>
      <c r="H99" s="87"/>
      <c r="I99" s="87"/>
      <c r="J99" s="87"/>
      <c r="K99" s="87"/>
      <c r="L99" s="367"/>
      <c r="M99" s="367"/>
      <c r="N99" s="138">
        <v>0</v>
      </c>
      <c r="O99" s="138">
        <v>2401000</v>
      </c>
      <c r="P99" s="139">
        <v>2401000</v>
      </c>
      <c r="Q99" s="87"/>
    </row>
    <row r="100" spans="1:17" ht="51">
      <c r="A100" s="85">
        <v>291</v>
      </c>
      <c r="B100" s="157">
        <v>8</v>
      </c>
      <c r="C100" s="69" t="s">
        <v>119</v>
      </c>
      <c r="D100" s="86">
        <v>45077</v>
      </c>
      <c r="E100" s="319">
        <v>2143</v>
      </c>
      <c r="F100" s="85" t="s">
        <v>3317</v>
      </c>
      <c r="G100" s="87" t="s">
        <v>4028</v>
      </c>
      <c r="H100" s="87"/>
      <c r="I100" s="87"/>
      <c r="J100" s="87"/>
      <c r="K100" s="87"/>
      <c r="L100" s="367"/>
      <c r="M100" s="367"/>
      <c r="N100" s="138">
        <v>0</v>
      </c>
      <c r="O100" s="138">
        <v>12348000</v>
      </c>
      <c r="P100" s="139">
        <v>12348000</v>
      </c>
      <c r="Q100" s="87"/>
    </row>
    <row r="101" spans="1:17" ht="51">
      <c r="A101" s="85">
        <v>383</v>
      </c>
      <c r="B101" s="157">
        <v>1</v>
      </c>
      <c r="C101" s="69" t="s">
        <v>1246</v>
      </c>
      <c r="D101" s="86">
        <v>45077</v>
      </c>
      <c r="E101" s="319">
        <v>2145</v>
      </c>
      <c r="F101" s="85" t="s">
        <v>2622</v>
      </c>
      <c r="G101" s="87" t="s">
        <v>4029</v>
      </c>
      <c r="H101" s="87"/>
      <c r="I101" s="87"/>
      <c r="J101" s="87"/>
      <c r="K101" s="87"/>
      <c r="L101" s="367"/>
      <c r="M101" s="367"/>
      <c r="N101" s="138">
        <v>0</v>
      </c>
      <c r="O101" s="138">
        <v>389705.21</v>
      </c>
      <c r="P101" s="139">
        <v>389705.21</v>
      </c>
      <c r="Q101" s="87"/>
    </row>
    <row r="102" spans="1:17" ht="51">
      <c r="A102" s="85">
        <v>47</v>
      </c>
      <c r="B102" s="157">
        <v>8</v>
      </c>
      <c r="C102" s="69" t="s">
        <v>45</v>
      </c>
      <c r="D102" s="86">
        <v>45079</v>
      </c>
      <c r="E102" s="319">
        <v>2194</v>
      </c>
      <c r="F102" s="85" t="s">
        <v>6190</v>
      </c>
      <c r="G102" s="87" t="s">
        <v>6191</v>
      </c>
      <c r="H102" s="87"/>
      <c r="I102" s="87"/>
      <c r="J102" s="87"/>
      <c r="K102" s="87"/>
      <c r="L102" s="367"/>
      <c r="M102" s="367"/>
      <c r="N102" s="138">
        <v>279917.57</v>
      </c>
      <c r="O102" s="138">
        <v>0</v>
      </c>
      <c r="P102" s="139">
        <v>279917.57</v>
      </c>
      <c r="Q102" s="87"/>
    </row>
    <row r="103" spans="1:17" ht="51">
      <c r="A103" s="85" t="s">
        <v>541</v>
      </c>
      <c r="B103" s="157">
        <v>2</v>
      </c>
      <c r="C103" s="69" t="s">
        <v>590</v>
      </c>
      <c r="D103" s="86">
        <v>45079</v>
      </c>
      <c r="E103" s="319">
        <v>2194</v>
      </c>
      <c r="F103" s="85" t="s">
        <v>613</v>
      </c>
      <c r="G103" s="87" t="s">
        <v>6191</v>
      </c>
      <c r="H103" s="87"/>
      <c r="I103" s="87"/>
      <c r="J103" s="87"/>
      <c r="K103" s="87"/>
      <c r="L103" s="367"/>
      <c r="M103" s="367"/>
      <c r="N103" s="138">
        <v>0</v>
      </c>
      <c r="O103" s="138">
        <v>279917.57</v>
      </c>
      <c r="P103" s="139">
        <v>279917.57</v>
      </c>
      <c r="Q103" s="87"/>
    </row>
    <row r="104" spans="1:17" ht="51">
      <c r="A104" s="85" t="s">
        <v>541</v>
      </c>
      <c r="B104" s="157">
        <v>2</v>
      </c>
      <c r="C104" s="69" t="s">
        <v>590</v>
      </c>
      <c r="D104" s="86">
        <v>45082</v>
      </c>
      <c r="E104" s="319">
        <v>2208</v>
      </c>
      <c r="F104" s="85" t="s">
        <v>613</v>
      </c>
      <c r="G104" s="87" t="s">
        <v>6192</v>
      </c>
      <c r="H104" s="87"/>
      <c r="I104" s="87"/>
      <c r="J104" s="87"/>
      <c r="K104" s="87"/>
      <c r="L104" s="367"/>
      <c r="M104" s="367"/>
      <c r="N104" s="138">
        <v>539022.57999999996</v>
      </c>
      <c r="O104" s="138">
        <v>0</v>
      </c>
      <c r="P104" s="139">
        <v>539022.57999999996</v>
      </c>
      <c r="Q104" s="87"/>
    </row>
    <row r="105" spans="1:17" ht="51">
      <c r="A105" s="85" t="s">
        <v>541</v>
      </c>
      <c r="B105" s="157">
        <v>2</v>
      </c>
      <c r="C105" s="69" t="s">
        <v>590</v>
      </c>
      <c r="D105" s="86">
        <v>45082</v>
      </c>
      <c r="E105" s="319">
        <v>2212</v>
      </c>
      <c r="F105" s="85" t="s">
        <v>613</v>
      </c>
      <c r="G105" s="87" t="s">
        <v>6193</v>
      </c>
      <c r="H105" s="87"/>
      <c r="I105" s="87"/>
      <c r="J105" s="87"/>
      <c r="K105" s="87"/>
      <c r="L105" s="367"/>
      <c r="M105" s="367"/>
      <c r="N105" s="138">
        <v>4116000</v>
      </c>
      <c r="O105" s="138">
        <v>0</v>
      </c>
      <c r="P105" s="139">
        <v>4116000</v>
      </c>
      <c r="Q105" s="87"/>
    </row>
    <row r="106" spans="1:17" ht="51">
      <c r="A106" s="85" t="s">
        <v>541</v>
      </c>
      <c r="B106" s="157">
        <v>2</v>
      </c>
      <c r="C106" s="69" t="s">
        <v>590</v>
      </c>
      <c r="D106" s="86">
        <v>45082</v>
      </c>
      <c r="E106" s="319">
        <v>2214</v>
      </c>
      <c r="F106" s="85" t="s">
        <v>613</v>
      </c>
      <c r="G106" s="87" t="s">
        <v>6194</v>
      </c>
      <c r="H106" s="87"/>
      <c r="I106" s="87"/>
      <c r="J106" s="87"/>
      <c r="K106" s="87"/>
      <c r="L106" s="367"/>
      <c r="M106" s="367"/>
      <c r="N106" s="138">
        <v>6860000</v>
      </c>
      <c r="O106" s="138">
        <v>0</v>
      </c>
      <c r="P106" s="139">
        <v>6860000</v>
      </c>
      <c r="Q106" s="87"/>
    </row>
    <row r="107" spans="1:17" ht="51">
      <c r="A107" s="85">
        <v>117</v>
      </c>
      <c r="B107" s="157">
        <v>1</v>
      </c>
      <c r="C107" s="69" t="s">
        <v>54</v>
      </c>
      <c r="D107" s="86">
        <v>45082</v>
      </c>
      <c r="E107" s="319">
        <v>2208</v>
      </c>
      <c r="F107" s="85" t="s">
        <v>3319</v>
      </c>
      <c r="G107" s="87" t="s">
        <v>6192</v>
      </c>
      <c r="H107" s="87"/>
      <c r="I107" s="87"/>
      <c r="J107" s="87"/>
      <c r="K107" s="87"/>
      <c r="L107" s="367"/>
      <c r="M107" s="367"/>
      <c r="N107" s="138">
        <v>0</v>
      </c>
      <c r="O107" s="138">
        <v>539022.57999999996</v>
      </c>
      <c r="P107" s="139">
        <v>539022.57999999996</v>
      </c>
      <c r="Q107" s="87"/>
    </row>
    <row r="108" spans="1:17" ht="51">
      <c r="A108" s="85">
        <v>291</v>
      </c>
      <c r="B108" s="157">
        <v>1</v>
      </c>
      <c r="C108" s="69" t="s">
        <v>119</v>
      </c>
      <c r="D108" s="86">
        <v>45082</v>
      </c>
      <c r="E108" s="319">
        <v>2212</v>
      </c>
      <c r="F108" s="85" t="s">
        <v>3334</v>
      </c>
      <c r="G108" s="87" t="s">
        <v>6193</v>
      </c>
      <c r="H108" s="87"/>
      <c r="I108" s="87"/>
      <c r="J108" s="87"/>
      <c r="K108" s="87"/>
      <c r="L108" s="367"/>
      <c r="M108" s="367"/>
      <c r="N108" s="138">
        <v>0</v>
      </c>
      <c r="O108" s="138">
        <v>4116000</v>
      </c>
      <c r="P108" s="139">
        <v>4116000</v>
      </c>
      <c r="Q108" s="87"/>
    </row>
    <row r="109" spans="1:17" ht="51">
      <c r="A109" s="85">
        <v>291</v>
      </c>
      <c r="B109" s="157">
        <v>1</v>
      </c>
      <c r="C109" s="69" t="s">
        <v>119</v>
      </c>
      <c r="D109" s="86">
        <v>45082</v>
      </c>
      <c r="E109" s="319">
        <v>2214</v>
      </c>
      <c r="F109" s="85" t="s">
        <v>3999</v>
      </c>
      <c r="G109" s="87" t="s">
        <v>6194</v>
      </c>
      <c r="H109" s="87"/>
      <c r="I109" s="87"/>
      <c r="J109" s="87"/>
      <c r="K109" s="87"/>
      <c r="L109" s="367"/>
      <c r="M109" s="367"/>
      <c r="N109" s="138">
        <v>0</v>
      </c>
      <c r="O109" s="138">
        <v>6860000</v>
      </c>
      <c r="P109" s="139">
        <v>6860000</v>
      </c>
      <c r="Q109" s="87"/>
    </row>
    <row r="110" spans="1:17" ht="51">
      <c r="A110" s="85" t="s">
        <v>541</v>
      </c>
      <c r="B110" s="157">
        <v>2</v>
      </c>
      <c r="C110" s="69" t="s">
        <v>590</v>
      </c>
      <c r="D110" s="86">
        <v>45082</v>
      </c>
      <c r="E110" s="319">
        <v>2210</v>
      </c>
      <c r="F110" s="85" t="s">
        <v>613</v>
      </c>
      <c r="G110" s="87" t="s">
        <v>6195</v>
      </c>
      <c r="H110" s="87"/>
      <c r="I110" s="87"/>
      <c r="J110" s="87"/>
      <c r="K110" s="87"/>
      <c r="L110" s="367"/>
      <c r="M110" s="367"/>
      <c r="N110" s="138">
        <v>5488000</v>
      </c>
      <c r="O110" s="138">
        <v>0</v>
      </c>
      <c r="P110" s="139">
        <v>5488000</v>
      </c>
      <c r="Q110" s="87"/>
    </row>
    <row r="111" spans="1:17" ht="51">
      <c r="A111" s="85" t="s">
        <v>541</v>
      </c>
      <c r="B111" s="157">
        <v>2</v>
      </c>
      <c r="C111" s="69" t="s">
        <v>590</v>
      </c>
      <c r="D111" s="86">
        <v>45082</v>
      </c>
      <c r="E111" s="319">
        <v>2219</v>
      </c>
      <c r="F111" s="85" t="s">
        <v>613</v>
      </c>
      <c r="G111" s="87" t="s">
        <v>6196</v>
      </c>
      <c r="H111" s="87"/>
      <c r="I111" s="87"/>
      <c r="J111" s="87"/>
      <c r="K111" s="87"/>
      <c r="L111" s="367"/>
      <c r="M111" s="367"/>
      <c r="N111" s="138">
        <v>23130449.969999999</v>
      </c>
      <c r="O111" s="138">
        <v>0</v>
      </c>
      <c r="P111" s="139">
        <v>23130449.969999999</v>
      </c>
      <c r="Q111" s="87"/>
    </row>
    <row r="112" spans="1:17" ht="51">
      <c r="A112" s="85">
        <v>46</v>
      </c>
      <c r="B112" s="157">
        <v>5</v>
      </c>
      <c r="C112" s="69" t="s">
        <v>1379</v>
      </c>
      <c r="D112" s="86">
        <v>45082</v>
      </c>
      <c r="E112" s="319">
        <v>2210</v>
      </c>
      <c r="F112" s="85" t="s">
        <v>6197</v>
      </c>
      <c r="G112" s="87" t="s">
        <v>6195</v>
      </c>
      <c r="H112" s="87"/>
      <c r="I112" s="87"/>
      <c r="J112" s="87"/>
      <c r="K112" s="87"/>
      <c r="L112" s="367"/>
      <c r="M112" s="367"/>
      <c r="N112" s="138">
        <v>0</v>
      </c>
      <c r="O112" s="138">
        <v>5488000</v>
      </c>
      <c r="P112" s="139">
        <v>5488000</v>
      </c>
      <c r="Q112" s="87"/>
    </row>
    <row r="113" spans="1:17" ht="51">
      <c r="A113" s="85">
        <v>86</v>
      </c>
      <c r="B113" s="157">
        <v>4</v>
      </c>
      <c r="C113" s="69" t="s">
        <v>50</v>
      </c>
      <c r="D113" s="86">
        <v>45082</v>
      </c>
      <c r="E113" s="319">
        <v>2219</v>
      </c>
      <c r="F113" s="85" t="s">
        <v>6198</v>
      </c>
      <c r="G113" s="87" t="s">
        <v>6196</v>
      </c>
      <c r="H113" s="87"/>
      <c r="I113" s="87"/>
      <c r="J113" s="87"/>
      <c r="K113" s="87"/>
      <c r="L113" s="367"/>
      <c r="M113" s="367"/>
      <c r="N113" s="138">
        <v>0</v>
      </c>
      <c r="O113" s="138">
        <v>23130449.969999999</v>
      </c>
      <c r="P113" s="139">
        <v>23130449.969999999</v>
      </c>
      <c r="Q113" s="87"/>
    </row>
    <row r="114" spans="1:17" ht="51">
      <c r="A114" s="85" t="s">
        <v>541</v>
      </c>
      <c r="B114" s="157">
        <v>2</v>
      </c>
      <c r="C114" s="69" t="s">
        <v>590</v>
      </c>
      <c r="D114" s="86">
        <v>45083</v>
      </c>
      <c r="E114" s="319">
        <v>2232</v>
      </c>
      <c r="F114" s="85" t="s">
        <v>613</v>
      </c>
      <c r="G114" s="87" t="s">
        <v>6199</v>
      </c>
      <c r="H114" s="87"/>
      <c r="I114" s="87"/>
      <c r="J114" s="87"/>
      <c r="K114" s="87"/>
      <c r="L114" s="367"/>
      <c r="M114" s="367"/>
      <c r="N114" s="138">
        <v>7011724.8799999999</v>
      </c>
      <c r="O114" s="138">
        <v>0</v>
      </c>
      <c r="P114" s="139">
        <v>7011724.8799999999</v>
      </c>
      <c r="Q114" s="87"/>
    </row>
    <row r="115" spans="1:17" ht="51">
      <c r="A115" s="85">
        <v>389</v>
      </c>
      <c r="B115" s="157">
        <v>1</v>
      </c>
      <c r="C115" s="69" t="s">
        <v>1422</v>
      </c>
      <c r="D115" s="86">
        <v>45083</v>
      </c>
      <c r="E115" s="319">
        <v>2232</v>
      </c>
      <c r="F115" s="85" t="s">
        <v>2624</v>
      </c>
      <c r="G115" s="87" t="s">
        <v>6199</v>
      </c>
      <c r="H115" s="87"/>
      <c r="I115" s="87"/>
      <c r="J115" s="87"/>
      <c r="K115" s="87"/>
      <c r="L115" s="367"/>
      <c r="M115" s="367"/>
      <c r="N115" s="138">
        <v>0</v>
      </c>
      <c r="O115" s="138">
        <v>7011724.8799999999</v>
      </c>
      <c r="P115" s="139">
        <v>7011724.8799999999</v>
      </c>
      <c r="Q115" s="87"/>
    </row>
    <row r="116" spans="1:17" ht="51">
      <c r="A116" s="85" t="s">
        <v>541</v>
      </c>
      <c r="B116" s="157">
        <v>2</v>
      </c>
      <c r="C116" s="69" t="s">
        <v>590</v>
      </c>
      <c r="D116" s="86">
        <v>45086</v>
      </c>
      <c r="E116" s="319">
        <v>2255</v>
      </c>
      <c r="F116" s="85" t="s">
        <v>613</v>
      </c>
      <c r="G116" s="87" t="s">
        <v>6200</v>
      </c>
      <c r="H116" s="87"/>
      <c r="I116" s="87"/>
      <c r="J116" s="87"/>
      <c r="K116" s="87"/>
      <c r="L116" s="367"/>
      <c r="M116" s="367"/>
      <c r="N116" s="138">
        <v>67881013.959999993</v>
      </c>
      <c r="O116" s="138">
        <v>0</v>
      </c>
      <c r="P116" s="139">
        <v>67881013.959999993</v>
      </c>
      <c r="Q116" s="87"/>
    </row>
    <row r="117" spans="1:17" ht="51">
      <c r="A117" s="85">
        <v>597</v>
      </c>
      <c r="B117" s="157">
        <v>1</v>
      </c>
      <c r="C117" s="69" t="s">
        <v>677</v>
      </c>
      <c r="D117" s="86">
        <v>45086</v>
      </c>
      <c r="E117" s="319">
        <v>2255</v>
      </c>
      <c r="F117" s="85" t="s">
        <v>6201</v>
      </c>
      <c r="G117" s="87" t="s">
        <v>6200</v>
      </c>
      <c r="H117" s="87"/>
      <c r="I117" s="87"/>
      <c r="J117" s="87"/>
      <c r="K117" s="87"/>
      <c r="L117" s="367"/>
      <c r="M117" s="367"/>
      <c r="N117" s="138">
        <v>0</v>
      </c>
      <c r="O117" s="138">
        <v>67881013.959999993</v>
      </c>
      <c r="P117" s="139">
        <v>67881013.959999993</v>
      </c>
      <c r="Q117" s="87"/>
    </row>
    <row r="118" spans="1:17" ht="51">
      <c r="A118" s="85" t="s">
        <v>541</v>
      </c>
      <c r="B118" s="157">
        <v>2</v>
      </c>
      <c r="C118" s="69" t="s">
        <v>590</v>
      </c>
      <c r="D118" s="86">
        <v>45089</v>
      </c>
      <c r="E118" s="319">
        <v>2321</v>
      </c>
      <c r="F118" s="85" t="s">
        <v>613</v>
      </c>
      <c r="G118" s="87" t="s">
        <v>6202</v>
      </c>
      <c r="H118" s="87"/>
      <c r="I118" s="87"/>
      <c r="J118" s="87"/>
      <c r="K118" s="87"/>
      <c r="L118" s="367"/>
      <c r="M118" s="367"/>
      <c r="N118" s="138">
        <v>10564400</v>
      </c>
      <c r="O118" s="138">
        <v>0</v>
      </c>
      <c r="P118" s="139">
        <v>10564400</v>
      </c>
      <c r="Q118" s="87"/>
    </row>
    <row r="119" spans="1:17" ht="51">
      <c r="A119" s="85" t="s">
        <v>541</v>
      </c>
      <c r="B119" s="157">
        <v>2</v>
      </c>
      <c r="C119" s="69" t="s">
        <v>590</v>
      </c>
      <c r="D119" s="86">
        <v>45089</v>
      </c>
      <c r="E119" s="319">
        <v>2322</v>
      </c>
      <c r="F119" s="85" t="s">
        <v>613</v>
      </c>
      <c r="G119" s="87" t="s">
        <v>6203</v>
      </c>
      <c r="H119" s="87"/>
      <c r="I119" s="87"/>
      <c r="J119" s="87"/>
      <c r="K119" s="87"/>
      <c r="L119" s="367"/>
      <c r="M119" s="367"/>
      <c r="N119" s="138">
        <v>3087000</v>
      </c>
      <c r="O119" s="138">
        <v>0</v>
      </c>
      <c r="P119" s="139">
        <v>3087000</v>
      </c>
      <c r="Q119" s="87"/>
    </row>
    <row r="120" spans="1:17" ht="51">
      <c r="A120" s="85">
        <v>291</v>
      </c>
      <c r="B120" s="157">
        <v>1</v>
      </c>
      <c r="C120" s="69" t="s">
        <v>119</v>
      </c>
      <c r="D120" s="86">
        <v>45089</v>
      </c>
      <c r="E120" s="319">
        <v>2321</v>
      </c>
      <c r="F120" s="85" t="s">
        <v>4021</v>
      </c>
      <c r="G120" s="87" t="s">
        <v>6202</v>
      </c>
      <c r="H120" s="87"/>
      <c r="I120" s="87"/>
      <c r="J120" s="87"/>
      <c r="K120" s="87"/>
      <c r="L120" s="367"/>
      <c r="M120" s="367"/>
      <c r="N120" s="138">
        <v>0</v>
      </c>
      <c r="O120" s="138">
        <v>10564400</v>
      </c>
      <c r="P120" s="139">
        <v>10564400</v>
      </c>
      <c r="Q120" s="87"/>
    </row>
    <row r="121" spans="1:17" ht="51">
      <c r="A121" s="85">
        <v>291</v>
      </c>
      <c r="B121" s="157">
        <v>1</v>
      </c>
      <c r="C121" s="69" t="s">
        <v>119</v>
      </c>
      <c r="D121" s="86">
        <v>45089</v>
      </c>
      <c r="E121" s="319">
        <v>2322</v>
      </c>
      <c r="F121" s="85" t="s">
        <v>3316</v>
      </c>
      <c r="G121" s="87" t="s">
        <v>6203</v>
      </c>
      <c r="H121" s="87"/>
      <c r="I121" s="87"/>
      <c r="J121" s="87"/>
      <c r="K121" s="87"/>
      <c r="L121" s="367"/>
      <c r="M121" s="367"/>
      <c r="N121" s="138">
        <v>0</v>
      </c>
      <c r="O121" s="138">
        <v>3087000</v>
      </c>
      <c r="P121" s="139">
        <v>3087000</v>
      </c>
      <c r="Q121" s="87"/>
    </row>
    <row r="122" spans="1:17" ht="51">
      <c r="A122" s="85" t="s">
        <v>541</v>
      </c>
      <c r="B122" s="157">
        <v>2</v>
      </c>
      <c r="C122" s="69" t="s">
        <v>590</v>
      </c>
      <c r="D122" s="86">
        <v>45089</v>
      </c>
      <c r="E122" s="319">
        <v>2329</v>
      </c>
      <c r="F122" s="85" t="s">
        <v>613</v>
      </c>
      <c r="G122" s="87" t="s">
        <v>6204</v>
      </c>
      <c r="H122" s="87"/>
      <c r="I122" s="87"/>
      <c r="J122" s="87"/>
      <c r="K122" s="87"/>
      <c r="L122" s="367"/>
      <c r="M122" s="367"/>
      <c r="N122" s="138">
        <v>27440000</v>
      </c>
      <c r="O122" s="138">
        <v>0</v>
      </c>
      <c r="P122" s="139">
        <v>27440000</v>
      </c>
      <c r="Q122" s="87"/>
    </row>
    <row r="123" spans="1:17" ht="51">
      <c r="A123" s="85">
        <v>78</v>
      </c>
      <c r="B123" s="157">
        <v>1</v>
      </c>
      <c r="C123" s="69" t="s">
        <v>1380</v>
      </c>
      <c r="D123" s="86">
        <v>45089</v>
      </c>
      <c r="E123" s="319">
        <v>2324</v>
      </c>
      <c r="F123" s="85" t="s">
        <v>6205</v>
      </c>
      <c r="G123" s="87" t="s">
        <v>6206</v>
      </c>
      <c r="H123" s="87"/>
      <c r="I123" s="87"/>
      <c r="J123" s="87"/>
      <c r="K123" s="87"/>
      <c r="L123" s="367"/>
      <c r="M123" s="367"/>
      <c r="N123" s="138">
        <v>0</v>
      </c>
      <c r="O123" s="138">
        <v>3433355.43</v>
      </c>
      <c r="P123" s="139">
        <v>3433355.43</v>
      </c>
      <c r="Q123" s="87"/>
    </row>
    <row r="124" spans="1:17" ht="51">
      <c r="A124" s="85">
        <v>86</v>
      </c>
      <c r="B124" s="157">
        <v>10</v>
      </c>
      <c r="C124" s="69" t="s">
        <v>50</v>
      </c>
      <c r="D124" s="86">
        <v>45089</v>
      </c>
      <c r="E124" s="319">
        <v>2326</v>
      </c>
      <c r="F124" s="85" t="s">
        <v>6207</v>
      </c>
      <c r="G124" s="87" t="s">
        <v>6208</v>
      </c>
      <c r="H124" s="87"/>
      <c r="I124" s="87"/>
      <c r="J124" s="87"/>
      <c r="K124" s="87"/>
      <c r="L124" s="367"/>
      <c r="M124" s="367"/>
      <c r="N124" s="138">
        <v>0</v>
      </c>
      <c r="O124" s="138">
        <v>1365034.77</v>
      </c>
      <c r="P124" s="139">
        <v>1365034.77</v>
      </c>
      <c r="Q124" s="87"/>
    </row>
    <row r="125" spans="1:17" ht="51">
      <c r="A125" s="85">
        <v>86</v>
      </c>
      <c r="B125" s="157">
        <v>5</v>
      </c>
      <c r="C125" s="69" t="s">
        <v>50</v>
      </c>
      <c r="D125" s="86">
        <v>45089</v>
      </c>
      <c r="E125" s="319">
        <v>2329</v>
      </c>
      <c r="F125" s="85" t="s">
        <v>6209</v>
      </c>
      <c r="G125" s="87" t="s">
        <v>6204</v>
      </c>
      <c r="H125" s="87"/>
      <c r="I125" s="87"/>
      <c r="J125" s="87"/>
      <c r="K125" s="87"/>
      <c r="L125" s="367"/>
      <c r="M125" s="367"/>
      <c r="N125" s="138">
        <v>0</v>
      </c>
      <c r="O125" s="138">
        <v>27440000</v>
      </c>
      <c r="P125" s="139">
        <v>27440000</v>
      </c>
      <c r="Q125" s="87"/>
    </row>
    <row r="126" spans="1:17" ht="63.75">
      <c r="A126" s="85">
        <v>340</v>
      </c>
      <c r="B126" s="157">
        <v>1</v>
      </c>
      <c r="C126" s="69" t="s">
        <v>136</v>
      </c>
      <c r="D126" s="86">
        <v>45090</v>
      </c>
      <c r="E126" s="319">
        <v>2353</v>
      </c>
      <c r="F126" s="85" t="s">
        <v>6210</v>
      </c>
      <c r="G126" s="87" t="s">
        <v>6211</v>
      </c>
      <c r="H126" s="87"/>
      <c r="I126" s="87"/>
      <c r="J126" s="87"/>
      <c r="K126" s="87"/>
      <c r="L126" s="367"/>
      <c r="M126" s="367"/>
      <c r="N126" s="138">
        <v>80762.78</v>
      </c>
      <c r="O126" s="138">
        <v>0</v>
      </c>
      <c r="P126" s="139">
        <v>80762.78</v>
      </c>
      <c r="Q126" s="87"/>
    </row>
    <row r="127" spans="1:17" ht="51">
      <c r="A127" s="85">
        <v>340</v>
      </c>
      <c r="B127" s="157">
        <v>1</v>
      </c>
      <c r="C127" s="69" t="s">
        <v>136</v>
      </c>
      <c r="D127" s="86">
        <v>45090</v>
      </c>
      <c r="E127" s="319">
        <v>2354</v>
      </c>
      <c r="F127" s="85" t="s">
        <v>6210</v>
      </c>
      <c r="G127" s="87" t="s">
        <v>6212</v>
      </c>
      <c r="H127" s="87"/>
      <c r="I127" s="87"/>
      <c r="J127" s="87"/>
      <c r="K127" s="87"/>
      <c r="L127" s="367"/>
      <c r="M127" s="367"/>
      <c r="N127" s="138">
        <v>36182.93</v>
      </c>
      <c r="O127" s="138">
        <v>0</v>
      </c>
      <c r="P127" s="139">
        <v>36182.93</v>
      </c>
      <c r="Q127" s="87"/>
    </row>
    <row r="128" spans="1:17" ht="51">
      <c r="A128" s="85" t="s">
        <v>541</v>
      </c>
      <c r="B128" s="157">
        <v>2</v>
      </c>
      <c r="C128" s="69" t="s">
        <v>590</v>
      </c>
      <c r="D128" s="86">
        <v>45090</v>
      </c>
      <c r="E128" s="319">
        <v>2356</v>
      </c>
      <c r="F128" s="85" t="s">
        <v>613</v>
      </c>
      <c r="G128" s="87" t="s">
        <v>6213</v>
      </c>
      <c r="H128" s="87"/>
      <c r="I128" s="87"/>
      <c r="J128" s="87"/>
      <c r="K128" s="87"/>
      <c r="L128" s="367"/>
      <c r="M128" s="367"/>
      <c r="N128" s="138">
        <v>552275.28</v>
      </c>
      <c r="O128" s="138">
        <v>0</v>
      </c>
      <c r="P128" s="139">
        <v>552275.28</v>
      </c>
      <c r="Q128" s="87"/>
    </row>
    <row r="129" spans="1:17" ht="63.75">
      <c r="A129" s="85" t="s">
        <v>541</v>
      </c>
      <c r="B129" s="157">
        <v>2</v>
      </c>
      <c r="C129" s="69" t="s">
        <v>590</v>
      </c>
      <c r="D129" s="86">
        <v>45090</v>
      </c>
      <c r="E129" s="319">
        <v>2353</v>
      </c>
      <c r="F129" s="85" t="s">
        <v>613</v>
      </c>
      <c r="G129" s="87" t="s">
        <v>6211</v>
      </c>
      <c r="H129" s="87"/>
      <c r="I129" s="87"/>
      <c r="J129" s="87"/>
      <c r="K129" s="87"/>
      <c r="L129" s="367"/>
      <c r="M129" s="367"/>
      <c r="N129" s="138">
        <v>0</v>
      </c>
      <c r="O129" s="138">
        <v>80762.78</v>
      </c>
      <c r="P129" s="139">
        <v>80762.78</v>
      </c>
      <c r="Q129" s="87"/>
    </row>
    <row r="130" spans="1:17" ht="51">
      <c r="A130" s="85">
        <v>10</v>
      </c>
      <c r="B130" s="157">
        <v>1</v>
      </c>
      <c r="C130" s="69" t="s">
        <v>38</v>
      </c>
      <c r="D130" s="86">
        <v>45090</v>
      </c>
      <c r="E130" s="319">
        <v>2354</v>
      </c>
      <c r="F130" s="85" t="s">
        <v>6214</v>
      </c>
      <c r="G130" s="87" t="s">
        <v>6212</v>
      </c>
      <c r="H130" s="87"/>
      <c r="I130" s="87"/>
      <c r="J130" s="87"/>
      <c r="K130" s="87"/>
      <c r="L130" s="367"/>
      <c r="M130" s="367"/>
      <c r="N130" s="138">
        <v>0</v>
      </c>
      <c r="O130" s="138">
        <v>36182.93</v>
      </c>
      <c r="P130" s="139">
        <v>36182.93</v>
      </c>
      <c r="Q130" s="87"/>
    </row>
    <row r="131" spans="1:17" ht="51">
      <c r="A131" s="85">
        <v>117</v>
      </c>
      <c r="B131" s="157">
        <v>1</v>
      </c>
      <c r="C131" s="69" t="s">
        <v>54</v>
      </c>
      <c r="D131" s="86">
        <v>45090</v>
      </c>
      <c r="E131" s="319">
        <v>2356</v>
      </c>
      <c r="F131" s="85" t="s">
        <v>3319</v>
      </c>
      <c r="G131" s="87" t="s">
        <v>6213</v>
      </c>
      <c r="H131" s="87"/>
      <c r="I131" s="87"/>
      <c r="J131" s="87"/>
      <c r="K131" s="87"/>
      <c r="L131" s="367"/>
      <c r="M131" s="367"/>
      <c r="N131" s="138">
        <v>0</v>
      </c>
      <c r="O131" s="138">
        <v>552275.28</v>
      </c>
      <c r="P131" s="139">
        <v>552275.28</v>
      </c>
      <c r="Q131" s="87"/>
    </row>
    <row r="132" spans="1:17" ht="51">
      <c r="A132" s="85">
        <v>47</v>
      </c>
      <c r="B132" s="157">
        <v>29</v>
      </c>
      <c r="C132" s="69" t="s">
        <v>45</v>
      </c>
      <c r="D132" s="86">
        <v>45090</v>
      </c>
      <c r="E132" s="319">
        <v>2358</v>
      </c>
      <c r="F132" s="85" t="s">
        <v>6215</v>
      </c>
      <c r="G132" s="87" t="s">
        <v>6216</v>
      </c>
      <c r="H132" s="87"/>
      <c r="I132" s="87"/>
      <c r="J132" s="87"/>
      <c r="K132" s="87"/>
      <c r="L132" s="367"/>
      <c r="M132" s="367"/>
      <c r="N132" s="138">
        <v>0</v>
      </c>
      <c r="O132" s="138">
        <v>12177772.869999999</v>
      </c>
      <c r="P132" s="139">
        <v>12177772.869999999</v>
      </c>
      <c r="Q132" s="87"/>
    </row>
    <row r="133" spans="1:17" ht="51">
      <c r="A133" s="85">
        <v>389</v>
      </c>
      <c r="B133" s="157">
        <v>1</v>
      </c>
      <c r="C133" s="69" t="s">
        <v>1422</v>
      </c>
      <c r="D133" s="86">
        <v>45092</v>
      </c>
      <c r="E133" s="319">
        <v>2373</v>
      </c>
      <c r="F133" s="85" t="s">
        <v>3330</v>
      </c>
      <c r="G133" s="87" t="s">
        <v>6217</v>
      </c>
      <c r="H133" s="87"/>
      <c r="I133" s="87"/>
      <c r="J133" s="87"/>
      <c r="K133" s="87"/>
      <c r="L133" s="367"/>
      <c r="M133" s="367"/>
      <c r="N133" s="138">
        <v>3378850.65</v>
      </c>
      <c r="O133" s="138">
        <v>0</v>
      </c>
      <c r="P133" s="139">
        <v>3378850.65</v>
      </c>
      <c r="Q133" s="87"/>
    </row>
    <row r="134" spans="1:17" ht="51">
      <c r="A134" s="85" t="s">
        <v>541</v>
      </c>
      <c r="B134" s="157">
        <v>2</v>
      </c>
      <c r="C134" s="69" t="s">
        <v>590</v>
      </c>
      <c r="D134" s="86">
        <v>45092</v>
      </c>
      <c r="E134" s="319">
        <v>2373</v>
      </c>
      <c r="F134" s="85" t="s">
        <v>613</v>
      </c>
      <c r="G134" s="87" t="s">
        <v>6217</v>
      </c>
      <c r="H134" s="87"/>
      <c r="I134" s="87"/>
      <c r="J134" s="87"/>
      <c r="K134" s="87"/>
      <c r="L134" s="367"/>
      <c r="M134" s="367"/>
      <c r="N134" s="138">
        <v>0</v>
      </c>
      <c r="O134" s="138">
        <v>3378850.65</v>
      </c>
      <c r="P134" s="139">
        <v>3378850.65</v>
      </c>
      <c r="Q134" s="87"/>
    </row>
    <row r="135" spans="1:17" ht="51">
      <c r="A135" s="85">
        <v>117</v>
      </c>
      <c r="B135" s="157">
        <v>1</v>
      </c>
      <c r="C135" s="69" t="s">
        <v>54</v>
      </c>
      <c r="D135" s="86">
        <v>45096</v>
      </c>
      <c r="E135" s="319">
        <v>2433</v>
      </c>
      <c r="F135" s="85" t="s">
        <v>3319</v>
      </c>
      <c r="G135" s="87" t="s">
        <v>6218</v>
      </c>
      <c r="H135" s="87"/>
      <c r="I135" s="87"/>
      <c r="J135" s="87"/>
      <c r="K135" s="87"/>
      <c r="L135" s="367"/>
      <c r="M135" s="367"/>
      <c r="N135" s="138">
        <v>2603791.64</v>
      </c>
      <c r="O135" s="138">
        <v>0</v>
      </c>
      <c r="P135" s="139">
        <v>2603791.64</v>
      </c>
      <c r="Q135" s="87"/>
    </row>
    <row r="136" spans="1:17" ht="51">
      <c r="A136" s="85" t="s">
        <v>541</v>
      </c>
      <c r="B136" s="157">
        <v>2</v>
      </c>
      <c r="C136" s="69" t="s">
        <v>590</v>
      </c>
      <c r="D136" s="86">
        <v>45096</v>
      </c>
      <c r="E136" s="319">
        <v>2435</v>
      </c>
      <c r="F136" s="85" t="s">
        <v>613</v>
      </c>
      <c r="G136" s="87" t="s">
        <v>6219</v>
      </c>
      <c r="H136" s="87"/>
      <c r="I136" s="87"/>
      <c r="J136" s="87"/>
      <c r="K136" s="87"/>
      <c r="L136" s="367"/>
      <c r="M136" s="367"/>
      <c r="N136" s="138">
        <v>5488000</v>
      </c>
      <c r="O136" s="138">
        <v>0</v>
      </c>
      <c r="P136" s="139">
        <v>5488000</v>
      </c>
      <c r="Q136" s="87"/>
    </row>
    <row r="137" spans="1:17" ht="51">
      <c r="A137" s="85">
        <v>291</v>
      </c>
      <c r="B137" s="157">
        <v>1</v>
      </c>
      <c r="C137" s="69" t="s">
        <v>119</v>
      </c>
      <c r="D137" s="86">
        <v>45096</v>
      </c>
      <c r="E137" s="319">
        <v>2440</v>
      </c>
      <c r="F137" s="85" t="s">
        <v>3302</v>
      </c>
      <c r="G137" s="87" t="s">
        <v>6220</v>
      </c>
      <c r="H137" s="87"/>
      <c r="I137" s="87"/>
      <c r="J137" s="87"/>
      <c r="K137" s="87"/>
      <c r="L137" s="367"/>
      <c r="M137" s="367"/>
      <c r="N137" s="138">
        <v>419101.96</v>
      </c>
      <c r="O137" s="138">
        <v>0</v>
      </c>
      <c r="P137" s="139">
        <v>419101.96</v>
      </c>
      <c r="Q137" s="87"/>
    </row>
    <row r="138" spans="1:17" ht="51">
      <c r="A138" s="85" t="s">
        <v>541</v>
      </c>
      <c r="B138" s="157">
        <v>2</v>
      </c>
      <c r="C138" s="69" t="s">
        <v>590</v>
      </c>
      <c r="D138" s="86">
        <v>45096</v>
      </c>
      <c r="E138" s="319">
        <v>2433</v>
      </c>
      <c r="F138" s="85" t="s">
        <v>613</v>
      </c>
      <c r="G138" s="87" t="s">
        <v>6218</v>
      </c>
      <c r="H138" s="87"/>
      <c r="I138" s="87"/>
      <c r="J138" s="87"/>
      <c r="K138" s="87"/>
      <c r="L138" s="367"/>
      <c r="M138" s="367"/>
      <c r="N138" s="138">
        <v>0</v>
      </c>
      <c r="O138" s="138">
        <v>2603791.64</v>
      </c>
      <c r="P138" s="139">
        <v>2603791.64</v>
      </c>
      <c r="Q138" s="87"/>
    </row>
    <row r="139" spans="1:17" ht="51">
      <c r="A139" s="85">
        <v>291</v>
      </c>
      <c r="B139" s="157">
        <v>1</v>
      </c>
      <c r="C139" s="69" t="s">
        <v>119</v>
      </c>
      <c r="D139" s="86">
        <v>45096</v>
      </c>
      <c r="E139" s="319">
        <v>2435</v>
      </c>
      <c r="F139" s="85" t="s">
        <v>3318</v>
      </c>
      <c r="G139" s="87" t="s">
        <v>6219</v>
      </c>
      <c r="H139" s="87"/>
      <c r="I139" s="87"/>
      <c r="J139" s="87"/>
      <c r="K139" s="87"/>
      <c r="L139" s="367"/>
      <c r="M139" s="367"/>
      <c r="N139" s="138">
        <v>0</v>
      </c>
      <c r="O139" s="138">
        <v>5488000</v>
      </c>
      <c r="P139" s="139">
        <v>5488000</v>
      </c>
      <c r="Q139" s="87"/>
    </row>
    <row r="140" spans="1:17" ht="51">
      <c r="A140" s="85" t="s">
        <v>541</v>
      </c>
      <c r="B140" s="157">
        <v>2</v>
      </c>
      <c r="C140" s="69" t="s">
        <v>590</v>
      </c>
      <c r="D140" s="86">
        <v>45096</v>
      </c>
      <c r="E140" s="319">
        <v>2440</v>
      </c>
      <c r="F140" s="85" t="s">
        <v>613</v>
      </c>
      <c r="G140" s="87" t="s">
        <v>6220</v>
      </c>
      <c r="H140" s="87"/>
      <c r="I140" s="87"/>
      <c r="J140" s="87"/>
      <c r="K140" s="87"/>
      <c r="L140" s="367"/>
      <c r="M140" s="367"/>
      <c r="N140" s="138">
        <v>0</v>
      </c>
      <c r="O140" s="138">
        <v>419101.96</v>
      </c>
      <c r="P140" s="139">
        <v>419101.96</v>
      </c>
      <c r="Q140" s="87"/>
    </row>
    <row r="141" spans="1:17" ht="51">
      <c r="A141" s="85" t="s">
        <v>541</v>
      </c>
      <c r="B141" s="157">
        <v>2</v>
      </c>
      <c r="C141" s="69" t="s">
        <v>590</v>
      </c>
      <c r="D141" s="86">
        <v>45096</v>
      </c>
      <c r="E141" s="319">
        <v>2439</v>
      </c>
      <c r="F141" s="85" t="s">
        <v>613</v>
      </c>
      <c r="G141" s="87" t="s">
        <v>6221</v>
      </c>
      <c r="H141" s="87"/>
      <c r="I141" s="87"/>
      <c r="J141" s="87"/>
      <c r="K141" s="87"/>
      <c r="L141" s="367"/>
      <c r="M141" s="367"/>
      <c r="N141" s="138">
        <v>3853296.64</v>
      </c>
      <c r="O141" s="138">
        <v>0</v>
      </c>
      <c r="P141" s="139">
        <v>3853296.64</v>
      </c>
      <c r="Q141" s="87"/>
    </row>
    <row r="142" spans="1:17" ht="51">
      <c r="A142" s="85">
        <v>47</v>
      </c>
      <c r="B142" s="157">
        <v>1</v>
      </c>
      <c r="C142" s="69" t="s">
        <v>45</v>
      </c>
      <c r="D142" s="86">
        <v>45096</v>
      </c>
      <c r="E142" s="319">
        <v>2441</v>
      </c>
      <c r="F142" s="85" t="s">
        <v>6222</v>
      </c>
      <c r="G142" s="87" t="s">
        <v>6223</v>
      </c>
      <c r="H142" s="87"/>
      <c r="I142" s="87"/>
      <c r="J142" s="87"/>
      <c r="K142" s="87"/>
      <c r="L142" s="367"/>
      <c r="M142" s="367"/>
      <c r="N142" s="138">
        <v>40693.589999999997</v>
      </c>
      <c r="O142" s="138">
        <v>0</v>
      </c>
      <c r="P142" s="139">
        <v>40693.589999999997</v>
      </c>
      <c r="Q142" s="87"/>
    </row>
    <row r="143" spans="1:17" ht="51">
      <c r="A143" s="85">
        <v>41</v>
      </c>
      <c r="B143" s="157">
        <v>9</v>
      </c>
      <c r="C143" s="69" t="s">
        <v>44</v>
      </c>
      <c r="D143" s="86">
        <v>45096</v>
      </c>
      <c r="E143" s="319">
        <v>2439</v>
      </c>
      <c r="F143" s="85" t="s">
        <v>6224</v>
      </c>
      <c r="G143" s="87" t="s">
        <v>6221</v>
      </c>
      <c r="H143" s="87"/>
      <c r="I143" s="87"/>
      <c r="J143" s="87"/>
      <c r="K143" s="87"/>
      <c r="L143" s="367"/>
      <c r="M143" s="367"/>
      <c r="N143" s="138">
        <v>0</v>
      </c>
      <c r="O143" s="138">
        <v>3853296.64</v>
      </c>
      <c r="P143" s="139">
        <v>3853296.64</v>
      </c>
      <c r="Q143" s="87"/>
    </row>
    <row r="144" spans="1:17" ht="51">
      <c r="A144" s="85" t="s">
        <v>541</v>
      </c>
      <c r="B144" s="157">
        <v>2</v>
      </c>
      <c r="C144" s="69" t="s">
        <v>590</v>
      </c>
      <c r="D144" s="86">
        <v>45096</v>
      </c>
      <c r="E144" s="319">
        <v>2441</v>
      </c>
      <c r="F144" s="85" t="s">
        <v>613</v>
      </c>
      <c r="G144" s="87" t="s">
        <v>6223</v>
      </c>
      <c r="H144" s="87"/>
      <c r="I144" s="87"/>
      <c r="J144" s="87"/>
      <c r="K144" s="87"/>
      <c r="L144" s="367"/>
      <c r="M144" s="367"/>
      <c r="N144" s="138">
        <v>0</v>
      </c>
      <c r="O144" s="138">
        <v>40693.589999999997</v>
      </c>
      <c r="P144" s="139">
        <v>40693.589999999997</v>
      </c>
      <c r="Q144" s="87"/>
    </row>
    <row r="145" spans="1:17" ht="51">
      <c r="A145" s="85" t="s">
        <v>541</v>
      </c>
      <c r="B145" s="157">
        <v>2</v>
      </c>
      <c r="C145" s="69" t="s">
        <v>590</v>
      </c>
      <c r="D145" s="86">
        <v>45097</v>
      </c>
      <c r="E145" s="319">
        <v>2465</v>
      </c>
      <c r="F145" s="85" t="s">
        <v>613</v>
      </c>
      <c r="G145" s="87" t="s">
        <v>6225</v>
      </c>
      <c r="H145" s="87"/>
      <c r="I145" s="87"/>
      <c r="J145" s="87"/>
      <c r="K145" s="87"/>
      <c r="L145" s="367"/>
      <c r="M145" s="367"/>
      <c r="N145" s="138">
        <v>19199905.199999999</v>
      </c>
      <c r="O145" s="138">
        <v>0</v>
      </c>
      <c r="P145" s="139">
        <v>19199905.199999999</v>
      </c>
      <c r="Q145" s="87"/>
    </row>
    <row r="146" spans="1:17" ht="51">
      <c r="A146" s="85" t="s">
        <v>541</v>
      </c>
      <c r="B146" s="157">
        <v>2</v>
      </c>
      <c r="C146" s="69" t="s">
        <v>590</v>
      </c>
      <c r="D146" s="86">
        <v>45097</v>
      </c>
      <c r="E146" s="319">
        <v>2467</v>
      </c>
      <c r="F146" s="85" t="s">
        <v>613</v>
      </c>
      <c r="G146" s="87" t="s">
        <v>6226</v>
      </c>
      <c r="H146" s="87"/>
      <c r="I146" s="87"/>
      <c r="J146" s="87"/>
      <c r="K146" s="87"/>
      <c r="L146" s="367"/>
      <c r="M146" s="367"/>
      <c r="N146" s="138">
        <v>320017880.86000001</v>
      </c>
      <c r="O146" s="138">
        <v>0</v>
      </c>
      <c r="P146" s="139">
        <v>320017880.86000001</v>
      </c>
      <c r="Q146" s="87"/>
    </row>
    <row r="147" spans="1:17" ht="51">
      <c r="A147" s="85">
        <v>389</v>
      </c>
      <c r="B147" s="157">
        <v>1</v>
      </c>
      <c r="C147" s="69" t="s">
        <v>1422</v>
      </c>
      <c r="D147" s="86">
        <v>45097</v>
      </c>
      <c r="E147" s="319">
        <v>2476</v>
      </c>
      <c r="F147" s="85" t="s">
        <v>3330</v>
      </c>
      <c r="G147" s="87" t="s">
        <v>6227</v>
      </c>
      <c r="H147" s="87"/>
      <c r="I147" s="87"/>
      <c r="J147" s="87"/>
      <c r="K147" s="87"/>
      <c r="L147" s="367"/>
      <c r="M147" s="367"/>
      <c r="N147" s="138">
        <v>140543.63</v>
      </c>
      <c r="O147" s="138">
        <v>0</v>
      </c>
      <c r="P147" s="139">
        <v>140543.63</v>
      </c>
      <c r="Q147" s="87"/>
    </row>
    <row r="148" spans="1:17" ht="51">
      <c r="A148" s="85">
        <v>212</v>
      </c>
      <c r="B148" s="157">
        <v>1</v>
      </c>
      <c r="C148" s="69" t="s">
        <v>90</v>
      </c>
      <c r="D148" s="86">
        <v>45097</v>
      </c>
      <c r="E148" s="319">
        <v>2465</v>
      </c>
      <c r="F148" s="85" t="s">
        <v>3328</v>
      </c>
      <c r="G148" s="87" t="s">
        <v>6225</v>
      </c>
      <c r="H148" s="87"/>
      <c r="I148" s="87"/>
      <c r="J148" s="87"/>
      <c r="K148" s="87"/>
      <c r="L148" s="367"/>
      <c r="M148" s="367"/>
      <c r="N148" s="138">
        <v>0</v>
      </c>
      <c r="O148" s="138">
        <v>19199905.199999999</v>
      </c>
      <c r="P148" s="139">
        <v>19199905.199999999</v>
      </c>
      <c r="Q148" s="87"/>
    </row>
    <row r="149" spans="1:17" ht="51">
      <c r="A149" s="85">
        <v>597</v>
      </c>
      <c r="B149" s="157">
        <v>1</v>
      </c>
      <c r="C149" s="69" t="s">
        <v>677</v>
      </c>
      <c r="D149" s="86">
        <v>45097</v>
      </c>
      <c r="E149" s="319">
        <v>2467</v>
      </c>
      <c r="F149" s="85" t="s">
        <v>6201</v>
      </c>
      <c r="G149" s="87" t="s">
        <v>6226</v>
      </c>
      <c r="H149" s="87"/>
      <c r="I149" s="87"/>
      <c r="J149" s="87"/>
      <c r="K149" s="87"/>
      <c r="L149" s="367"/>
      <c r="M149" s="367"/>
      <c r="N149" s="138">
        <v>0</v>
      </c>
      <c r="O149" s="138">
        <v>320017880.86000001</v>
      </c>
      <c r="P149" s="139">
        <v>320017880.86000001</v>
      </c>
      <c r="Q149" s="87"/>
    </row>
    <row r="150" spans="1:17" ht="51">
      <c r="A150" s="85" t="s">
        <v>541</v>
      </c>
      <c r="B150" s="157">
        <v>2</v>
      </c>
      <c r="C150" s="69" t="s">
        <v>590</v>
      </c>
      <c r="D150" s="86">
        <v>45097</v>
      </c>
      <c r="E150" s="319">
        <v>2476</v>
      </c>
      <c r="F150" s="85" t="s">
        <v>613</v>
      </c>
      <c r="G150" s="87" t="s">
        <v>6227</v>
      </c>
      <c r="H150" s="87"/>
      <c r="I150" s="87"/>
      <c r="J150" s="87"/>
      <c r="K150" s="87"/>
      <c r="L150" s="367"/>
      <c r="M150" s="367"/>
      <c r="N150" s="138">
        <v>0</v>
      </c>
      <c r="O150" s="138">
        <v>140543.63</v>
      </c>
      <c r="P150" s="139">
        <v>140543.63</v>
      </c>
      <c r="Q150" s="87"/>
    </row>
    <row r="151" spans="1:17" ht="51">
      <c r="A151" s="85" t="s">
        <v>541</v>
      </c>
      <c r="B151" s="157">
        <v>2</v>
      </c>
      <c r="C151" s="69" t="s">
        <v>590</v>
      </c>
      <c r="D151" s="86">
        <v>45099</v>
      </c>
      <c r="E151" s="319">
        <v>2493</v>
      </c>
      <c r="F151" s="85" t="s">
        <v>613</v>
      </c>
      <c r="G151" s="87" t="s">
        <v>6228</v>
      </c>
      <c r="H151" s="87"/>
      <c r="I151" s="87"/>
      <c r="J151" s="87"/>
      <c r="K151" s="87"/>
      <c r="L151" s="367"/>
      <c r="M151" s="367"/>
      <c r="N151" s="138">
        <v>1696368.24</v>
      </c>
      <c r="O151" s="138">
        <v>0</v>
      </c>
      <c r="P151" s="139">
        <v>1696368.24</v>
      </c>
      <c r="Q151" s="87"/>
    </row>
    <row r="152" spans="1:17" ht="51">
      <c r="A152" s="85">
        <v>287</v>
      </c>
      <c r="B152" s="157">
        <v>10</v>
      </c>
      <c r="C152" s="69" t="s">
        <v>116</v>
      </c>
      <c r="D152" s="86">
        <v>45099</v>
      </c>
      <c r="E152" s="319">
        <v>2493</v>
      </c>
      <c r="F152" s="85" t="s">
        <v>4019</v>
      </c>
      <c r="G152" s="87" t="s">
        <v>6228</v>
      </c>
      <c r="H152" s="87"/>
      <c r="I152" s="87"/>
      <c r="J152" s="87"/>
      <c r="K152" s="87"/>
      <c r="L152" s="367"/>
      <c r="M152" s="367"/>
      <c r="N152" s="138">
        <v>0</v>
      </c>
      <c r="O152" s="138">
        <v>1696368.24</v>
      </c>
      <c r="P152" s="139">
        <v>1696368.24</v>
      </c>
      <c r="Q152" s="87"/>
    </row>
    <row r="153" spans="1:17" ht="63.75">
      <c r="A153" s="85" t="s">
        <v>541</v>
      </c>
      <c r="B153" s="157">
        <v>2</v>
      </c>
      <c r="C153" s="69" t="s">
        <v>590</v>
      </c>
      <c r="D153" s="86">
        <v>45099</v>
      </c>
      <c r="E153" s="319">
        <v>2491</v>
      </c>
      <c r="F153" s="85" t="s">
        <v>613</v>
      </c>
      <c r="G153" s="87" t="s">
        <v>6229</v>
      </c>
      <c r="H153" s="87"/>
      <c r="I153" s="87"/>
      <c r="J153" s="87"/>
      <c r="K153" s="87"/>
      <c r="L153" s="367"/>
      <c r="M153" s="367"/>
      <c r="N153" s="138">
        <v>686000</v>
      </c>
      <c r="O153" s="138">
        <v>0</v>
      </c>
      <c r="P153" s="139">
        <v>686000</v>
      </c>
      <c r="Q153" s="87"/>
    </row>
    <row r="154" spans="1:17" ht="63.75">
      <c r="A154" s="85">
        <v>46</v>
      </c>
      <c r="B154" s="157">
        <v>5</v>
      </c>
      <c r="C154" s="69" t="s">
        <v>1379</v>
      </c>
      <c r="D154" s="86">
        <v>45099</v>
      </c>
      <c r="E154" s="319">
        <v>2491</v>
      </c>
      <c r="F154" s="85" t="s">
        <v>4009</v>
      </c>
      <c r="G154" s="87" t="s">
        <v>6229</v>
      </c>
      <c r="H154" s="87"/>
      <c r="I154" s="87"/>
      <c r="J154" s="87"/>
      <c r="K154" s="87"/>
      <c r="L154" s="367"/>
      <c r="M154" s="367"/>
      <c r="N154" s="138">
        <v>0</v>
      </c>
      <c r="O154" s="138">
        <v>686000</v>
      </c>
      <c r="P154" s="139">
        <v>686000</v>
      </c>
      <c r="Q154" s="87"/>
    </row>
    <row r="155" spans="1:17" ht="51">
      <c r="A155" s="85" t="s">
        <v>541</v>
      </c>
      <c r="B155" s="157">
        <v>2</v>
      </c>
      <c r="C155" s="69" t="s">
        <v>590</v>
      </c>
      <c r="D155" s="86">
        <v>45103</v>
      </c>
      <c r="E155" s="319">
        <v>2514</v>
      </c>
      <c r="F155" s="85" t="s">
        <v>613</v>
      </c>
      <c r="G155" s="87" t="s">
        <v>6230</v>
      </c>
      <c r="H155" s="87"/>
      <c r="I155" s="87"/>
      <c r="J155" s="87"/>
      <c r="K155" s="87"/>
      <c r="L155" s="367"/>
      <c r="M155" s="367"/>
      <c r="N155" s="138">
        <v>686000</v>
      </c>
      <c r="O155" s="138">
        <v>0</v>
      </c>
      <c r="P155" s="139">
        <v>686000</v>
      </c>
      <c r="Q155" s="87"/>
    </row>
    <row r="156" spans="1:17" ht="51">
      <c r="A156" s="85">
        <v>291</v>
      </c>
      <c r="B156" s="157">
        <v>1</v>
      </c>
      <c r="C156" s="69" t="s">
        <v>119</v>
      </c>
      <c r="D156" s="86">
        <v>45103</v>
      </c>
      <c r="E156" s="319">
        <v>2514</v>
      </c>
      <c r="F156" s="85" t="s">
        <v>3316</v>
      </c>
      <c r="G156" s="87" t="s">
        <v>6230</v>
      </c>
      <c r="H156" s="87"/>
      <c r="I156" s="87"/>
      <c r="J156" s="87"/>
      <c r="K156" s="87"/>
      <c r="L156" s="367"/>
      <c r="M156" s="367"/>
      <c r="N156" s="138">
        <v>0</v>
      </c>
      <c r="O156" s="138">
        <v>686000</v>
      </c>
      <c r="P156" s="139">
        <v>686000</v>
      </c>
      <c r="Q156" s="87"/>
    </row>
    <row r="157" spans="1:17" ht="51">
      <c r="A157" s="85" t="s">
        <v>541</v>
      </c>
      <c r="B157" s="157">
        <v>2</v>
      </c>
      <c r="C157" s="69" t="s">
        <v>590</v>
      </c>
      <c r="D157" s="86">
        <v>45104</v>
      </c>
      <c r="E157" s="319">
        <v>2521</v>
      </c>
      <c r="F157" s="85" t="s">
        <v>613</v>
      </c>
      <c r="G157" s="87" t="s">
        <v>6231</v>
      </c>
      <c r="H157" s="87"/>
      <c r="I157" s="87"/>
      <c r="J157" s="87"/>
      <c r="K157" s="87"/>
      <c r="L157" s="367"/>
      <c r="M157" s="367"/>
      <c r="N157" s="138">
        <v>7329432.6100000003</v>
      </c>
      <c r="O157" s="138">
        <v>0</v>
      </c>
      <c r="P157" s="139">
        <v>7329432.6100000003</v>
      </c>
      <c r="Q157" s="87"/>
    </row>
    <row r="158" spans="1:17" ht="51">
      <c r="A158" s="85">
        <v>573</v>
      </c>
      <c r="B158" s="157">
        <v>1</v>
      </c>
      <c r="C158" s="69" t="s">
        <v>167</v>
      </c>
      <c r="D158" s="86">
        <v>45104</v>
      </c>
      <c r="E158" s="319">
        <v>2521</v>
      </c>
      <c r="F158" s="85" t="s">
        <v>2626</v>
      </c>
      <c r="G158" s="87" t="s">
        <v>6231</v>
      </c>
      <c r="H158" s="87"/>
      <c r="I158" s="87"/>
      <c r="J158" s="87"/>
      <c r="K158" s="87"/>
      <c r="L158" s="367"/>
      <c r="M158" s="367"/>
      <c r="N158" s="138">
        <v>0</v>
      </c>
      <c r="O158" s="138">
        <v>7329432.6100000003</v>
      </c>
      <c r="P158" s="139">
        <v>7329432.6100000003</v>
      </c>
      <c r="Q158" s="87"/>
    </row>
    <row r="159" spans="1:17" ht="51">
      <c r="A159" s="85" t="s">
        <v>541</v>
      </c>
      <c r="B159" s="157">
        <v>2</v>
      </c>
      <c r="C159" s="69" t="s">
        <v>590</v>
      </c>
      <c r="D159" s="86">
        <v>45104</v>
      </c>
      <c r="E159" s="319">
        <v>2519</v>
      </c>
      <c r="F159" s="85" t="s">
        <v>613</v>
      </c>
      <c r="G159" s="87" t="s">
        <v>6232</v>
      </c>
      <c r="H159" s="87"/>
      <c r="I159" s="87"/>
      <c r="J159" s="87"/>
      <c r="K159" s="87"/>
      <c r="L159" s="367"/>
      <c r="M159" s="367"/>
      <c r="N159" s="138">
        <v>1028949.99</v>
      </c>
      <c r="O159" s="138">
        <v>0</v>
      </c>
      <c r="P159" s="139">
        <v>1028949.99</v>
      </c>
      <c r="Q159" s="87"/>
    </row>
    <row r="160" spans="1:17" ht="51">
      <c r="A160" s="85">
        <v>78</v>
      </c>
      <c r="B160" s="157">
        <v>2</v>
      </c>
      <c r="C160" s="69" t="s">
        <v>1380</v>
      </c>
      <c r="D160" s="86">
        <v>45104</v>
      </c>
      <c r="E160" s="319">
        <v>2519</v>
      </c>
      <c r="F160" s="85" t="s">
        <v>6233</v>
      </c>
      <c r="G160" s="87" t="s">
        <v>6232</v>
      </c>
      <c r="H160" s="87"/>
      <c r="I160" s="87"/>
      <c r="J160" s="87"/>
      <c r="K160" s="87"/>
      <c r="L160" s="367"/>
      <c r="M160" s="367"/>
      <c r="N160" s="138">
        <v>0</v>
      </c>
      <c r="O160" s="138">
        <v>1028949.99</v>
      </c>
      <c r="P160" s="139">
        <v>1028949.99</v>
      </c>
      <c r="Q160" s="87"/>
    </row>
    <row r="161" spans="1:17" ht="51">
      <c r="A161" s="85">
        <v>201</v>
      </c>
      <c r="B161" s="157">
        <v>1</v>
      </c>
      <c r="C161" s="69" t="s">
        <v>85</v>
      </c>
      <c r="D161" s="86">
        <v>45105</v>
      </c>
      <c r="E161" s="319">
        <v>2561</v>
      </c>
      <c r="F161" s="85" t="s">
        <v>6234</v>
      </c>
      <c r="G161" s="87" t="s">
        <v>6235</v>
      </c>
      <c r="H161" s="87"/>
      <c r="I161" s="87"/>
      <c r="J161" s="87"/>
      <c r="K161" s="87"/>
      <c r="L161" s="367"/>
      <c r="M161" s="367"/>
      <c r="N161" s="138">
        <v>4818.59</v>
      </c>
      <c r="O161" s="138">
        <v>0</v>
      </c>
      <c r="P161" s="139">
        <v>4818.59</v>
      </c>
      <c r="Q161" s="87"/>
    </row>
    <row r="162" spans="1:17" ht="51">
      <c r="A162" s="85">
        <v>201</v>
      </c>
      <c r="B162" s="157">
        <v>1</v>
      </c>
      <c r="C162" s="69" t="s">
        <v>85</v>
      </c>
      <c r="D162" s="86">
        <v>45105</v>
      </c>
      <c r="E162" s="319">
        <v>2562</v>
      </c>
      <c r="F162" s="85" t="s">
        <v>6236</v>
      </c>
      <c r="G162" s="87" t="s">
        <v>6237</v>
      </c>
      <c r="H162" s="87"/>
      <c r="I162" s="87"/>
      <c r="J162" s="87"/>
      <c r="K162" s="87"/>
      <c r="L162" s="367"/>
      <c r="M162" s="367"/>
      <c r="N162" s="138">
        <v>937843.67</v>
      </c>
      <c r="O162" s="138">
        <v>0</v>
      </c>
      <c r="P162" s="139">
        <v>937843.67</v>
      </c>
      <c r="Q162" s="87"/>
    </row>
    <row r="163" spans="1:17" ht="51">
      <c r="A163" s="85">
        <v>66</v>
      </c>
      <c r="B163" s="157">
        <v>1</v>
      </c>
      <c r="C163" s="69" t="s">
        <v>46</v>
      </c>
      <c r="D163" s="86">
        <v>45105</v>
      </c>
      <c r="E163" s="319">
        <v>2561</v>
      </c>
      <c r="F163" s="85" t="s">
        <v>6238</v>
      </c>
      <c r="G163" s="87" t="s">
        <v>6235</v>
      </c>
      <c r="H163" s="87"/>
      <c r="I163" s="87"/>
      <c r="J163" s="87"/>
      <c r="K163" s="87"/>
      <c r="L163" s="367"/>
      <c r="M163" s="367"/>
      <c r="N163" s="138">
        <v>0</v>
      </c>
      <c r="O163" s="138">
        <v>4818.59</v>
      </c>
      <c r="P163" s="139">
        <v>4818.59</v>
      </c>
      <c r="Q163" s="87"/>
    </row>
    <row r="164" spans="1:17" ht="51">
      <c r="A164" s="85">
        <v>66</v>
      </c>
      <c r="B164" s="157">
        <v>1</v>
      </c>
      <c r="C164" s="69" t="s">
        <v>46</v>
      </c>
      <c r="D164" s="86">
        <v>45105</v>
      </c>
      <c r="E164" s="319">
        <v>2562</v>
      </c>
      <c r="F164" s="85" t="s">
        <v>6238</v>
      </c>
      <c r="G164" s="87" t="s">
        <v>6237</v>
      </c>
      <c r="H164" s="87"/>
      <c r="I164" s="87"/>
      <c r="J164" s="87"/>
      <c r="K164" s="87"/>
      <c r="L164" s="367"/>
      <c r="M164" s="367"/>
      <c r="N164" s="138">
        <v>0</v>
      </c>
      <c r="O164" s="138">
        <v>937843.67</v>
      </c>
      <c r="P164" s="139">
        <v>937843.67</v>
      </c>
      <c r="Q164" s="87"/>
    </row>
    <row r="165" spans="1:17" ht="51">
      <c r="A165" s="85" t="s">
        <v>541</v>
      </c>
      <c r="B165" s="157">
        <v>2</v>
      </c>
      <c r="C165" s="69" t="s">
        <v>590</v>
      </c>
      <c r="D165" s="86">
        <v>45105</v>
      </c>
      <c r="E165" s="319">
        <v>2560</v>
      </c>
      <c r="F165" s="85" t="s">
        <v>613</v>
      </c>
      <c r="G165" s="87" t="s">
        <v>6239</v>
      </c>
      <c r="H165" s="87"/>
      <c r="I165" s="87"/>
      <c r="J165" s="87"/>
      <c r="K165" s="87"/>
      <c r="L165" s="367"/>
      <c r="M165" s="367"/>
      <c r="N165" s="138">
        <v>10612189.23</v>
      </c>
      <c r="O165" s="138">
        <v>0</v>
      </c>
      <c r="P165" s="139">
        <v>10612189.23</v>
      </c>
      <c r="Q165" s="87"/>
    </row>
    <row r="166" spans="1:17" ht="51">
      <c r="A166" s="85">
        <v>86</v>
      </c>
      <c r="B166" s="157">
        <v>5</v>
      </c>
      <c r="C166" s="69" t="s">
        <v>50</v>
      </c>
      <c r="D166" s="86">
        <v>45105</v>
      </c>
      <c r="E166" s="319">
        <v>2560</v>
      </c>
      <c r="F166" s="85" t="s">
        <v>6240</v>
      </c>
      <c r="G166" s="87" t="s">
        <v>6239</v>
      </c>
      <c r="H166" s="87"/>
      <c r="I166" s="87"/>
      <c r="J166" s="87"/>
      <c r="K166" s="87"/>
      <c r="L166" s="367"/>
      <c r="M166" s="367"/>
      <c r="N166" s="138">
        <v>0</v>
      </c>
      <c r="O166" s="138">
        <v>10612189.23</v>
      </c>
      <c r="P166" s="139">
        <v>10612189.23</v>
      </c>
      <c r="Q166" s="87"/>
    </row>
    <row r="167" spans="1:17" ht="51">
      <c r="A167" s="85" t="s">
        <v>541</v>
      </c>
      <c r="B167" s="157">
        <v>2</v>
      </c>
      <c r="C167" s="69" t="s">
        <v>590</v>
      </c>
      <c r="D167" s="86">
        <v>45106</v>
      </c>
      <c r="E167" s="319">
        <v>2592</v>
      </c>
      <c r="F167" s="85" t="s">
        <v>613</v>
      </c>
      <c r="G167" s="87" t="s">
        <v>6241</v>
      </c>
      <c r="H167" s="87"/>
      <c r="I167" s="87"/>
      <c r="J167" s="87"/>
      <c r="K167" s="87"/>
      <c r="L167" s="367"/>
      <c r="M167" s="367"/>
      <c r="N167" s="138">
        <v>6860000</v>
      </c>
      <c r="O167" s="138">
        <v>0</v>
      </c>
      <c r="P167" s="139">
        <v>6860000</v>
      </c>
      <c r="Q167" s="87"/>
    </row>
    <row r="168" spans="1:17" ht="51">
      <c r="A168" s="85" t="s">
        <v>541</v>
      </c>
      <c r="B168" s="157">
        <v>2</v>
      </c>
      <c r="C168" s="69" t="s">
        <v>590</v>
      </c>
      <c r="D168" s="86">
        <v>45106</v>
      </c>
      <c r="E168" s="319">
        <v>2595</v>
      </c>
      <c r="F168" s="85" t="s">
        <v>613</v>
      </c>
      <c r="G168" s="87" t="s">
        <v>6242</v>
      </c>
      <c r="H168" s="87"/>
      <c r="I168" s="87"/>
      <c r="J168" s="87"/>
      <c r="K168" s="87"/>
      <c r="L168" s="367"/>
      <c r="M168" s="367"/>
      <c r="N168" s="138">
        <v>1104847.18</v>
      </c>
      <c r="O168" s="138">
        <v>0</v>
      </c>
      <c r="P168" s="139">
        <v>1104847.18</v>
      </c>
      <c r="Q168" s="87"/>
    </row>
    <row r="169" spans="1:17" ht="51">
      <c r="A169" s="85" t="s">
        <v>541</v>
      </c>
      <c r="B169" s="157">
        <v>2</v>
      </c>
      <c r="C169" s="69" t="s">
        <v>590</v>
      </c>
      <c r="D169" s="86">
        <v>45106</v>
      </c>
      <c r="E169" s="319">
        <v>2610</v>
      </c>
      <c r="F169" s="85" t="s">
        <v>613</v>
      </c>
      <c r="G169" s="87" t="s">
        <v>6243</v>
      </c>
      <c r="H169" s="87"/>
      <c r="I169" s="87"/>
      <c r="J169" s="87"/>
      <c r="K169" s="87"/>
      <c r="L169" s="367"/>
      <c r="M169" s="367"/>
      <c r="N169" s="138">
        <v>6860000</v>
      </c>
      <c r="O169" s="138">
        <v>0</v>
      </c>
      <c r="P169" s="139">
        <v>6860000</v>
      </c>
      <c r="Q169" s="87"/>
    </row>
    <row r="170" spans="1:17" ht="51">
      <c r="A170" s="85" t="s">
        <v>541</v>
      </c>
      <c r="B170" s="157">
        <v>2</v>
      </c>
      <c r="C170" s="69" t="s">
        <v>590</v>
      </c>
      <c r="D170" s="86">
        <v>45106</v>
      </c>
      <c r="E170" s="319">
        <v>2612</v>
      </c>
      <c r="F170" s="85" t="s">
        <v>613</v>
      </c>
      <c r="G170" s="87" t="s">
        <v>6244</v>
      </c>
      <c r="H170" s="87"/>
      <c r="I170" s="87"/>
      <c r="J170" s="87"/>
      <c r="K170" s="87"/>
      <c r="L170" s="367"/>
      <c r="M170" s="367"/>
      <c r="N170" s="138">
        <v>37730000</v>
      </c>
      <c r="O170" s="138">
        <v>0</v>
      </c>
      <c r="P170" s="139">
        <v>37730000</v>
      </c>
      <c r="Q170" s="87"/>
    </row>
    <row r="171" spans="1:17" ht="51">
      <c r="A171" s="85">
        <v>253</v>
      </c>
      <c r="B171" s="157">
        <v>1</v>
      </c>
      <c r="C171" s="69" t="s">
        <v>104</v>
      </c>
      <c r="D171" s="86">
        <v>45106</v>
      </c>
      <c r="E171" s="319">
        <v>2592</v>
      </c>
      <c r="F171" s="85" t="s">
        <v>6245</v>
      </c>
      <c r="G171" s="87" t="s">
        <v>6241</v>
      </c>
      <c r="H171" s="87"/>
      <c r="I171" s="87"/>
      <c r="J171" s="87"/>
      <c r="K171" s="87"/>
      <c r="L171" s="367"/>
      <c r="M171" s="367"/>
      <c r="N171" s="138">
        <v>0</v>
      </c>
      <c r="O171" s="138">
        <v>6860000</v>
      </c>
      <c r="P171" s="139">
        <v>6860000</v>
      </c>
      <c r="Q171" s="87"/>
    </row>
    <row r="172" spans="1:17" ht="51">
      <c r="A172" s="85">
        <v>253</v>
      </c>
      <c r="B172" s="157">
        <v>1</v>
      </c>
      <c r="C172" s="69" t="s">
        <v>104</v>
      </c>
      <c r="D172" s="86">
        <v>45106</v>
      </c>
      <c r="E172" s="319">
        <v>2595</v>
      </c>
      <c r="F172" s="85" t="s">
        <v>6246</v>
      </c>
      <c r="G172" s="87" t="s">
        <v>6242</v>
      </c>
      <c r="H172" s="87"/>
      <c r="I172" s="87"/>
      <c r="J172" s="87"/>
      <c r="K172" s="87"/>
      <c r="L172" s="367"/>
      <c r="M172" s="367"/>
      <c r="N172" s="138">
        <v>0</v>
      </c>
      <c r="O172" s="138">
        <v>1104847.18</v>
      </c>
      <c r="P172" s="139">
        <v>1104847.18</v>
      </c>
      <c r="Q172" s="87"/>
    </row>
    <row r="173" spans="1:17" ht="51">
      <c r="A173" s="85">
        <v>291</v>
      </c>
      <c r="B173" s="157">
        <v>1</v>
      </c>
      <c r="C173" s="69" t="s">
        <v>119</v>
      </c>
      <c r="D173" s="86">
        <v>45106</v>
      </c>
      <c r="E173" s="319">
        <v>2610</v>
      </c>
      <c r="F173" s="85" t="s">
        <v>3999</v>
      </c>
      <c r="G173" s="87" t="s">
        <v>6243</v>
      </c>
      <c r="H173" s="87"/>
      <c r="I173" s="87"/>
      <c r="J173" s="87"/>
      <c r="K173" s="87"/>
      <c r="L173" s="367"/>
      <c r="M173" s="367"/>
      <c r="N173" s="138">
        <v>0</v>
      </c>
      <c r="O173" s="138">
        <v>6860000</v>
      </c>
      <c r="P173" s="139">
        <v>6860000</v>
      </c>
      <c r="Q173" s="87"/>
    </row>
    <row r="174" spans="1:17" ht="51">
      <c r="A174" s="85">
        <v>287</v>
      </c>
      <c r="B174" s="157">
        <v>10</v>
      </c>
      <c r="C174" s="69" t="s">
        <v>116</v>
      </c>
      <c r="D174" s="86">
        <v>45106</v>
      </c>
      <c r="E174" s="319">
        <v>2612</v>
      </c>
      <c r="F174" s="85" t="s">
        <v>4030</v>
      </c>
      <c r="G174" s="87" t="s">
        <v>6244</v>
      </c>
      <c r="H174" s="87"/>
      <c r="I174" s="87"/>
      <c r="J174" s="87"/>
      <c r="K174" s="87"/>
      <c r="L174" s="367"/>
      <c r="M174" s="367"/>
      <c r="N174" s="138">
        <v>0</v>
      </c>
      <c r="O174" s="138">
        <v>37730000</v>
      </c>
      <c r="P174" s="139">
        <v>37730000</v>
      </c>
      <c r="Q174" s="87"/>
    </row>
    <row r="175" spans="1:17" ht="51">
      <c r="A175" s="85">
        <v>66</v>
      </c>
      <c r="B175" s="157">
        <v>4</v>
      </c>
      <c r="C175" s="69" t="s">
        <v>46</v>
      </c>
      <c r="D175" s="86">
        <v>45106</v>
      </c>
      <c r="E175" s="319">
        <v>2578</v>
      </c>
      <c r="F175" s="85" t="s">
        <v>3323</v>
      </c>
      <c r="G175" s="87" t="s">
        <v>6247</v>
      </c>
      <c r="H175" s="87"/>
      <c r="I175" s="87"/>
      <c r="J175" s="87"/>
      <c r="K175" s="87"/>
      <c r="L175" s="367"/>
      <c r="M175" s="367"/>
      <c r="N175" s="138">
        <v>304503.45</v>
      </c>
      <c r="O175" s="138">
        <v>0</v>
      </c>
      <c r="P175" s="139">
        <v>304503.45</v>
      </c>
      <c r="Q175" s="87"/>
    </row>
    <row r="176" spans="1:17" ht="51">
      <c r="A176" s="85">
        <v>66</v>
      </c>
      <c r="B176" s="157">
        <v>4</v>
      </c>
      <c r="C176" s="69" t="s">
        <v>46</v>
      </c>
      <c r="D176" s="86">
        <v>45106</v>
      </c>
      <c r="E176" s="319">
        <v>2579</v>
      </c>
      <c r="F176" s="85" t="s">
        <v>3323</v>
      </c>
      <c r="G176" s="87" t="s">
        <v>6248</v>
      </c>
      <c r="H176" s="87"/>
      <c r="I176" s="87"/>
      <c r="J176" s="87"/>
      <c r="K176" s="87"/>
      <c r="L176" s="367"/>
      <c r="M176" s="367"/>
      <c r="N176" s="138">
        <v>575099.81999999995</v>
      </c>
      <c r="O176" s="138">
        <v>0</v>
      </c>
      <c r="P176" s="139">
        <v>575099.81999999995</v>
      </c>
      <c r="Q176" s="87"/>
    </row>
    <row r="177" spans="1:17" ht="51">
      <c r="A177" s="85">
        <v>66</v>
      </c>
      <c r="B177" s="157">
        <v>4</v>
      </c>
      <c r="C177" s="69" t="s">
        <v>46</v>
      </c>
      <c r="D177" s="86">
        <v>45106</v>
      </c>
      <c r="E177" s="319">
        <v>2580</v>
      </c>
      <c r="F177" s="85" t="s">
        <v>3323</v>
      </c>
      <c r="G177" s="87" t="s">
        <v>6249</v>
      </c>
      <c r="H177" s="87"/>
      <c r="I177" s="87"/>
      <c r="J177" s="87"/>
      <c r="K177" s="87"/>
      <c r="L177" s="367"/>
      <c r="M177" s="367"/>
      <c r="N177" s="138">
        <v>181736.05</v>
      </c>
      <c r="O177" s="138">
        <v>0</v>
      </c>
      <c r="P177" s="139">
        <v>181736.05</v>
      </c>
      <c r="Q177" s="87"/>
    </row>
    <row r="178" spans="1:17" ht="51">
      <c r="A178" s="85">
        <v>86</v>
      </c>
      <c r="B178" s="157">
        <v>10</v>
      </c>
      <c r="C178" s="69" t="s">
        <v>50</v>
      </c>
      <c r="D178" s="86">
        <v>45106</v>
      </c>
      <c r="E178" s="319">
        <v>2578</v>
      </c>
      <c r="F178" s="85" t="s">
        <v>6250</v>
      </c>
      <c r="G178" s="87" t="s">
        <v>6247</v>
      </c>
      <c r="H178" s="87"/>
      <c r="I178" s="87"/>
      <c r="J178" s="87"/>
      <c r="K178" s="87"/>
      <c r="L178" s="367"/>
      <c r="M178" s="367"/>
      <c r="N178" s="138">
        <v>0</v>
      </c>
      <c r="O178" s="138">
        <v>304503.45</v>
      </c>
      <c r="P178" s="139">
        <v>304503.45</v>
      </c>
      <c r="Q178" s="87"/>
    </row>
    <row r="179" spans="1:17" ht="51">
      <c r="A179" s="85">
        <v>86</v>
      </c>
      <c r="B179" s="157">
        <v>10</v>
      </c>
      <c r="C179" s="69" t="s">
        <v>50</v>
      </c>
      <c r="D179" s="86">
        <v>45106</v>
      </c>
      <c r="E179" s="319">
        <v>2579</v>
      </c>
      <c r="F179" s="85" t="s">
        <v>6251</v>
      </c>
      <c r="G179" s="87" t="s">
        <v>6248</v>
      </c>
      <c r="H179" s="87"/>
      <c r="I179" s="87"/>
      <c r="J179" s="87"/>
      <c r="K179" s="87"/>
      <c r="L179" s="367"/>
      <c r="M179" s="367"/>
      <c r="N179" s="138">
        <v>0</v>
      </c>
      <c r="O179" s="138">
        <v>575099.81999999995</v>
      </c>
      <c r="P179" s="139">
        <v>575099.81999999995</v>
      </c>
      <c r="Q179" s="87"/>
    </row>
    <row r="180" spans="1:17" ht="51">
      <c r="A180" s="85">
        <v>86</v>
      </c>
      <c r="B180" s="157">
        <v>10</v>
      </c>
      <c r="C180" s="69" t="s">
        <v>50</v>
      </c>
      <c r="D180" s="86">
        <v>45106</v>
      </c>
      <c r="E180" s="319">
        <v>2580</v>
      </c>
      <c r="F180" s="85" t="s">
        <v>6252</v>
      </c>
      <c r="G180" s="87" t="s">
        <v>6249</v>
      </c>
      <c r="H180" s="87"/>
      <c r="I180" s="87"/>
      <c r="J180" s="87"/>
      <c r="K180" s="87"/>
      <c r="L180" s="367"/>
      <c r="M180" s="367"/>
      <c r="N180" s="138">
        <v>0</v>
      </c>
      <c r="O180" s="138">
        <v>181736.05</v>
      </c>
      <c r="P180" s="139">
        <v>181736.05</v>
      </c>
      <c r="Q180" s="87"/>
    </row>
    <row r="181" spans="1:17" ht="51">
      <c r="A181" s="85">
        <v>312</v>
      </c>
      <c r="B181" s="157">
        <v>1</v>
      </c>
      <c r="C181" s="69" t="s">
        <v>133</v>
      </c>
      <c r="D181" s="86">
        <v>45107</v>
      </c>
      <c r="E181" s="319">
        <v>2617</v>
      </c>
      <c r="F181" s="85" t="s">
        <v>6253</v>
      </c>
      <c r="G181" s="87" t="s">
        <v>6254</v>
      </c>
      <c r="H181" s="87"/>
      <c r="I181" s="87"/>
      <c r="J181" s="87"/>
      <c r="K181" s="87"/>
      <c r="L181" s="367"/>
      <c r="M181" s="367"/>
      <c r="N181" s="138">
        <v>35898.050000000003</v>
      </c>
      <c r="O181" s="138">
        <v>0</v>
      </c>
      <c r="P181" s="139">
        <v>35898.050000000003</v>
      </c>
      <c r="Q181" s="87"/>
    </row>
    <row r="182" spans="1:17" ht="51">
      <c r="A182" s="85" t="s">
        <v>541</v>
      </c>
      <c r="B182" s="157">
        <v>2</v>
      </c>
      <c r="C182" s="69" t="s">
        <v>590</v>
      </c>
      <c r="D182" s="86">
        <v>45107</v>
      </c>
      <c r="E182" s="319">
        <v>2693</v>
      </c>
      <c r="F182" s="85" t="s">
        <v>613</v>
      </c>
      <c r="G182" s="87" t="s">
        <v>6255</v>
      </c>
      <c r="H182" s="87"/>
      <c r="I182" s="87"/>
      <c r="J182" s="87"/>
      <c r="K182" s="87"/>
      <c r="L182" s="367"/>
      <c r="M182" s="367"/>
      <c r="N182" s="138">
        <v>11017886.199999999</v>
      </c>
      <c r="O182" s="138">
        <v>0</v>
      </c>
      <c r="P182" s="139">
        <v>11017886.199999999</v>
      </c>
      <c r="Q182" s="87"/>
    </row>
    <row r="183" spans="1:17" ht="51">
      <c r="A183" s="85" t="s">
        <v>541</v>
      </c>
      <c r="B183" s="157">
        <v>2</v>
      </c>
      <c r="C183" s="69" t="s">
        <v>590</v>
      </c>
      <c r="D183" s="86">
        <v>45107</v>
      </c>
      <c r="E183" s="319">
        <v>2695</v>
      </c>
      <c r="F183" s="85" t="s">
        <v>613</v>
      </c>
      <c r="G183" s="87" t="s">
        <v>6256</v>
      </c>
      <c r="H183" s="87"/>
      <c r="I183" s="87"/>
      <c r="J183" s="87"/>
      <c r="K183" s="87"/>
      <c r="L183" s="367"/>
      <c r="M183" s="367"/>
      <c r="N183" s="138">
        <v>68070202.200000003</v>
      </c>
      <c r="O183" s="138">
        <v>0</v>
      </c>
      <c r="P183" s="139">
        <v>68070202.200000003</v>
      </c>
      <c r="Q183" s="87"/>
    </row>
    <row r="184" spans="1:17" ht="51">
      <c r="A184" s="85" t="s">
        <v>541</v>
      </c>
      <c r="B184" s="157">
        <v>2</v>
      </c>
      <c r="C184" s="69" t="s">
        <v>590</v>
      </c>
      <c r="D184" s="86">
        <v>45107</v>
      </c>
      <c r="E184" s="319">
        <v>2697</v>
      </c>
      <c r="F184" s="85" t="s">
        <v>613</v>
      </c>
      <c r="G184" s="87" t="s">
        <v>6257</v>
      </c>
      <c r="H184" s="87"/>
      <c r="I184" s="87"/>
      <c r="J184" s="87"/>
      <c r="K184" s="87"/>
      <c r="L184" s="367"/>
      <c r="M184" s="367"/>
      <c r="N184" s="138">
        <v>2742779.95</v>
      </c>
      <c r="O184" s="138">
        <v>0</v>
      </c>
      <c r="P184" s="139">
        <v>2742779.95</v>
      </c>
      <c r="Q184" s="87"/>
    </row>
    <row r="185" spans="1:17" ht="51">
      <c r="A185" s="85" t="s">
        <v>541</v>
      </c>
      <c r="B185" s="157">
        <v>2</v>
      </c>
      <c r="C185" s="69" t="s">
        <v>590</v>
      </c>
      <c r="D185" s="86">
        <v>45107</v>
      </c>
      <c r="E185" s="319">
        <v>2699</v>
      </c>
      <c r="F185" s="85" t="s">
        <v>613</v>
      </c>
      <c r="G185" s="87" t="s">
        <v>6258</v>
      </c>
      <c r="H185" s="87"/>
      <c r="I185" s="87"/>
      <c r="J185" s="87"/>
      <c r="K185" s="87"/>
      <c r="L185" s="367"/>
      <c r="M185" s="367"/>
      <c r="N185" s="138">
        <v>1799766.69</v>
      </c>
      <c r="O185" s="138">
        <v>0</v>
      </c>
      <c r="P185" s="139">
        <v>1799766.69</v>
      </c>
      <c r="Q185" s="87"/>
    </row>
    <row r="186" spans="1:17" ht="51">
      <c r="A186" s="85" t="s">
        <v>541</v>
      </c>
      <c r="B186" s="157">
        <v>2</v>
      </c>
      <c r="C186" s="69" t="s">
        <v>590</v>
      </c>
      <c r="D186" s="86">
        <v>45107</v>
      </c>
      <c r="E186" s="319">
        <v>2701</v>
      </c>
      <c r="F186" s="85" t="s">
        <v>613</v>
      </c>
      <c r="G186" s="87" t="s">
        <v>6259</v>
      </c>
      <c r="H186" s="87"/>
      <c r="I186" s="87"/>
      <c r="J186" s="87"/>
      <c r="K186" s="87"/>
      <c r="L186" s="367"/>
      <c r="M186" s="367"/>
      <c r="N186" s="138">
        <v>41846000</v>
      </c>
      <c r="O186" s="138">
        <v>0</v>
      </c>
      <c r="P186" s="139">
        <v>41846000</v>
      </c>
      <c r="Q186" s="87"/>
    </row>
    <row r="187" spans="1:17" ht="51">
      <c r="A187" s="85" t="s">
        <v>541</v>
      </c>
      <c r="B187" s="157">
        <v>2</v>
      </c>
      <c r="C187" s="69" t="s">
        <v>590</v>
      </c>
      <c r="D187" s="86">
        <v>45107</v>
      </c>
      <c r="E187" s="319">
        <v>2703</v>
      </c>
      <c r="F187" s="85" t="s">
        <v>613</v>
      </c>
      <c r="G187" s="87" t="s">
        <v>6260</v>
      </c>
      <c r="H187" s="87"/>
      <c r="I187" s="87"/>
      <c r="J187" s="87"/>
      <c r="K187" s="87"/>
      <c r="L187" s="367"/>
      <c r="M187" s="367"/>
      <c r="N187" s="138">
        <v>2523625.11</v>
      </c>
      <c r="O187" s="138">
        <v>0</v>
      </c>
      <c r="P187" s="139">
        <v>2523625.11</v>
      </c>
      <c r="Q187" s="87"/>
    </row>
    <row r="188" spans="1:17" ht="51">
      <c r="A188" s="85">
        <v>203</v>
      </c>
      <c r="B188" s="157">
        <v>1</v>
      </c>
      <c r="C188" s="69" t="s">
        <v>86</v>
      </c>
      <c r="D188" s="86">
        <v>45107</v>
      </c>
      <c r="E188" s="319">
        <v>2617</v>
      </c>
      <c r="F188" s="85" t="s">
        <v>6261</v>
      </c>
      <c r="G188" s="87" t="s">
        <v>6254</v>
      </c>
      <c r="H188" s="87"/>
      <c r="I188" s="87"/>
      <c r="J188" s="87"/>
      <c r="K188" s="87"/>
      <c r="L188" s="367"/>
      <c r="M188" s="367"/>
      <c r="N188" s="138">
        <v>0</v>
      </c>
      <c r="O188" s="138">
        <v>35898.050000000003</v>
      </c>
      <c r="P188" s="139">
        <v>35898.050000000003</v>
      </c>
      <c r="Q188" s="87"/>
    </row>
    <row r="189" spans="1:17" ht="51">
      <c r="A189" s="85">
        <v>291</v>
      </c>
      <c r="B189" s="157">
        <v>1</v>
      </c>
      <c r="C189" s="69" t="s">
        <v>119</v>
      </c>
      <c r="D189" s="86">
        <v>45107</v>
      </c>
      <c r="E189" s="319">
        <v>2693</v>
      </c>
      <c r="F189" s="85" t="s">
        <v>6262</v>
      </c>
      <c r="G189" s="87" t="s">
        <v>6255</v>
      </c>
      <c r="H189" s="87"/>
      <c r="I189" s="87"/>
      <c r="J189" s="87"/>
      <c r="K189" s="87"/>
      <c r="L189" s="367"/>
      <c r="M189" s="367"/>
      <c r="N189" s="138">
        <v>0</v>
      </c>
      <c r="O189" s="138">
        <v>11017886.199999999</v>
      </c>
      <c r="P189" s="139">
        <v>11017886.199999999</v>
      </c>
      <c r="Q189" s="87"/>
    </row>
    <row r="190" spans="1:17" ht="51">
      <c r="A190" s="85">
        <v>291</v>
      </c>
      <c r="B190" s="157">
        <v>2</v>
      </c>
      <c r="C190" s="69" t="s">
        <v>119</v>
      </c>
      <c r="D190" s="86">
        <v>45107</v>
      </c>
      <c r="E190" s="319">
        <v>2695</v>
      </c>
      <c r="F190" s="85" t="s">
        <v>6263</v>
      </c>
      <c r="G190" s="87" t="s">
        <v>6256</v>
      </c>
      <c r="H190" s="87"/>
      <c r="I190" s="87"/>
      <c r="J190" s="87"/>
      <c r="K190" s="87"/>
      <c r="L190" s="367"/>
      <c r="M190" s="367"/>
      <c r="N190" s="138">
        <v>0</v>
      </c>
      <c r="O190" s="138">
        <v>68070202.200000003</v>
      </c>
      <c r="P190" s="139">
        <v>68070202.200000003</v>
      </c>
      <c r="Q190" s="87"/>
    </row>
    <row r="191" spans="1:17" ht="51">
      <c r="A191" s="85">
        <v>291</v>
      </c>
      <c r="B191" s="157">
        <v>8</v>
      </c>
      <c r="C191" s="69" t="s">
        <v>119</v>
      </c>
      <c r="D191" s="86">
        <v>45107</v>
      </c>
      <c r="E191" s="319">
        <v>2697</v>
      </c>
      <c r="F191" s="85" t="s">
        <v>6264</v>
      </c>
      <c r="G191" s="87" t="s">
        <v>6257</v>
      </c>
      <c r="H191" s="87"/>
      <c r="I191" s="87"/>
      <c r="J191" s="87"/>
      <c r="K191" s="87"/>
      <c r="L191" s="367"/>
      <c r="M191" s="367"/>
      <c r="N191" s="138">
        <v>0</v>
      </c>
      <c r="O191" s="138">
        <v>2742779.95</v>
      </c>
      <c r="P191" s="139">
        <v>2742779.95</v>
      </c>
      <c r="Q191" s="87"/>
    </row>
    <row r="192" spans="1:17" ht="51">
      <c r="A192" s="85">
        <v>291</v>
      </c>
      <c r="B192" s="157">
        <v>1</v>
      </c>
      <c r="C192" s="69" t="s">
        <v>119</v>
      </c>
      <c r="D192" s="86">
        <v>45107</v>
      </c>
      <c r="E192" s="319">
        <v>2699</v>
      </c>
      <c r="F192" s="85" t="s">
        <v>3318</v>
      </c>
      <c r="G192" s="87" t="s">
        <v>6258</v>
      </c>
      <c r="H192" s="87"/>
      <c r="I192" s="87"/>
      <c r="J192" s="87"/>
      <c r="K192" s="87"/>
      <c r="L192" s="367"/>
      <c r="M192" s="367"/>
      <c r="N192" s="138">
        <v>0</v>
      </c>
      <c r="O192" s="138">
        <v>1799766.69</v>
      </c>
      <c r="P192" s="139">
        <v>1799766.69</v>
      </c>
      <c r="Q192" s="87"/>
    </row>
    <row r="193" spans="1:18" ht="51">
      <c r="A193" s="85">
        <v>291</v>
      </c>
      <c r="B193" s="157">
        <v>8</v>
      </c>
      <c r="C193" s="69" t="s">
        <v>119</v>
      </c>
      <c r="D193" s="86">
        <v>45107</v>
      </c>
      <c r="E193" s="319">
        <v>2701</v>
      </c>
      <c r="F193" s="85" t="s">
        <v>3317</v>
      </c>
      <c r="G193" s="87" t="s">
        <v>6259</v>
      </c>
      <c r="H193" s="87"/>
      <c r="I193" s="87"/>
      <c r="J193" s="87"/>
      <c r="K193" s="87"/>
      <c r="L193" s="367"/>
      <c r="M193" s="367"/>
      <c r="N193" s="138">
        <v>0</v>
      </c>
      <c r="O193" s="138">
        <v>41846000</v>
      </c>
      <c r="P193" s="139">
        <v>41846000</v>
      </c>
      <c r="Q193" s="87"/>
    </row>
    <row r="194" spans="1:18" ht="51">
      <c r="A194" s="85">
        <v>291</v>
      </c>
      <c r="B194" s="157">
        <v>1</v>
      </c>
      <c r="C194" s="69" t="s">
        <v>119</v>
      </c>
      <c r="D194" s="86">
        <v>45107</v>
      </c>
      <c r="E194" s="319">
        <v>2703</v>
      </c>
      <c r="F194" s="85" t="s">
        <v>3334</v>
      </c>
      <c r="G194" s="87" t="s">
        <v>6260</v>
      </c>
      <c r="H194" s="87"/>
      <c r="I194" s="87"/>
      <c r="J194" s="87"/>
      <c r="K194" s="87"/>
      <c r="L194" s="367"/>
      <c r="M194" s="367"/>
      <c r="N194" s="138">
        <v>0</v>
      </c>
      <c r="O194" s="138">
        <v>2523625.11</v>
      </c>
      <c r="P194" s="139">
        <v>2523625.11</v>
      </c>
      <c r="Q194" s="87"/>
    </row>
    <row r="195" spans="1:18">
      <c r="A195" s="199"/>
      <c r="B195" s="200"/>
      <c r="C195" s="104"/>
      <c r="D195" s="201"/>
      <c r="E195" s="321"/>
      <c r="F195" s="199"/>
      <c r="G195" s="202"/>
      <c r="H195" s="202"/>
      <c r="I195" s="202"/>
      <c r="J195" s="202"/>
      <c r="K195" s="202"/>
      <c r="L195" s="381"/>
      <c r="M195" s="381"/>
      <c r="N195" s="203"/>
      <c r="O195" s="203"/>
      <c r="P195" s="204"/>
      <c r="Q195" s="202"/>
    </row>
    <row r="196" spans="1:18">
      <c r="G196" s="147" t="s">
        <v>554</v>
      </c>
      <c r="H196" s="147"/>
      <c r="I196" s="147"/>
      <c r="J196" s="147"/>
      <c r="K196" s="147"/>
      <c r="L196" s="147"/>
      <c r="M196" s="147"/>
      <c r="N196" s="113">
        <f>+SUBTOTAL(9,N8:N194)</f>
        <v>1236617850.9200001</v>
      </c>
      <c r="O196" s="113">
        <f>+SUBTOTAL(9,O8:O194)</f>
        <v>1068806701.2800001</v>
      </c>
      <c r="P196" s="113">
        <f>+SUBTOTAL(9,P8:P194)</f>
        <v>2305424552.2000008</v>
      </c>
      <c r="Q196" s="113"/>
    </row>
    <row r="199" spans="1:18">
      <c r="A199" s="66"/>
      <c r="B199" s="66"/>
      <c r="C199" s="104"/>
      <c r="D199" s="66"/>
      <c r="G199" s="66"/>
      <c r="H199" s="66"/>
      <c r="I199" s="66"/>
      <c r="J199" s="66"/>
      <c r="K199" s="72"/>
      <c r="L199" s="72"/>
      <c r="M199" s="72"/>
      <c r="N199" s="66"/>
      <c r="O199" s="158"/>
      <c r="P199" s="158"/>
      <c r="Q199" s="66"/>
      <c r="R199" s="66"/>
    </row>
    <row r="200" spans="1:18">
      <c r="A200" s="66"/>
      <c r="B200" s="66"/>
      <c r="C200" s="104"/>
      <c r="D200" s="66"/>
      <c r="G200" s="66"/>
      <c r="H200" s="66"/>
      <c r="I200" s="66"/>
      <c r="J200" s="66"/>
      <c r="K200" s="72"/>
      <c r="L200" s="72"/>
      <c r="M200" s="72"/>
      <c r="N200" s="66"/>
      <c r="O200" s="158"/>
      <c r="P200" s="158"/>
      <c r="Q200" s="66"/>
      <c r="R200" s="66"/>
    </row>
    <row r="201" spans="1:18">
      <c r="A201" s="66"/>
      <c r="B201" s="66"/>
      <c r="C201" s="104"/>
      <c r="D201" s="66"/>
      <c r="G201" s="66"/>
      <c r="H201" s="66"/>
      <c r="I201" s="66"/>
      <c r="J201" s="66"/>
      <c r="K201" s="72"/>
      <c r="L201" s="72"/>
      <c r="M201" s="72"/>
      <c r="N201" s="66"/>
      <c r="O201" s="158"/>
      <c r="P201" s="158"/>
      <c r="Q201" s="66"/>
      <c r="R201" s="66"/>
    </row>
    <row r="202" spans="1:18">
      <c r="A202" s="66"/>
      <c r="B202" s="66"/>
      <c r="C202" s="104"/>
      <c r="D202" s="66"/>
      <c r="G202" s="66"/>
      <c r="H202" s="66"/>
      <c r="I202" s="66"/>
      <c r="J202" s="66"/>
      <c r="K202" s="72"/>
      <c r="L202" s="72"/>
      <c r="M202" s="72"/>
      <c r="N202" s="66"/>
      <c r="O202" s="158"/>
      <c r="P202" s="158"/>
      <c r="Q202" s="66"/>
      <c r="R202" s="66"/>
    </row>
    <row r="203" spans="1:18">
      <c r="A203" s="66"/>
      <c r="B203" s="66"/>
      <c r="C203" s="104"/>
      <c r="D203" s="66"/>
      <c r="G203" s="66"/>
      <c r="H203" s="66"/>
      <c r="I203" s="66"/>
      <c r="J203" s="66"/>
      <c r="K203" s="72"/>
      <c r="L203" s="72"/>
      <c r="M203" s="72"/>
      <c r="N203" s="66"/>
      <c r="O203" s="158"/>
      <c r="P203" s="158"/>
      <c r="Q203" s="66"/>
      <c r="R203" s="66"/>
    </row>
    <row r="204" spans="1:18">
      <c r="A204" s="66"/>
      <c r="B204" s="66"/>
      <c r="C204" s="104"/>
      <c r="D204" s="66"/>
      <c r="E204" s="64"/>
      <c r="G204" s="66"/>
      <c r="H204" s="66"/>
      <c r="I204" s="66"/>
      <c r="J204" s="66"/>
      <c r="K204" s="72"/>
      <c r="L204" s="72"/>
      <c r="M204" s="72"/>
      <c r="N204" s="66"/>
      <c r="O204" s="158"/>
      <c r="P204" s="158"/>
      <c r="Q204" s="66"/>
      <c r="R204" s="66"/>
    </row>
    <row r="205" spans="1:18">
      <c r="A205" s="66"/>
      <c r="B205" s="66"/>
      <c r="C205" s="104"/>
      <c r="D205" s="66"/>
      <c r="G205" s="66"/>
      <c r="H205" s="66"/>
      <c r="I205" s="66"/>
      <c r="J205" s="66"/>
      <c r="K205" s="72"/>
      <c r="L205" s="72"/>
      <c r="M205" s="72"/>
      <c r="N205" s="66"/>
      <c r="O205" s="158"/>
      <c r="P205" s="158"/>
      <c r="Q205" s="66"/>
      <c r="R205" s="66"/>
    </row>
    <row r="209" spans="1:1">
      <c r="A209" s="366" t="s">
        <v>1561</v>
      </c>
    </row>
    <row r="210" spans="1:1">
      <c r="A210" s="365" t="s">
        <v>1562</v>
      </c>
    </row>
    <row r="211" spans="1:1">
      <c r="A211" s="365" t="s">
        <v>1563</v>
      </c>
    </row>
    <row r="212" spans="1:1">
      <c r="A212" s="365"/>
    </row>
    <row r="213" spans="1:1">
      <c r="A213" s="365" t="s">
        <v>1564</v>
      </c>
    </row>
    <row r="214" spans="1:1">
      <c r="A214" s="365" t="s">
        <v>1565</v>
      </c>
    </row>
  </sheetData>
  <sheetProtection formatCells="0" formatColumns="0" formatRows="0" autoFilter="0"/>
  <protectedRanges>
    <protectedRange sqref="H8:M195 Q8:Q195" name="Rango1"/>
  </protectedRanges>
  <autoFilter ref="A7:P32"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166"/>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3" width="14.42578125" style="64" bestFit="1" customWidth="1"/>
    <col min="14" max="16" width="15.85546875" style="64" bestFit="1" customWidth="1"/>
    <col min="17" max="17" width="14.5703125" style="64" customWidth="1"/>
    <col min="18" max="16384" width="11.42578125" style="64"/>
  </cols>
  <sheetData>
    <row r="1" spans="1:17">
      <c r="A1" s="115" t="s">
        <v>669</v>
      </c>
      <c r="B1" s="115"/>
      <c r="C1" s="115"/>
      <c r="D1" s="132"/>
      <c r="E1" s="132"/>
      <c r="F1" s="132"/>
      <c r="G1" s="141"/>
      <c r="H1" s="115"/>
      <c r="I1" s="115"/>
      <c r="J1" s="115"/>
      <c r="K1" s="115"/>
      <c r="L1" s="115"/>
      <c r="M1" s="115"/>
      <c r="N1" s="115"/>
      <c r="O1" s="114"/>
      <c r="P1" s="114"/>
      <c r="Q1" s="115"/>
    </row>
    <row r="2" spans="1:17">
      <c r="A2" s="115" t="s">
        <v>668</v>
      </c>
      <c r="B2" s="115"/>
      <c r="C2" s="115"/>
      <c r="D2" s="132"/>
      <c r="E2" s="132"/>
      <c r="F2" s="132"/>
      <c r="G2" s="141"/>
      <c r="H2" s="115"/>
      <c r="I2" s="115"/>
      <c r="J2" s="115"/>
      <c r="K2" s="115"/>
      <c r="L2" s="115"/>
      <c r="M2" s="115"/>
      <c r="N2" s="115"/>
      <c r="O2" s="114"/>
      <c r="P2" s="114"/>
      <c r="Q2" s="115"/>
    </row>
    <row r="3" spans="1:17">
      <c r="A3" s="115" t="str">
        <f>+'CUT MN'!A3</f>
        <v>CORRESPONDIENTE AL PERIODO DE ENERO A JUNIO DE 2023</v>
      </c>
      <c r="B3" s="115"/>
      <c r="C3" s="115"/>
      <c r="D3" s="132"/>
      <c r="E3" s="132"/>
      <c r="F3" s="132"/>
      <c r="G3" s="141"/>
      <c r="H3" s="115"/>
      <c r="I3" s="115"/>
      <c r="J3" s="115"/>
      <c r="K3" s="115"/>
      <c r="L3" s="115"/>
      <c r="M3" s="115"/>
      <c r="N3" s="115"/>
      <c r="O3" s="114"/>
      <c r="P3" s="114"/>
      <c r="Q3" s="115"/>
    </row>
    <row r="4" spans="1:17" ht="13.5" customHeight="1">
      <c r="A4" s="65" t="str">
        <f>+'CUT MN'!A4</f>
        <v>ACTUALIZADO AL : 6 de julio de 2023 Hrs. 14:50</v>
      </c>
      <c r="B4" s="186"/>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4" t="s">
        <v>1554</v>
      </c>
      <c r="B6" s="465"/>
      <c r="C6" s="80"/>
      <c r="D6" s="81"/>
      <c r="E6" s="80"/>
      <c r="F6" s="80"/>
      <c r="G6" s="105"/>
      <c r="H6" s="464" t="s">
        <v>1556</v>
      </c>
      <c r="I6" s="465"/>
      <c r="J6" s="464" t="s">
        <v>1557</v>
      </c>
      <c r="K6" s="465"/>
      <c r="L6" s="462" t="s">
        <v>1558</v>
      </c>
      <c r="M6" s="463"/>
      <c r="N6" s="462" t="s">
        <v>1559</v>
      </c>
      <c r="O6" s="463"/>
      <c r="P6" s="114"/>
      <c r="Q6" s="117"/>
    </row>
    <row r="7" spans="1:17" ht="38.25">
      <c r="A7" s="271" t="s">
        <v>657</v>
      </c>
      <c r="B7" s="271" t="s">
        <v>658</v>
      </c>
      <c r="C7" s="159" t="s">
        <v>664</v>
      </c>
      <c r="D7" s="352" t="s">
        <v>1553</v>
      </c>
      <c r="E7" s="83" t="s">
        <v>552</v>
      </c>
      <c r="F7" s="83" t="s">
        <v>1555</v>
      </c>
      <c r="G7" s="83" t="s">
        <v>36</v>
      </c>
      <c r="H7" s="271" t="s">
        <v>659</v>
      </c>
      <c r="I7" s="271" t="s">
        <v>662</v>
      </c>
      <c r="J7" s="271" t="s">
        <v>660</v>
      </c>
      <c r="K7" s="271" t="s">
        <v>661</v>
      </c>
      <c r="L7" s="270" t="s">
        <v>1307</v>
      </c>
      <c r="M7" s="269" t="s">
        <v>1308</v>
      </c>
      <c r="N7" s="269" t="s">
        <v>1293</v>
      </c>
      <c r="O7" s="269" t="s">
        <v>1294</v>
      </c>
      <c r="P7" s="84" t="s">
        <v>663</v>
      </c>
      <c r="Q7" s="116" t="s">
        <v>1560</v>
      </c>
    </row>
    <row r="8" spans="1:17" ht="51">
      <c r="A8" s="68" t="s">
        <v>541</v>
      </c>
      <c r="B8" s="68">
        <v>2</v>
      </c>
      <c r="C8" s="69" t="s">
        <v>590</v>
      </c>
      <c r="D8" s="108">
        <v>44938</v>
      </c>
      <c r="E8" s="68">
        <v>28</v>
      </c>
      <c r="F8" s="68" t="s">
        <v>613</v>
      </c>
      <c r="G8" s="106" t="s">
        <v>1925</v>
      </c>
      <c r="H8" s="68"/>
      <c r="I8" s="68"/>
      <c r="J8" s="68"/>
      <c r="K8" s="68"/>
      <c r="L8" s="134">
        <v>31119800.66</v>
      </c>
      <c r="M8" s="134">
        <v>0</v>
      </c>
      <c r="N8" s="134">
        <v>213481832.52760002</v>
      </c>
      <c r="O8" s="134">
        <v>0</v>
      </c>
      <c r="P8" s="140">
        <v>213481832.52760002</v>
      </c>
      <c r="Q8" s="68"/>
    </row>
    <row r="9" spans="1:17" ht="51">
      <c r="A9" s="68" t="s">
        <v>541</v>
      </c>
      <c r="B9" s="68">
        <v>2</v>
      </c>
      <c r="C9" s="69" t="s">
        <v>590</v>
      </c>
      <c r="D9" s="108">
        <v>44965</v>
      </c>
      <c r="E9" s="68">
        <v>314</v>
      </c>
      <c r="F9" s="68" t="s">
        <v>613</v>
      </c>
      <c r="G9" s="106" t="s">
        <v>2199</v>
      </c>
      <c r="H9" s="68"/>
      <c r="I9" s="68"/>
      <c r="J9" s="68"/>
      <c r="K9" s="68"/>
      <c r="L9" s="134">
        <v>128607.61</v>
      </c>
      <c r="M9" s="134">
        <v>0</v>
      </c>
      <c r="N9" s="134">
        <v>882248.20460000006</v>
      </c>
      <c r="O9" s="134">
        <v>0</v>
      </c>
      <c r="P9" s="140">
        <v>882248.20460000006</v>
      </c>
      <c r="Q9" s="68"/>
    </row>
    <row r="10" spans="1:17" ht="51">
      <c r="A10" s="68" t="s">
        <v>541</v>
      </c>
      <c r="B10" s="68">
        <v>2</v>
      </c>
      <c r="C10" s="69" t="s">
        <v>590</v>
      </c>
      <c r="D10" s="108">
        <v>44987</v>
      </c>
      <c r="E10" s="68">
        <v>645</v>
      </c>
      <c r="F10" s="68" t="s">
        <v>613</v>
      </c>
      <c r="G10" s="106" t="s">
        <v>2637</v>
      </c>
      <c r="H10" s="68"/>
      <c r="I10" s="68"/>
      <c r="J10" s="68"/>
      <c r="K10" s="68"/>
      <c r="L10" s="134">
        <v>0</v>
      </c>
      <c r="M10" s="134">
        <v>3134510.92</v>
      </c>
      <c r="N10" s="134">
        <v>0</v>
      </c>
      <c r="O10" s="134">
        <v>21502744.911200002</v>
      </c>
      <c r="P10" s="140">
        <v>21502744.911200002</v>
      </c>
      <c r="Q10" s="68"/>
    </row>
    <row r="11" spans="1:17" ht="51">
      <c r="A11" s="68" t="s">
        <v>541</v>
      </c>
      <c r="B11" s="68">
        <v>2</v>
      </c>
      <c r="C11" s="69" t="s">
        <v>590</v>
      </c>
      <c r="D11" s="108">
        <v>44987</v>
      </c>
      <c r="E11" s="68">
        <v>647</v>
      </c>
      <c r="F11" s="68" t="s">
        <v>613</v>
      </c>
      <c r="G11" s="106" t="s">
        <v>2637</v>
      </c>
      <c r="H11" s="68"/>
      <c r="I11" s="68"/>
      <c r="J11" s="68"/>
      <c r="K11" s="68"/>
      <c r="L11" s="134">
        <v>0</v>
      </c>
      <c r="M11" s="134">
        <v>81810.61</v>
      </c>
      <c r="N11" s="134">
        <v>0</v>
      </c>
      <c r="O11" s="134">
        <v>561220.78460000001</v>
      </c>
      <c r="P11" s="140">
        <v>561220.78460000001</v>
      </c>
      <c r="Q11" s="68"/>
    </row>
    <row r="12" spans="1:17" ht="63.75">
      <c r="A12" s="68" t="s">
        <v>541</v>
      </c>
      <c r="B12" s="68">
        <v>2</v>
      </c>
      <c r="C12" s="69" t="s">
        <v>590</v>
      </c>
      <c r="D12" s="108">
        <v>45001</v>
      </c>
      <c r="E12" s="68">
        <v>824</v>
      </c>
      <c r="F12" s="68" t="s">
        <v>613</v>
      </c>
      <c r="G12" s="106" t="s">
        <v>2638</v>
      </c>
      <c r="H12" s="68"/>
      <c r="I12" s="68"/>
      <c r="J12" s="68"/>
      <c r="K12" s="68"/>
      <c r="L12" s="134">
        <v>0</v>
      </c>
      <c r="M12" s="134">
        <v>100000</v>
      </c>
      <c r="N12" s="134">
        <v>0</v>
      </c>
      <c r="O12" s="134">
        <v>686000</v>
      </c>
      <c r="P12" s="140">
        <v>686000</v>
      </c>
      <c r="Q12" s="68"/>
    </row>
    <row r="13" spans="1:17" ht="51">
      <c r="A13" s="68" t="s">
        <v>541</v>
      </c>
      <c r="B13" s="68">
        <v>2</v>
      </c>
      <c r="C13" s="69" t="s">
        <v>590</v>
      </c>
      <c r="D13" s="108">
        <v>45012</v>
      </c>
      <c r="E13" s="68">
        <v>1121</v>
      </c>
      <c r="F13" s="68" t="s">
        <v>613</v>
      </c>
      <c r="G13" s="106" t="s">
        <v>2639</v>
      </c>
      <c r="H13" s="68"/>
      <c r="I13" s="68"/>
      <c r="J13" s="68"/>
      <c r="K13" s="68"/>
      <c r="L13" s="134">
        <v>7.29</v>
      </c>
      <c r="M13" s="134">
        <v>0</v>
      </c>
      <c r="N13" s="134">
        <v>50.009399999999999</v>
      </c>
      <c r="O13" s="134">
        <v>0</v>
      </c>
      <c r="P13" s="140">
        <v>50.009399999999999</v>
      </c>
      <c r="Q13" s="68"/>
    </row>
    <row r="14" spans="1:17" ht="51">
      <c r="A14" s="68" t="s">
        <v>541</v>
      </c>
      <c r="B14" s="68">
        <v>2</v>
      </c>
      <c r="C14" s="69" t="s">
        <v>590</v>
      </c>
      <c r="D14" s="108">
        <v>45012</v>
      </c>
      <c r="E14" s="68">
        <v>1123</v>
      </c>
      <c r="F14" s="68" t="s">
        <v>613</v>
      </c>
      <c r="G14" s="106" t="s">
        <v>2640</v>
      </c>
      <c r="H14" s="68"/>
      <c r="I14" s="68"/>
      <c r="J14" s="68"/>
      <c r="K14" s="68"/>
      <c r="L14" s="134">
        <v>7.29</v>
      </c>
      <c r="M14" s="134">
        <v>0</v>
      </c>
      <c r="N14" s="134">
        <v>50.009399999999999</v>
      </c>
      <c r="O14" s="134">
        <v>0</v>
      </c>
      <c r="P14" s="140">
        <v>50.009399999999999</v>
      </c>
      <c r="Q14" s="68"/>
    </row>
    <row r="15" spans="1:17" ht="51">
      <c r="A15" s="68" t="s">
        <v>541</v>
      </c>
      <c r="B15" s="68">
        <v>2</v>
      </c>
      <c r="C15" s="69" t="s">
        <v>590</v>
      </c>
      <c r="D15" s="108">
        <v>45012</v>
      </c>
      <c r="E15" s="68">
        <v>1119</v>
      </c>
      <c r="F15" s="68" t="s">
        <v>613</v>
      </c>
      <c r="G15" s="106" t="s">
        <v>2641</v>
      </c>
      <c r="H15" s="68"/>
      <c r="I15" s="68"/>
      <c r="J15" s="68"/>
      <c r="K15" s="68"/>
      <c r="L15" s="134">
        <v>0</v>
      </c>
      <c r="M15" s="134">
        <v>25000000</v>
      </c>
      <c r="N15" s="134">
        <v>0</v>
      </c>
      <c r="O15" s="134">
        <v>171500000</v>
      </c>
      <c r="P15" s="140">
        <v>171500000</v>
      </c>
      <c r="Q15" s="68"/>
    </row>
    <row r="16" spans="1:17" ht="51">
      <c r="A16" s="68" t="s">
        <v>541</v>
      </c>
      <c r="B16" s="68">
        <v>2</v>
      </c>
      <c r="C16" s="69" t="s">
        <v>590</v>
      </c>
      <c r="D16" s="108">
        <v>45014</v>
      </c>
      <c r="E16" s="68">
        <v>1160</v>
      </c>
      <c r="F16" s="68" t="s">
        <v>613</v>
      </c>
      <c r="G16" s="106" t="s">
        <v>2642</v>
      </c>
      <c r="H16" s="68"/>
      <c r="I16" s="68"/>
      <c r="J16" s="68"/>
      <c r="K16" s="68"/>
      <c r="L16" s="134">
        <v>0</v>
      </c>
      <c r="M16" s="134">
        <v>600000</v>
      </c>
      <c r="N16" s="134">
        <v>0</v>
      </c>
      <c r="O16" s="134">
        <v>4116000</v>
      </c>
      <c r="P16" s="140">
        <v>4116000</v>
      </c>
      <c r="Q16" s="68"/>
    </row>
    <row r="17" spans="1:17" ht="63.75">
      <c r="A17" s="68" t="s">
        <v>541</v>
      </c>
      <c r="B17" s="68">
        <v>2</v>
      </c>
      <c r="C17" s="69" t="s">
        <v>590</v>
      </c>
      <c r="D17" s="108">
        <v>45015</v>
      </c>
      <c r="E17" s="68">
        <v>1204</v>
      </c>
      <c r="F17" s="68" t="s">
        <v>613</v>
      </c>
      <c r="G17" s="106" t="s">
        <v>2643</v>
      </c>
      <c r="H17" s="68"/>
      <c r="I17" s="68"/>
      <c r="J17" s="68"/>
      <c r="K17" s="68"/>
      <c r="L17" s="134">
        <v>0</v>
      </c>
      <c r="M17" s="134">
        <v>126185.39</v>
      </c>
      <c r="N17" s="134">
        <v>0</v>
      </c>
      <c r="O17" s="134">
        <v>865631.77540000004</v>
      </c>
      <c r="P17" s="140">
        <v>865631.77540000004</v>
      </c>
      <c r="Q17" s="68"/>
    </row>
    <row r="18" spans="1:17" ht="63.75">
      <c r="A18" s="68">
        <v>383</v>
      </c>
      <c r="B18" s="68">
        <v>1</v>
      </c>
      <c r="C18" s="69" t="s">
        <v>1246</v>
      </c>
      <c r="D18" s="108">
        <v>45019</v>
      </c>
      <c r="E18" s="68">
        <v>1250</v>
      </c>
      <c r="F18" s="68" t="s">
        <v>3346</v>
      </c>
      <c r="G18" s="106" t="s">
        <v>3347</v>
      </c>
      <c r="H18" s="68"/>
      <c r="I18" s="68"/>
      <c r="J18" s="68"/>
      <c r="K18" s="68"/>
      <c r="L18" s="134">
        <v>44291.16</v>
      </c>
      <c r="M18" s="134">
        <v>0</v>
      </c>
      <c r="N18" s="134">
        <v>303837.35760000005</v>
      </c>
      <c r="O18" s="134">
        <v>0</v>
      </c>
      <c r="P18" s="140">
        <v>303837.35760000005</v>
      </c>
      <c r="Q18" s="68"/>
    </row>
    <row r="19" spans="1:17" ht="63.75">
      <c r="A19" s="68">
        <v>383</v>
      </c>
      <c r="B19" s="68">
        <v>1</v>
      </c>
      <c r="C19" s="69" t="s">
        <v>1246</v>
      </c>
      <c r="D19" s="108">
        <v>45019</v>
      </c>
      <c r="E19" s="68">
        <v>1252</v>
      </c>
      <c r="F19" s="68" t="s">
        <v>3346</v>
      </c>
      <c r="G19" s="106" t="s">
        <v>3347</v>
      </c>
      <c r="H19" s="68"/>
      <c r="I19" s="68"/>
      <c r="J19" s="68"/>
      <c r="K19" s="68"/>
      <c r="L19" s="134">
        <v>40125.69</v>
      </c>
      <c r="M19" s="134">
        <v>0</v>
      </c>
      <c r="N19" s="134">
        <v>275262.23340000003</v>
      </c>
      <c r="O19" s="134">
        <v>0</v>
      </c>
      <c r="P19" s="140">
        <v>275262.23340000003</v>
      </c>
      <c r="Q19" s="68"/>
    </row>
    <row r="20" spans="1:17" ht="51">
      <c r="A20" s="68">
        <v>383</v>
      </c>
      <c r="B20" s="68">
        <v>1</v>
      </c>
      <c r="C20" s="69" t="s">
        <v>1246</v>
      </c>
      <c r="D20" s="108">
        <v>45022</v>
      </c>
      <c r="E20" s="68">
        <v>1285</v>
      </c>
      <c r="F20" s="68" t="s">
        <v>3346</v>
      </c>
      <c r="G20" s="106" t="s">
        <v>3348</v>
      </c>
      <c r="H20" s="68"/>
      <c r="I20" s="68"/>
      <c r="J20" s="68"/>
      <c r="K20" s="68"/>
      <c r="L20" s="134">
        <v>115310.87</v>
      </c>
      <c r="M20" s="134">
        <v>0</v>
      </c>
      <c r="N20" s="134">
        <v>791032.56819999998</v>
      </c>
      <c r="O20" s="134">
        <v>0</v>
      </c>
      <c r="P20" s="140">
        <v>791032.56819999998</v>
      </c>
      <c r="Q20" s="68"/>
    </row>
    <row r="21" spans="1:17" ht="51">
      <c r="A21" s="68" t="s">
        <v>541</v>
      </c>
      <c r="B21" s="68">
        <v>2</v>
      </c>
      <c r="C21" s="69" t="s">
        <v>590</v>
      </c>
      <c r="D21" s="108">
        <v>45027</v>
      </c>
      <c r="E21" s="68">
        <v>1299</v>
      </c>
      <c r="F21" s="68" t="s">
        <v>613</v>
      </c>
      <c r="G21" s="106" t="s">
        <v>3350</v>
      </c>
      <c r="H21" s="68"/>
      <c r="I21" s="68"/>
      <c r="J21" s="68"/>
      <c r="K21" s="68"/>
      <c r="L21" s="134">
        <v>0</v>
      </c>
      <c r="M21" s="134">
        <v>1748500</v>
      </c>
      <c r="N21" s="134">
        <v>0</v>
      </c>
      <c r="O21" s="134">
        <v>11994710</v>
      </c>
      <c r="P21" s="140">
        <v>11994710</v>
      </c>
      <c r="Q21" s="68"/>
    </row>
    <row r="22" spans="1:17" ht="51">
      <c r="A22" s="68" t="s">
        <v>541</v>
      </c>
      <c r="B22" s="68">
        <v>2</v>
      </c>
      <c r="C22" s="69" t="s">
        <v>590</v>
      </c>
      <c r="D22" s="108">
        <v>45027</v>
      </c>
      <c r="E22" s="68">
        <v>1301</v>
      </c>
      <c r="F22" s="68" t="s">
        <v>613</v>
      </c>
      <c r="G22" s="106" t="s">
        <v>3352</v>
      </c>
      <c r="H22" s="68"/>
      <c r="I22" s="68"/>
      <c r="J22" s="68"/>
      <c r="K22" s="68"/>
      <c r="L22" s="134">
        <v>0</v>
      </c>
      <c r="M22" s="134">
        <v>1000000</v>
      </c>
      <c r="N22" s="134">
        <v>0</v>
      </c>
      <c r="O22" s="134">
        <v>6860000</v>
      </c>
      <c r="P22" s="140">
        <v>6860000</v>
      </c>
      <c r="Q22" s="68"/>
    </row>
    <row r="23" spans="1:17" ht="51">
      <c r="A23" s="68">
        <v>86</v>
      </c>
      <c r="B23" s="68">
        <v>1</v>
      </c>
      <c r="C23" s="69" t="s">
        <v>50</v>
      </c>
      <c r="D23" s="108">
        <v>45033</v>
      </c>
      <c r="E23" s="68">
        <v>1406</v>
      </c>
      <c r="F23" s="68" t="s">
        <v>3353</v>
      </c>
      <c r="G23" s="106" t="s">
        <v>3354</v>
      </c>
      <c r="H23" s="68"/>
      <c r="I23" s="68"/>
      <c r="J23" s="68"/>
      <c r="K23" s="68"/>
      <c r="L23" s="134">
        <v>41211</v>
      </c>
      <c r="M23" s="134">
        <v>0</v>
      </c>
      <c r="N23" s="134">
        <v>282707.46000000002</v>
      </c>
      <c r="O23" s="134">
        <v>0</v>
      </c>
      <c r="P23" s="140">
        <v>282707.46000000002</v>
      </c>
      <c r="Q23" s="68"/>
    </row>
    <row r="24" spans="1:17" ht="51">
      <c r="A24" s="68" t="s">
        <v>541</v>
      </c>
      <c r="B24" s="68">
        <v>2</v>
      </c>
      <c r="C24" s="69" t="s">
        <v>590</v>
      </c>
      <c r="D24" s="108">
        <v>45033</v>
      </c>
      <c r="E24" s="68">
        <v>1406</v>
      </c>
      <c r="F24" s="68" t="s">
        <v>613</v>
      </c>
      <c r="G24" s="106" t="s">
        <v>3354</v>
      </c>
      <c r="H24" s="68"/>
      <c r="I24" s="68"/>
      <c r="J24" s="68"/>
      <c r="K24" s="68"/>
      <c r="L24" s="134">
        <v>0</v>
      </c>
      <c r="M24" s="134">
        <v>41211</v>
      </c>
      <c r="N24" s="134">
        <v>0</v>
      </c>
      <c r="O24" s="134">
        <v>282707.46000000002</v>
      </c>
      <c r="P24" s="140">
        <v>282707.46000000002</v>
      </c>
      <c r="Q24" s="68"/>
    </row>
    <row r="25" spans="1:17" ht="51">
      <c r="A25" s="68">
        <v>212</v>
      </c>
      <c r="B25" s="68">
        <v>1</v>
      </c>
      <c r="C25" s="69" t="s">
        <v>90</v>
      </c>
      <c r="D25" s="108">
        <v>45034</v>
      </c>
      <c r="E25" s="68">
        <v>1427</v>
      </c>
      <c r="F25" s="68" t="s">
        <v>3355</v>
      </c>
      <c r="G25" s="106" t="s">
        <v>3356</v>
      </c>
      <c r="H25" s="68"/>
      <c r="I25" s="68"/>
      <c r="J25" s="68"/>
      <c r="K25" s="68"/>
      <c r="L25" s="134">
        <v>1943004</v>
      </c>
      <c r="M25" s="134">
        <v>0</v>
      </c>
      <c r="N25" s="134">
        <v>13329007.440000001</v>
      </c>
      <c r="O25" s="134">
        <v>0</v>
      </c>
      <c r="P25" s="140">
        <v>13329007.440000001</v>
      </c>
      <c r="Q25" s="68"/>
    </row>
    <row r="26" spans="1:17" ht="63.75">
      <c r="A26" s="68">
        <v>389</v>
      </c>
      <c r="B26" s="68">
        <v>1</v>
      </c>
      <c r="C26" s="69" t="s">
        <v>1422</v>
      </c>
      <c r="D26" s="108">
        <v>45034</v>
      </c>
      <c r="E26" s="68">
        <v>1431</v>
      </c>
      <c r="F26" s="68" t="s">
        <v>2624</v>
      </c>
      <c r="G26" s="106" t="s">
        <v>3358</v>
      </c>
      <c r="H26" s="68"/>
      <c r="I26" s="68"/>
      <c r="J26" s="68"/>
      <c r="K26" s="68"/>
      <c r="L26" s="134">
        <v>305871.96999999997</v>
      </c>
      <c r="M26" s="134">
        <v>0</v>
      </c>
      <c r="N26" s="134">
        <v>2098281.7141999998</v>
      </c>
      <c r="O26" s="134">
        <v>0</v>
      </c>
      <c r="P26" s="140">
        <v>2098281.7141999998</v>
      </c>
      <c r="Q26" s="68"/>
    </row>
    <row r="27" spans="1:17" ht="51">
      <c r="A27" s="68" t="s">
        <v>541</v>
      </c>
      <c r="B27" s="68">
        <v>2</v>
      </c>
      <c r="C27" s="69" t="s">
        <v>590</v>
      </c>
      <c r="D27" s="108">
        <v>45034</v>
      </c>
      <c r="E27" s="68">
        <v>1427</v>
      </c>
      <c r="F27" s="68" t="s">
        <v>613</v>
      </c>
      <c r="G27" s="106" t="s">
        <v>3356</v>
      </c>
      <c r="H27" s="68"/>
      <c r="I27" s="68"/>
      <c r="J27" s="68"/>
      <c r="K27" s="68"/>
      <c r="L27" s="134">
        <v>0</v>
      </c>
      <c r="M27" s="134">
        <v>1943004</v>
      </c>
      <c r="N27" s="134">
        <v>0</v>
      </c>
      <c r="O27" s="134">
        <v>13329007.440000001</v>
      </c>
      <c r="P27" s="140">
        <v>13329007.440000001</v>
      </c>
      <c r="Q27" s="68"/>
    </row>
    <row r="28" spans="1:17" ht="51">
      <c r="A28" s="68" t="s">
        <v>541</v>
      </c>
      <c r="B28" s="68">
        <v>2</v>
      </c>
      <c r="C28" s="69" t="s">
        <v>590</v>
      </c>
      <c r="D28" s="108">
        <v>45034</v>
      </c>
      <c r="E28" s="68">
        <v>1429</v>
      </c>
      <c r="F28" s="68" t="s">
        <v>613</v>
      </c>
      <c r="G28" s="106" t="s">
        <v>3357</v>
      </c>
      <c r="H28" s="68"/>
      <c r="I28" s="68"/>
      <c r="J28" s="68"/>
      <c r="K28" s="68"/>
      <c r="L28" s="134">
        <v>0</v>
      </c>
      <c r="M28" s="134">
        <v>390000</v>
      </c>
      <c r="N28" s="134">
        <v>0</v>
      </c>
      <c r="O28" s="134">
        <v>2675400</v>
      </c>
      <c r="P28" s="140">
        <v>2675400</v>
      </c>
      <c r="Q28" s="68"/>
    </row>
    <row r="29" spans="1:17" ht="63.75">
      <c r="A29" s="68" t="s">
        <v>541</v>
      </c>
      <c r="B29" s="68">
        <v>2</v>
      </c>
      <c r="C29" s="69" t="s">
        <v>590</v>
      </c>
      <c r="D29" s="108">
        <v>45034</v>
      </c>
      <c r="E29" s="68">
        <v>1431</v>
      </c>
      <c r="F29" s="68" t="s">
        <v>613</v>
      </c>
      <c r="G29" s="106" t="s">
        <v>3358</v>
      </c>
      <c r="H29" s="68"/>
      <c r="I29" s="68"/>
      <c r="J29" s="68"/>
      <c r="K29" s="68"/>
      <c r="L29" s="134">
        <v>0</v>
      </c>
      <c r="M29" s="134">
        <v>305871.96999999997</v>
      </c>
      <c r="N29" s="134">
        <v>0</v>
      </c>
      <c r="O29" s="134">
        <v>2098281.7141999998</v>
      </c>
      <c r="P29" s="140">
        <v>2098281.7141999998</v>
      </c>
      <c r="Q29" s="68"/>
    </row>
    <row r="30" spans="1:17" ht="63.75">
      <c r="A30" s="68" t="s">
        <v>541</v>
      </c>
      <c r="B30" s="68">
        <v>2</v>
      </c>
      <c r="C30" s="69" t="s">
        <v>590</v>
      </c>
      <c r="D30" s="108">
        <v>45034</v>
      </c>
      <c r="E30" s="68">
        <v>1425</v>
      </c>
      <c r="F30" s="68" t="s">
        <v>613</v>
      </c>
      <c r="G30" s="106" t="s">
        <v>3359</v>
      </c>
      <c r="H30" s="68"/>
      <c r="I30" s="68"/>
      <c r="J30" s="68"/>
      <c r="K30" s="68"/>
      <c r="L30" s="134">
        <v>0</v>
      </c>
      <c r="M30" s="134">
        <v>5953869.3300000001</v>
      </c>
      <c r="N30" s="134">
        <v>0</v>
      </c>
      <c r="O30" s="134">
        <v>40843543.603799999</v>
      </c>
      <c r="P30" s="140">
        <v>40843543.603799999</v>
      </c>
      <c r="Q30" s="68"/>
    </row>
    <row r="31" spans="1:17" ht="51">
      <c r="A31" s="68" t="s">
        <v>541</v>
      </c>
      <c r="B31" s="68">
        <v>2</v>
      </c>
      <c r="C31" s="69" t="s">
        <v>590</v>
      </c>
      <c r="D31" s="108">
        <v>45036</v>
      </c>
      <c r="E31" s="68">
        <v>1472</v>
      </c>
      <c r="F31" s="68" t="s">
        <v>613</v>
      </c>
      <c r="G31" s="106" t="s">
        <v>3360</v>
      </c>
      <c r="H31" s="68"/>
      <c r="I31" s="68"/>
      <c r="J31" s="68"/>
      <c r="K31" s="68"/>
      <c r="L31" s="134">
        <v>0</v>
      </c>
      <c r="M31" s="134">
        <v>9657.7999999999993</v>
      </c>
      <c r="N31" s="134">
        <v>0</v>
      </c>
      <c r="O31" s="134">
        <v>66252.508000000002</v>
      </c>
      <c r="P31" s="140">
        <v>66252.508000000002</v>
      </c>
      <c r="Q31" s="68"/>
    </row>
    <row r="32" spans="1:17" ht="51">
      <c r="A32" s="68" t="s">
        <v>541</v>
      </c>
      <c r="B32" s="68">
        <v>2</v>
      </c>
      <c r="C32" s="69" t="s">
        <v>590</v>
      </c>
      <c r="D32" s="108">
        <v>45036</v>
      </c>
      <c r="E32" s="68">
        <v>1474</v>
      </c>
      <c r="F32" s="68" t="s">
        <v>613</v>
      </c>
      <c r="G32" s="106" t="s">
        <v>3362</v>
      </c>
      <c r="H32" s="68"/>
      <c r="I32" s="68"/>
      <c r="J32" s="68"/>
      <c r="K32" s="68"/>
      <c r="L32" s="134">
        <v>0</v>
      </c>
      <c r="M32" s="134">
        <v>4255762.97</v>
      </c>
      <c r="N32" s="134">
        <v>0</v>
      </c>
      <c r="O32" s="134">
        <v>29194533.974199999</v>
      </c>
      <c r="P32" s="140">
        <v>29194533.974199999</v>
      </c>
      <c r="Q32" s="68"/>
    </row>
    <row r="33" spans="1:17" ht="51">
      <c r="A33" s="68" t="s">
        <v>541</v>
      </c>
      <c r="B33" s="68">
        <v>2</v>
      </c>
      <c r="C33" s="69" t="s">
        <v>590</v>
      </c>
      <c r="D33" s="108">
        <v>45036</v>
      </c>
      <c r="E33" s="68">
        <v>1476</v>
      </c>
      <c r="F33" s="68" t="s">
        <v>613</v>
      </c>
      <c r="G33" s="106" t="s">
        <v>3363</v>
      </c>
      <c r="H33" s="68"/>
      <c r="I33" s="68"/>
      <c r="J33" s="68"/>
      <c r="K33" s="68"/>
      <c r="L33" s="134">
        <v>0</v>
      </c>
      <c r="M33" s="134">
        <v>1100000</v>
      </c>
      <c r="N33" s="134">
        <v>0</v>
      </c>
      <c r="O33" s="134">
        <v>7546000</v>
      </c>
      <c r="P33" s="140">
        <v>7546000</v>
      </c>
      <c r="Q33" s="68"/>
    </row>
    <row r="34" spans="1:17" ht="63.75">
      <c r="A34" s="68">
        <v>253</v>
      </c>
      <c r="B34" s="68">
        <v>1</v>
      </c>
      <c r="C34" s="69" t="s">
        <v>104</v>
      </c>
      <c r="D34" s="108">
        <v>45043</v>
      </c>
      <c r="E34" s="68">
        <v>1563</v>
      </c>
      <c r="F34" s="68" t="s">
        <v>3364</v>
      </c>
      <c r="G34" s="106" t="s">
        <v>3365</v>
      </c>
      <c r="H34" s="68"/>
      <c r="I34" s="68"/>
      <c r="J34" s="68"/>
      <c r="K34" s="68"/>
      <c r="L34" s="134">
        <v>190000</v>
      </c>
      <c r="M34" s="134">
        <v>0</v>
      </c>
      <c r="N34" s="134">
        <v>1303400</v>
      </c>
      <c r="O34" s="134">
        <v>0</v>
      </c>
      <c r="P34" s="140">
        <v>1303400</v>
      </c>
      <c r="Q34" s="68"/>
    </row>
    <row r="35" spans="1:17" ht="63.75">
      <c r="A35" s="68" t="s">
        <v>541</v>
      </c>
      <c r="B35" s="68">
        <v>2</v>
      </c>
      <c r="C35" s="69" t="s">
        <v>590</v>
      </c>
      <c r="D35" s="108">
        <v>45043</v>
      </c>
      <c r="E35" s="68">
        <v>1563</v>
      </c>
      <c r="F35" s="68" t="s">
        <v>613</v>
      </c>
      <c r="G35" s="106" t="s">
        <v>3365</v>
      </c>
      <c r="H35" s="68"/>
      <c r="I35" s="68"/>
      <c r="J35" s="68"/>
      <c r="K35" s="68"/>
      <c r="L35" s="134">
        <v>0</v>
      </c>
      <c r="M35" s="134">
        <v>190000</v>
      </c>
      <c r="N35" s="134">
        <v>0</v>
      </c>
      <c r="O35" s="134">
        <v>1303400</v>
      </c>
      <c r="P35" s="140">
        <v>1303400</v>
      </c>
      <c r="Q35" s="68"/>
    </row>
    <row r="36" spans="1:17" ht="51">
      <c r="A36" s="68" t="s">
        <v>541</v>
      </c>
      <c r="B36" s="68">
        <v>2</v>
      </c>
      <c r="C36" s="69" t="s">
        <v>590</v>
      </c>
      <c r="D36" s="108">
        <v>45043</v>
      </c>
      <c r="E36" s="68">
        <v>1566</v>
      </c>
      <c r="F36" s="68" t="s">
        <v>613</v>
      </c>
      <c r="G36" s="106" t="s">
        <v>3366</v>
      </c>
      <c r="H36" s="68"/>
      <c r="I36" s="68"/>
      <c r="J36" s="68"/>
      <c r="K36" s="68"/>
      <c r="L36" s="134">
        <v>0</v>
      </c>
      <c r="M36" s="134">
        <v>25128.720000000001</v>
      </c>
      <c r="N36" s="134">
        <v>0</v>
      </c>
      <c r="O36" s="134">
        <v>172383.01920000001</v>
      </c>
      <c r="P36" s="140">
        <v>172383.01920000001</v>
      </c>
      <c r="Q36" s="68"/>
    </row>
    <row r="37" spans="1:17" ht="51">
      <c r="A37" s="68" t="s">
        <v>541</v>
      </c>
      <c r="B37" s="68">
        <v>2</v>
      </c>
      <c r="C37" s="69" t="s">
        <v>590</v>
      </c>
      <c r="D37" s="108">
        <v>45043</v>
      </c>
      <c r="E37" s="68">
        <v>1568</v>
      </c>
      <c r="F37" s="68" t="s">
        <v>613</v>
      </c>
      <c r="G37" s="106" t="s">
        <v>3367</v>
      </c>
      <c r="H37" s="68"/>
      <c r="I37" s="68"/>
      <c r="J37" s="68"/>
      <c r="K37" s="68"/>
      <c r="L37" s="134">
        <v>0</v>
      </c>
      <c r="M37" s="134">
        <v>2000000</v>
      </c>
      <c r="N37" s="134">
        <v>0</v>
      </c>
      <c r="O37" s="134">
        <v>13720000</v>
      </c>
      <c r="P37" s="140">
        <v>13720000</v>
      </c>
      <c r="Q37" s="68"/>
    </row>
    <row r="38" spans="1:17" ht="51">
      <c r="A38" s="68" t="s">
        <v>541</v>
      </c>
      <c r="B38" s="68">
        <v>2</v>
      </c>
      <c r="C38" s="69" t="s">
        <v>590</v>
      </c>
      <c r="D38" s="108">
        <v>45043</v>
      </c>
      <c r="E38" s="68">
        <v>1579</v>
      </c>
      <c r="F38" s="68" t="s">
        <v>613</v>
      </c>
      <c r="G38" s="106" t="s">
        <v>3368</v>
      </c>
      <c r="H38" s="68"/>
      <c r="I38" s="68"/>
      <c r="J38" s="68"/>
      <c r="K38" s="68"/>
      <c r="L38" s="134">
        <v>0</v>
      </c>
      <c r="M38" s="134">
        <v>1015478.72</v>
      </c>
      <c r="N38" s="134">
        <v>0</v>
      </c>
      <c r="O38" s="134">
        <v>6966184.0192</v>
      </c>
      <c r="P38" s="140">
        <v>6966184.0192</v>
      </c>
      <c r="Q38" s="68"/>
    </row>
    <row r="39" spans="1:17" ht="51">
      <c r="A39" s="68" t="s">
        <v>541</v>
      </c>
      <c r="B39" s="68">
        <v>2</v>
      </c>
      <c r="C39" s="69" t="s">
        <v>590</v>
      </c>
      <c r="D39" s="108">
        <v>45043</v>
      </c>
      <c r="E39" s="68">
        <v>1561</v>
      </c>
      <c r="F39" s="68" t="s">
        <v>613</v>
      </c>
      <c r="G39" s="106" t="s">
        <v>3369</v>
      </c>
      <c r="H39" s="68"/>
      <c r="I39" s="68"/>
      <c r="J39" s="68"/>
      <c r="K39" s="68"/>
      <c r="L39" s="134">
        <v>0</v>
      </c>
      <c r="M39" s="134">
        <v>999992.71</v>
      </c>
      <c r="N39" s="134">
        <v>0</v>
      </c>
      <c r="O39" s="134">
        <v>6859949.9906000001</v>
      </c>
      <c r="P39" s="140">
        <v>6859949.9906000001</v>
      </c>
      <c r="Q39" s="68"/>
    </row>
    <row r="40" spans="1:17" ht="51">
      <c r="A40" s="68">
        <v>383</v>
      </c>
      <c r="B40" s="68">
        <v>1</v>
      </c>
      <c r="C40" s="69" t="s">
        <v>1246</v>
      </c>
      <c r="D40" s="108">
        <v>45044</v>
      </c>
      <c r="E40" s="68">
        <v>1597</v>
      </c>
      <c r="F40" s="68" t="s">
        <v>3346</v>
      </c>
      <c r="G40" s="106" t="s">
        <v>3371</v>
      </c>
      <c r="H40" s="68"/>
      <c r="I40" s="68"/>
      <c r="J40" s="68"/>
      <c r="K40" s="68"/>
      <c r="L40" s="134">
        <v>1910.57</v>
      </c>
      <c r="M40" s="134">
        <v>0</v>
      </c>
      <c r="N40" s="134">
        <v>13106.510200000001</v>
      </c>
      <c r="O40" s="134">
        <v>0</v>
      </c>
      <c r="P40" s="140">
        <v>13106.510200000001</v>
      </c>
      <c r="Q40" s="68"/>
    </row>
    <row r="41" spans="1:17" ht="51">
      <c r="A41" s="68" t="s">
        <v>541</v>
      </c>
      <c r="B41" s="68">
        <v>2</v>
      </c>
      <c r="C41" s="69" t="s">
        <v>590</v>
      </c>
      <c r="D41" s="108">
        <v>45044</v>
      </c>
      <c r="E41" s="68">
        <v>1589</v>
      </c>
      <c r="F41" s="68" t="s">
        <v>613</v>
      </c>
      <c r="G41" s="106" t="s">
        <v>3370</v>
      </c>
      <c r="H41" s="68"/>
      <c r="I41" s="68"/>
      <c r="J41" s="68"/>
      <c r="K41" s="68"/>
      <c r="L41" s="134">
        <v>0</v>
      </c>
      <c r="M41" s="134">
        <v>500000</v>
      </c>
      <c r="N41" s="134">
        <v>0</v>
      </c>
      <c r="O41" s="134">
        <v>3430000</v>
      </c>
      <c r="P41" s="140">
        <v>3430000</v>
      </c>
      <c r="Q41" s="68"/>
    </row>
    <row r="42" spans="1:17" ht="51">
      <c r="A42" s="68" t="s">
        <v>541</v>
      </c>
      <c r="B42" s="68">
        <v>2</v>
      </c>
      <c r="C42" s="69" t="s">
        <v>590</v>
      </c>
      <c r="D42" s="108">
        <v>45044</v>
      </c>
      <c r="E42" s="68">
        <v>1600</v>
      </c>
      <c r="F42" s="68" t="s">
        <v>613</v>
      </c>
      <c r="G42" s="106" t="s">
        <v>3372</v>
      </c>
      <c r="H42" s="68"/>
      <c r="I42" s="68"/>
      <c r="J42" s="68"/>
      <c r="K42" s="68"/>
      <c r="L42" s="134">
        <v>0</v>
      </c>
      <c r="M42" s="134">
        <v>8500</v>
      </c>
      <c r="N42" s="134">
        <v>0</v>
      </c>
      <c r="O42" s="134">
        <v>58310</v>
      </c>
      <c r="P42" s="140">
        <v>58310</v>
      </c>
      <c r="Q42" s="68"/>
    </row>
    <row r="43" spans="1:17" ht="51">
      <c r="A43" s="68">
        <v>291</v>
      </c>
      <c r="B43" s="68">
        <v>1</v>
      </c>
      <c r="C43" s="69" t="s">
        <v>119</v>
      </c>
      <c r="D43" s="108">
        <v>45049</v>
      </c>
      <c r="E43" s="68">
        <v>1659</v>
      </c>
      <c r="F43" s="68" t="s">
        <v>4031</v>
      </c>
      <c r="G43" s="106" t="s">
        <v>4032</v>
      </c>
      <c r="H43" s="68"/>
      <c r="I43" s="68"/>
      <c r="J43" s="68"/>
      <c r="K43" s="68"/>
      <c r="L43" s="134">
        <v>500000</v>
      </c>
      <c r="M43" s="134">
        <v>0</v>
      </c>
      <c r="N43" s="134">
        <v>3430000</v>
      </c>
      <c r="O43" s="134">
        <v>0</v>
      </c>
      <c r="P43" s="140">
        <v>3430000</v>
      </c>
      <c r="Q43" s="68"/>
    </row>
    <row r="44" spans="1:17" ht="51">
      <c r="A44" s="68">
        <v>291</v>
      </c>
      <c r="B44" s="68">
        <v>1</v>
      </c>
      <c r="C44" s="69" t="s">
        <v>119</v>
      </c>
      <c r="D44" s="108">
        <v>45049</v>
      </c>
      <c r="E44" s="68">
        <v>1660</v>
      </c>
      <c r="F44" s="68" t="s">
        <v>3318</v>
      </c>
      <c r="G44" s="106" t="s">
        <v>4033</v>
      </c>
      <c r="H44" s="68"/>
      <c r="I44" s="68"/>
      <c r="J44" s="68"/>
      <c r="K44" s="68"/>
      <c r="L44" s="134">
        <v>153900</v>
      </c>
      <c r="M44" s="134">
        <v>0</v>
      </c>
      <c r="N44" s="134">
        <v>1055754</v>
      </c>
      <c r="O44" s="134">
        <v>0</v>
      </c>
      <c r="P44" s="140">
        <v>1055754</v>
      </c>
      <c r="Q44" s="68"/>
    </row>
    <row r="45" spans="1:17" ht="51">
      <c r="A45" s="68" t="s">
        <v>541</v>
      </c>
      <c r="B45" s="68">
        <v>2</v>
      </c>
      <c r="C45" s="69" t="s">
        <v>590</v>
      </c>
      <c r="D45" s="108">
        <v>45049</v>
      </c>
      <c r="E45" s="68">
        <v>1659</v>
      </c>
      <c r="F45" s="68" t="s">
        <v>613</v>
      </c>
      <c r="G45" s="106" t="s">
        <v>4032</v>
      </c>
      <c r="H45" s="68"/>
      <c r="I45" s="68"/>
      <c r="J45" s="68"/>
      <c r="K45" s="68"/>
      <c r="L45" s="134">
        <v>0</v>
      </c>
      <c r="M45" s="134">
        <v>500000</v>
      </c>
      <c r="N45" s="134">
        <v>0</v>
      </c>
      <c r="O45" s="134">
        <v>3430000</v>
      </c>
      <c r="P45" s="140">
        <v>3430000</v>
      </c>
      <c r="Q45" s="68"/>
    </row>
    <row r="46" spans="1:17" ht="51">
      <c r="A46" s="68" t="s">
        <v>541</v>
      </c>
      <c r="B46" s="68">
        <v>2</v>
      </c>
      <c r="C46" s="69" t="s">
        <v>590</v>
      </c>
      <c r="D46" s="108">
        <v>45049</v>
      </c>
      <c r="E46" s="68">
        <v>1660</v>
      </c>
      <c r="F46" s="68" t="s">
        <v>613</v>
      </c>
      <c r="G46" s="106" t="s">
        <v>4033</v>
      </c>
      <c r="H46" s="68"/>
      <c r="I46" s="68"/>
      <c r="J46" s="68"/>
      <c r="K46" s="68"/>
      <c r="L46" s="134">
        <v>0</v>
      </c>
      <c r="M46" s="134">
        <v>153900</v>
      </c>
      <c r="N46" s="134">
        <v>0</v>
      </c>
      <c r="O46" s="134">
        <v>1055754</v>
      </c>
      <c r="P46" s="140">
        <v>1055754</v>
      </c>
      <c r="Q46" s="68"/>
    </row>
    <row r="47" spans="1:17" ht="51">
      <c r="A47" s="68" t="s">
        <v>541</v>
      </c>
      <c r="B47" s="68">
        <v>2</v>
      </c>
      <c r="C47" s="69" t="s">
        <v>590</v>
      </c>
      <c r="D47" s="108">
        <v>45050</v>
      </c>
      <c r="E47" s="68">
        <v>1691</v>
      </c>
      <c r="F47" s="68" t="s">
        <v>613</v>
      </c>
      <c r="G47" s="106" t="s">
        <v>4034</v>
      </c>
      <c r="H47" s="68"/>
      <c r="I47" s="68"/>
      <c r="J47" s="68"/>
      <c r="K47" s="68"/>
      <c r="L47" s="134">
        <v>0</v>
      </c>
      <c r="M47" s="134">
        <v>1499992.71</v>
      </c>
      <c r="N47" s="134">
        <v>0</v>
      </c>
      <c r="O47" s="134">
        <v>10289949.990600001</v>
      </c>
      <c r="P47" s="140">
        <v>10289949.990600001</v>
      </c>
      <c r="Q47" s="68"/>
    </row>
    <row r="48" spans="1:17" ht="51">
      <c r="A48" s="68">
        <v>389</v>
      </c>
      <c r="B48" s="68">
        <v>1</v>
      </c>
      <c r="C48" s="69" t="s">
        <v>1422</v>
      </c>
      <c r="D48" s="108">
        <v>45051</v>
      </c>
      <c r="E48" s="68">
        <v>1712</v>
      </c>
      <c r="F48" s="68" t="s">
        <v>2624</v>
      </c>
      <c r="G48" s="106" t="s">
        <v>4035</v>
      </c>
      <c r="H48" s="68"/>
      <c r="I48" s="68"/>
      <c r="J48" s="68"/>
      <c r="K48" s="68"/>
      <c r="L48" s="134">
        <v>500000</v>
      </c>
      <c r="M48" s="134">
        <v>0</v>
      </c>
      <c r="N48" s="134">
        <v>3430000</v>
      </c>
      <c r="O48" s="134">
        <v>0</v>
      </c>
      <c r="P48" s="140">
        <v>3430000</v>
      </c>
      <c r="Q48" s="68"/>
    </row>
    <row r="49" spans="1:17" ht="51">
      <c r="A49" s="68">
        <v>291</v>
      </c>
      <c r="B49" s="68">
        <v>1</v>
      </c>
      <c r="C49" s="69" t="s">
        <v>119</v>
      </c>
      <c r="D49" s="108">
        <v>45051</v>
      </c>
      <c r="E49" s="68">
        <v>1716</v>
      </c>
      <c r="F49" s="68" t="s">
        <v>4036</v>
      </c>
      <c r="G49" s="106" t="s">
        <v>4037</v>
      </c>
      <c r="H49" s="68"/>
      <c r="I49" s="68"/>
      <c r="J49" s="68"/>
      <c r="K49" s="68"/>
      <c r="L49" s="134">
        <v>1000000</v>
      </c>
      <c r="M49" s="134">
        <v>0</v>
      </c>
      <c r="N49" s="134">
        <v>6860000</v>
      </c>
      <c r="O49" s="134">
        <v>0</v>
      </c>
      <c r="P49" s="140">
        <v>6860000</v>
      </c>
      <c r="Q49" s="68"/>
    </row>
    <row r="50" spans="1:17" ht="51">
      <c r="A50" s="68" t="s">
        <v>541</v>
      </c>
      <c r="B50" s="68">
        <v>2</v>
      </c>
      <c r="C50" s="69" t="s">
        <v>590</v>
      </c>
      <c r="D50" s="108">
        <v>45051</v>
      </c>
      <c r="E50" s="68">
        <v>1716</v>
      </c>
      <c r="F50" s="68" t="s">
        <v>613</v>
      </c>
      <c r="G50" s="106" t="s">
        <v>4037</v>
      </c>
      <c r="H50" s="68"/>
      <c r="I50" s="68"/>
      <c r="J50" s="68"/>
      <c r="K50" s="68"/>
      <c r="L50" s="134">
        <v>0</v>
      </c>
      <c r="M50" s="134">
        <v>1000000</v>
      </c>
      <c r="N50" s="134">
        <v>0</v>
      </c>
      <c r="O50" s="134">
        <v>6860000</v>
      </c>
      <c r="P50" s="140">
        <v>6860000</v>
      </c>
      <c r="Q50" s="68"/>
    </row>
    <row r="51" spans="1:17" ht="51">
      <c r="A51" s="68" t="s">
        <v>541</v>
      </c>
      <c r="B51" s="68">
        <v>2</v>
      </c>
      <c r="C51" s="69" t="s">
        <v>590</v>
      </c>
      <c r="D51" s="108">
        <v>45051</v>
      </c>
      <c r="E51" s="68">
        <v>1706</v>
      </c>
      <c r="F51" s="68" t="s">
        <v>613</v>
      </c>
      <c r="G51" s="106" t="s">
        <v>4038</v>
      </c>
      <c r="H51" s="68"/>
      <c r="I51" s="68"/>
      <c r="J51" s="68"/>
      <c r="K51" s="68"/>
      <c r="L51" s="134">
        <v>0</v>
      </c>
      <c r="M51" s="134">
        <v>11999992.710000001</v>
      </c>
      <c r="N51" s="134">
        <v>0</v>
      </c>
      <c r="O51" s="134">
        <v>82319949.990600005</v>
      </c>
      <c r="P51" s="140">
        <v>82319949.990600005</v>
      </c>
      <c r="Q51" s="68"/>
    </row>
    <row r="52" spans="1:17" ht="51">
      <c r="A52" s="68" t="s">
        <v>541</v>
      </c>
      <c r="B52" s="68">
        <v>2</v>
      </c>
      <c r="C52" s="69" t="s">
        <v>590</v>
      </c>
      <c r="D52" s="108">
        <v>45051</v>
      </c>
      <c r="E52" s="68">
        <v>1708</v>
      </c>
      <c r="F52" s="68" t="s">
        <v>613</v>
      </c>
      <c r="G52" s="106" t="s">
        <v>4039</v>
      </c>
      <c r="H52" s="68"/>
      <c r="I52" s="68"/>
      <c r="J52" s="68"/>
      <c r="K52" s="68"/>
      <c r="L52" s="134">
        <v>0</v>
      </c>
      <c r="M52" s="134">
        <v>795242.71</v>
      </c>
      <c r="N52" s="134">
        <v>0</v>
      </c>
      <c r="O52" s="134">
        <v>5455364.9906000001</v>
      </c>
      <c r="P52" s="140">
        <v>5455364.9906000001</v>
      </c>
      <c r="Q52" s="68"/>
    </row>
    <row r="53" spans="1:17" ht="51">
      <c r="A53" s="68" t="s">
        <v>541</v>
      </c>
      <c r="B53" s="68">
        <v>2</v>
      </c>
      <c r="C53" s="69" t="s">
        <v>590</v>
      </c>
      <c r="D53" s="108">
        <v>45051</v>
      </c>
      <c r="E53" s="68">
        <v>1710</v>
      </c>
      <c r="F53" s="68" t="s">
        <v>613</v>
      </c>
      <c r="G53" s="106" t="s">
        <v>4040</v>
      </c>
      <c r="H53" s="68"/>
      <c r="I53" s="68"/>
      <c r="J53" s="68"/>
      <c r="K53" s="68"/>
      <c r="L53" s="134">
        <v>0</v>
      </c>
      <c r="M53" s="134">
        <v>649960</v>
      </c>
      <c r="N53" s="134">
        <v>0</v>
      </c>
      <c r="O53" s="134">
        <v>4458725.6000000006</v>
      </c>
      <c r="P53" s="140">
        <v>4458725.6000000006</v>
      </c>
      <c r="Q53" s="68"/>
    </row>
    <row r="54" spans="1:17" ht="51">
      <c r="A54" s="68">
        <v>15</v>
      </c>
      <c r="B54" s="68">
        <v>1</v>
      </c>
      <c r="C54" s="69" t="s">
        <v>39</v>
      </c>
      <c r="D54" s="108">
        <v>45055</v>
      </c>
      <c r="E54" s="68">
        <v>1733</v>
      </c>
      <c r="F54" s="68" t="s">
        <v>4041</v>
      </c>
      <c r="G54" s="106" t="s">
        <v>4042</v>
      </c>
      <c r="H54" s="68"/>
      <c r="I54" s="68"/>
      <c r="J54" s="68"/>
      <c r="K54" s="68"/>
      <c r="L54" s="134">
        <v>14818.78</v>
      </c>
      <c r="M54" s="134">
        <v>0</v>
      </c>
      <c r="N54" s="134">
        <v>101656.83080000001</v>
      </c>
      <c r="O54" s="134">
        <v>0</v>
      </c>
      <c r="P54" s="140">
        <v>101656.83080000001</v>
      </c>
      <c r="Q54" s="68"/>
    </row>
    <row r="55" spans="1:17" ht="51">
      <c r="A55" s="68">
        <v>15</v>
      </c>
      <c r="B55" s="68">
        <v>1</v>
      </c>
      <c r="C55" s="69" t="s">
        <v>39</v>
      </c>
      <c r="D55" s="108">
        <v>45055</v>
      </c>
      <c r="E55" s="68">
        <v>1735</v>
      </c>
      <c r="F55" s="68" t="s">
        <v>4041</v>
      </c>
      <c r="G55" s="106" t="s">
        <v>4043</v>
      </c>
      <c r="H55" s="68"/>
      <c r="I55" s="68"/>
      <c r="J55" s="68"/>
      <c r="K55" s="68"/>
      <c r="L55" s="134">
        <v>17817.46</v>
      </c>
      <c r="M55" s="134">
        <v>0</v>
      </c>
      <c r="N55" s="134">
        <v>122227.77559999999</v>
      </c>
      <c r="O55" s="134">
        <v>0</v>
      </c>
      <c r="P55" s="140">
        <v>122227.77559999999</v>
      </c>
      <c r="Q55" s="68"/>
    </row>
    <row r="56" spans="1:17" ht="51">
      <c r="A56" s="68">
        <v>15</v>
      </c>
      <c r="B56" s="68">
        <v>1</v>
      </c>
      <c r="C56" s="69" t="s">
        <v>39</v>
      </c>
      <c r="D56" s="108">
        <v>45055</v>
      </c>
      <c r="E56" s="68">
        <v>1737</v>
      </c>
      <c r="F56" s="68" t="s">
        <v>4041</v>
      </c>
      <c r="G56" s="106" t="s">
        <v>4044</v>
      </c>
      <c r="H56" s="68"/>
      <c r="I56" s="68"/>
      <c r="J56" s="68"/>
      <c r="K56" s="68"/>
      <c r="L56" s="134">
        <v>210413.39</v>
      </c>
      <c r="M56" s="134">
        <v>0</v>
      </c>
      <c r="N56" s="134">
        <v>1443435.8554000002</v>
      </c>
      <c r="O56" s="134">
        <v>0</v>
      </c>
      <c r="P56" s="140">
        <v>1443435.8554000002</v>
      </c>
      <c r="Q56" s="68"/>
    </row>
    <row r="57" spans="1:17" ht="51">
      <c r="A57" s="68">
        <v>15</v>
      </c>
      <c r="B57" s="68">
        <v>1</v>
      </c>
      <c r="C57" s="69" t="s">
        <v>39</v>
      </c>
      <c r="D57" s="108">
        <v>45055</v>
      </c>
      <c r="E57" s="68">
        <v>1739</v>
      </c>
      <c r="F57" s="68" t="s">
        <v>4041</v>
      </c>
      <c r="G57" s="106" t="s">
        <v>4045</v>
      </c>
      <c r="H57" s="68"/>
      <c r="I57" s="68"/>
      <c r="J57" s="68"/>
      <c r="K57" s="68"/>
      <c r="L57" s="134">
        <v>64742.58</v>
      </c>
      <c r="M57" s="134">
        <v>0</v>
      </c>
      <c r="N57" s="134">
        <v>444134.09880000004</v>
      </c>
      <c r="O57" s="134">
        <v>0</v>
      </c>
      <c r="P57" s="140">
        <v>444134.09880000004</v>
      </c>
      <c r="Q57" s="68"/>
    </row>
    <row r="58" spans="1:17" ht="51">
      <c r="A58" s="68">
        <v>15</v>
      </c>
      <c r="B58" s="68">
        <v>1</v>
      </c>
      <c r="C58" s="69" t="s">
        <v>39</v>
      </c>
      <c r="D58" s="108">
        <v>45055</v>
      </c>
      <c r="E58" s="68">
        <v>1741</v>
      </c>
      <c r="F58" s="68" t="s">
        <v>4041</v>
      </c>
      <c r="G58" s="106" t="s">
        <v>4046</v>
      </c>
      <c r="H58" s="68"/>
      <c r="I58" s="68"/>
      <c r="J58" s="68"/>
      <c r="K58" s="68"/>
      <c r="L58" s="134">
        <v>48556.94</v>
      </c>
      <c r="M58" s="134">
        <v>0</v>
      </c>
      <c r="N58" s="134">
        <v>333100.60840000003</v>
      </c>
      <c r="O58" s="134">
        <v>0</v>
      </c>
      <c r="P58" s="140">
        <v>333100.60840000003</v>
      </c>
      <c r="Q58" s="68"/>
    </row>
    <row r="59" spans="1:17" ht="51">
      <c r="A59" s="68" t="s">
        <v>541</v>
      </c>
      <c r="B59" s="68">
        <v>2</v>
      </c>
      <c r="C59" s="69" t="s">
        <v>590</v>
      </c>
      <c r="D59" s="108">
        <v>45055</v>
      </c>
      <c r="E59" s="68">
        <v>1733</v>
      </c>
      <c r="F59" s="68" t="s">
        <v>613</v>
      </c>
      <c r="G59" s="106" t="s">
        <v>4042</v>
      </c>
      <c r="H59" s="68"/>
      <c r="I59" s="68"/>
      <c r="J59" s="68"/>
      <c r="K59" s="68"/>
      <c r="L59" s="134">
        <v>0</v>
      </c>
      <c r="M59" s="134">
        <v>14818.78</v>
      </c>
      <c r="N59" s="134">
        <v>0</v>
      </c>
      <c r="O59" s="134">
        <v>101656.83080000001</v>
      </c>
      <c r="P59" s="140">
        <v>101656.83080000001</v>
      </c>
      <c r="Q59" s="68"/>
    </row>
    <row r="60" spans="1:17" ht="51">
      <c r="A60" s="68" t="s">
        <v>541</v>
      </c>
      <c r="B60" s="68">
        <v>2</v>
      </c>
      <c r="C60" s="69" t="s">
        <v>590</v>
      </c>
      <c r="D60" s="108">
        <v>45055</v>
      </c>
      <c r="E60" s="68">
        <v>1735</v>
      </c>
      <c r="F60" s="68" t="s">
        <v>613</v>
      </c>
      <c r="G60" s="106" t="s">
        <v>4043</v>
      </c>
      <c r="H60" s="68"/>
      <c r="I60" s="68"/>
      <c r="J60" s="68"/>
      <c r="K60" s="68"/>
      <c r="L60" s="134">
        <v>0</v>
      </c>
      <c r="M60" s="134">
        <v>17817.46</v>
      </c>
      <c r="N60" s="134">
        <v>0</v>
      </c>
      <c r="O60" s="134">
        <v>122227.77559999999</v>
      </c>
      <c r="P60" s="140">
        <v>122227.77559999999</v>
      </c>
      <c r="Q60" s="68"/>
    </row>
    <row r="61" spans="1:17" ht="51">
      <c r="A61" s="68" t="s">
        <v>541</v>
      </c>
      <c r="B61" s="68">
        <v>2</v>
      </c>
      <c r="C61" s="69" t="s">
        <v>590</v>
      </c>
      <c r="D61" s="108">
        <v>45055</v>
      </c>
      <c r="E61" s="68">
        <v>1737</v>
      </c>
      <c r="F61" s="68" t="s">
        <v>613</v>
      </c>
      <c r="G61" s="106" t="s">
        <v>4044</v>
      </c>
      <c r="H61" s="68"/>
      <c r="I61" s="68"/>
      <c r="J61" s="68"/>
      <c r="K61" s="68"/>
      <c r="L61" s="134">
        <v>0</v>
      </c>
      <c r="M61" s="134">
        <v>210413.39</v>
      </c>
      <c r="N61" s="134">
        <v>0</v>
      </c>
      <c r="O61" s="134">
        <v>1443435.8554000002</v>
      </c>
      <c r="P61" s="140">
        <v>1443435.8554000002</v>
      </c>
      <c r="Q61" s="68"/>
    </row>
    <row r="62" spans="1:17" ht="51">
      <c r="A62" s="68" t="s">
        <v>541</v>
      </c>
      <c r="B62" s="68">
        <v>2</v>
      </c>
      <c r="C62" s="69" t="s">
        <v>590</v>
      </c>
      <c r="D62" s="108">
        <v>45055</v>
      </c>
      <c r="E62" s="68">
        <v>1739</v>
      </c>
      <c r="F62" s="68" t="s">
        <v>613</v>
      </c>
      <c r="G62" s="106" t="s">
        <v>4045</v>
      </c>
      <c r="H62" s="68"/>
      <c r="I62" s="68"/>
      <c r="J62" s="68"/>
      <c r="K62" s="68"/>
      <c r="L62" s="134">
        <v>0</v>
      </c>
      <c r="M62" s="134">
        <v>64742.58</v>
      </c>
      <c r="N62" s="134">
        <v>0</v>
      </c>
      <c r="O62" s="134">
        <v>444134.09880000004</v>
      </c>
      <c r="P62" s="140">
        <v>444134.09880000004</v>
      </c>
      <c r="Q62" s="68"/>
    </row>
    <row r="63" spans="1:17" ht="51">
      <c r="A63" s="68" t="s">
        <v>541</v>
      </c>
      <c r="B63" s="68">
        <v>2</v>
      </c>
      <c r="C63" s="69" t="s">
        <v>590</v>
      </c>
      <c r="D63" s="108">
        <v>45055</v>
      </c>
      <c r="E63" s="68">
        <v>1741</v>
      </c>
      <c r="F63" s="68" t="s">
        <v>613</v>
      </c>
      <c r="G63" s="106" t="s">
        <v>4046</v>
      </c>
      <c r="H63" s="68"/>
      <c r="I63" s="68"/>
      <c r="J63" s="68"/>
      <c r="K63" s="68"/>
      <c r="L63" s="134">
        <v>0</v>
      </c>
      <c r="M63" s="134">
        <v>48556.94</v>
      </c>
      <c r="N63" s="134">
        <v>0</v>
      </c>
      <c r="O63" s="134">
        <v>333100.60840000003</v>
      </c>
      <c r="P63" s="140">
        <v>333100.60840000003</v>
      </c>
      <c r="Q63" s="68"/>
    </row>
    <row r="64" spans="1:17" ht="51">
      <c r="A64" s="68" t="s">
        <v>541</v>
      </c>
      <c r="B64" s="68">
        <v>2</v>
      </c>
      <c r="C64" s="69" t="s">
        <v>590</v>
      </c>
      <c r="D64" s="108">
        <v>45056</v>
      </c>
      <c r="E64" s="68">
        <v>1754</v>
      </c>
      <c r="F64" s="68" t="s">
        <v>613</v>
      </c>
      <c r="G64" s="106" t="s">
        <v>4047</v>
      </c>
      <c r="H64" s="68"/>
      <c r="I64" s="68"/>
      <c r="J64" s="68"/>
      <c r="K64" s="68"/>
      <c r="L64" s="134">
        <v>0</v>
      </c>
      <c r="M64" s="134">
        <v>100000</v>
      </c>
      <c r="N64" s="134">
        <v>0</v>
      </c>
      <c r="O64" s="134">
        <v>686000</v>
      </c>
      <c r="P64" s="140">
        <v>686000</v>
      </c>
      <c r="Q64" s="68"/>
    </row>
    <row r="65" spans="1:17" ht="51">
      <c r="A65" s="68">
        <v>291</v>
      </c>
      <c r="B65" s="68">
        <v>1</v>
      </c>
      <c r="C65" s="69" t="s">
        <v>119</v>
      </c>
      <c r="D65" s="108">
        <v>45057</v>
      </c>
      <c r="E65" s="68">
        <v>1796</v>
      </c>
      <c r="F65" s="68" t="s">
        <v>4031</v>
      </c>
      <c r="G65" s="106" t="s">
        <v>4048</v>
      </c>
      <c r="H65" s="68"/>
      <c r="I65" s="68"/>
      <c r="J65" s="68"/>
      <c r="K65" s="68"/>
      <c r="L65" s="134">
        <v>1100000</v>
      </c>
      <c r="M65" s="134">
        <v>0</v>
      </c>
      <c r="N65" s="134">
        <v>7546000</v>
      </c>
      <c r="O65" s="134">
        <v>0</v>
      </c>
      <c r="P65" s="140">
        <v>7546000</v>
      </c>
      <c r="Q65" s="68"/>
    </row>
    <row r="66" spans="1:17" ht="51">
      <c r="A66" s="68">
        <v>291</v>
      </c>
      <c r="B66" s="68">
        <v>8</v>
      </c>
      <c r="C66" s="69" t="s">
        <v>119</v>
      </c>
      <c r="D66" s="108">
        <v>45057</v>
      </c>
      <c r="E66" s="68">
        <v>1798</v>
      </c>
      <c r="F66" s="68" t="s">
        <v>3317</v>
      </c>
      <c r="G66" s="106" t="s">
        <v>4049</v>
      </c>
      <c r="H66" s="68"/>
      <c r="I66" s="68"/>
      <c r="J66" s="68"/>
      <c r="K66" s="68"/>
      <c r="L66" s="134">
        <v>2800000</v>
      </c>
      <c r="M66" s="134">
        <v>0</v>
      </c>
      <c r="N66" s="134">
        <v>19208000</v>
      </c>
      <c r="O66" s="134">
        <v>0</v>
      </c>
      <c r="P66" s="140">
        <v>19208000</v>
      </c>
      <c r="Q66" s="68"/>
    </row>
    <row r="67" spans="1:17" ht="51">
      <c r="A67" s="68" t="s">
        <v>541</v>
      </c>
      <c r="B67" s="68">
        <v>2</v>
      </c>
      <c r="C67" s="69" t="s">
        <v>590</v>
      </c>
      <c r="D67" s="108">
        <v>45057</v>
      </c>
      <c r="E67" s="68">
        <v>1796</v>
      </c>
      <c r="F67" s="68" t="s">
        <v>613</v>
      </c>
      <c r="G67" s="106" t="s">
        <v>4048</v>
      </c>
      <c r="H67" s="68"/>
      <c r="I67" s="68"/>
      <c r="J67" s="68"/>
      <c r="K67" s="68"/>
      <c r="L67" s="134">
        <v>0</v>
      </c>
      <c r="M67" s="134">
        <v>1100000</v>
      </c>
      <c r="N67" s="134">
        <v>0</v>
      </c>
      <c r="O67" s="134">
        <v>7546000</v>
      </c>
      <c r="P67" s="140">
        <v>7546000</v>
      </c>
      <c r="Q67" s="68"/>
    </row>
    <row r="68" spans="1:17" ht="51">
      <c r="A68" s="68" t="s">
        <v>541</v>
      </c>
      <c r="B68" s="68">
        <v>2</v>
      </c>
      <c r="C68" s="69" t="s">
        <v>590</v>
      </c>
      <c r="D68" s="108">
        <v>45057</v>
      </c>
      <c r="E68" s="68">
        <v>1798</v>
      </c>
      <c r="F68" s="68" t="s">
        <v>613</v>
      </c>
      <c r="G68" s="106" t="s">
        <v>4049</v>
      </c>
      <c r="H68" s="68"/>
      <c r="I68" s="68"/>
      <c r="J68" s="68"/>
      <c r="K68" s="68"/>
      <c r="L68" s="134">
        <v>0</v>
      </c>
      <c r="M68" s="134">
        <v>2800000</v>
      </c>
      <c r="N68" s="134">
        <v>0</v>
      </c>
      <c r="O68" s="134">
        <v>19208000</v>
      </c>
      <c r="P68" s="140">
        <v>19208000</v>
      </c>
      <c r="Q68" s="68"/>
    </row>
    <row r="69" spans="1:17" ht="63.75">
      <c r="A69" s="68" t="s">
        <v>541</v>
      </c>
      <c r="B69" s="68">
        <v>2</v>
      </c>
      <c r="C69" s="69" t="s">
        <v>590</v>
      </c>
      <c r="D69" s="108">
        <v>45058</v>
      </c>
      <c r="E69" s="68">
        <v>1819</v>
      </c>
      <c r="F69" s="68" t="s">
        <v>613</v>
      </c>
      <c r="G69" s="106" t="s">
        <v>4050</v>
      </c>
      <c r="H69" s="68"/>
      <c r="I69" s="68"/>
      <c r="J69" s="68"/>
      <c r="K69" s="68"/>
      <c r="L69" s="134">
        <v>36000</v>
      </c>
      <c r="M69" s="134">
        <v>0</v>
      </c>
      <c r="N69" s="134">
        <v>246960</v>
      </c>
      <c r="O69" s="134">
        <v>0</v>
      </c>
      <c r="P69" s="140">
        <v>246960</v>
      </c>
      <c r="Q69" s="68"/>
    </row>
    <row r="70" spans="1:17" ht="51">
      <c r="A70" s="68">
        <v>291</v>
      </c>
      <c r="B70" s="68">
        <v>1</v>
      </c>
      <c r="C70" s="69" t="s">
        <v>119</v>
      </c>
      <c r="D70" s="108">
        <v>45063</v>
      </c>
      <c r="E70" s="68">
        <v>1860</v>
      </c>
      <c r="F70" s="68" t="s">
        <v>4051</v>
      </c>
      <c r="G70" s="106" t="s">
        <v>4052</v>
      </c>
      <c r="H70" s="68"/>
      <c r="I70" s="68"/>
      <c r="J70" s="68"/>
      <c r="K70" s="68"/>
      <c r="L70" s="134">
        <v>1597469.88</v>
      </c>
      <c r="M70" s="134">
        <v>0</v>
      </c>
      <c r="N70" s="134">
        <v>10958643.376800001</v>
      </c>
      <c r="O70" s="134">
        <v>0</v>
      </c>
      <c r="P70" s="140">
        <v>10958643.376800001</v>
      </c>
      <c r="Q70" s="68"/>
    </row>
    <row r="71" spans="1:17" ht="51">
      <c r="A71" s="68" t="s">
        <v>541</v>
      </c>
      <c r="B71" s="68">
        <v>2</v>
      </c>
      <c r="C71" s="69" t="s">
        <v>590</v>
      </c>
      <c r="D71" s="108">
        <v>45063</v>
      </c>
      <c r="E71" s="68">
        <v>1860</v>
      </c>
      <c r="F71" s="68" t="s">
        <v>613</v>
      </c>
      <c r="G71" s="106" t="s">
        <v>4052</v>
      </c>
      <c r="H71" s="68"/>
      <c r="I71" s="68"/>
      <c r="J71" s="68"/>
      <c r="K71" s="68"/>
      <c r="L71" s="134">
        <v>0</v>
      </c>
      <c r="M71" s="134">
        <v>1597469.88</v>
      </c>
      <c r="N71" s="134">
        <v>0</v>
      </c>
      <c r="O71" s="134">
        <v>10958643.376800001</v>
      </c>
      <c r="P71" s="140">
        <v>10958643.376800001</v>
      </c>
      <c r="Q71" s="68"/>
    </row>
    <row r="72" spans="1:17" ht="51">
      <c r="A72" s="68">
        <v>291</v>
      </c>
      <c r="B72" s="68">
        <v>1</v>
      </c>
      <c r="C72" s="69" t="s">
        <v>119</v>
      </c>
      <c r="D72" s="108">
        <v>45069</v>
      </c>
      <c r="E72" s="68">
        <v>1991</v>
      </c>
      <c r="F72" s="68" t="s">
        <v>4053</v>
      </c>
      <c r="G72" s="106" t="s">
        <v>4054</v>
      </c>
      <c r="H72" s="68"/>
      <c r="I72" s="68"/>
      <c r="J72" s="68"/>
      <c r="K72" s="68"/>
      <c r="L72" s="134">
        <v>900000</v>
      </c>
      <c r="M72" s="134">
        <v>0</v>
      </c>
      <c r="N72" s="134">
        <v>6174000</v>
      </c>
      <c r="O72" s="134">
        <v>0</v>
      </c>
      <c r="P72" s="140">
        <v>6174000</v>
      </c>
      <c r="Q72" s="68"/>
    </row>
    <row r="73" spans="1:17" ht="51">
      <c r="A73" s="68" t="s">
        <v>541</v>
      </c>
      <c r="B73" s="68">
        <v>2</v>
      </c>
      <c r="C73" s="69" t="s">
        <v>590</v>
      </c>
      <c r="D73" s="108">
        <v>45069</v>
      </c>
      <c r="E73" s="68">
        <v>1991</v>
      </c>
      <c r="F73" s="68" t="s">
        <v>613</v>
      </c>
      <c r="G73" s="106" t="s">
        <v>4054</v>
      </c>
      <c r="H73" s="68"/>
      <c r="I73" s="68"/>
      <c r="J73" s="68"/>
      <c r="K73" s="68"/>
      <c r="L73" s="134">
        <v>0</v>
      </c>
      <c r="M73" s="134">
        <v>900000</v>
      </c>
      <c r="N73" s="134">
        <v>0</v>
      </c>
      <c r="O73" s="134">
        <v>6174000</v>
      </c>
      <c r="P73" s="140">
        <v>6174000</v>
      </c>
      <c r="Q73" s="68"/>
    </row>
    <row r="74" spans="1:17" ht="51">
      <c r="A74" s="68" t="s">
        <v>541</v>
      </c>
      <c r="B74" s="68">
        <v>2</v>
      </c>
      <c r="C74" s="69" t="s">
        <v>590</v>
      </c>
      <c r="D74" s="108">
        <v>45070</v>
      </c>
      <c r="E74" s="68">
        <v>2000</v>
      </c>
      <c r="F74" s="68" t="s">
        <v>613</v>
      </c>
      <c r="G74" s="106" t="s">
        <v>4055</v>
      </c>
      <c r="H74" s="68"/>
      <c r="I74" s="68"/>
      <c r="J74" s="68"/>
      <c r="K74" s="68"/>
      <c r="L74" s="134">
        <v>0</v>
      </c>
      <c r="M74" s="134">
        <v>534980</v>
      </c>
      <c r="N74" s="134">
        <v>0</v>
      </c>
      <c r="O74" s="134">
        <v>3669962.8000000003</v>
      </c>
      <c r="P74" s="140">
        <v>3669962.8000000003</v>
      </c>
      <c r="Q74" s="68"/>
    </row>
    <row r="75" spans="1:17" ht="51">
      <c r="A75" s="68">
        <v>291</v>
      </c>
      <c r="B75" s="68">
        <v>1</v>
      </c>
      <c r="C75" s="69" t="s">
        <v>119</v>
      </c>
      <c r="D75" s="108">
        <v>45071</v>
      </c>
      <c r="E75" s="68">
        <v>2014</v>
      </c>
      <c r="F75" s="68" t="s">
        <v>3351</v>
      </c>
      <c r="G75" s="106" t="s">
        <v>4056</v>
      </c>
      <c r="H75" s="68"/>
      <c r="I75" s="68"/>
      <c r="J75" s="68"/>
      <c r="K75" s="68"/>
      <c r="L75" s="134">
        <v>15435.3</v>
      </c>
      <c r="M75" s="134">
        <v>0</v>
      </c>
      <c r="N75" s="134">
        <v>105886.158</v>
      </c>
      <c r="O75" s="134">
        <v>0</v>
      </c>
      <c r="P75" s="140">
        <v>105886.158</v>
      </c>
      <c r="Q75" s="68"/>
    </row>
    <row r="76" spans="1:17" ht="51">
      <c r="A76" s="68" t="s">
        <v>541</v>
      </c>
      <c r="B76" s="68">
        <v>2</v>
      </c>
      <c r="C76" s="69" t="s">
        <v>590</v>
      </c>
      <c r="D76" s="108">
        <v>45071</v>
      </c>
      <c r="E76" s="68">
        <v>2014</v>
      </c>
      <c r="F76" s="68" t="s">
        <v>613</v>
      </c>
      <c r="G76" s="106" t="s">
        <v>4056</v>
      </c>
      <c r="H76" s="68"/>
      <c r="I76" s="68"/>
      <c r="J76" s="68"/>
      <c r="K76" s="68"/>
      <c r="L76" s="134">
        <v>0</v>
      </c>
      <c r="M76" s="134">
        <v>15435.3</v>
      </c>
      <c r="N76" s="134">
        <v>0</v>
      </c>
      <c r="O76" s="134">
        <v>105886.158</v>
      </c>
      <c r="P76" s="140">
        <v>105886.158</v>
      </c>
      <c r="Q76" s="68"/>
    </row>
    <row r="77" spans="1:17" ht="51">
      <c r="A77" s="68">
        <v>389</v>
      </c>
      <c r="B77" s="68">
        <v>1</v>
      </c>
      <c r="C77" s="69" t="s">
        <v>1422</v>
      </c>
      <c r="D77" s="108">
        <v>45072</v>
      </c>
      <c r="E77" s="68">
        <v>2025</v>
      </c>
      <c r="F77" s="68" t="s">
        <v>2624</v>
      </c>
      <c r="G77" s="106" t="s">
        <v>4057</v>
      </c>
      <c r="H77" s="68"/>
      <c r="I77" s="68"/>
      <c r="J77" s="68"/>
      <c r="K77" s="68"/>
      <c r="L77" s="134">
        <v>776000</v>
      </c>
      <c r="M77" s="134">
        <v>0</v>
      </c>
      <c r="N77" s="134">
        <v>5323360</v>
      </c>
      <c r="O77" s="134">
        <v>0</v>
      </c>
      <c r="P77" s="140">
        <v>5323360</v>
      </c>
      <c r="Q77" s="68"/>
    </row>
    <row r="78" spans="1:17" ht="51">
      <c r="A78" s="68" t="s">
        <v>541</v>
      </c>
      <c r="B78" s="68">
        <v>2</v>
      </c>
      <c r="C78" s="69" t="s">
        <v>590</v>
      </c>
      <c r="D78" s="108">
        <v>45072</v>
      </c>
      <c r="E78" s="68">
        <v>2025</v>
      </c>
      <c r="F78" s="68" t="s">
        <v>613</v>
      </c>
      <c r="G78" s="106" t="s">
        <v>4057</v>
      </c>
      <c r="H78" s="68"/>
      <c r="I78" s="68"/>
      <c r="J78" s="68"/>
      <c r="K78" s="68"/>
      <c r="L78" s="134">
        <v>0</v>
      </c>
      <c r="M78" s="134">
        <v>776000</v>
      </c>
      <c r="N78" s="134">
        <v>0</v>
      </c>
      <c r="O78" s="134">
        <v>5323360</v>
      </c>
      <c r="P78" s="140">
        <v>5323360</v>
      </c>
      <c r="Q78" s="68"/>
    </row>
    <row r="79" spans="1:17" ht="51">
      <c r="A79" s="68">
        <v>291</v>
      </c>
      <c r="B79" s="68">
        <v>1</v>
      </c>
      <c r="C79" s="69" t="s">
        <v>119</v>
      </c>
      <c r="D79" s="108">
        <v>45077</v>
      </c>
      <c r="E79" s="68">
        <v>2138</v>
      </c>
      <c r="F79" s="68" t="s">
        <v>3349</v>
      </c>
      <c r="G79" s="106" t="s">
        <v>4059</v>
      </c>
      <c r="H79" s="68"/>
      <c r="I79" s="68"/>
      <c r="J79" s="68"/>
      <c r="K79" s="68"/>
      <c r="L79" s="134">
        <v>350000</v>
      </c>
      <c r="M79" s="134">
        <v>0</v>
      </c>
      <c r="N79" s="134">
        <v>2401000</v>
      </c>
      <c r="O79" s="134">
        <v>0</v>
      </c>
      <c r="P79" s="140">
        <v>2401000</v>
      </c>
      <c r="Q79" s="68"/>
    </row>
    <row r="80" spans="1:17" ht="51">
      <c r="A80" s="68">
        <v>291</v>
      </c>
      <c r="B80" s="68">
        <v>8</v>
      </c>
      <c r="C80" s="69" t="s">
        <v>119</v>
      </c>
      <c r="D80" s="108">
        <v>45077</v>
      </c>
      <c r="E80" s="68">
        <v>2139</v>
      </c>
      <c r="F80" s="68" t="s">
        <v>3317</v>
      </c>
      <c r="G80" s="106" t="s">
        <v>4060</v>
      </c>
      <c r="H80" s="68"/>
      <c r="I80" s="68"/>
      <c r="J80" s="68"/>
      <c r="K80" s="68"/>
      <c r="L80" s="134">
        <v>1800000</v>
      </c>
      <c r="M80" s="134">
        <v>0</v>
      </c>
      <c r="N80" s="134">
        <v>12348000</v>
      </c>
      <c r="O80" s="134">
        <v>0</v>
      </c>
      <c r="P80" s="140">
        <v>12348000</v>
      </c>
      <c r="Q80" s="68"/>
    </row>
    <row r="81" spans="1:17" ht="51">
      <c r="A81" s="68">
        <v>291</v>
      </c>
      <c r="B81" s="68">
        <v>1</v>
      </c>
      <c r="C81" s="69" t="s">
        <v>119</v>
      </c>
      <c r="D81" s="108">
        <v>45077</v>
      </c>
      <c r="E81" s="68">
        <v>2140</v>
      </c>
      <c r="F81" s="68" t="s">
        <v>3351</v>
      </c>
      <c r="G81" s="106" t="s">
        <v>4061</v>
      </c>
      <c r="H81" s="68"/>
      <c r="I81" s="68"/>
      <c r="J81" s="68"/>
      <c r="K81" s="68"/>
      <c r="L81" s="134">
        <v>800000</v>
      </c>
      <c r="M81" s="134">
        <v>0</v>
      </c>
      <c r="N81" s="134">
        <v>5488000</v>
      </c>
      <c r="O81" s="134">
        <v>0</v>
      </c>
      <c r="P81" s="140">
        <v>5488000</v>
      </c>
      <c r="Q81" s="68"/>
    </row>
    <row r="82" spans="1:17" ht="51">
      <c r="A82" s="68">
        <v>383</v>
      </c>
      <c r="B82" s="68">
        <v>1</v>
      </c>
      <c r="C82" s="69" t="s">
        <v>1246</v>
      </c>
      <c r="D82" s="108">
        <v>45077</v>
      </c>
      <c r="E82" s="68">
        <v>2144</v>
      </c>
      <c r="F82" s="68" t="s">
        <v>3346</v>
      </c>
      <c r="G82" s="106" t="s">
        <v>4062</v>
      </c>
      <c r="H82" s="68"/>
      <c r="I82" s="68"/>
      <c r="J82" s="68"/>
      <c r="K82" s="68"/>
      <c r="L82" s="134">
        <v>56808.34</v>
      </c>
      <c r="M82" s="134">
        <v>0</v>
      </c>
      <c r="N82" s="134">
        <v>389705.21240000002</v>
      </c>
      <c r="O82" s="134">
        <v>0</v>
      </c>
      <c r="P82" s="140">
        <v>389705.21240000002</v>
      </c>
      <c r="Q82" s="68"/>
    </row>
    <row r="83" spans="1:17" ht="51">
      <c r="A83" s="68" t="s">
        <v>541</v>
      </c>
      <c r="B83" s="68">
        <v>2</v>
      </c>
      <c r="C83" s="69" t="s">
        <v>590</v>
      </c>
      <c r="D83" s="108">
        <v>45077</v>
      </c>
      <c r="E83" s="68">
        <v>2140</v>
      </c>
      <c r="F83" s="68" t="s">
        <v>613</v>
      </c>
      <c r="G83" s="106" t="s">
        <v>4061</v>
      </c>
      <c r="H83" s="68"/>
      <c r="I83" s="68"/>
      <c r="J83" s="68"/>
      <c r="K83" s="68"/>
      <c r="L83" s="134">
        <v>0</v>
      </c>
      <c r="M83" s="134">
        <v>800000</v>
      </c>
      <c r="N83" s="134">
        <v>0</v>
      </c>
      <c r="O83" s="134">
        <v>5488000</v>
      </c>
      <c r="P83" s="140">
        <v>5488000</v>
      </c>
      <c r="Q83" s="68"/>
    </row>
    <row r="84" spans="1:17" ht="63.75">
      <c r="A84" s="68">
        <v>117</v>
      </c>
      <c r="B84" s="68">
        <v>1</v>
      </c>
      <c r="C84" s="69" t="s">
        <v>54</v>
      </c>
      <c r="D84" s="108">
        <v>45082</v>
      </c>
      <c r="E84" s="68">
        <v>2207</v>
      </c>
      <c r="F84" s="68" t="s">
        <v>3319</v>
      </c>
      <c r="G84" s="106" t="s">
        <v>6265</v>
      </c>
      <c r="H84" s="68"/>
      <c r="I84" s="68"/>
      <c r="J84" s="68"/>
      <c r="K84" s="68"/>
      <c r="L84" s="134">
        <v>78574.720000000001</v>
      </c>
      <c r="M84" s="134">
        <v>0</v>
      </c>
      <c r="N84" s="134">
        <v>539022.57920000004</v>
      </c>
      <c r="O84" s="134">
        <v>0</v>
      </c>
      <c r="P84" s="140">
        <v>539022.57920000004</v>
      </c>
      <c r="Q84" s="68"/>
    </row>
    <row r="85" spans="1:17" ht="51">
      <c r="A85" s="68">
        <v>291</v>
      </c>
      <c r="B85" s="68">
        <v>1</v>
      </c>
      <c r="C85" s="69" t="s">
        <v>119</v>
      </c>
      <c r="D85" s="108">
        <v>45082</v>
      </c>
      <c r="E85" s="68">
        <v>2211</v>
      </c>
      <c r="F85" s="68" t="s">
        <v>3361</v>
      </c>
      <c r="G85" s="106" t="s">
        <v>6266</v>
      </c>
      <c r="H85" s="68"/>
      <c r="I85" s="68"/>
      <c r="J85" s="68"/>
      <c r="K85" s="68"/>
      <c r="L85" s="134">
        <v>600000</v>
      </c>
      <c r="M85" s="134">
        <v>0</v>
      </c>
      <c r="N85" s="134">
        <v>4116000</v>
      </c>
      <c r="O85" s="134">
        <v>0</v>
      </c>
      <c r="P85" s="140">
        <v>4116000</v>
      </c>
      <c r="Q85" s="68"/>
    </row>
    <row r="86" spans="1:17" ht="51">
      <c r="A86" s="68">
        <v>291</v>
      </c>
      <c r="B86" s="68">
        <v>1</v>
      </c>
      <c r="C86" s="69" t="s">
        <v>119</v>
      </c>
      <c r="D86" s="108">
        <v>45082</v>
      </c>
      <c r="E86" s="68">
        <v>2213</v>
      </c>
      <c r="F86" s="68" t="s">
        <v>4036</v>
      </c>
      <c r="G86" s="106" t="s">
        <v>6267</v>
      </c>
      <c r="H86" s="68"/>
      <c r="I86" s="68"/>
      <c r="J86" s="68"/>
      <c r="K86" s="68"/>
      <c r="L86" s="134">
        <v>1000000</v>
      </c>
      <c r="M86" s="134">
        <v>0</v>
      </c>
      <c r="N86" s="134">
        <v>6860000</v>
      </c>
      <c r="O86" s="134">
        <v>0</v>
      </c>
      <c r="P86" s="140">
        <v>6860000</v>
      </c>
      <c r="Q86" s="68"/>
    </row>
    <row r="87" spans="1:17" ht="63.75">
      <c r="A87" s="68" t="s">
        <v>541</v>
      </c>
      <c r="B87" s="68">
        <v>2</v>
      </c>
      <c r="C87" s="69" t="s">
        <v>590</v>
      </c>
      <c r="D87" s="108">
        <v>45082</v>
      </c>
      <c r="E87" s="68">
        <v>2207</v>
      </c>
      <c r="F87" s="68" t="s">
        <v>613</v>
      </c>
      <c r="G87" s="106" t="s">
        <v>6265</v>
      </c>
      <c r="H87" s="68"/>
      <c r="I87" s="68"/>
      <c r="J87" s="68"/>
      <c r="K87" s="68"/>
      <c r="L87" s="134">
        <v>0</v>
      </c>
      <c r="M87" s="134">
        <v>78574.720000000001</v>
      </c>
      <c r="N87" s="134">
        <v>0</v>
      </c>
      <c r="O87" s="134">
        <v>539022.57920000004</v>
      </c>
      <c r="P87" s="140">
        <v>539022.57920000004</v>
      </c>
      <c r="Q87" s="68"/>
    </row>
    <row r="88" spans="1:17" ht="51">
      <c r="A88" s="68" t="s">
        <v>541</v>
      </c>
      <c r="B88" s="68">
        <v>2</v>
      </c>
      <c r="C88" s="69" t="s">
        <v>590</v>
      </c>
      <c r="D88" s="108">
        <v>45082</v>
      </c>
      <c r="E88" s="68">
        <v>2211</v>
      </c>
      <c r="F88" s="68" t="s">
        <v>613</v>
      </c>
      <c r="G88" s="106" t="s">
        <v>6266</v>
      </c>
      <c r="H88" s="68"/>
      <c r="I88" s="68"/>
      <c r="J88" s="68"/>
      <c r="K88" s="68"/>
      <c r="L88" s="134">
        <v>0</v>
      </c>
      <c r="M88" s="134">
        <v>600000</v>
      </c>
      <c r="N88" s="134">
        <v>0</v>
      </c>
      <c r="O88" s="134">
        <v>4116000</v>
      </c>
      <c r="P88" s="140">
        <v>4116000</v>
      </c>
      <c r="Q88" s="68"/>
    </row>
    <row r="89" spans="1:17" ht="51">
      <c r="A89" s="68" t="s">
        <v>541</v>
      </c>
      <c r="B89" s="68">
        <v>2</v>
      </c>
      <c r="C89" s="69" t="s">
        <v>590</v>
      </c>
      <c r="D89" s="108">
        <v>45082</v>
      </c>
      <c r="E89" s="68">
        <v>2213</v>
      </c>
      <c r="F89" s="68" t="s">
        <v>613</v>
      </c>
      <c r="G89" s="106" t="s">
        <v>6267</v>
      </c>
      <c r="H89" s="68"/>
      <c r="I89" s="68"/>
      <c r="J89" s="68"/>
      <c r="K89" s="68"/>
      <c r="L89" s="134">
        <v>0</v>
      </c>
      <c r="M89" s="134">
        <v>1000000</v>
      </c>
      <c r="N89" s="134">
        <v>0</v>
      </c>
      <c r="O89" s="134">
        <v>6860000</v>
      </c>
      <c r="P89" s="140">
        <v>6860000</v>
      </c>
      <c r="Q89" s="68"/>
    </row>
    <row r="90" spans="1:17" ht="63.75">
      <c r="A90" s="68">
        <v>46</v>
      </c>
      <c r="B90" s="68">
        <v>5</v>
      </c>
      <c r="C90" s="69" t="s">
        <v>1379</v>
      </c>
      <c r="D90" s="108">
        <v>45082</v>
      </c>
      <c r="E90" s="68">
        <v>2209</v>
      </c>
      <c r="F90" s="68" t="s">
        <v>6197</v>
      </c>
      <c r="G90" s="106" t="s">
        <v>6268</v>
      </c>
      <c r="H90" s="68"/>
      <c r="I90" s="68"/>
      <c r="J90" s="68"/>
      <c r="K90" s="68"/>
      <c r="L90" s="134">
        <v>800000</v>
      </c>
      <c r="M90" s="134">
        <v>0</v>
      </c>
      <c r="N90" s="134">
        <v>5488000</v>
      </c>
      <c r="O90" s="134">
        <v>0</v>
      </c>
      <c r="P90" s="140">
        <v>5488000</v>
      </c>
      <c r="Q90" s="68"/>
    </row>
    <row r="91" spans="1:17" ht="63.75">
      <c r="A91" s="68">
        <v>86</v>
      </c>
      <c r="B91" s="68">
        <v>4</v>
      </c>
      <c r="C91" s="69" t="s">
        <v>50</v>
      </c>
      <c r="D91" s="108">
        <v>45082</v>
      </c>
      <c r="E91" s="68">
        <v>2218</v>
      </c>
      <c r="F91" s="68" t="s">
        <v>6198</v>
      </c>
      <c r="G91" s="106" t="s">
        <v>6269</v>
      </c>
      <c r="H91" s="68"/>
      <c r="I91" s="68"/>
      <c r="J91" s="68"/>
      <c r="K91" s="68"/>
      <c r="L91" s="134">
        <v>3371785.71</v>
      </c>
      <c r="M91" s="134">
        <v>0</v>
      </c>
      <c r="N91" s="134">
        <v>23130449.970600002</v>
      </c>
      <c r="O91" s="134">
        <v>0</v>
      </c>
      <c r="P91" s="140">
        <v>23130449.970600002</v>
      </c>
      <c r="Q91" s="68"/>
    </row>
    <row r="92" spans="1:17" ht="63.75">
      <c r="A92" s="68" t="s">
        <v>541</v>
      </c>
      <c r="B92" s="68">
        <v>2</v>
      </c>
      <c r="C92" s="69" t="s">
        <v>590</v>
      </c>
      <c r="D92" s="108">
        <v>45082</v>
      </c>
      <c r="E92" s="68">
        <v>2209</v>
      </c>
      <c r="F92" s="68" t="s">
        <v>613</v>
      </c>
      <c r="G92" s="106" t="s">
        <v>6268</v>
      </c>
      <c r="H92" s="68"/>
      <c r="I92" s="68"/>
      <c r="J92" s="68"/>
      <c r="K92" s="68"/>
      <c r="L92" s="134">
        <v>0</v>
      </c>
      <c r="M92" s="134">
        <v>800000</v>
      </c>
      <c r="N92" s="134">
        <v>0</v>
      </c>
      <c r="O92" s="134">
        <v>5488000</v>
      </c>
      <c r="P92" s="140">
        <v>5488000</v>
      </c>
      <c r="Q92" s="68"/>
    </row>
    <row r="93" spans="1:17" ht="63.75">
      <c r="A93" s="68" t="s">
        <v>541</v>
      </c>
      <c r="B93" s="68">
        <v>2</v>
      </c>
      <c r="C93" s="69" t="s">
        <v>590</v>
      </c>
      <c r="D93" s="108">
        <v>45082</v>
      </c>
      <c r="E93" s="68">
        <v>2218</v>
      </c>
      <c r="F93" s="68" t="s">
        <v>613</v>
      </c>
      <c r="G93" s="106" t="s">
        <v>6269</v>
      </c>
      <c r="H93" s="68"/>
      <c r="I93" s="68"/>
      <c r="J93" s="68"/>
      <c r="K93" s="68"/>
      <c r="L93" s="134">
        <v>0</v>
      </c>
      <c r="M93" s="134">
        <v>3371785.71</v>
      </c>
      <c r="N93" s="134">
        <v>0</v>
      </c>
      <c r="O93" s="134">
        <v>23130449.970600002</v>
      </c>
      <c r="P93" s="140">
        <v>23130449.970600002</v>
      </c>
      <c r="Q93" s="68"/>
    </row>
    <row r="94" spans="1:17" ht="63.75">
      <c r="A94" s="68">
        <v>389</v>
      </c>
      <c r="B94" s="68">
        <v>1</v>
      </c>
      <c r="C94" s="69" t="s">
        <v>1422</v>
      </c>
      <c r="D94" s="108">
        <v>45083</v>
      </c>
      <c r="E94" s="68">
        <v>2231</v>
      </c>
      <c r="F94" s="68" t="s">
        <v>2624</v>
      </c>
      <c r="G94" s="106" t="s">
        <v>6270</v>
      </c>
      <c r="H94" s="68"/>
      <c r="I94" s="68"/>
      <c r="J94" s="68"/>
      <c r="K94" s="68"/>
      <c r="L94" s="134">
        <v>1022117.33</v>
      </c>
      <c r="M94" s="134">
        <v>0</v>
      </c>
      <c r="N94" s="134">
        <v>7011724.8838</v>
      </c>
      <c r="O94" s="134">
        <v>0</v>
      </c>
      <c r="P94" s="140">
        <v>7011724.8838</v>
      </c>
      <c r="Q94" s="68"/>
    </row>
    <row r="95" spans="1:17" ht="63.75">
      <c r="A95" s="68" t="s">
        <v>541</v>
      </c>
      <c r="B95" s="68">
        <v>2</v>
      </c>
      <c r="C95" s="69" t="s">
        <v>590</v>
      </c>
      <c r="D95" s="108">
        <v>45083</v>
      </c>
      <c r="E95" s="68">
        <v>2231</v>
      </c>
      <c r="F95" s="68" t="s">
        <v>613</v>
      </c>
      <c r="G95" s="106" t="s">
        <v>6270</v>
      </c>
      <c r="H95" s="68"/>
      <c r="I95" s="68"/>
      <c r="J95" s="68"/>
      <c r="K95" s="68"/>
      <c r="L95" s="134">
        <v>0</v>
      </c>
      <c r="M95" s="134">
        <v>1022117.33</v>
      </c>
      <c r="N95" s="134">
        <v>0</v>
      </c>
      <c r="O95" s="134">
        <v>7011724.8838</v>
      </c>
      <c r="P95" s="140">
        <v>7011724.8838</v>
      </c>
      <c r="Q95" s="68"/>
    </row>
    <row r="96" spans="1:17" ht="51">
      <c r="A96" s="68">
        <v>597</v>
      </c>
      <c r="B96" s="68">
        <v>1</v>
      </c>
      <c r="C96" s="69" t="s">
        <v>677</v>
      </c>
      <c r="D96" s="108">
        <v>45086</v>
      </c>
      <c r="E96" s="68">
        <v>2254</v>
      </c>
      <c r="F96" s="68" t="s">
        <v>6201</v>
      </c>
      <c r="G96" s="106" t="s">
        <v>6271</v>
      </c>
      <c r="H96" s="68"/>
      <c r="I96" s="68"/>
      <c r="J96" s="68"/>
      <c r="K96" s="68"/>
      <c r="L96" s="134">
        <v>9895191.5399999991</v>
      </c>
      <c r="M96" s="134">
        <v>0</v>
      </c>
      <c r="N96" s="134">
        <v>67881013.964399993</v>
      </c>
      <c r="O96" s="134">
        <v>0</v>
      </c>
      <c r="P96" s="140">
        <v>67881013.964399993</v>
      </c>
      <c r="Q96" s="68"/>
    </row>
    <row r="97" spans="1:17" ht="51">
      <c r="A97" s="68">
        <v>291</v>
      </c>
      <c r="B97" s="68">
        <v>1</v>
      </c>
      <c r="C97" s="69" t="s">
        <v>119</v>
      </c>
      <c r="D97" s="108">
        <v>45089</v>
      </c>
      <c r="E97" s="68">
        <v>2319</v>
      </c>
      <c r="F97" s="68" t="s">
        <v>3349</v>
      </c>
      <c r="G97" s="106" t="s">
        <v>6272</v>
      </c>
      <c r="H97" s="68"/>
      <c r="I97" s="68"/>
      <c r="J97" s="68"/>
      <c r="K97" s="68"/>
      <c r="L97" s="134">
        <v>450000</v>
      </c>
      <c r="M97" s="134">
        <v>0</v>
      </c>
      <c r="N97" s="134">
        <v>3087000</v>
      </c>
      <c r="O97" s="134">
        <v>0</v>
      </c>
      <c r="P97" s="140">
        <v>3087000</v>
      </c>
      <c r="Q97" s="68"/>
    </row>
    <row r="98" spans="1:17" ht="51">
      <c r="A98" s="68">
        <v>291</v>
      </c>
      <c r="B98" s="68">
        <v>1</v>
      </c>
      <c r="C98" s="69" t="s">
        <v>119</v>
      </c>
      <c r="D98" s="108">
        <v>45089</v>
      </c>
      <c r="E98" s="68">
        <v>2320</v>
      </c>
      <c r="F98" s="68" t="s">
        <v>4053</v>
      </c>
      <c r="G98" s="106" t="s">
        <v>6273</v>
      </c>
      <c r="H98" s="68"/>
      <c r="I98" s="68"/>
      <c r="J98" s="68"/>
      <c r="K98" s="68"/>
      <c r="L98" s="134">
        <v>1540000</v>
      </c>
      <c r="M98" s="134">
        <v>0</v>
      </c>
      <c r="N98" s="134">
        <v>10564400</v>
      </c>
      <c r="O98" s="134">
        <v>0</v>
      </c>
      <c r="P98" s="140">
        <v>10564400</v>
      </c>
      <c r="Q98" s="68"/>
    </row>
    <row r="99" spans="1:17" ht="51">
      <c r="A99" s="68">
        <v>78</v>
      </c>
      <c r="B99" s="68">
        <v>1</v>
      </c>
      <c r="C99" s="69" t="s">
        <v>1380</v>
      </c>
      <c r="D99" s="108">
        <v>45089</v>
      </c>
      <c r="E99" s="68">
        <v>2323</v>
      </c>
      <c r="F99" s="68" t="s">
        <v>6274</v>
      </c>
      <c r="G99" s="106" t="s">
        <v>6275</v>
      </c>
      <c r="H99" s="68"/>
      <c r="I99" s="68"/>
      <c r="J99" s="68"/>
      <c r="K99" s="68"/>
      <c r="L99" s="134">
        <v>500489.13</v>
      </c>
      <c r="M99" s="134">
        <v>0</v>
      </c>
      <c r="N99" s="134">
        <v>3433355.4318000004</v>
      </c>
      <c r="O99" s="134">
        <v>0</v>
      </c>
      <c r="P99" s="140">
        <v>3433355.4318000004</v>
      </c>
      <c r="Q99" s="68"/>
    </row>
    <row r="100" spans="1:17" ht="51">
      <c r="A100" s="68">
        <v>86</v>
      </c>
      <c r="B100" s="68">
        <v>10</v>
      </c>
      <c r="C100" s="69" t="s">
        <v>50</v>
      </c>
      <c r="D100" s="108">
        <v>45089</v>
      </c>
      <c r="E100" s="68">
        <v>2325</v>
      </c>
      <c r="F100" s="68" t="s">
        <v>6207</v>
      </c>
      <c r="G100" s="106" t="s">
        <v>6276</v>
      </c>
      <c r="H100" s="68"/>
      <c r="I100" s="68"/>
      <c r="J100" s="68"/>
      <c r="K100" s="68"/>
      <c r="L100" s="134">
        <v>198984.66</v>
      </c>
      <c r="M100" s="134">
        <v>0</v>
      </c>
      <c r="N100" s="134">
        <v>1365034.7676000001</v>
      </c>
      <c r="O100" s="134">
        <v>0</v>
      </c>
      <c r="P100" s="140">
        <v>1365034.7676000001</v>
      </c>
      <c r="Q100" s="68"/>
    </row>
    <row r="101" spans="1:17" ht="63.75">
      <c r="A101" s="68">
        <v>86</v>
      </c>
      <c r="B101" s="68">
        <v>5</v>
      </c>
      <c r="C101" s="69" t="s">
        <v>50</v>
      </c>
      <c r="D101" s="108">
        <v>45089</v>
      </c>
      <c r="E101" s="68">
        <v>2328</v>
      </c>
      <c r="F101" s="68" t="s">
        <v>6209</v>
      </c>
      <c r="G101" s="106" t="s">
        <v>6277</v>
      </c>
      <c r="H101" s="68"/>
      <c r="I101" s="68"/>
      <c r="J101" s="68"/>
      <c r="K101" s="68"/>
      <c r="L101" s="134">
        <v>4000000</v>
      </c>
      <c r="M101" s="134">
        <v>0</v>
      </c>
      <c r="N101" s="134">
        <v>27440000</v>
      </c>
      <c r="O101" s="134">
        <v>0</v>
      </c>
      <c r="P101" s="140">
        <v>27440000</v>
      </c>
      <c r="Q101" s="68"/>
    </row>
    <row r="102" spans="1:17" ht="51">
      <c r="A102" s="68" t="s">
        <v>541</v>
      </c>
      <c r="B102" s="68">
        <v>2</v>
      </c>
      <c r="C102" s="69" t="s">
        <v>590</v>
      </c>
      <c r="D102" s="108">
        <v>45089</v>
      </c>
      <c r="E102" s="68">
        <v>2323</v>
      </c>
      <c r="F102" s="68" t="s">
        <v>613</v>
      </c>
      <c r="G102" s="106" t="s">
        <v>6275</v>
      </c>
      <c r="H102" s="68"/>
      <c r="I102" s="68"/>
      <c r="J102" s="68"/>
      <c r="K102" s="68"/>
      <c r="L102" s="134">
        <v>0</v>
      </c>
      <c r="M102" s="134">
        <v>500489.13</v>
      </c>
      <c r="N102" s="134">
        <v>0</v>
      </c>
      <c r="O102" s="134">
        <v>3433355.4318000004</v>
      </c>
      <c r="P102" s="140">
        <v>3433355.4318000004</v>
      </c>
      <c r="Q102" s="68"/>
    </row>
    <row r="103" spans="1:17" ht="51">
      <c r="A103" s="68" t="s">
        <v>541</v>
      </c>
      <c r="B103" s="68">
        <v>2</v>
      </c>
      <c r="C103" s="69" t="s">
        <v>590</v>
      </c>
      <c r="D103" s="108">
        <v>45089</v>
      </c>
      <c r="E103" s="68">
        <v>2325</v>
      </c>
      <c r="F103" s="68" t="s">
        <v>613</v>
      </c>
      <c r="G103" s="106" t="s">
        <v>6276</v>
      </c>
      <c r="H103" s="68"/>
      <c r="I103" s="68"/>
      <c r="J103" s="68"/>
      <c r="K103" s="68"/>
      <c r="L103" s="134">
        <v>0</v>
      </c>
      <c r="M103" s="134">
        <v>198984.66</v>
      </c>
      <c r="N103" s="134">
        <v>0</v>
      </c>
      <c r="O103" s="134">
        <v>1365034.7676000001</v>
      </c>
      <c r="P103" s="140">
        <v>1365034.7676000001</v>
      </c>
      <c r="Q103" s="68"/>
    </row>
    <row r="104" spans="1:17" ht="63.75">
      <c r="A104" s="68" t="s">
        <v>541</v>
      </c>
      <c r="B104" s="68">
        <v>2</v>
      </c>
      <c r="C104" s="69" t="s">
        <v>590</v>
      </c>
      <c r="D104" s="108">
        <v>45089</v>
      </c>
      <c r="E104" s="68">
        <v>2328</v>
      </c>
      <c r="F104" s="68" t="s">
        <v>613</v>
      </c>
      <c r="G104" s="106" t="s">
        <v>6277</v>
      </c>
      <c r="H104" s="68"/>
      <c r="I104" s="68"/>
      <c r="J104" s="68"/>
      <c r="K104" s="68"/>
      <c r="L104" s="134">
        <v>0</v>
      </c>
      <c r="M104" s="134">
        <v>4000000</v>
      </c>
      <c r="N104" s="134">
        <v>0</v>
      </c>
      <c r="O104" s="134">
        <v>27440000</v>
      </c>
      <c r="P104" s="140">
        <v>27440000</v>
      </c>
      <c r="Q104" s="68"/>
    </row>
    <row r="105" spans="1:17" ht="63.75">
      <c r="A105" s="68">
        <v>117</v>
      </c>
      <c r="B105" s="68">
        <v>1</v>
      </c>
      <c r="C105" s="69" t="s">
        <v>54</v>
      </c>
      <c r="D105" s="108">
        <v>45090</v>
      </c>
      <c r="E105" s="68">
        <v>2355</v>
      </c>
      <c r="F105" s="68" t="s">
        <v>3319</v>
      </c>
      <c r="G105" s="106" t="s">
        <v>6278</v>
      </c>
      <c r="H105" s="68"/>
      <c r="I105" s="68"/>
      <c r="J105" s="68"/>
      <c r="K105" s="68"/>
      <c r="L105" s="134">
        <v>80506.600000000006</v>
      </c>
      <c r="M105" s="134">
        <v>0</v>
      </c>
      <c r="N105" s="134">
        <v>552275.27600000007</v>
      </c>
      <c r="O105" s="134">
        <v>0</v>
      </c>
      <c r="P105" s="140">
        <v>552275.27600000007</v>
      </c>
      <c r="Q105" s="68"/>
    </row>
    <row r="106" spans="1:17" ht="51">
      <c r="A106" s="68">
        <v>47</v>
      </c>
      <c r="B106" s="68">
        <v>29</v>
      </c>
      <c r="C106" s="69" t="s">
        <v>45</v>
      </c>
      <c r="D106" s="108">
        <v>45090</v>
      </c>
      <c r="E106" s="68">
        <v>2357</v>
      </c>
      <c r="F106" s="68" t="s">
        <v>6215</v>
      </c>
      <c r="G106" s="106" t="s">
        <v>6279</v>
      </c>
      <c r="H106" s="68"/>
      <c r="I106" s="68"/>
      <c r="J106" s="68"/>
      <c r="K106" s="68"/>
      <c r="L106" s="134">
        <v>1775185.55</v>
      </c>
      <c r="M106" s="134">
        <v>0</v>
      </c>
      <c r="N106" s="134">
        <v>12177772.873000002</v>
      </c>
      <c r="O106" s="134">
        <v>0</v>
      </c>
      <c r="P106" s="140">
        <v>12177772.873000002</v>
      </c>
      <c r="Q106" s="68"/>
    </row>
    <row r="107" spans="1:17" ht="51">
      <c r="A107" s="68" t="s">
        <v>541</v>
      </c>
      <c r="B107" s="68">
        <v>2</v>
      </c>
      <c r="C107" s="69" t="s">
        <v>590</v>
      </c>
      <c r="D107" s="108">
        <v>45090</v>
      </c>
      <c r="E107" s="68">
        <v>2357</v>
      </c>
      <c r="F107" s="68" t="s">
        <v>613</v>
      </c>
      <c r="G107" s="106" t="s">
        <v>6279</v>
      </c>
      <c r="H107" s="68"/>
      <c r="I107" s="68"/>
      <c r="J107" s="68"/>
      <c r="K107" s="68"/>
      <c r="L107" s="134">
        <v>0</v>
      </c>
      <c r="M107" s="134">
        <v>1775185.55</v>
      </c>
      <c r="N107" s="134">
        <v>0</v>
      </c>
      <c r="O107" s="134">
        <v>12177772.873000002</v>
      </c>
      <c r="P107" s="140">
        <v>12177772.873000002</v>
      </c>
      <c r="Q107" s="68"/>
    </row>
    <row r="108" spans="1:17" ht="63.75">
      <c r="A108" s="68">
        <v>291</v>
      </c>
      <c r="B108" s="68">
        <v>1</v>
      </c>
      <c r="C108" s="69" t="s">
        <v>119</v>
      </c>
      <c r="D108" s="108">
        <v>45096</v>
      </c>
      <c r="E108" s="68">
        <v>2434</v>
      </c>
      <c r="F108" s="68" t="s">
        <v>3351</v>
      </c>
      <c r="G108" s="106" t="s">
        <v>6280</v>
      </c>
      <c r="H108" s="68"/>
      <c r="I108" s="68"/>
      <c r="J108" s="68"/>
      <c r="K108" s="68"/>
      <c r="L108" s="134">
        <v>800000</v>
      </c>
      <c r="M108" s="134">
        <v>0</v>
      </c>
      <c r="N108" s="134">
        <v>5488000</v>
      </c>
      <c r="O108" s="134">
        <v>0</v>
      </c>
      <c r="P108" s="140">
        <v>5488000</v>
      </c>
      <c r="Q108" s="68"/>
    </row>
    <row r="109" spans="1:17" ht="63.75">
      <c r="A109" s="68" t="s">
        <v>541</v>
      </c>
      <c r="B109" s="68">
        <v>2</v>
      </c>
      <c r="C109" s="69" t="s">
        <v>590</v>
      </c>
      <c r="D109" s="108">
        <v>45096</v>
      </c>
      <c r="E109" s="68">
        <v>2434</v>
      </c>
      <c r="F109" s="68" t="s">
        <v>613</v>
      </c>
      <c r="G109" s="106" t="s">
        <v>6280</v>
      </c>
      <c r="H109" s="68"/>
      <c r="I109" s="68"/>
      <c r="J109" s="68"/>
      <c r="K109" s="68"/>
      <c r="L109" s="134">
        <v>0</v>
      </c>
      <c r="M109" s="134">
        <v>800000</v>
      </c>
      <c r="N109" s="134">
        <v>0</v>
      </c>
      <c r="O109" s="134">
        <v>5488000</v>
      </c>
      <c r="P109" s="140">
        <v>5488000</v>
      </c>
      <c r="Q109" s="68"/>
    </row>
    <row r="110" spans="1:17" ht="51">
      <c r="A110" s="68">
        <v>41</v>
      </c>
      <c r="B110" s="68">
        <v>9</v>
      </c>
      <c r="C110" s="69" t="s">
        <v>44</v>
      </c>
      <c r="D110" s="108">
        <v>45096</v>
      </c>
      <c r="E110" s="68">
        <v>2438</v>
      </c>
      <c r="F110" s="68" t="s">
        <v>6224</v>
      </c>
      <c r="G110" s="106" t="s">
        <v>6281</v>
      </c>
      <c r="H110" s="68"/>
      <c r="I110" s="68"/>
      <c r="J110" s="68"/>
      <c r="K110" s="68"/>
      <c r="L110" s="134">
        <v>561705.05000000005</v>
      </c>
      <c r="M110" s="134">
        <v>0</v>
      </c>
      <c r="N110" s="134">
        <v>3853296.6430000006</v>
      </c>
      <c r="O110" s="134">
        <v>0</v>
      </c>
      <c r="P110" s="140">
        <v>3853296.6430000006</v>
      </c>
      <c r="Q110" s="68"/>
    </row>
    <row r="111" spans="1:17" ht="51">
      <c r="A111" s="68" t="s">
        <v>541</v>
      </c>
      <c r="B111" s="68">
        <v>2</v>
      </c>
      <c r="C111" s="69" t="s">
        <v>590</v>
      </c>
      <c r="D111" s="108">
        <v>45096</v>
      </c>
      <c r="E111" s="68">
        <v>2438</v>
      </c>
      <c r="F111" s="68" t="s">
        <v>613</v>
      </c>
      <c r="G111" s="106" t="s">
        <v>6281</v>
      </c>
      <c r="H111" s="68"/>
      <c r="I111" s="68"/>
      <c r="J111" s="68"/>
      <c r="K111" s="68"/>
      <c r="L111" s="134">
        <v>0</v>
      </c>
      <c r="M111" s="134">
        <v>561705.05000000005</v>
      </c>
      <c r="N111" s="134">
        <v>0</v>
      </c>
      <c r="O111" s="134">
        <v>3853296.6430000006</v>
      </c>
      <c r="P111" s="140">
        <v>3853296.6430000006</v>
      </c>
      <c r="Q111" s="68"/>
    </row>
    <row r="112" spans="1:17" ht="51">
      <c r="A112" s="68">
        <v>212</v>
      </c>
      <c r="B112" s="68">
        <v>1</v>
      </c>
      <c r="C112" s="69" t="s">
        <v>90</v>
      </c>
      <c r="D112" s="108">
        <v>45097</v>
      </c>
      <c r="E112" s="68">
        <v>2464</v>
      </c>
      <c r="F112" s="68" t="s">
        <v>3355</v>
      </c>
      <c r="G112" s="106" t="s">
        <v>6282</v>
      </c>
      <c r="H112" s="68"/>
      <c r="I112" s="68"/>
      <c r="J112" s="68"/>
      <c r="K112" s="68"/>
      <c r="L112" s="134">
        <v>2798820</v>
      </c>
      <c r="M112" s="134">
        <v>0</v>
      </c>
      <c r="N112" s="134">
        <v>19199905.199999999</v>
      </c>
      <c r="O112" s="134">
        <v>0</v>
      </c>
      <c r="P112" s="140">
        <v>19199905.199999999</v>
      </c>
      <c r="Q112" s="68"/>
    </row>
    <row r="113" spans="1:17" ht="51">
      <c r="A113" s="68">
        <v>597</v>
      </c>
      <c r="B113" s="68">
        <v>1</v>
      </c>
      <c r="C113" s="69" t="s">
        <v>677</v>
      </c>
      <c r="D113" s="108">
        <v>45097</v>
      </c>
      <c r="E113" s="68">
        <v>2466</v>
      </c>
      <c r="F113" s="68" t="s">
        <v>6201</v>
      </c>
      <c r="G113" s="106" t="s">
        <v>6283</v>
      </c>
      <c r="H113" s="68"/>
      <c r="I113" s="68"/>
      <c r="J113" s="68"/>
      <c r="K113" s="68"/>
      <c r="L113" s="134">
        <v>46649836.859999999</v>
      </c>
      <c r="M113" s="134">
        <v>0</v>
      </c>
      <c r="N113" s="134">
        <v>320017880.85960001</v>
      </c>
      <c r="O113" s="134">
        <v>0</v>
      </c>
      <c r="P113" s="140">
        <v>320017880.85960001</v>
      </c>
      <c r="Q113" s="68"/>
    </row>
    <row r="114" spans="1:17" ht="51">
      <c r="A114" s="68" t="s">
        <v>541</v>
      </c>
      <c r="B114" s="68">
        <v>2</v>
      </c>
      <c r="C114" s="69" t="s">
        <v>590</v>
      </c>
      <c r="D114" s="108">
        <v>45097</v>
      </c>
      <c r="E114" s="68">
        <v>2464</v>
      </c>
      <c r="F114" s="68" t="s">
        <v>613</v>
      </c>
      <c r="G114" s="106" t="s">
        <v>6282</v>
      </c>
      <c r="H114" s="68"/>
      <c r="I114" s="68"/>
      <c r="J114" s="68"/>
      <c r="K114" s="68"/>
      <c r="L114" s="134">
        <v>0</v>
      </c>
      <c r="M114" s="134">
        <v>2798820</v>
      </c>
      <c r="N114" s="134">
        <v>0</v>
      </c>
      <c r="O114" s="134">
        <v>19199905.199999999</v>
      </c>
      <c r="P114" s="140">
        <v>19199905.199999999</v>
      </c>
      <c r="Q114" s="68"/>
    </row>
    <row r="115" spans="1:17" ht="51">
      <c r="A115" s="68" t="s">
        <v>541</v>
      </c>
      <c r="B115" s="68">
        <v>2</v>
      </c>
      <c r="C115" s="69" t="s">
        <v>590</v>
      </c>
      <c r="D115" s="108">
        <v>45097</v>
      </c>
      <c r="E115" s="68">
        <v>2466</v>
      </c>
      <c r="F115" s="68" t="s">
        <v>613</v>
      </c>
      <c r="G115" s="106" t="s">
        <v>6283</v>
      </c>
      <c r="H115" s="68"/>
      <c r="I115" s="68"/>
      <c r="J115" s="68"/>
      <c r="K115" s="68"/>
      <c r="L115" s="134">
        <v>0</v>
      </c>
      <c r="M115" s="134">
        <v>46649836.859999999</v>
      </c>
      <c r="N115" s="134">
        <v>0</v>
      </c>
      <c r="O115" s="134">
        <v>320017880.85960001</v>
      </c>
      <c r="P115" s="140">
        <v>320017880.85960001</v>
      </c>
      <c r="Q115" s="68"/>
    </row>
    <row r="116" spans="1:17" ht="51">
      <c r="A116" s="68">
        <v>287</v>
      </c>
      <c r="B116" s="68">
        <v>10</v>
      </c>
      <c r="C116" s="69" t="s">
        <v>116</v>
      </c>
      <c r="D116" s="108">
        <v>45099</v>
      </c>
      <c r="E116" s="68">
        <v>2492</v>
      </c>
      <c r="F116" s="68" t="s">
        <v>2623</v>
      </c>
      <c r="G116" s="106" t="s">
        <v>6284</v>
      </c>
      <c r="H116" s="68"/>
      <c r="I116" s="68"/>
      <c r="J116" s="68"/>
      <c r="K116" s="68"/>
      <c r="L116" s="134">
        <v>247284</v>
      </c>
      <c r="M116" s="134">
        <v>0</v>
      </c>
      <c r="N116" s="134">
        <v>1696368.24</v>
      </c>
      <c r="O116" s="134">
        <v>0</v>
      </c>
      <c r="P116" s="140">
        <v>1696368.24</v>
      </c>
      <c r="Q116" s="68"/>
    </row>
    <row r="117" spans="1:17" ht="51">
      <c r="A117" s="68" t="s">
        <v>541</v>
      </c>
      <c r="B117" s="68">
        <v>2</v>
      </c>
      <c r="C117" s="69" t="s">
        <v>590</v>
      </c>
      <c r="D117" s="108">
        <v>45099</v>
      </c>
      <c r="E117" s="68">
        <v>2492</v>
      </c>
      <c r="F117" s="68" t="s">
        <v>613</v>
      </c>
      <c r="G117" s="106" t="s">
        <v>6284</v>
      </c>
      <c r="H117" s="68"/>
      <c r="I117" s="68"/>
      <c r="J117" s="68"/>
      <c r="K117" s="68"/>
      <c r="L117" s="134">
        <v>0</v>
      </c>
      <c r="M117" s="134">
        <v>247284</v>
      </c>
      <c r="N117" s="134">
        <v>0</v>
      </c>
      <c r="O117" s="134">
        <v>1696368.24</v>
      </c>
      <c r="P117" s="140">
        <v>1696368.24</v>
      </c>
      <c r="Q117" s="68"/>
    </row>
    <row r="118" spans="1:17" ht="63.75">
      <c r="A118" s="68">
        <v>46</v>
      </c>
      <c r="B118" s="68">
        <v>5</v>
      </c>
      <c r="C118" s="69" t="s">
        <v>1379</v>
      </c>
      <c r="D118" s="108">
        <v>45099</v>
      </c>
      <c r="E118" s="68">
        <v>2490</v>
      </c>
      <c r="F118" s="68" t="s">
        <v>4009</v>
      </c>
      <c r="G118" s="106" t="s">
        <v>6285</v>
      </c>
      <c r="H118" s="68"/>
      <c r="I118" s="68"/>
      <c r="J118" s="68"/>
      <c r="K118" s="68"/>
      <c r="L118" s="134">
        <v>100000</v>
      </c>
      <c r="M118" s="134">
        <v>0</v>
      </c>
      <c r="N118" s="134">
        <v>686000</v>
      </c>
      <c r="O118" s="134">
        <v>0</v>
      </c>
      <c r="P118" s="140">
        <v>686000</v>
      </c>
      <c r="Q118" s="68"/>
    </row>
    <row r="119" spans="1:17" ht="63.75">
      <c r="A119" s="68" t="s">
        <v>541</v>
      </c>
      <c r="B119" s="68">
        <v>2</v>
      </c>
      <c r="C119" s="69" t="s">
        <v>590</v>
      </c>
      <c r="D119" s="108">
        <v>45099</v>
      </c>
      <c r="E119" s="68">
        <v>2490</v>
      </c>
      <c r="F119" s="68" t="s">
        <v>613</v>
      </c>
      <c r="G119" s="106" t="s">
        <v>6285</v>
      </c>
      <c r="H119" s="68"/>
      <c r="I119" s="68"/>
      <c r="J119" s="68"/>
      <c r="K119" s="68"/>
      <c r="L119" s="134">
        <v>0</v>
      </c>
      <c r="M119" s="134">
        <v>100000</v>
      </c>
      <c r="N119" s="134">
        <v>0</v>
      </c>
      <c r="O119" s="134">
        <v>686000</v>
      </c>
      <c r="P119" s="140">
        <v>686000</v>
      </c>
      <c r="Q119" s="68"/>
    </row>
    <row r="120" spans="1:17" ht="51">
      <c r="A120" s="68">
        <v>291</v>
      </c>
      <c r="B120" s="68">
        <v>1</v>
      </c>
      <c r="C120" s="69" t="s">
        <v>119</v>
      </c>
      <c r="D120" s="108">
        <v>45103</v>
      </c>
      <c r="E120" s="68">
        <v>2513</v>
      </c>
      <c r="F120" s="68" t="s">
        <v>3349</v>
      </c>
      <c r="G120" s="106" t="s">
        <v>6286</v>
      </c>
      <c r="H120" s="68"/>
      <c r="I120" s="68"/>
      <c r="J120" s="68"/>
      <c r="K120" s="68"/>
      <c r="L120" s="134">
        <v>100000</v>
      </c>
      <c r="M120" s="134">
        <v>0</v>
      </c>
      <c r="N120" s="134">
        <v>686000</v>
      </c>
      <c r="O120" s="134">
        <v>0</v>
      </c>
      <c r="P120" s="140">
        <v>686000</v>
      </c>
      <c r="Q120" s="68"/>
    </row>
    <row r="121" spans="1:17" ht="51">
      <c r="A121" s="68" t="s">
        <v>541</v>
      </c>
      <c r="B121" s="68">
        <v>2</v>
      </c>
      <c r="C121" s="69" t="s">
        <v>590</v>
      </c>
      <c r="D121" s="108">
        <v>45103</v>
      </c>
      <c r="E121" s="68">
        <v>2513</v>
      </c>
      <c r="F121" s="68" t="s">
        <v>613</v>
      </c>
      <c r="G121" s="106" t="s">
        <v>6286</v>
      </c>
      <c r="H121" s="68"/>
      <c r="I121" s="68"/>
      <c r="J121" s="68"/>
      <c r="K121" s="68"/>
      <c r="L121" s="134">
        <v>0</v>
      </c>
      <c r="M121" s="134">
        <v>100000</v>
      </c>
      <c r="N121" s="134">
        <v>0</v>
      </c>
      <c r="O121" s="134">
        <v>686000</v>
      </c>
      <c r="P121" s="140">
        <v>686000</v>
      </c>
      <c r="Q121" s="68"/>
    </row>
    <row r="122" spans="1:17" ht="63.75">
      <c r="A122" s="68">
        <v>573</v>
      </c>
      <c r="B122" s="68">
        <v>1</v>
      </c>
      <c r="C122" s="69" t="s">
        <v>167</v>
      </c>
      <c r="D122" s="108">
        <v>45104</v>
      </c>
      <c r="E122" s="68">
        <v>2520</v>
      </c>
      <c r="F122" s="68" t="s">
        <v>2626</v>
      </c>
      <c r="G122" s="106" t="s">
        <v>6287</v>
      </c>
      <c r="H122" s="68"/>
      <c r="I122" s="68"/>
      <c r="J122" s="68"/>
      <c r="K122" s="68"/>
      <c r="L122" s="134">
        <v>1068430.4099999999</v>
      </c>
      <c r="M122" s="134">
        <v>0</v>
      </c>
      <c r="N122" s="134">
        <v>7329432.6125999996</v>
      </c>
      <c r="O122" s="134">
        <v>0</v>
      </c>
      <c r="P122" s="140">
        <v>7329432.6125999996</v>
      </c>
      <c r="Q122" s="68"/>
    </row>
    <row r="123" spans="1:17" ht="63.75">
      <c r="A123" s="68" t="s">
        <v>541</v>
      </c>
      <c r="B123" s="68">
        <v>2</v>
      </c>
      <c r="C123" s="69" t="s">
        <v>590</v>
      </c>
      <c r="D123" s="108">
        <v>45104</v>
      </c>
      <c r="E123" s="68">
        <v>2520</v>
      </c>
      <c r="F123" s="68" t="s">
        <v>613</v>
      </c>
      <c r="G123" s="106" t="s">
        <v>6287</v>
      </c>
      <c r="H123" s="68"/>
      <c r="I123" s="68"/>
      <c r="J123" s="68"/>
      <c r="K123" s="68"/>
      <c r="L123" s="134">
        <v>0</v>
      </c>
      <c r="M123" s="134">
        <v>1068430.4099999999</v>
      </c>
      <c r="N123" s="134">
        <v>0</v>
      </c>
      <c r="O123" s="134">
        <v>7329432.6125999996</v>
      </c>
      <c r="P123" s="140">
        <v>7329432.6125999996</v>
      </c>
      <c r="Q123" s="68"/>
    </row>
    <row r="124" spans="1:17" ht="63.75">
      <c r="A124" s="68">
        <v>78</v>
      </c>
      <c r="B124" s="68">
        <v>2</v>
      </c>
      <c r="C124" s="69" t="s">
        <v>1380</v>
      </c>
      <c r="D124" s="108">
        <v>45104</v>
      </c>
      <c r="E124" s="68">
        <v>2518</v>
      </c>
      <c r="F124" s="68" t="s">
        <v>6288</v>
      </c>
      <c r="G124" s="106" t="s">
        <v>6289</v>
      </c>
      <c r="H124" s="68"/>
      <c r="I124" s="68"/>
      <c r="J124" s="68"/>
      <c r="K124" s="68"/>
      <c r="L124" s="134">
        <v>149992.71</v>
      </c>
      <c r="M124" s="134">
        <v>0</v>
      </c>
      <c r="N124" s="134">
        <v>1028949.9906</v>
      </c>
      <c r="O124" s="134">
        <v>0</v>
      </c>
      <c r="P124" s="140">
        <v>1028949.9906</v>
      </c>
      <c r="Q124" s="68"/>
    </row>
    <row r="125" spans="1:17" ht="63.75">
      <c r="A125" s="68" t="s">
        <v>541</v>
      </c>
      <c r="B125" s="68">
        <v>2</v>
      </c>
      <c r="C125" s="69" t="s">
        <v>590</v>
      </c>
      <c r="D125" s="108">
        <v>45104</v>
      </c>
      <c r="E125" s="68">
        <v>2518</v>
      </c>
      <c r="F125" s="68" t="s">
        <v>613</v>
      </c>
      <c r="G125" s="106" t="s">
        <v>6289</v>
      </c>
      <c r="H125" s="68"/>
      <c r="I125" s="68"/>
      <c r="J125" s="68"/>
      <c r="K125" s="68"/>
      <c r="L125" s="134">
        <v>0</v>
      </c>
      <c r="M125" s="134">
        <v>149992.71</v>
      </c>
      <c r="N125" s="134">
        <v>0</v>
      </c>
      <c r="O125" s="134">
        <v>1028949.9906</v>
      </c>
      <c r="P125" s="140">
        <v>1028949.9906</v>
      </c>
      <c r="Q125" s="68"/>
    </row>
    <row r="126" spans="1:17" ht="51">
      <c r="A126" s="68">
        <v>86</v>
      </c>
      <c r="B126" s="68">
        <v>5</v>
      </c>
      <c r="C126" s="69" t="s">
        <v>50</v>
      </c>
      <c r="D126" s="108">
        <v>45105</v>
      </c>
      <c r="E126" s="68">
        <v>2559</v>
      </c>
      <c r="F126" s="68" t="s">
        <v>6240</v>
      </c>
      <c r="G126" s="106" t="s">
        <v>6290</v>
      </c>
      <c r="H126" s="68"/>
      <c r="I126" s="68"/>
      <c r="J126" s="68"/>
      <c r="K126" s="68"/>
      <c r="L126" s="134">
        <v>1546966.36</v>
      </c>
      <c r="M126" s="134">
        <v>0</v>
      </c>
      <c r="N126" s="134">
        <v>10612189.229600001</v>
      </c>
      <c r="O126" s="134">
        <v>0</v>
      </c>
      <c r="P126" s="140">
        <v>10612189.229600001</v>
      </c>
      <c r="Q126" s="68"/>
    </row>
    <row r="127" spans="1:17" ht="51">
      <c r="A127" s="68" t="s">
        <v>541</v>
      </c>
      <c r="B127" s="68">
        <v>2</v>
      </c>
      <c r="C127" s="69" t="s">
        <v>590</v>
      </c>
      <c r="D127" s="108">
        <v>45105</v>
      </c>
      <c r="E127" s="68">
        <v>2559</v>
      </c>
      <c r="F127" s="68" t="s">
        <v>613</v>
      </c>
      <c r="G127" s="106" t="s">
        <v>6290</v>
      </c>
      <c r="H127" s="68"/>
      <c r="I127" s="68"/>
      <c r="J127" s="68"/>
      <c r="K127" s="68"/>
      <c r="L127" s="134">
        <v>0</v>
      </c>
      <c r="M127" s="134">
        <v>1546966.36</v>
      </c>
      <c r="N127" s="134">
        <v>0</v>
      </c>
      <c r="O127" s="134">
        <v>10612189.229600001</v>
      </c>
      <c r="P127" s="140">
        <v>10612189.229600001</v>
      </c>
      <c r="Q127" s="68"/>
    </row>
    <row r="128" spans="1:17" ht="51">
      <c r="A128" s="68">
        <v>253</v>
      </c>
      <c r="B128" s="68">
        <v>1</v>
      </c>
      <c r="C128" s="69" t="s">
        <v>104</v>
      </c>
      <c r="D128" s="108">
        <v>45106</v>
      </c>
      <c r="E128" s="68">
        <v>2591</v>
      </c>
      <c r="F128" s="68" t="s">
        <v>3364</v>
      </c>
      <c r="G128" s="106" t="s">
        <v>6291</v>
      </c>
      <c r="H128" s="68"/>
      <c r="I128" s="68"/>
      <c r="J128" s="68"/>
      <c r="K128" s="68"/>
      <c r="L128" s="134">
        <v>1000000</v>
      </c>
      <c r="M128" s="134">
        <v>0</v>
      </c>
      <c r="N128" s="134">
        <v>6860000</v>
      </c>
      <c r="O128" s="134">
        <v>0</v>
      </c>
      <c r="P128" s="140">
        <v>6860000</v>
      </c>
      <c r="Q128" s="68"/>
    </row>
    <row r="129" spans="1:17" ht="51">
      <c r="A129" s="68">
        <v>253</v>
      </c>
      <c r="B129" s="68">
        <v>1</v>
      </c>
      <c r="C129" s="69" t="s">
        <v>104</v>
      </c>
      <c r="D129" s="108">
        <v>45106</v>
      </c>
      <c r="E129" s="68">
        <v>2594</v>
      </c>
      <c r="F129" s="68" t="s">
        <v>6292</v>
      </c>
      <c r="G129" s="106" t="s">
        <v>6293</v>
      </c>
      <c r="H129" s="68"/>
      <c r="I129" s="68"/>
      <c r="J129" s="68"/>
      <c r="K129" s="68"/>
      <c r="L129" s="134">
        <v>161056.44</v>
      </c>
      <c r="M129" s="134">
        <v>0</v>
      </c>
      <c r="N129" s="134">
        <v>1104847.1784000001</v>
      </c>
      <c r="O129" s="134">
        <v>0</v>
      </c>
      <c r="P129" s="140">
        <v>1104847.1784000001</v>
      </c>
      <c r="Q129" s="68"/>
    </row>
    <row r="130" spans="1:17" ht="51">
      <c r="A130" s="68">
        <v>291</v>
      </c>
      <c r="B130" s="68">
        <v>1</v>
      </c>
      <c r="C130" s="69" t="s">
        <v>119</v>
      </c>
      <c r="D130" s="108">
        <v>45106</v>
      </c>
      <c r="E130" s="68">
        <v>2609</v>
      </c>
      <c r="F130" s="68" t="s">
        <v>4036</v>
      </c>
      <c r="G130" s="106" t="s">
        <v>6294</v>
      </c>
      <c r="H130" s="68"/>
      <c r="I130" s="68"/>
      <c r="J130" s="68"/>
      <c r="K130" s="68"/>
      <c r="L130" s="134">
        <v>1000000</v>
      </c>
      <c r="M130" s="134">
        <v>0</v>
      </c>
      <c r="N130" s="134">
        <v>6860000</v>
      </c>
      <c r="O130" s="134">
        <v>0</v>
      </c>
      <c r="P130" s="140">
        <v>6860000</v>
      </c>
      <c r="Q130" s="68"/>
    </row>
    <row r="131" spans="1:17" ht="51">
      <c r="A131" s="68">
        <v>287</v>
      </c>
      <c r="B131" s="68">
        <v>10</v>
      </c>
      <c r="C131" s="69" t="s">
        <v>116</v>
      </c>
      <c r="D131" s="108">
        <v>45106</v>
      </c>
      <c r="E131" s="68">
        <v>2611</v>
      </c>
      <c r="F131" s="68" t="s">
        <v>4058</v>
      </c>
      <c r="G131" s="106" t="s">
        <v>6295</v>
      </c>
      <c r="H131" s="68"/>
      <c r="I131" s="68"/>
      <c r="J131" s="68"/>
      <c r="K131" s="68"/>
      <c r="L131" s="134">
        <v>5500000</v>
      </c>
      <c r="M131" s="134">
        <v>0</v>
      </c>
      <c r="N131" s="134">
        <v>37730000</v>
      </c>
      <c r="O131" s="134">
        <v>0</v>
      </c>
      <c r="P131" s="140">
        <v>37730000</v>
      </c>
      <c r="Q131" s="68"/>
    </row>
    <row r="132" spans="1:17" ht="51">
      <c r="A132" s="68" t="s">
        <v>541</v>
      </c>
      <c r="B132" s="68">
        <v>2</v>
      </c>
      <c r="C132" s="69" t="s">
        <v>590</v>
      </c>
      <c r="D132" s="108">
        <v>45106</v>
      </c>
      <c r="E132" s="68">
        <v>2591</v>
      </c>
      <c r="F132" s="68" t="s">
        <v>613</v>
      </c>
      <c r="G132" s="106" t="s">
        <v>6291</v>
      </c>
      <c r="H132" s="68"/>
      <c r="I132" s="68"/>
      <c r="J132" s="68"/>
      <c r="K132" s="68"/>
      <c r="L132" s="134">
        <v>0</v>
      </c>
      <c r="M132" s="134">
        <v>1000000</v>
      </c>
      <c r="N132" s="134">
        <v>0</v>
      </c>
      <c r="O132" s="134">
        <v>6860000</v>
      </c>
      <c r="P132" s="140">
        <v>6860000</v>
      </c>
      <c r="Q132" s="68"/>
    </row>
    <row r="133" spans="1:17" ht="51">
      <c r="A133" s="68" t="s">
        <v>541</v>
      </c>
      <c r="B133" s="68">
        <v>2</v>
      </c>
      <c r="C133" s="69" t="s">
        <v>590</v>
      </c>
      <c r="D133" s="108">
        <v>45106</v>
      </c>
      <c r="E133" s="68">
        <v>2594</v>
      </c>
      <c r="F133" s="68" t="s">
        <v>613</v>
      </c>
      <c r="G133" s="106" t="s">
        <v>6293</v>
      </c>
      <c r="H133" s="68"/>
      <c r="I133" s="68"/>
      <c r="J133" s="68"/>
      <c r="K133" s="68"/>
      <c r="L133" s="134">
        <v>0</v>
      </c>
      <c r="M133" s="134">
        <v>161056.44</v>
      </c>
      <c r="N133" s="134">
        <v>0</v>
      </c>
      <c r="O133" s="134">
        <v>1104847.1784000001</v>
      </c>
      <c r="P133" s="140">
        <v>1104847.1784000001</v>
      </c>
      <c r="Q133" s="68"/>
    </row>
    <row r="134" spans="1:17" ht="51">
      <c r="A134" s="68" t="s">
        <v>541</v>
      </c>
      <c r="B134" s="68">
        <v>2</v>
      </c>
      <c r="C134" s="69" t="s">
        <v>590</v>
      </c>
      <c r="D134" s="108">
        <v>45106</v>
      </c>
      <c r="E134" s="68">
        <v>2609</v>
      </c>
      <c r="F134" s="68" t="s">
        <v>613</v>
      </c>
      <c r="G134" s="106" t="s">
        <v>6294</v>
      </c>
      <c r="H134" s="68"/>
      <c r="I134" s="68"/>
      <c r="J134" s="68"/>
      <c r="K134" s="68"/>
      <c r="L134" s="134">
        <v>0</v>
      </c>
      <c r="M134" s="134">
        <v>1000000</v>
      </c>
      <c r="N134" s="134">
        <v>0</v>
      </c>
      <c r="O134" s="134">
        <v>6860000</v>
      </c>
      <c r="P134" s="140">
        <v>6860000</v>
      </c>
      <c r="Q134" s="68"/>
    </row>
    <row r="135" spans="1:17" ht="51">
      <c r="A135" s="68" t="s">
        <v>541</v>
      </c>
      <c r="B135" s="68">
        <v>2</v>
      </c>
      <c r="C135" s="69" t="s">
        <v>590</v>
      </c>
      <c r="D135" s="108">
        <v>45106</v>
      </c>
      <c r="E135" s="68">
        <v>2611</v>
      </c>
      <c r="F135" s="68" t="s">
        <v>613</v>
      </c>
      <c r="G135" s="106" t="s">
        <v>6295</v>
      </c>
      <c r="H135" s="68"/>
      <c r="I135" s="68"/>
      <c r="J135" s="68"/>
      <c r="K135" s="68"/>
      <c r="L135" s="134">
        <v>0</v>
      </c>
      <c r="M135" s="134">
        <v>5500000</v>
      </c>
      <c r="N135" s="134">
        <v>0</v>
      </c>
      <c r="O135" s="134">
        <v>37730000</v>
      </c>
      <c r="P135" s="140">
        <v>37730000</v>
      </c>
      <c r="Q135" s="68"/>
    </row>
    <row r="136" spans="1:17" ht="51">
      <c r="A136" s="68">
        <v>291</v>
      </c>
      <c r="B136" s="68">
        <v>1</v>
      </c>
      <c r="C136" s="69" t="s">
        <v>119</v>
      </c>
      <c r="D136" s="108">
        <v>45107</v>
      </c>
      <c r="E136" s="68">
        <v>2692</v>
      </c>
      <c r="F136" s="68" t="s">
        <v>6296</v>
      </c>
      <c r="G136" s="106" t="s">
        <v>6297</v>
      </c>
      <c r="H136" s="68"/>
      <c r="I136" s="68"/>
      <c r="J136" s="68"/>
      <c r="K136" s="68"/>
      <c r="L136" s="134">
        <v>1606105.86</v>
      </c>
      <c r="M136" s="134">
        <v>0</v>
      </c>
      <c r="N136" s="134">
        <v>11017886.199600002</v>
      </c>
      <c r="O136" s="134">
        <v>0</v>
      </c>
      <c r="P136" s="140">
        <v>11017886.199600002</v>
      </c>
      <c r="Q136" s="68"/>
    </row>
    <row r="137" spans="1:17" ht="51">
      <c r="A137" s="68">
        <v>291</v>
      </c>
      <c r="B137" s="68">
        <v>2</v>
      </c>
      <c r="C137" s="69" t="s">
        <v>119</v>
      </c>
      <c r="D137" s="108">
        <v>45107</v>
      </c>
      <c r="E137" s="68">
        <v>2694</v>
      </c>
      <c r="F137" s="68" t="s">
        <v>6263</v>
      </c>
      <c r="G137" s="106" t="s">
        <v>6298</v>
      </c>
      <c r="H137" s="68"/>
      <c r="I137" s="68"/>
      <c r="J137" s="68"/>
      <c r="K137" s="68"/>
      <c r="L137" s="134">
        <v>9922770</v>
      </c>
      <c r="M137" s="134">
        <v>0</v>
      </c>
      <c r="N137" s="134">
        <v>68070202.200000003</v>
      </c>
      <c r="O137" s="134">
        <v>0</v>
      </c>
      <c r="P137" s="140">
        <v>68070202.200000003</v>
      </c>
      <c r="Q137" s="68"/>
    </row>
    <row r="138" spans="1:17" ht="51">
      <c r="A138" s="68">
        <v>291</v>
      </c>
      <c r="B138" s="68">
        <v>8</v>
      </c>
      <c r="C138" s="69" t="s">
        <v>119</v>
      </c>
      <c r="D138" s="108">
        <v>45107</v>
      </c>
      <c r="E138" s="68">
        <v>2696</v>
      </c>
      <c r="F138" s="68" t="s">
        <v>6264</v>
      </c>
      <c r="G138" s="106" t="s">
        <v>6299</v>
      </c>
      <c r="H138" s="68"/>
      <c r="I138" s="68"/>
      <c r="J138" s="68"/>
      <c r="K138" s="68"/>
      <c r="L138" s="134">
        <v>399822.15</v>
      </c>
      <c r="M138" s="134">
        <v>0</v>
      </c>
      <c r="N138" s="134">
        <v>2742779.9490000005</v>
      </c>
      <c r="O138" s="134">
        <v>0</v>
      </c>
      <c r="P138" s="140">
        <v>2742779.9490000005</v>
      </c>
      <c r="Q138" s="68"/>
    </row>
    <row r="139" spans="1:17" ht="51">
      <c r="A139" s="68">
        <v>291</v>
      </c>
      <c r="B139" s="68">
        <v>1</v>
      </c>
      <c r="C139" s="69" t="s">
        <v>119</v>
      </c>
      <c r="D139" s="108">
        <v>45107</v>
      </c>
      <c r="E139" s="68">
        <v>2698</v>
      </c>
      <c r="F139" s="68" t="s">
        <v>3351</v>
      </c>
      <c r="G139" s="106" t="s">
        <v>6300</v>
      </c>
      <c r="H139" s="68"/>
      <c r="I139" s="68"/>
      <c r="J139" s="68"/>
      <c r="K139" s="68"/>
      <c r="L139" s="134">
        <v>262356.65999999997</v>
      </c>
      <c r="M139" s="134">
        <v>0</v>
      </c>
      <c r="N139" s="134">
        <v>1799766.6875999998</v>
      </c>
      <c r="O139" s="134">
        <v>0</v>
      </c>
      <c r="P139" s="140">
        <v>1799766.6875999998</v>
      </c>
      <c r="Q139" s="68"/>
    </row>
    <row r="140" spans="1:17" ht="51">
      <c r="A140" s="68">
        <v>291</v>
      </c>
      <c r="B140" s="68">
        <v>8</v>
      </c>
      <c r="C140" s="69" t="s">
        <v>119</v>
      </c>
      <c r="D140" s="108">
        <v>45107</v>
      </c>
      <c r="E140" s="68">
        <v>2700</v>
      </c>
      <c r="F140" s="68" t="s">
        <v>3317</v>
      </c>
      <c r="G140" s="106" t="s">
        <v>6301</v>
      </c>
      <c r="H140" s="68"/>
      <c r="I140" s="68"/>
      <c r="J140" s="68"/>
      <c r="K140" s="68"/>
      <c r="L140" s="134">
        <v>6100000</v>
      </c>
      <c r="M140" s="134">
        <v>0</v>
      </c>
      <c r="N140" s="134">
        <v>41846000</v>
      </c>
      <c r="O140" s="134">
        <v>0</v>
      </c>
      <c r="P140" s="140">
        <v>41846000</v>
      </c>
      <c r="Q140" s="68"/>
    </row>
    <row r="141" spans="1:17" ht="51">
      <c r="A141" s="68">
        <v>291</v>
      </c>
      <c r="B141" s="68">
        <v>1</v>
      </c>
      <c r="C141" s="69" t="s">
        <v>119</v>
      </c>
      <c r="D141" s="108">
        <v>45107</v>
      </c>
      <c r="E141" s="68">
        <v>2702</v>
      </c>
      <c r="F141" s="68" t="s">
        <v>3361</v>
      </c>
      <c r="G141" s="106" t="s">
        <v>6302</v>
      </c>
      <c r="H141" s="68"/>
      <c r="I141" s="68"/>
      <c r="J141" s="68"/>
      <c r="K141" s="68"/>
      <c r="L141" s="134">
        <v>367875.38</v>
      </c>
      <c r="M141" s="134">
        <v>0</v>
      </c>
      <c r="N141" s="134">
        <v>2523625.1068000002</v>
      </c>
      <c r="O141" s="134">
        <v>0</v>
      </c>
      <c r="P141" s="140">
        <v>2523625.1068000002</v>
      </c>
      <c r="Q141" s="68"/>
    </row>
    <row r="142" spans="1:17" ht="51">
      <c r="A142" s="68" t="s">
        <v>541</v>
      </c>
      <c r="B142" s="68">
        <v>2</v>
      </c>
      <c r="C142" s="69" t="s">
        <v>590</v>
      </c>
      <c r="D142" s="108">
        <v>45107</v>
      </c>
      <c r="E142" s="68">
        <v>2692</v>
      </c>
      <c r="F142" s="68" t="s">
        <v>613</v>
      </c>
      <c r="G142" s="106" t="s">
        <v>6297</v>
      </c>
      <c r="H142" s="68"/>
      <c r="I142" s="68"/>
      <c r="J142" s="68"/>
      <c r="K142" s="68"/>
      <c r="L142" s="134">
        <v>0</v>
      </c>
      <c r="M142" s="134">
        <v>1606105.86</v>
      </c>
      <c r="N142" s="134">
        <v>0</v>
      </c>
      <c r="O142" s="134">
        <v>11017886.199600002</v>
      </c>
      <c r="P142" s="140">
        <v>11017886.199600002</v>
      </c>
      <c r="Q142" s="68"/>
    </row>
    <row r="143" spans="1:17" ht="51">
      <c r="A143" s="68" t="s">
        <v>541</v>
      </c>
      <c r="B143" s="68">
        <v>2</v>
      </c>
      <c r="C143" s="69" t="s">
        <v>590</v>
      </c>
      <c r="D143" s="108">
        <v>45107</v>
      </c>
      <c r="E143" s="68">
        <v>2694</v>
      </c>
      <c r="F143" s="68" t="s">
        <v>613</v>
      </c>
      <c r="G143" s="106" t="s">
        <v>6298</v>
      </c>
      <c r="H143" s="68"/>
      <c r="I143" s="68"/>
      <c r="J143" s="68"/>
      <c r="K143" s="68"/>
      <c r="L143" s="134">
        <v>0</v>
      </c>
      <c r="M143" s="134">
        <v>9922770</v>
      </c>
      <c r="N143" s="134">
        <v>0</v>
      </c>
      <c r="O143" s="134">
        <v>68070202.200000003</v>
      </c>
      <c r="P143" s="140">
        <v>68070202.200000003</v>
      </c>
      <c r="Q143" s="68"/>
    </row>
    <row r="144" spans="1:17" ht="51">
      <c r="A144" s="68" t="s">
        <v>541</v>
      </c>
      <c r="B144" s="68">
        <v>2</v>
      </c>
      <c r="C144" s="69" t="s">
        <v>590</v>
      </c>
      <c r="D144" s="108">
        <v>45107</v>
      </c>
      <c r="E144" s="68">
        <v>2696</v>
      </c>
      <c r="F144" s="68" t="s">
        <v>613</v>
      </c>
      <c r="G144" s="106" t="s">
        <v>6299</v>
      </c>
      <c r="H144" s="68"/>
      <c r="I144" s="68"/>
      <c r="J144" s="68"/>
      <c r="K144" s="68"/>
      <c r="L144" s="134">
        <v>0</v>
      </c>
      <c r="M144" s="134">
        <v>399822.15</v>
      </c>
      <c r="N144" s="134">
        <v>0</v>
      </c>
      <c r="O144" s="134">
        <v>2742779.9490000005</v>
      </c>
      <c r="P144" s="140">
        <v>2742779.9490000005</v>
      </c>
      <c r="Q144" s="68"/>
    </row>
    <row r="145" spans="1:17" ht="51">
      <c r="A145" s="68" t="s">
        <v>541</v>
      </c>
      <c r="B145" s="68">
        <v>2</v>
      </c>
      <c r="C145" s="69" t="s">
        <v>590</v>
      </c>
      <c r="D145" s="108">
        <v>45107</v>
      </c>
      <c r="E145" s="68">
        <v>2698</v>
      </c>
      <c r="F145" s="68" t="s">
        <v>613</v>
      </c>
      <c r="G145" s="106" t="s">
        <v>6300</v>
      </c>
      <c r="H145" s="68"/>
      <c r="I145" s="68"/>
      <c r="J145" s="68"/>
      <c r="K145" s="68"/>
      <c r="L145" s="134">
        <v>0</v>
      </c>
      <c r="M145" s="134">
        <v>262356.65999999997</v>
      </c>
      <c r="N145" s="134">
        <v>0</v>
      </c>
      <c r="O145" s="134">
        <v>1799766.6875999998</v>
      </c>
      <c r="P145" s="140">
        <v>1799766.6875999998</v>
      </c>
      <c r="Q145" s="68"/>
    </row>
    <row r="146" spans="1:17" ht="51">
      <c r="A146" s="68" t="s">
        <v>541</v>
      </c>
      <c r="B146" s="68">
        <v>2</v>
      </c>
      <c r="C146" s="69" t="s">
        <v>590</v>
      </c>
      <c r="D146" s="108">
        <v>45107</v>
      </c>
      <c r="E146" s="68">
        <v>2700</v>
      </c>
      <c r="F146" s="68" t="s">
        <v>613</v>
      </c>
      <c r="G146" s="106" t="s">
        <v>6301</v>
      </c>
      <c r="H146" s="68"/>
      <c r="I146" s="68"/>
      <c r="J146" s="68"/>
      <c r="K146" s="68"/>
      <c r="L146" s="134">
        <v>0</v>
      </c>
      <c r="M146" s="134">
        <v>6100000</v>
      </c>
      <c r="N146" s="134">
        <v>0</v>
      </c>
      <c r="O146" s="134">
        <v>41846000</v>
      </c>
      <c r="P146" s="140">
        <v>41846000</v>
      </c>
      <c r="Q146" s="68"/>
    </row>
    <row r="147" spans="1:17" ht="51">
      <c r="A147" s="68" t="s">
        <v>541</v>
      </c>
      <c r="B147" s="68">
        <v>2</v>
      </c>
      <c r="C147" s="69" t="s">
        <v>590</v>
      </c>
      <c r="D147" s="108">
        <v>45107</v>
      </c>
      <c r="E147" s="68">
        <v>2702</v>
      </c>
      <c r="F147" s="68" t="s">
        <v>613</v>
      </c>
      <c r="G147" s="106" t="s">
        <v>6302</v>
      </c>
      <c r="H147" s="68"/>
      <c r="I147" s="68"/>
      <c r="J147" s="68"/>
      <c r="K147" s="68"/>
      <c r="L147" s="134">
        <v>0</v>
      </c>
      <c r="M147" s="134">
        <v>367875.38</v>
      </c>
      <c r="N147" s="134">
        <v>0</v>
      </c>
      <c r="O147" s="134">
        <v>2523625.1068000002</v>
      </c>
      <c r="P147" s="140">
        <v>2523625.1068000002</v>
      </c>
      <c r="Q147" s="68"/>
    </row>
    <row r="148" spans="1:17">
      <c r="A148" s="66"/>
      <c r="B148" s="66"/>
      <c r="C148" s="104"/>
      <c r="D148" s="123"/>
      <c r="H148" s="66"/>
      <c r="I148" s="66"/>
      <c r="J148" s="66"/>
      <c r="K148" s="66"/>
      <c r="L148" s="306"/>
      <c r="M148" s="306"/>
      <c r="N148" s="306"/>
      <c r="O148" s="306"/>
      <c r="P148" s="307"/>
      <c r="Q148" s="66"/>
    </row>
    <row r="149" spans="1:17">
      <c r="A149" s="91"/>
      <c r="B149" s="91"/>
      <c r="C149" s="91"/>
      <c r="D149" s="182"/>
      <c r="E149" s="182"/>
      <c r="F149" s="182"/>
      <c r="G149" s="369" t="s">
        <v>554</v>
      </c>
      <c r="H149" s="147"/>
      <c r="I149" s="147"/>
      <c r="J149" s="147"/>
      <c r="K149" s="147"/>
      <c r="L149" s="380">
        <f>+SUBTOTAL(9,L8:L147)</f>
        <v>152327967.89999998</v>
      </c>
      <c r="M149" s="380">
        <f>+SUBTOTAL(9,M8:M147)</f>
        <v>169798965.57999998</v>
      </c>
      <c r="N149" s="380">
        <f>+SUBTOTAL(9,N8:N147)</f>
        <v>1044969859.794</v>
      </c>
      <c r="O149" s="380">
        <f>+SUBTOTAL(9,O8:O147)</f>
        <v>1164820903.8788002</v>
      </c>
      <c r="P149" s="380">
        <f>+SUBTOTAL(9,P8:P147)</f>
        <v>2209790763.6728001</v>
      </c>
      <c r="Q149" s="368"/>
    </row>
    <row r="150" spans="1:17">
      <c r="A150" s="92"/>
      <c r="B150" s="92"/>
      <c r="C150" s="92"/>
      <c r="D150" s="183"/>
      <c r="E150" s="183"/>
      <c r="F150" s="183"/>
      <c r="G150" s="143"/>
      <c r="H150" s="90"/>
      <c r="I150" s="90"/>
      <c r="J150" s="90"/>
      <c r="K150" s="90"/>
      <c r="L150" s="90"/>
      <c r="M150" s="90"/>
      <c r="Q150" s="90"/>
    </row>
    <row r="161" spans="1:1">
      <c r="A161" s="366" t="s">
        <v>1561</v>
      </c>
    </row>
    <row r="162" spans="1:1">
      <c r="A162" s="365" t="s">
        <v>1562</v>
      </c>
    </row>
    <row r="163" spans="1:1">
      <c r="A163" s="365" t="s">
        <v>1563</v>
      </c>
    </row>
    <row r="164" spans="1:1">
      <c r="A164" s="365"/>
    </row>
    <row r="165" spans="1:1">
      <c r="A165" s="365" t="s">
        <v>1564</v>
      </c>
    </row>
    <row r="166" spans="1:1">
      <c r="A166" s="365" t="s">
        <v>1565</v>
      </c>
    </row>
  </sheetData>
  <sheetProtection formatCells="0" formatColumns="0" formatRows="0" autoFilter="0"/>
  <protectedRanges>
    <protectedRange sqref="H8:K148 Q8:Q148"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83"/>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JUNIO DE 2023</v>
      </c>
      <c r="B3" s="125"/>
      <c r="C3" s="125"/>
      <c r="D3" s="127"/>
      <c r="E3" s="127"/>
      <c r="F3" s="127"/>
      <c r="G3" s="127"/>
      <c r="H3" s="127"/>
      <c r="I3" s="125"/>
    </row>
    <row r="4" spans="1:9" s="93" customFormat="1">
      <c r="A4" s="187" t="str">
        <f>+'CUT MN'!A4</f>
        <v>ACTUALIZADO AL : 6 de julio de 2023 Hrs. 14:50</v>
      </c>
      <c r="B4" s="76"/>
      <c r="C4" s="77"/>
      <c r="D4" s="78"/>
      <c r="E4" s="78"/>
      <c r="F4" s="128"/>
      <c r="G4" s="129"/>
      <c r="H4" s="129"/>
      <c r="I4" s="79"/>
    </row>
    <row r="5" spans="1:9" s="93" customFormat="1">
      <c r="A5" s="94"/>
      <c r="B5" s="95"/>
      <c r="C5" s="96"/>
      <c r="D5" s="130"/>
      <c r="E5" s="130"/>
      <c r="F5" s="130"/>
      <c r="G5" s="130"/>
      <c r="H5" s="135"/>
    </row>
    <row r="6" spans="1:9" s="93" customFormat="1">
      <c r="C6" s="97"/>
      <c r="D6" s="471" t="s">
        <v>617</v>
      </c>
      <c r="E6" s="471"/>
      <c r="F6" s="471"/>
      <c r="G6" s="471"/>
      <c r="H6" s="136"/>
    </row>
    <row r="7" spans="1:9">
      <c r="A7" s="371" t="s">
        <v>657</v>
      </c>
      <c r="B7" s="372" t="s">
        <v>658</v>
      </c>
      <c r="C7" s="373" t="s">
        <v>664</v>
      </c>
      <c r="D7" s="374" t="s">
        <v>634</v>
      </c>
      <c r="E7" s="374" t="s">
        <v>635</v>
      </c>
      <c r="F7" s="374" t="s">
        <v>636</v>
      </c>
      <c r="G7" s="374" t="s">
        <v>637</v>
      </c>
      <c r="H7" s="375" t="s">
        <v>665</v>
      </c>
    </row>
    <row r="8" spans="1:9">
      <c r="A8" s="188">
        <v>20</v>
      </c>
      <c r="B8" s="188">
        <v>1</v>
      </c>
      <c r="C8" s="189" t="s">
        <v>41</v>
      </c>
      <c r="D8" s="336">
        <v>3202242.3</v>
      </c>
      <c r="E8" s="336">
        <v>0</v>
      </c>
      <c r="F8" s="336">
        <v>4217078.12</v>
      </c>
      <c r="G8" s="336">
        <v>0</v>
      </c>
      <c r="H8" s="337">
        <f>+D8+E8+F8+G8</f>
        <v>7419320.4199999999</v>
      </c>
    </row>
    <row r="9" spans="1:9">
      <c r="A9" s="188">
        <v>20</v>
      </c>
      <c r="B9" s="188">
        <v>2</v>
      </c>
      <c r="C9" s="189" t="s">
        <v>41</v>
      </c>
      <c r="D9" s="336">
        <v>0</v>
      </c>
      <c r="E9" s="336">
        <v>0</v>
      </c>
      <c r="F9" s="336">
        <v>38420</v>
      </c>
      <c r="G9" s="336">
        <v>0</v>
      </c>
      <c r="H9" s="337">
        <f t="shared" ref="H9:H72" si="0">+D9+E9+F9+G9</f>
        <v>38420</v>
      </c>
    </row>
    <row r="10" spans="1:9">
      <c r="A10" s="188">
        <v>20</v>
      </c>
      <c r="B10" s="188">
        <v>3</v>
      </c>
      <c r="C10" s="189" t="s">
        <v>41</v>
      </c>
      <c r="D10" s="336">
        <v>0</v>
      </c>
      <c r="E10" s="336">
        <v>0</v>
      </c>
      <c r="F10" s="336">
        <v>443928.74999999994</v>
      </c>
      <c r="G10" s="336">
        <v>0</v>
      </c>
      <c r="H10" s="337">
        <f t="shared" si="0"/>
        <v>443928.74999999994</v>
      </c>
    </row>
    <row r="11" spans="1:9">
      <c r="A11" s="188">
        <v>20</v>
      </c>
      <c r="B11" s="188">
        <v>4</v>
      </c>
      <c r="C11" s="189" t="s">
        <v>41</v>
      </c>
      <c r="D11" s="336">
        <v>0</v>
      </c>
      <c r="E11" s="336">
        <v>0</v>
      </c>
      <c r="F11" s="336">
        <v>523156.63</v>
      </c>
      <c r="G11" s="336">
        <v>0</v>
      </c>
      <c r="H11" s="337">
        <f t="shared" si="0"/>
        <v>523156.63</v>
      </c>
    </row>
    <row r="12" spans="1:9">
      <c r="A12" s="188">
        <v>20</v>
      </c>
      <c r="B12" s="188">
        <v>5</v>
      </c>
      <c r="C12" s="189" t="s">
        <v>41</v>
      </c>
      <c r="D12" s="336">
        <v>0</v>
      </c>
      <c r="E12" s="336">
        <v>0</v>
      </c>
      <c r="F12" s="336">
        <v>5390</v>
      </c>
      <c r="G12" s="336">
        <v>0</v>
      </c>
      <c r="H12" s="337">
        <f t="shared" si="0"/>
        <v>5390</v>
      </c>
    </row>
    <row r="13" spans="1:9">
      <c r="A13" s="188">
        <v>20</v>
      </c>
      <c r="B13" s="188">
        <v>7</v>
      </c>
      <c r="C13" s="189" t="s">
        <v>41</v>
      </c>
      <c r="D13" s="336">
        <v>0</v>
      </c>
      <c r="E13" s="336">
        <v>0</v>
      </c>
      <c r="F13" s="336">
        <v>47162.8</v>
      </c>
      <c r="G13" s="336">
        <v>0</v>
      </c>
      <c r="H13" s="337">
        <f t="shared" si="0"/>
        <v>47162.8</v>
      </c>
    </row>
    <row r="14" spans="1:9">
      <c r="A14" s="188">
        <v>25</v>
      </c>
      <c r="B14" s="188">
        <v>1</v>
      </c>
      <c r="C14" s="189" t="s">
        <v>42</v>
      </c>
      <c r="D14" s="336">
        <v>0</v>
      </c>
      <c r="E14" s="336">
        <v>0</v>
      </c>
      <c r="F14" s="336">
        <v>1080252.7699999996</v>
      </c>
      <c r="G14" s="336">
        <v>0</v>
      </c>
      <c r="H14" s="337">
        <f t="shared" si="0"/>
        <v>1080252.7699999996</v>
      </c>
    </row>
    <row r="15" spans="1:9">
      <c r="A15" s="188">
        <v>41</v>
      </c>
      <c r="B15" s="188">
        <v>4</v>
      </c>
      <c r="C15" s="189" t="s">
        <v>44</v>
      </c>
      <c r="D15" s="336">
        <v>7077297.8200000003</v>
      </c>
      <c r="E15" s="336">
        <v>0</v>
      </c>
      <c r="F15" s="336">
        <v>0</v>
      </c>
      <c r="G15" s="336">
        <v>0</v>
      </c>
      <c r="H15" s="337">
        <f t="shared" si="0"/>
        <v>7077297.8200000003</v>
      </c>
    </row>
    <row r="16" spans="1:9">
      <c r="A16" s="188">
        <v>46</v>
      </c>
      <c r="B16" s="188">
        <v>2</v>
      </c>
      <c r="C16" s="189" t="s">
        <v>1379</v>
      </c>
      <c r="D16" s="336">
        <v>10737638.319999998</v>
      </c>
      <c r="E16" s="336">
        <v>0</v>
      </c>
      <c r="F16" s="336">
        <v>435230.33</v>
      </c>
      <c r="G16" s="336">
        <v>0</v>
      </c>
      <c r="H16" s="337">
        <f t="shared" si="0"/>
        <v>11172868.649999999</v>
      </c>
    </row>
    <row r="17" spans="1:8">
      <c r="A17" s="188">
        <v>47</v>
      </c>
      <c r="B17" s="188">
        <v>26</v>
      </c>
      <c r="C17" s="189" t="s">
        <v>45</v>
      </c>
      <c r="D17" s="336">
        <v>0</v>
      </c>
      <c r="E17" s="336">
        <v>0</v>
      </c>
      <c r="F17" s="336">
        <v>33029.130000000005</v>
      </c>
      <c r="G17" s="336">
        <v>0</v>
      </c>
      <c r="H17" s="337">
        <f t="shared" si="0"/>
        <v>33029.130000000005</v>
      </c>
    </row>
    <row r="18" spans="1:8">
      <c r="A18" s="188">
        <v>47</v>
      </c>
      <c r="B18" s="188">
        <v>27</v>
      </c>
      <c r="C18" s="189" t="s">
        <v>45</v>
      </c>
      <c r="D18" s="336">
        <v>3460089.6500000004</v>
      </c>
      <c r="E18" s="336">
        <v>0</v>
      </c>
      <c r="F18" s="336">
        <v>0</v>
      </c>
      <c r="G18" s="336">
        <v>0</v>
      </c>
      <c r="H18" s="337">
        <f t="shared" si="0"/>
        <v>3460089.6500000004</v>
      </c>
    </row>
    <row r="19" spans="1:8">
      <c r="A19" s="188">
        <v>66</v>
      </c>
      <c r="B19" s="188">
        <v>2</v>
      </c>
      <c r="C19" s="189" t="s">
        <v>46</v>
      </c>
      <c r="D19" s="336">
        <v>0</v>
      </c>
      <c r="E19" s="336">
        <v>0</v>
      </c>
      <c r="F19" s="336">
        <v>9571.25</v>
      </c>
      <c r="G19" s="336">
        <v>0</v>
      </c>
      <c r="H19" s="337">
        <f t="shared" si="0"/>
        <v>9571.25</v>
      </c>
    </row>
    <row r="20" spans="1:8">
      <c r="A20" s="188">
        <v>78</v>
      </c>
      <c r="B20" s="188">
        <v>3</v>
      </c>
      <c r="C20" s="189" t="s">
        <v>1380</v>
      </c>
      <c r="D20" s="336">
        <v>24146799.390000001</v>
      </c>
      <c r="E20" s="336">
        <v>0</v>
      </c>
      <c r="F20" s="336">
        <v>159556.93999999992</v>
      </c>
      <c r="G20" s="336">
        <v>0</v>
      </c>
      <c r="H20" s="337">
        <f t="shared" si="0"/>
        <v>24306356.330000002</v>
      </c>
    </row>
    <row r="21" spans="1:8">
      <c r="A21" s="188">
        <v>81</v>
      </c>
      <c r="B21" s="188">
        <v>3</v>
      </c>
      <c r="C21" s="189" t="s">
        <v>49</v>
      </c>
      <c r="D21" s="336">
        <v>48520.56</v>
      </c>
      <c r="E21" s="336">
        <v>0</v>
      </c>
      <c r="F21" s="336">
        <v>0</v>
      </c>
      <c r="G21" s="336">
        <v>0</v>
      </c>
      <c r="H21" s="337">
        <f t="shared" si="0"/>
        <v>48520.56</v>
      </c>
    </row>
    <row r="22" spans="1:8">
      <c r="A22" s="188">
        <v>81</v>
      </c>
      <c r="B22" s="188">
        <v>16</v>
      </c>
      <c r="C22" s="189" t="s">
        <v>49</v>
      </c>
      <c r="D22" s="336">
        <v>0</v>
      </c>
      <c r="E22" s="336">
        <v>0</v>
      </c>
      <c r="F22" s="336">
        <v>7650</v>
      </c>
      <c r="G22" s="336">
        <v>0</v>
      </c>
      <c r="H22" s="337">
        <f t="shared" si="0"/>
        <v>7650</v>
      </c>
    </row>
    <row r="23" spans="1:8">
      <c r="A23" s="188" t="s">
        <v>541</v>
      </c>
      <c r="B23" s="188">
        <v>2</v>
      </c>
      <c r="C23" s="189" t="s">
        <v>590</v>
      </c>
      <c r="D23" s="336">
        <v>347859352.95999998</v>
      </c>
      <c r="E23" s="336">
        <v>0</v>
      </c>
      <c r="F23" s="336">
        <v>0</v>
      </c>
      <c r="G23" s="336">
        <v>0</v>
      </c>
      <c r="H23" s="337">
        <f t="shared" si="0"/>
        <v>347859352.95999998</v>
      </c>
    </row>
    <row r="24" spans="1:8">
      <c r="A24" s="188">
        <v>109</v>
      </c>
      <c r="B24" s="188">
        <v>1</v>
      </c>
      <c r="C24" s="189" t="s">
        <v>614</v>
      </c>
      <c r="D24" s="336">
        <v>0</v>
      </c>
      <c r="E24" s="336">
        <v>0</v>
      </c>
      <c r="F24" s="336">
        <v>0</v>
      </c>
      <c r="G24" s="336">
        <v>179075.5</v>
      </c>
      <c r="H24" s="337">
        <f t="shared" si="0"/>
        <v>179075.5</v>
      </c>
    </row>
    <row r="25" spans="1:8">
      <c r="A25" s="188">
        <v>117</v>
      </c>
      <c r="B25" s="188">
        <v>1</v>
      </c>
      <c r="C25" s="189" t="s">
        <v>54</v>
      </c>
      <c r="D25" s="336">
        <v>0</v>
      </c>
      <c r="E25" s="336">
        <v>0</v>
      </c>
      <c r="F25" s="336">
        <v>0</v>
      </c>
      <c r="G25" s="336">
        <v>3525040.4600000004</v>
      </c>
      <c r="H25" s="337">
        <f t="shared" si="0"/>
        <v>3525040.4600000004</v>
      </c>
    </row>
    <row r="26" spans="1:8">
      <c r="A26" s="188">
        <v>132</v>
      </c>
      <c r="B26" s="188">
        <v>1</v>
      </c>
      <c r="C26" s="189" t="s">
        <v>59</v>
      </c>
      <c r="D26" s="336">
        <v>0</v>
      </c>
      <c r="E26" s="336">
        <v>0</v>
      </c>
      <c r="F26" s="336">
        <v>0</v>
      </c>
      <c r="G26" s="336">
        <v>121500</v>
      </c>
      <c r="H26" s="337">
        <f t="shared" si="0"/>
        <v>121500</v>
      </c>
    </row>
    <row r="27" spans="1:8">
      <c r="A27" s="188">
        <v>132</v>
      </c>
      <c r="B27" s="188">
        <v>10</v>
      </c>
      <c r="C27" s="189" t="s">
        <v>59</v>
      </c>
      <c r="D27" s="336">
        <v>7248598.6400000006</v>
      </c>
      <c r="E27" s="336">
        <v>0</v>
      </c>
      <c r="F27" s="336">
        <v>0</v>
      </c>
      <c r="G27" s="336">
        <v>0</v>
      </c>
      <c r="H27" s="337">
        <f t="shared" si="0"/>
        <v>7248598.6400000006</v>
      </c>
    </row>
    <row r="28" spans="1:8">
      <c r="A28" s="188">
        <v>133</v>
      </c>
      <c r="B28" s="188">
        <v>1</v>
      </c>
      <c r="C28" s="189" t="s">
        <v>60</v>
      </c>
      <c r="D28" s="336">
        <v>0</v>
      </c>
      <c r="E28" s="336">
        <v>0</v>
      </c>
      <c r="F28" s="336">
        <v>0</v>
      </c>
      <c r="G28" s="336">
        <v>1472473.78</v>
      </c>
      <c r="H28" s="337">
        <f t="shared" si="0"/>
        <v>1472473.78</v>
      </c>
    </row>
    <row r="29" spans="1:8">
      <c r="A29" s="188">
        <v>134</v>
      </c>
      <c r="B29" s="188">
        <v>1</v>
      </c>
      <c r="C29" s="189" t="s">
        <v>61</v>
      </c>
      <c r="D29" s="336">
        <v>12328217.329999998</v>
      </c>
      <c r="E29" s="336">
        <v>0</v>
      </c>
      <c r="F29" s="336">
        <v>0</v>
      </c>
      <c r="G29" s="336">
        <v>14063928.570000002</v>
      </c>
      <c r="H29" s="337">
        <f t="shared" si="0"/>
        <v>26392145.899999999</v>
      </c>
    </row>
    <row r="30" spans="1:8">
      <c r="A30" s="188">
        <v>163</v>
      </c>
      <c r="B30" s="188">
        <v>1</v>
      </c>
      <c r="C30" s="189" t="s">
        <v>78</v>
      </c>
      <c r="D30" s="336">
        <v>0</v>
      </c>
      <c r="E30" s="336">
        <v>0</v>
      </c>
      <c r="F30" s="336">
        <v>0</v>
      </c>
      <c r="G30" s="336">
        <v>4951323.8699999982</v>
      </c>
      <c r="H30" s="337">
        <f t="shared" si="0"/>
        <v>4951323.8699999982</v>
      </c>
    </row>
    <row r="31" spans="1:8">
      <c r="A31" s="188">
        <v>203</v>
      </c>
      <c r="B31" s="188">
        <v>1</v>
      </c>
      <c r="C31" s="189" t="s">
        <v>86</v>
      </c>
      <c r="D31" s="336">
        <v>0</v>
      </c>
      <c r="E31" s="336">
        <v>0</v>
      </c>
      <c r="F31" s="336">
        <v>0</v>
      </c>
      <c r="G31" s="336">
        <v>2373.3100000000054</v>
      </c>
      <c r="H31" s="337">
        <f t="shared" si="0"/>
        <v>2373.3100000000054</v>
      </c>
    </row>
    <row r="32" spans="1:8">
      <c r="A32" s="188">
        <v>222</v>
      </c>
      <c r="B32" s="188">
        <v>1</v>
      </c>
      <c r="C32" s="189" t="s">
        <v>93</v>
      </c>
      <c r="D32" s="336">
        <v>0</v>
      </c>
      <c r="E32" s="336">
        <v>0</v>
      </c>
      <c r="F32" s="336">
        <v>0</v>
      </c>
      <c r="G32" s="336">
        <v>2896342.1199999992</v>
      </c>
      <c r="H32" s="337">
        <f t="shared" si="0"/>
        <v>2896342.1199999992</v>
      </c>
    </row>
    <row r="33" spans="1:8">
      <c r="A33" s="188">
        <v>225</v>
      </c>
      <c r="B33" s="188">
        <v>1</v>
      </c>
      <c r="C33" s="189" t="s">
        <v>96</v>
      </c>
      <c r="D33" s="336">
        <v>1600000</v>
      </c>
      <c r="E33" s="336">
        <v>0</v>
      </c>
      <c r="F33" s="336">
        <v>0</v>
      </c>
      <c r="G33" s="336">
        <v>0</v>
      </c>
      <c r="H33" s="337">
        <f t="shared" si="0"/>
        <v>1600000</v>
      </c>
    </row>
    <row r="34" spans="1:8">
      <c r="A34" s="188">
        <v>249</v>
      </c>
      <c r="B34" s="188">
        <v>1</v>
      </c>
      <c r="C34" s="189" t="s">
        <v>102</v>
      </c>
      <c r="D34" s="336">
        <v>0</v>
      </c>
      <c r="E34" s="336">
        <v>0</v>
      </c>
      <c r="F34" s="336">
        <v>0</v>
      </c>
      <c r="G34" s="336">
        <v>4299530.63</v>
      </c>
      <c r="H34" s="337">
        <f t="shared" si="0"/>
        <v>4299530.63</v>
      </c>
    </row>
    <row r="35" spans="1:8">
      <c r="A35" s="188">
        <v>269</v>
      </c>
      <c r="B35" s="188">
        <v>2</v>
      </c>
      <c r="C35" s="189" t="s">
        <v>109</v>
      </c>
      <c r="D35" s="336">
        <v>0</v>
      </c>
      <c r="E35" s="336">
        <v>0</v>
      </c>
      <c r="F35" s="336">
        <v>0</v>
      </c>
      <c r="G35" s="336">
        <v>35133</v>
      </c>
      <c r="H35" s="337">
        <f t="shared" si="0"/>
        <v>35133</v>
      </c>
    </row>
    <row r="36" spans="1:8">
      <c r="A36" s="188">
        <v>281</v>
      </c>
      <c r="B36" s="188">
        <v>1</v>
      </c>
      <c r="C36" s="189" t="s">
        <v>114</v>
      </c>
      <c r="D36" s="336">
        <v>0</v>
      </c>
      <c r="E36" s="336">
        <v>0</v>
      </c>
      <c r="F36" s="336">
        <v>0</v>
      </c>
      <c r="G36" s="336">
        <v>2391807</v>
      </c>
      <c r="H36" s="337">
        <f t="shared" si="0"/>
        <v>2391807</v>
      </c>
    </row>
    <row r="37" spans="1:8">
      <c r="A37" s="188">
        <v>283</v>
      </c>
      <c r="B37" s="188">
        <v>1</v>
      </c>
      <c r="C37" s="189" t="s">
        <v>115</v>
      </c>
      <c r="D37" s="336">
        <v>1160095.6399999999</v>
      </c>
      <c r="E37" s="336">
        <v>0</v>
      </c>
      <c r="F37" s="336">
        <v>0</v>
      </c>
      <c r="G37" s="336">
        <v>9892383</v>
      </c>
      <c r="H37" s="337">
        <f t="shared" si="0"/>
        <v>11052478.640000001</v>
      </c>
    </row>
    <row r="38" spans="1:8">
      <c r="A38" s="188">
        <v>290</v>
      </c>
      <c r="B38" s="188">
        <v>1</v>
      </c>
      <c r="C38" s="189" t="s">
        <v>118</v>
      </c>
      <c r="D38" s="336">
        <v>6602256.2599999998</v>
      </c>
      <c r="E38" s="336">
        <v>0</v>
      </c>
      <c r="F38" s="336">
        <v>0</v>
      </c>
      <c r="G38" s="336">
        <v>0</v>
      </c>
      <c r="H38" s="337">
        <f t="shared" si="0"/>
        <v>6602256.2599999998</v>
      </c>
    </row>
    <row r="39" spans="1:8">
      <c r="A39" s="188">
        <v>291</v>
      </c>
      <c r="B39" s="188">
        <v>1</v>
      </c>
      <c r="C39" s="189" t="s">
        <v>119</v>
      </c>
      <c r="D39" s="336">
        <v>24946206.07</v>
      </c>
      <c r="E39" s="336">
        <v>0</v>
      </c>
      <c r="F39" s="336">
        <v>0</v>
      </c>
      <c r="G39" s="336">
        <v>0</v>
      </c>
      <c r="H39" s="337">
        <f t="shared" si="0"/>
        <v>24946206.07</v>
      </c>
    </row>
    <row r="40" spans="1:8">
      <c r="A40" s="188">
        <v>293</v>
      </c>
      <c r="B40" s="188">
        <v>1</v>
      </c>
      <c r="C40" s="189" t="s">
        <v>121</v>
      </c>
      <c r="D40" s="336">
        <v>0</v>
      </c>
      <c r="E40" s="336">
        <v>0</v>
      </c>
      <c r="F40" s="336">
        <v>0</v>
      </c>
      <c r="G40" s="336">
        <v>4030.12</v>
      </c>
      <c r="H40" s="337">
        <f t="shared" si="0"/>
        <v>4030.12</v>
      </c>
    </row>
    <row r="41" spans="1:8">
      <c r="A41" s="188">
        <v>293</v>
      </c>
      <c r="B41" s="188">
        <v>3</v>
      </c>
      <c r="C41" s="189" t="s">
        <v>121</v>
      </c>
      <c r="D41" s="336">
        <v>0</v>
      </c>
      <c r="E41" s="336">
        <v>0</v>
      </c>
      <c r="F41" s="336">
        <v>0</v>
      </c>
      <c r="G41" s="336">
        <v>2189</v>
      </c>
      <c r="H41" s="337">
        <f t="shared" si="0"/>
        <v>2189</v>
      </c>
    </row>
    <row r="42" spans="1:8">
      <c r="A42" s="188">
        <v>294</v>
      </c>
      <c r="B42" s="188">
        <v>1</v>
      </c>
      <c r="C42" s="189" t="s">
        <v>122</v>
      </c>
      <c r="D42" s="336">
        <v>0</v>
      </c>
      <c r="E42" s="336">
        <v>0</v>
      </c>
      <c r="F42" s="336">
        <v>0</v>
      </c>
      <c r="G42" s="336">
        <v>54025</v>
      </c>
      <c r="H42" s="337">
        <f t="shared" si="0"/>
        <v>54025</v>
      </c>
    </row>
    <row r="43" spans="1:8">
      <c r="A43" s="188">
        <v>295</v>
      </c>
      <c r="B43" s="188">
        <v>1</v>
      </c>
      <c r="C43" s="189" t="s">
        <v>123</v>
      </c>
      <c r="D43" s="336">
        <v>0</v>
      </c>
      <c r="E43" s="336">
        <v>0</v>
      </c>
      <c r="F43" s="336">
        <v>0</v>
      </c>
      <c r="G43" s="336">
        <v>24672.5</v>
      </c>
      <c r="H43" s="337">
        <f t="shared" si="0"/>
        <v>24672.5</v>
      </c>
    </row>
    <row r="44" spans="1:8">
      <c r="A44" s="188">
        <v>312</v>
      </c>
      <c r="B44" s="188">
        <v>1</v>
      </c>
      <c r="C44" s="189" t="s">
        <v>133</v>
      </c>
      <c r="D44" s="336">
        <v>0</v>
      </c>
      <c r="E44" s="336">
        <v>0</v>
      </c>
      <c r="F44" s="336">
        <v>0</v>
      </c>
      <c r="G44" s="336">
        <v>11241860.729999995</v>
      </c>
      <c r="H44" s="337">
        <f t="shared" si="0"/>
        <v>11241860.729999995</v>
      </c>
    </row>
    <row r="45" spans="1:8">
      <c r="A45" s="188">
        <v>315</v>
      </c>
      <c r="B45" s="188">
        <v>1</v>
      </c>
      <c r="C45" s="189" t="s">
        <v>1243</v>
      </c>
      <c r="D45" s="336">
        <v>239496.11</v>
      </c>
      <c r="E45" s="336">
        <v>0</v>
      </c>
      <c r="F45" s="336">
        <v>0</v>
      </c>
      <c r="G45" s="336">
        <v>0</v>
      </c>
      <c r="H45" s="337">
        <f t="shared" si="0"/>
        <v>239496.11</v>
      </c>
    </row>
    <row r="46" spans="1:8">
      <c r="A46" s="188">
        <v>324</v>
      </c>
      <c r="B46" s="188">
        <v>1</v>
      </c>
      <c r="C46" s="189" t="s">
        <v>135</v>
      </c>
      <c r="D46" s="336">
        <v>0</v>
      </c>
      <c r="E46" s="336">
        <v>0</v>
      </c>
      <c r="F46" s="336">
        <v>0</v>
      </c>
      <c r="G46" s="336">
        <v>1735.6</v>
      </c>
      <c r="H46" s="337">
        <f t="shared" si="0"/>
        <v>1735.6</v>
      </c>
    </row>
    <row r="47" spans="1:8">
      <c r="A47" s="188">
        <v>343</v>
      </c>
      <c r="B47" s="188">
        <v>1</v>
      </c>
      <c r="C47" s="189" t="s">
        <v>138</v>
      </c>
      <c r="D47" s="336">
        <v>3179728</v>
      </c>
      <c r="E47" s="336">
        <v>0</v>
      </c>
      <c r="F47" s="336">
        <v>0</v>
      </c>
      <c r="G47" s="336">
        <v>0</v>
      </c>
      <c r="H47" s="337">
        <f t="shared" si="0"/>
        <v>3179728</v>
      </c>
    </row>
    <row r="48" spans="1:8">
      <c r="A48" s="188">
        <v>344</v>
      </c>
      <c r="B48" s="188">
        <v>1</v>
      </c>
      <c r="C48" s="189" t="s">
        <v>139</v>
      </c>
      <c r="D48" s="336">
        <v>1803000</v>
      </c>
      <c r="E48" s="336">
        <v>0</v>
      </c>
      <c r="F48" s="336">
        <v>0</v>
      </c>
      <c r="G48" s="336">
        <v>0</v>
      </c>
      <c r="H48" s="337">
        <f t="shared" si="0"/>
        <v>1803000</v>
      </c>
    </row>
    <row r="49" spans="1:8">
      <c r="A49" s="188">
        <v>347</v>
      </c>
      <c r="B49" s="188">
        <v>1</v>
      </c>
      <c r="C49" s="189" t="s">
        <v>142</v>
      </c>
      <c r="D49" s="336">
        <v>2443.71</v>
      </c>
      <c r="E49" s="336">
        <v>0</v>
      </c>
      <c r="F49" s="336">
        <v>0</v>
      </c>
      <c r="G49" s="336">
        <v>735045.70000000007</v>
      </c>
      <c r="H49" s="337">
        <f t="shared" si="0"/>
        <v>737489.41</v>
      </c>
    </row>
    <row r="50" spans="1:8">
      <c r="A50" s="188">
        <v>378</v>
      </c>
      <c r="B50" s="188">
        <v>1</v>
      </c>
      <c r="C50" s="189" t="s">
        <v>610</v>
      </c>
      <c r="D50" s="336">
        <v>900320.4</v>
      </c>
      <c r="E50" s="336">
        <v>0</v>
      </c>
      <c r="F50" s="336">
        <v>0</v>
      </c>
      <c r="G50" s="336">
        <v>0</v>
      </c>
      <c r="H50" s="337">
        <f t="shared" si="0"/>
        <v>900320.4</v>
      </c>
    </row>
    <row r="51" spans="1:8">
      <c r="A51" s="188">
        <v>387</v>
      </c>
      <c r="B51" s="188">
        <v>1</v>
      </c>
      <c r="C51" s="189" t="s">
        <v>1267</v>
      </c>
      <c r="D51" s="336">
        <v>0</v>
      </c>
      <c r="E51" s="336">
        <v>0</v>
      </c>
      <c r="F51" s="336">
        <v>0</v>
      </c>
      <c r="G51" s="336">
        <v>15041.599999999999</v>
      </c>
      <c r="H51" s="337">
        <f t="shared" si="0"/>
        <v>15041.599999999999</v>
      </c>
    </row>
    <row r="52" spans="1:8">
      <c r="A52" s="188">
        <v>389</v>
      </c>
      <c r="B52" s="188">
        <v>1</v>
      </c>
      <c r="C52" s="189" t="s">
        <v>1422</v>
      </c>
      <c r="D52" s="336">
        <v>0</v>
      </c>
      <c r="E52" s="336">
        <v>0</v>
      </c>
      <c r="F52" s="336">
        <v>0</v>
      </c>
      <c r="G52" s="336">
        <v>794296.6</v>
      </c>
      <c r="H52" s="337">
        <f t="shared" si="0"/>
        <v>794296.6</v>
      </c>
    </row>
    <row r="53" spans="1:8">
      <c r="A53" s="188">
        <v>389</v>
      </c>
      <c r="B53" s="188">
        <v>2</v>
      </c>
      <c r="C53" s="189" t="s">
        <v>1422</v>
      </c>
      <c r="D53" s="336">
        <v>0</v>
      </c>
      <c r="E53" s="336">
        <v>0</v>
      </c>
      <c r="F53" s="336">
        <v>0</v>
      </c>
      <c r="G53" s="336">
        <v>787339.25999999978</v>
      </c>
      <c r="H53" s="337">
        <f t="shared" si="0"/>
        <v>787339.25999999978</v>
      </c>
    </row>
    <row r="54" spans="1:8">
      <c r="A54" s="188">
        <v>389</v>
      </c>
      <c r="B54" s="188">
        <v>3</v>
      </c>
      <c r="C54" s="189" t="s">
        <v>1422</v>
      </c>
      <c r="D54" s="336">
        <v>0</v>
      </c>
      <c r="E54" s="336">
        <v>0</v>
      </c>
      <c r="F54" s="336">
        <v>0</v>
      </c>
      <c r="G54" s="336">
        <v>5644.0000000000073</v>
      </c>
      <c r="H54" s="337">
        <f t="shared" si="0"/>
        <v>5644.0000000000073</v>
      </c>
    </row>
    <row r="55" spans="1:8">
      <c r="A55" s="188">
        <v>389</v>
      </c>
      <c r="B55" s="188">
        <v>4</v>
      </c>
      <c r="C55" s="189" t="s">
        <v>1422</v>
      </c>
      <c r="D55" s="336">
        <v>0</v>
      </c>
      <c r="E55" s="336">
        <v>0</v>
      </c>
      <c r="F55" s="336">
        <v>0</v>
      </c>
      <c r="G55" s="336">
        <v>2080062.77</v>
      </c>
      <c r="H55" s="337">
        <f t="shared" si="0"/>
        <v>2080062.77</v>
      </c>
    </row>
    <row r="56" spans="1:8">
      <c r="A56" s="188">
        <v>389</v>
      </c>
      <c r="B56" s="188">
        <v>5</v>
      </c>
      <c r="C56" s="189" t="s">
        <v>1422</v>
      </c>
      <c r="D56" s="336">
        <v>0</v>
      </c>
      <c r="E56" s="336">
        <v>0</v>
      </c>
      <c r="F56" s="336">
        <v>0</v>
      </c>
      <c r="G56" s="336">
        <v>68358.159999999989</v>
      </c>
      <c r="H56" s="337">
        <f t="shared" si="0"/>
        <v>68358.159999999989</v>
      </c>
    </row>
    <row r="57" spans="1:8">
      <c r="A57" s="188">
        <v>526</v>
      </c>
      <c r="B57" s="188">
        <v>1</v>
      </c>
      <c r="C57" s="189" t="s">
        <v>1266</v>
      </c>
      <c r="D57" s="336">
        <v>1023000</v>
      </c>
      <c r="E57" s="336">
        <v>0</v>
      </c>
      <c r="F57" s="336">
        <v>0</v>
      </c>
      <c r="G57" s="336">
        <v>0</v>
      </c>
      <c r="H57" s="337">
        <f t="shared" si="0"/>
        <v>1023000</v>
      </c>
    </row>
    <row r="58" spans="1:8">
      <c r="A58" s="188">
        <v>548</v>
      </c>
      <c r="B58" s="188">
        <v>1</v>
      </c>
      <c r="C58" s="189" t="s">
        <v>1285</v>
      </c>
      <c r="D58" s="336">
        <v>0</v>
      </c>
      <c r="E58" s="336">
        <v>0</v>
      </c>
      <c r="F58" s="336">
        <v>0</v>
      </c>
      <c r="G58" s="336">
        <v>758897.01000000013</v>
      </c>
      <c r="H58" s="337">
        <f t="shared" si="0"/>
        <v>758897.01000000013</v>
      </c>
    </row>
    <row r="59" spans="1:8">
      <c r="A59" s="188">
        <v>548</v>
      </c>
      <c r="B59" s="188">
        <v>2</v>
      </c>
      <c r="C59" s="189" t="s">
        <v>1285</v>
      </c>
      <c r="D59" s="336">
        <v>0</v>
      </c>
      <c r="E59" s="336">
        <v>0</v>
      </c>
      <c r="F59" s="336">
        <v>0</v>
      </c>
      <c r="G59" s="336">
        <v>583658.56000000006</v>
      </c>
      <c r="H59" s="337">
        <f t="shared" si="0"/>
        <v>583658.56000000006</v>
      </c>
    </row>
    <row r="60" spans="1:8">
      <c r="A60" s="188">
        <v>548</v>
      </c>
      <c r="B60" s="188">
        <v>8</v>
      </c>
      <c r="C60" s="189" t="s">
        <v>1285</v>
      </c>
      <c r="D60" s="336">
        <v>0</v>
      </c>
      <c r="E60" s="336">
        <v>0</v>
      </c>
      <c r="F60" s="336">
        <v>0</v>
      </c>
      <c r="G60" s="336">
        <v>122500</v>
      </c>
      <c r="H60" s="337">
        <f t="shared" si="0"/>
        <v>122500</v>
      </c>
    </row>
    <row r="61" spans="1:8">
      <c r="A61" s="188">
        <v>548</v>
      </c>
      <c r="B61" s="188">
        <v>13</v>
      </c>
      <c r="C61" s="189" t="s">
        <v>1285</v>
      </c>
      <c r="D61" s="336">
        <v>0</v>
      </c>
      <c r="E61" s="336">
        <v>0</v>
      </c>
      <c r="F61" s="336">
        <v>0</v>
      </c>
      <c r="G61" s="336">
        <v>353925.00999999995</v>
      </c>
      <c r="H61" s="337">
        <f t="shared" si="0"/>
        <v>353925.00999999995</v>
      </c>
    </row>
    <row r="62" spans="1:8">
      <c r="A62" s="188">
        <v>572</v>
      </c>
      <c r="B62" s="188">
        <v>1</v>
      </c>
      <c r="C62" s="189" t="s">
        <v>166</v>
      </c>
      <c r="D62" s="336">
        <v>15021749.359999999</v>
      </c>
      <c r="E62" s="336">
        <v>0</v>
      </c>
      <c r="F62" s="336">
        <v>0</v>
      </c>
      <c r="G62" s="336">
        <v>0</v>
      </c>
      <c r="H62" s="337">
        <f t="shared" si="0"/>
        <v>15021749.359999999</v>
      </c>
    </row>
    <row r="63" spans="1:8">
      <c r="A63" s="188">
        <v>573</v>
      </c>
      <c r="B63" s="188">
        <v>1</v>
      </c>
      <c r="C63" s="189" t="s">
        <v>167</v>
      </c>
      <c r="D63" s="336">
        <v>0</v>
      </c>
      <c r="E63" s="336">
        <v>0</v>
      </c>
      <c r="F63" s="336">
        <v>0</v>
      </c>
      <c r="G63" s="336">
        <v>651336.32000000007</v>
      </c>
      <c r="H63" s="337">
        <f t="shared" si="0"/>
        <v>651336.32000000007</v>
      </c>
    </row>
    <row r="64" spans="1:8">
      <c r="A64" s="188">
        <v>576</v>
      </c>
      <c r="B64" s="188">
        <v>1</v>
      </c>
      <c r="C64" s="189" t="s">
        <v>1247</v>
      </c>
      <c r="D64" s="336">
        <v>0</v>
      </c>
      <c r="E64" s="336">
        <v>0</v>
      </c>
      <c r="F64" s="336">
        <v>0</v>
      </c>
      <c r="G64" s="336">
        <v>2093520.66</v>
      </c>
      <c r="H64" s="337">
        <f t="shared" si="0"/>
        <v>2093520.66</v>
      </c>
    </row>
    <row r="65" spans="1:8">
      <c r="A65" s="188">
        <v>578</v>
      </c>
      <c r="B65" s="188">
        <v>1</v>
      </c>
      <c r="C65" s="189" t="s">
        <v>168</v>
      </c>
      <c r="D65" s="336">
        <v>82656</v>
      </c>
      <c r="E65" s="336">
        <v>0</v>
      </c>
      <c r="F65" s="336">
        <v>0</v>
      </c>
      <c r="G65" s="336">
        <v>0</v>
      </c>
      <c r="H65" s="337">
        <f t="shared" si="0"/>
        <v>82656</v>
      </c>
    </row>
    <row r="66" spans="1:8">
      <c r="A66" s="188">
        <v>586</v>
      </c>
      <c r="B66" s="188">
        <v>1</v>
      </c>
      <c r="C66" s="189" t="s">
        <v>172</v>
      </c>
      <c r="D66" s="336">
        <v>0</v>
      </c>
      <c r="E66" s="336">
        <v>0</v>
      </c>
      <c r="F66" s="336">
        <v>0</v>
      </c>
      <c r="G66" s="336">
        <v>3879412</v>
      </c>
      <c r="H66" s="337">
        <f t="shared" si="0"/>
        <v>3879412</v>
      </c>
    </row>
    <row r="67" spans="1:8">
      <c r="A67" s="188">
        <v>587</v>
      </c>
      <c r="B67" s="188">
        <v>1</v>
      </c>
      <c r="C67" s="189" t="s">
        <v>673</v>
      </c>
      <c r="D67" s="336">
        <v>9408475.5999999996</v>
      </c>
      <c r="E67" s="336">
        <v>0</v>
      </c>
      <c r="F67" s="336">
        <v>0</v>
      </c>
      <c r="G67" s="336">
        <v>0</v>
      </c>
      <c r="H67" s="337">
        <f t="shared" si="0"/>
        <v>9408475.5999999996</v>
      </c>
    </row>
    <row r="68" spans="1:8">
      <c r="A68" s="188">
        <v>591</v>
      </c>
      <c r="B68" s="188">
        <v>1</v>
      </c>
      <c r="C68" s="189" t="s">
        <v>674</v>
      </c>
      <c r="D68" s="336">
        <v>0</v>
      </c>
      <c r="E68" s="336">
        <v>0</v>
      </c>
      <c r="F68" s="336">
        <v>0</v>
      </c>
      <c r="G68" s="336">
        <v>27294.599999999977</v>
      </c>
      <c r="H68" s="337">
        <f t="shared" si="0"/>
        <v>27294.599999999977</v>
      </c>
    </row>
    <row r="69" spans="1:8">
      <c r="A69" s="188">
        <v>598</v>
      </c>
      <c r="B69" s="188">
        <v>1</v>
      </c>
      <c r="C69" s="189" t="s">
        <v>672</v>
      </c>
      <c r="D69" s="336">
        <v>85385</v>
      </c>
      <c r="E69" s="336">
        <v>0</v>
      </c>
      <c r="F69" s="336">
        <v>0</v>
      </c>
      <c r="G69" s="336">
        <v>0</v>
      </c>
      <c r="H69" s="337">
        <f t="shared" si="0"/>
        <v>85385</v>
      </c>
    </row>
    <row r="70" spans="1:8">
      <c r="A70" s="188">
        <v>599</v>
      </c>
      <c r="B70" s="188">
        <v>2</v>
      </c>
      <c r="C70" s="189" t="s">
        <v>1249</v>
      </c>
      <c r="D70" s="336">
        <v>8099734.29</v>
      </c>
      <c r="E70" s="336">
        <v>0</v>
      </c>
      <c r="F70" s="336">
        <v>0</v>
      </c>
      <c r="G70" s="336">
        <v>0</v>
      </c>
      <c r="H70" s="337">
        <f t="shared" si="0"/>
        <v>8099734.29</v>
      </c>
    </row>
    <row r="71" spans="1:8">
      <c r="A71" s="188">
        <v>599</v>
      </c>
      <c r="B71" s="188">
        <v>3</v>
      </c>
      <c r="C71" s="189" t="s">
        <v>1249</v>
      </c>
      <c r="D71" s="336">
        <v>15565399.859999999</v>
      </c>
      <c r="E71" s="336">
        <v>0</v>
      </c>
      <c r="F71" s="336">
        <v>0</v>
      </c>
      <c r="G71" s="336">
        <v>0</v>
      </c>
      <c r="H71" s="337">
        <f t="shared" si="0"/>
        <v>15565399.859999999</v>
      </c>
    </row>
    <row r="72" spans="1:8">
      <c r="A72" s="188">
        <v>599</v>
      </c>
      <c r="B72" s="188">
        <v>6</v>
      </c>
      <c r="C72" s="189" t="s">
        <v>1249</v>
      </c>
      <c r="D72" s="336">
        <v>19601017.649999999</v>
      </c>
      <c r="E72" s="336">
        <v>0</v>
      </c>
      <c r="F72" s="336">
        <v>0</v>
      </c>
      <c r="G72" s="336">
        <v>0</v>
      </c>
      <c r="H72" s="337">
        <f t="shared" si="0"/>
        <v>19601017.649999999</v>
      </c>
    </row>
    <row r="73" spans="1:8">
      <c r="A73" s="188">
        <v>599</v>
      </c>
      <c r="B73" s="188">
        <v>7</v>
      </c>
      <c r="C73" s="189" t="s">
        <v>1249</v>
      </c>
      <c r="D73" s="336">
        <v>3628425</v>
      </c>
      <c r="E73" s="336">
        <v>0</v>
      </c>
      <c r="F73" s="336">
        <v>0</v>
      </c>
      <c r="G73" s="336">
        <v>0</v>
      </c>
      <c r="H73" s="337">
        <f t="shared" ref="H73:H79" si="1">+D73+E73+F73+G73</f>
        <v>3628425</v>
      </c>
    </row>
    <row r="74" spans="1:8">
      <c r="A74" s="188">
        <v>660</v>
      </c>
      <c r="B74" s="188">
        <v>1</v>
      </c>
      <c r="C74" s="189" t="s">
        <v>176</v>
      </c>
      <c r="D74" s="336">
        <v>2204747.4</v>
      </c>
      <c r="E74" s="336">
        <v>0</v>
      </c>
      <c r="F74" s="336">
        <v>0</v>
      </c>
      <c r="G74" s="336">
        <v>28574189.720000003</v>
      </c>
      <c r="H74" s="337">
        <f t="shared" si="1"/>
        <v>30778937.120000001</v>
      </c>
    </row>
    <row r="75" spans="1:8">
      <c r="A75" s="188">
        <v>661</v>
      </c>
      <c r="B75" s="188">
        <v>1</v>
      </c>
      <c r="C75" s="189" t="s">
        <v>177</v>
      </c>
      <c r="D75" s="336">
        <v>0</v>
      </c>
      <c r="E75" s="336">
        <v>0</v>
      </c>
      <c r="F75" s="336">
        <v>0</v>
      </c>
      <c r="G75" s="336">
        <v>3060</v>
      </c>
      <c r="H75" s="337">
        <f t="shared" si="1"/>
        <v>3060</v>
      </c>
    </row>
    <row r="76" spans="1:8">
      <c r="A76" s="188">
        <v>670</v>
      </c>
      <c r="B76" s="188">
        <v>1</v>
      </c>
      <c r="C76" s="189" t="s">
        <v>178</v>
      </c>
      <c r="D76" s="336">
        <v>0</v>
      </c>
      <c r="E76" s="336">
        <v>0</v>
      </c>
      <c r="F76" s="336">
        <v>0</v>
      </c>
      <c r="G76" s="336">
        <v>2155329</v>
      </c>
      <c r="H76" s="337">
        <f t="shared" si="1"/>
        <v>2155329</v>
      </c>
    </row>
    <row r="77" spans="1:8">
      <c r="A77" s="188">
        <v>680</v>
      </c>
      <c r="B77" s="188">
        <v>1</v>
      </c>
      <c r="C77" s="189" t="s">
        <v>179</v>
      </c>
      <c r="D77" s="336">
        <v>5000</v>
      </c>
      <c r="E77" s="336">
        <v>0</v>
      </c>
      <c r="F77" s="336">
        <v>0</v>
      </c>
      <c r="G77" s="336">
        <v>0</v>
      </c>
      <c r="H77" s="337">
        <f t="shared" si="1"/>
        <v>5000</v>
      </c>
    </row>
    <row r="78" spans="1:8">
      <c r="A78" s="188">
        <v>681</v>
      </c>
      <c r="B78" s="188">
        <v>1</v>
      </c>
      <c r="C78" s="189" t="s">
        <v>180</v>
      </c>
      <c r="D78" s="336">
        <v>0</v>
      </c>
      <c r="E78" s="336">
        <v>0</v>
      </c>
      <c r="F78" s="336">
        <v>0</v>
      </c>
      <c r="G78" s="336">
        <v>160399</v>
      </c>
      <c r="H78" s="337">
        <f t="shared" si="1"/>
        <v>160399</v>
      </c>
    </row>
    <row r="79" spans="1:8">
      <c r="A79" s="188">
        <v>683</v>
      </c>
      <c r="B79" s="188">
        <v>1</v>
      </c>
      <c r="C79" s="189" t="s">
        <v>1251</v>
      </c>
      <c r="D79" s="336">
        <v>0</v>
      </c>
      <c r="E79" s="336">
        <v>0</v>
      </c>
      <c r="F79" s="336">
        <v>0</v>
      </c>
      <c r="G79" s="336">
        <v>10961</v>
      </c>
      <c r="H79" s="337">
        <f t="shared" si="1"/>
        <v>10961</v>
      </c>
    </row>
    <row r="80" spans="1:8">
      <c r="A80" s="386"/>
      <c r="B80" s="386"/>
      <c r="C80" s="387"/>
      <c r="D80" s="338"/>
      <c r="E80" s="338"/>
      <c r="F80" s="338"/>
      <c r="G80" s="338"/>
      <c r="H80" s="339"/>
    </row>
    <row r="81" spans="1:8">
      <c r="C81" s="147" t="s">
        <v>554</v>
      </c>
      <c r="D81" s="355">
        <f>+SUBTOTAL(9,D8:D79)</f>
        <v>531267893.31999993</v>
      </c>
      <c r="E81" s="355">
        <f>+SUBTOTAL(9,E8:E79)</f>
        <v>0</v>
      </c>
      <c r="F81" s="355">
        <f>+SUBTOTAL(9,F8:F79)</f>
        <v>7000426.7199999988</v>
      </c>
      <c r="G81" s="355">
        <f>+SUBTOTAL(9,G8:G79)</f>
        <v>99019695.159999982</v>
      </c>
      <c r="H81" s="355">
        <f>+SUBTOTAL(9,H8:H79)</f>
        <v>637288015.19999993</v>
      </c>
    </row>
    <row r="83" spans="1:8" ht="15.75">
      <c r="A83" s="156"/>
    </row>
  </sheetData>
  <autoFilter ref="A7:H56"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55"/>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16384" width="11.42578125" style="167"/>
  </cols>
  <sheetData>
    <row r="1" spans="1:6">
      <c r="A1" s="163" t="s">
        <v>684</v>
      </c>
    </row>
    <row r="2" spans="1:6" ht="15.75">
      <c r="A2" s="163" t="s">
        <v>675</v>
      </c>
    </row>
    <row r="3" spans="1:6">
      <c r="A3" s="163" t="str">
        <f>+'CUT MN'!A3</f>
        <v>CORRESPONDIENTE AL PERIODO DE ENERO A JUNIO DE 2023</v>
      </c>
    </row>
    <row r="4" spans="1:6">
      <c r="A4" s="168" t="str">
        <f>+'CUT MN'!A4</f>
        <v>ACTUALIZADO AL : 6 de julio de 2023 Hrs. 14:50</v>
      </c>
    </row>
    <row r="6" spans="1:6" s="173" customFormat="1" ht="30">
      <c r="A6" s="169" t="s">
        <v>685</v>
      </c>
      <c r="B6" s="169" t="s">
        <v>686</v>
      </c>
      <c r="C6" s="170" t="s">
        <v>687</v>
      </c>
      <c r="D6" s="171" t="s">
        <v>35</v>
      </c>
      <c r="E6" s="170" t="s">
        <v>688</v>
      </c>
      <c r="F6" s="172" t="s">
        <v>689</v>
      </c>
    </row>
    <row r="7" spans="1:6" ht="33">
      <c r="A7" s="322" t="s">
        <v>1427</v>
      </c>
      <c r="B7" s="323" t="s">
        <v>1428</v>
      </c>
      <c r="C7" s="324">
        <v>16</v>
      </c>
      <c r="D7" s="325" t="s">
        <v>40</v>
      </c>
      <c r="E7" s="326">
        <v>3</v>
      </c>
      <c r="F7" s="327">
        <v>10870</v>
      </c>
    </row>
    <row r="8" spans="1:6" ht="16.5">
      <c r="A8" s="322" t="s">
        <v>1429</v>
      </c>
      <c r="B8" s="323" t="s">
        <v>1430</v>
      </c>
      <c r="C8" s="324">
        <v>16</v>
      </c>
      <c r="D8" s="325" t="s">
        <v>40</v>
      </c>
      <c r="E8" s="326">
        <v>4</v>
      </c>
      <c r="F8" s="327">
        <v>12285</v>
      </c>
    </row>
    <row r="9" spans="1:6" ht="49.5">
      <c r="A9" s="322" t="s">
        <v>4065</v>
      </c>
      <c r="B9" s="323" t="s">
        <v>6303</v>
      </c>
      <c r="C9" s="324">
        <v>16</v>
      </c>
      <c r="D9" s="325" t="s">
        <v>40</v>
      </c>
      <c r="E9" s="326">
        <v>7</v>
      </c>
      <c r="F9" s="327">
        <v>1540</v>
      </c>
    </row>
    <row r="10" spans="1:6" ht="33">
      <c r="A10" s="322" t="s">
        <v>4064</v>
      </c>
      <c r="B10" s="323" t="s">
        <v>6304</v>
      </c>
      <c r="C10" s="324">
        <v>16</v>
      </c>
      <c r="D10" s="325" t="s">
        <v>40</v>
      </c>
      <c r="E10" s="326">
        <v>7</v>
      </c>
      <c r="F10" s="327">
        <v>44500</v>
      </c>
    </row>
    <row r="11" spans="1:6" ht="49.5">
      <c r="A11" s="322" t="s">
        <v>1431</v>
      </c>
      <c r="B11" s="323" t="s">
        <v>1432</v>
      </c>
      <c r="C11" s="324">
        <v>16</v>
      </c>
      <c r="D11" s="325" t="s">
        <v>40</v>
      </c>
      <c r="E11" s="326">
        <v>10</v>
      </c>
      <c r="F11" s="327">
        <v>539565</v>
      </c>
    </row>
    <row r="12" spans="1:6" ht="49.5">
      <c r="A12" s="322" t="s">
        <v>1433</v>
      </c>
      <c r="B12" s="323" t="s">
        <v>1434</v>
      </c>
      <c r="C12" s="324">
        <v>16</v>
      </c>
      <c r="D12" s="325" t="s">
        <v>40</v>
      </c>
      <c r="E12" s="326">
        <v>11</v>
      </c>
      <c r="F12" s="327">
        <v>4500</v>
      </c>
    </row>
    <row r="13" spans="1:6" ht="49.5">
      <c r="A13" s="322" t="s">
        <v>1435</v>
      </c>
      <c r="B13" s="323" t="s">
        <v>1436</v>
      </c>
      <c r="C13" s="324">
        <v>16</v>
      </c>
      <c r="D13" s="325" t="s">
        <v>40</v>
      </c>
      <c r="E13" s="326">
        <v>12</v>
      </c>
      <c r="F13" s="327">
        <v>1560</v>
      </c>
    </row>
    <row r="14" spans="1:6" ht="49.5">
      <c r="A14" s="322" t="s">
        <v>1572</v>
      </c>
      <c r="B14" s="323" t="s">
        <v>1573</v>
      </c>
      <c r="C14" s="324">
        <v>16</v>
      </c>
      <c r="D14" s="325" t="s">
        <v>40</v>
      </c>
      <c r="E14" s="326">
        <v>15</v>
      </c>
      <c r="F14" s="327">
        <v>15480</v>
      </c>
    </row>
    <row r="15" spans="1:6" ht="33">
      <c r="A15" s="322" t="s">
        <v>6305</v>
      </c>
      <c r="B15" s="323" t="s">
        <v>6306</v>
      </c>
      <c r="C15" s="324">
        <v>16</v>
      </c>
      <c r="D15" s="325" t="s">
        <v>40</v>
      </c>
      <c r="E15" s="326">
        <v>16</v>
      </c>
      <c r="F15" s="327">
        <v>255</v>
      </c>
    </row>
    <row r="16" spans="1:6" ht="33">
      <c r="A16" s="322" t="s">
        <v>1437</v>
      </c>
      <c r="B16" s="323" t="s">
        <v>1438</v>
      </c>
      <c r="C16" s="324">
        <v>16</v>
      </c>
      <c r="D16" s="325" t="s">
        <v>40</v>
      </c>
      <c r="E16" s="326">
        <v>17</v>
      </c>
      <c r="F16" s="327">
        <v>3712</v>
      </c>
    </row>
    <row r="17" spans="1:6" ht="33">
      <c r="A17" s="322" t="s">
        <v>6307</v>
      </c>
      <c r="B17" s="323" t="s">
        <v>6308</v>
      </c>
      <c r="C17" s="324">
        <v>16</v>
      </c>
      <c r="D17" s="325" t="s">
        <v>40</v>
      </c>
      <c r="E17" s="326">
        <v>2</v>
      </c>
      <c r="F17" s="327">
        <v>2165</v>
      </c>
    </row>
    <row r="18" spans="1:6" ht="49.5">
      <c r="A18" s="322" t="s">
        <v>6309</v>
      </c>
      <c r="B18" s="323" t="s">
        <v>6310</v>
      </c>
      <c r="C18" s="324">
        <v>16</v>
      </c>
      <c r="D18" s="325" t="s">
        <v>40</v>
      </c>
      <c r="E18" s="326">
        <v>30</v>
      </c>
      <c r="F18" s="327">
        <v>2955</v>
      </c>
    </row>
    <row r="19" spans="1:6" ht="33">
      <c r="A19" s="322" t="s">
        <v>6311</v>
      </c>
      <c r="B19" s="323" t="s">
        <v>6312</v>
      </c>
      <c r="C19" s="324">
        <v>16</v>
      </c>
      <c r="D19" s="325" t="s">
        <v>40</v>
      </c>
      <c r="E19" s="326">
        <v>29</v>
      </c>
      <c r="F19" s="327">
        <v>715</v>
      </c>
    </row>
    <row r="20" spans="1:6" ht="33">
      <c r="A20" s="322" t="s">
        <v>6313</v>
      </c>
      <c r="B20" s="323" t="s">
        <v>6314</v>
      </c>
      <c r="C20" s="324">
        <v>16</v>
      </c>
      <c r="D20" s="325" t="s">
        <v>40</v>
      </c>
      <c r="E20" s="326">
        <v>19</v>
      </c>
      <c r="F20" s="327">
        <v>8849</v>
      </c>
    </row>
    <row r="21" spans="1:6" ht="33">
      <c r="A21" s="322" t="s">
        <v>6315</v>
      </c>
      <c r="B21" s="323" t="s">
        <v>6316</v>
      </c>
      <c r="C21" s="324">
        <v>16</v>
      </c>
      <c r="D21" s="325" t="s">
        <v>40</v>
      </c>
      <c r="E21" s="326">
        <v>25</v>
      </c>
      <c r="F21" s="327">
        <v>10175</v>
      </c>
    </row>
    <row r="22" spans="1:6" ht="33">
      <c r="A22" s="322" t="s">
        <v>1926</v>
      </c>
      <c r="B22" s="323" t="s">
        <v>6317</v>
      </c>
      <c r="C22" s="324">
        <v>25</v>
      </c>
      <c r="D22" s="325" t="s">
        <v>42</v>
      </c>
      <c r="E22" s="326">
        <v>1</v>
      </c>
      <c r="F22" s="327">
        <v>1089.5099999999998</v>
      </c>
    </row>
    <row r="23" spans="1:6" ht="33">
      <c r="A23" s="322" t="s">
        <v>1413</v>
      </c>
      <c r="B23" s="323" t="s">
        <v>1414</v>
      </c>
      <c r="C23" s="324">
        <v>46</v>
      </c>
      <c r="D23" s="325" t="s">
        <v>1379</v>
      </c>
      <c r="E23" s="326">
        <v>2</v>
      </c>
      <c r="F23" s="327">
        <v>32293</v>
      </c>
    </row>
    <row r="24" spans="1:6" ht="49.5">
      <c r="A24" s="322" t="s">
        <v>1439</v>
      </c>
      <c r="B24" s="323" t="s">
        <v>1440</v>
      </c>
      <c r="C24" s="324">
        <v>46</v>
      </c>
      <c r="D24" s="325" t="s">
        <v>1379</v>
      </c>
      <c r="E24" s="326">
        <v>2</v>
      </c>
      <c r="F24" s="327">
        <v>73120199.089999989</v>
      </c>
    </row>
    <row r="25" spans="1:6" ht="33">
      <c r="A25" s="322" t="s">
        <v>1927</v>
      </c>
      <c r="B25" s="323" t="s">
        <v>6318</v>
      </c>
      <c r="C25" s="324">
        <v>46</v>
      </c>
      <c r="D25" s="325" t="s">
        <v>1379</v>
      </c>
      <c r="E25" s="326">
        <v>14</v>
      </c>
      <c r="F25" s="327">
        <v>704169</v>
      </c>
    </row>
    <row r="26" spans="1:6" ht="33">
      <c r="A26" s="322" t="s">
        <v>2200</v>
      </c>
      <c r="B26" s="323" t="s">
        <v>6319</v>
      </c>
      <c r="C26" s="324">
        <v>46</v>
      </c>
      <c r="D26" s="325" t="s">
        <v>1379</v>
      </c>
      <c r="E26" s="326">
        <v>18</v>
      </c>
      <c r="F26" s="327">
        <v>15603</v>
      </c>
    </row>
    <row r="27" spans="1:6" ht="33">
      <c r="A27" s="322" t="s">
        <v>3373</v>
      </c>
      <c r="B27" s="323" t="s">
        <v>6320</v>
      </c>
      <c r="C27" s="324">
        <v>70</v>
      </c>
      <c r="D27" s="325" t="s">
        <v>47</v>
      </c>
      <c r="E27" s="326">
        <v>1</v>
      </c>
      <c r="F27" s="327">
        <v>285270.19</v>
      </c>
    </row>
    <row r="28" spans="1:6" ht="33">
      <c r="A28" s="322" t="s">
        <v>3374</v>
      </c>
      <c r="B28" s="323" t="s">
        <v>706</v>
      </c>
      <c r="C28" s="324">
        <v>81</v>
      </c>
      <c r="D28" s="325" t="s">
        <v>49</v>
      </c>
      <c r="E28" s="326">
        <v>1</v>
      </c>
      <c r="F28" s="327">
        <v>162666</v>
      </c>
    </row>
    <row r="29" spans="1:6" ht="33">
      <c r="A29" s="322" t="s">
        <v>6321</v>
      </c>
      <c r="B29" s="323" t="s">
        <v>6322</v>
      </c>
      <c r="C29" s="324">
        <v>86</v>
      </c>
      <c r="D29" s="325" t="s">
        <v>50</v>
      </c>
      <c r="E29" s="326">
        <v>1</v>
      </c>
      <c r="F29" s="327">
        <v>640</v>
      </c>
    </row>
    <row r="30" spans="1:6" ht="49.5">
      <c r="A30" s="322" t="s">
        <v>3375</v>
      </c>
      <c r="B30" s="323" t="s">
        <v>3376</v>
      </c>
      <c r="C30" s="324" t="s">
        <v>541</v>
      </c>
      <c r="D30" s="325" t="s">
        <v>590</v>
      </c>
      <c r="E30" s="326">
        <v>2</v>
      </c>
      <c r="F30" s="327">
        <v>22855.06</v>
      </c>
    </row>
    <row r="31" spans="1:6" ht="49.5">
      <c r="A31" s="322" t="s">
        <v>4066</v>
      </c>
      <c r="B31" s="323" t="s">
        <v>6323</v>
      </c>
      <c r="C31" s="324" t="s">
        <v>541</v>
      </c>
      <c r="D31" s="325" t="s">
        <v>590</v>
      </c>
      <c r="E31" s="326">
        <v>2</v>
      </c>
      <c r="F31" s="327">
        <v>3235692.1</v>
      </c>
    </row>
    <row r="32" spans="1:6" ht="33">
      <c r="A32" s="322" t="s">
        <v>1441</v>
      </c>
      <c r="B32" s="323" t="s">
        <v>1442</v>
      </c>
      <c r="C32" s="324">
        <v>132</v>
      </c>
      <c r="D32" s="325" t="s">
        <v>59</v>
      </c>
      <c r="E32" s="326">
        <v>3</v>
      </c>
      <c r="F32" s="327">
        <v>68070490.340000004</v>
      </c>
    </row>
    <row r="33" spans="1:6" ht="33">
      <c r="A33" s="322" t="s">
        <v>1443</v>
      </c>
      <c r="B33" s="323" t="s">
        <v>1444</v>
      </c>
      <c r="C33" s="324">
        <v>137</v>
      </c>
      <c r="D33" s="325" t="s">
        <v>62</v>
      </c>
      <c r="E33" s="326">
        <v>1</v>
      </c>
      <c r="F33" s="327">
        <v>1904388.1099999999</v>
      </c>
    </row>
    <row r="34" spans="1:6" ht="49.5">
      <c r="A34" s="322" t="s">
        <v>1445</v>
      </c>
      <c r="B34" s="323" t="s">
        <v>1446</v>
      </c>
      <c r="C34" s="324">
        <v>155</v>
      </c>
      <c r="D34" s="325" t="s">
        <v>75</v>
      </c>
      <c r="E34" s="326">
        <v>1</v>
      </c>
      <c r="F34" s="327">
        <v>3261888</v>
      </c>
    </row>
    <row r="35" spans="1:6" ht="33">
      <c r="A35" s="322" t="s">
        <v>1447</v>
      </c>
      <c r="B35" s="323" t="s">
        <v>1448</v>
      </c>
      <c r="C35" s="324">
        <v>155</v>
      </c>
      <c r="D35" s="325" t="s">
        <v>75</v>
      </c>
      <c r="E35" s="326">
        <v>1</v>
      </c>
      <c r="F35" s="327">
        <v>1422288</v>
      </c>
    </row>
    <row r="36" spans="1:6" ht="33">
      <c r="A36" s="322" t="s">
        <v>6324</v>
      </c>
      <c r="B36" s="323" t="s">
        <v>6325</v>
      </c>
      <c r="C36" s="324">
        <v>287</v>
      </c>
      <c r="D36" s="325" t="s">
        <v>116</v>
      </c>
      <c r="E36" s="326">
        <v>10</v>
      </c>
      <c r="F36" s="327">
        <v>1074759.19</v>
      </c>
    </row>
    <row r="37" spans="1:6" ht="33">
      <c r="A37" s="322" t="s">
        <v>6326</v>
      </c>
      <c r="B37" s="323" t="s">
        <v>6327</v>
      </c>
      <c r="C37" s="324">
        <v>287</v>
      </c>
      <c r="D37" s="325" t="s">
        <v>116</v>
      </c>
      <c r="E37" s="326">
        <v>10</v>
      </c>
      <c r="F37" s="327">
        <v>68</v>
      </c>
    </row>
    <row r="38" spans="1:6" ht="33">
      <c r="A38" s="322" t="s">
        <v>6328</v>
      </c>
      <c r="B38" s="323" t="s">
        <v>6329</v>
      </c>
      <c r="C38" s="324">
        <v>287</v>
      </c>
      <c r="D38" s="325" t="s">
        <v>116</v>
      </c>
      <c r="E38" s="326">
        <v>10</v>
      </c>
      <c r="F38" s="327">
        <v>78039.760000000009</v>
      </c>
    </row>
    <row r="39" spans="1:6" ht="33">
      <c r="A39" s="322" t="s">
        <v>6330</v>
      </c>
      <c r="B39" s="323" t="s">
        <v>6331</v>
      </c>
      <c r="C39" s="324">
        <v>287</v>
      </c>
      <c r="D39" s="325" t="s">
        <v>116</v>
      </c>
      <c r="E39" s="326">
        <v>10</v>
      </c>
      <c r="F39" s="327">
        <v>121914.07</v>
      </c>
    </row>
    <row r="40" spans="1:6" ht="33">
      <c r="A40" s="322" t="s">
        <v>6332</v>
      </c>
      <c r="B40" s="323" t="s">
        <v>6333</v>
      </c>
      <c r="C40" s="324">
        <v>287</v>
      </c>
      <c r="D40" s="325" t="s">
        <v>116</v>
      </c>
      <c r="E40" s="326">
        <v>10</v>
      </c>
      <c r="F40" s="327">
        <v>205138.87</v>
      </c>
    </row>
    <row r="41" spans="1:6" ht="33">
      <c r="A41" s="322" t="s">
        <v>6334</v>
      </c>
      <c r="B41" s="323" t="s">
        <v>6335</v>
      </c>
      <c r="C41" s="324">
        <v>287</v>
      </c>
      <c r="D41" s="325" t="s">
        <v>116</v>
      </c>
      <c r="E41" s="326">
        <v>10</v>
      </c>
      <c r="F41" s="327">
        <v>372901.78</v>
      </c>
    </row>
    <row r="42" spans="1:6" ht="33">
      <c r="A42" s="322" t="s">
        <v>1928</v>
      </c>
      <c r="B42" s="323" t="s">
        <v>6336</v>
      </c>
      <c r="C42" s="324">
        <v>296</v>
      </c>
      <c r="D42" s="325" t="s">
        <v>124</v>
      </c>
      <c r="E42" s="326">
        <v>1</v>
      </c>
      <c r="F42" s="327">
        <v>1239244.8500000001</v>
      </c>
    </row>
    <row r="43" spans="1:6" ht="33">
      <c r="A43" s="322" t="s">
        <v>4067</v>
      </c>
      <c r="B43" s="323" t="s">
        <v>6337</v>
      </c>
      <c r="C43" s="324">
        <v>299</v>
      </c>
      <c r="D43" s="325" t="s">
        <v>126</v>
      </c>
      <c r="E43" s="326">
        <v>1</v>
      </c>
      <c r="F43" s="327">
        <v>666</v>
      </c>
    </row>
    <row r="44" spans="1:6" ht="33">
      <c r="A44" s="322" t="s">
        <v>2201</v>
      </c>
      <c r="B44" s="323" t="s">
        <v>6338</v>
      </c>
      <c r="C44" s="324">
        <v>311</v>
      </c>
      <c r="D44" s="325" t="s">
        <v>132</v>
      </c>
      <c r="E44" s="326">
        <v>1</v>
      </c>
      <c r="F44" s="327">
        <v>3988181.89</v>
      </c>
    </row>
    <row r="45" spans="1:6" ht="33">
      <c r="A45" s="322" t="s">
        <v>3377</v>
      </c>
      <c r="B45" s="323" t="s">
        <v>6339</v>
      </c>
      <c r="C45" s="324">
        <v>385</v>
      </c>
      <c r="D45" s="325" t="s">
        <v>692</v>
      </c>
      <c r="E45" s="326">
        <v>1</v>
      </c>
      <c r="F45" s="327">
        <v>1375069.2</v>
      </c>
    </row>
    <row r="46" spans="1:6" ht="33">
      <c r="A46" s="322" t="s">
        <v>1574</v>
      </c>
      <c r="B46" s="323" t="s">
        <v>1575</v>
      </c>
      <c r="C46" s="324">
        <v>572</v>
      </c>
      <c r="D46" s="325" t="s">
        <v>166</v>
      </c>
      <c r="E46" s="326">
        <v>1</v>
      </c>
      <c r="F46" s="327">
        <v>968280.13000000012</v>
      </c>
    </row>
    <row r="47" spans="1:6" ht="33">
      <c r="A47" s="322" t="s">
        <v>1449</v>
      </c>
      <c r="B47" s="323" t="s">
        <v>1450</v>
      </c>
      <c r="C47" s="324">
        <v>572</v>
      </c>
      <c r="D47" s="325" t="s">
        <v>166</v>
      </c>
      <c r="E47" s="326">
        <v>1</v>
      </c>
      <c r="F47" s="327">
        <v>378238.66</v>
      </c>
    </row>
    <row r="48" spans="1:6" ht="33">
      <c r="A48" s="322" t="s">
        <v>1451</v>
      </c>
      <c r="B48" s="323" t="s">
        <v>1452</v>
      </c>
      <c r="C48" s="324">
        <v>572</v>
      </c>
      <c r="D48" s="325" t="s">
        <v>166</v>
      </c>
      <c r="E48" s="326">
        <v>1</v>
      </c>
      <c r="F48" s="327">
        <v>68147563.199999943</v>
      </c>
    </row>
    <row r="49" spans="1:6" ht="33">
      <c r="A49" s="322" t="s">
        <v>1453</v>
      </c>
      <c r="B49" s="323" t="s">
        <v>1454</v>
      </c>
      <c r="C49" s="324">
        <v>572</v>
      </c>
      <c r="D49" s="325" t="s">
        <v>166</v>
      </c>
      <c r="E49" s="326">
        <v>1</v>
      </c>
      <c r="F49" s="327">
        <v>4617058.8699999992</v>
      </c>
    </row>
    <row r="50" spans="1:6" ht="33">
      <c r="A50" s="322" t="s">
        <v>1455</v>
      </c>
      <c r="B50" s="323" t="s">
        <v>1456</v>
      </c>
      <c r="C50" s="324">
        <v>572</v>
      </c>
      <c r="D50" s="325" t="s">
        <v>166</v>
      </c>
      <c r="E50" s="326">
        <v>1</v>
      </c>
      <c r="F50" s="327">
        <v>66069663.989999987</v>
      </c>
    </row>
    <row r="51" spans="1:6" ht="33">
      <c r="A51" s="322" t="s">
        <v>1475</v>
      </c>
      <c r="B51" s="323" t="s">
        <v>1476</v>
      </c>
      <c r="C51" s="324">
        <v>598</v>
      </c>
      <c r="D51" s="325" t="s">
        <v>672</v>
      </c>
      <c r="E51" s="326">
        <v>1</v>
      </c>
      <c r="F51" s="327">
        <v>299389.46000000002</v>
      </c>
    </row>
    <row r="52" spans="1:6">
      <c r="A52" s="165"/>
      <c r="C52" s="190"/>
      <c r="F52" s="191"/>
    </row>
    <row r="53" spans="1:6" ht="16.5" thickBot="1">
      <c r="D53" s="472" t="s">
        <v>1261</v>
      </c>
      <c r="E53" s="472"/>
      <c r="F53" s="176">
        <f>+SUBTOTAL(9,F7:F51)</f>
        <v>301834835.31999987</v>
      </c>
    </row>
    <row r="54" spans="1:6" ht="15.75" thickTop="1"/>
    <row r="55" spans="1:6" ht="7.5" customHeight="1"/>
  </sheetData>
  <autoFilter ref="A6:F51" xr:uid="{00000000-0009-0000-0000-000009000000}"/>
  <mergeCells count="1">
    <mergeCell ref="D53:E53"/>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JUNIO DE 2023</v>
      </c>
    </row>
    <row r="4" spans="1:7">
      <c r="A4" s="168" t="str">
        <f>+'CUT MN'!A4</f>
        <v>ACTUALIZADO AL : 6 de julio de 2023 Hrs. 14:50</v>
      </c>
    </row>
    <row r="6" spans="1:7" s="173" customFormat="1" ht="30">
      <c r="A6" s="169" t="s">
        <v>685</v>
      </c>
      <c r="B6" s="169" t="s">
        <v>686</v>
      </c>
      <c r="C6" s="170" t="s">
        <v>687</v>
      </c>
      <c r="D6" s="171" t="s">
        <v>35</v>
      </c>
      <c r="E6" s="170" t="s">
        <v>688</v>
      </c>
      <c r="F6" s="274" t="s">
        <v>1351</v>
      </c>
      <c r="G6" s="274" t="s">
        <v>689</v>
      </c>
    </row>
    <row r="7" spans="1:7" ht="45">
      <c r="A7" s="174" t="s">
        <v>1457</v>
      </c>
      <c r="B7" s="175" t="s">
        <v>1458</v>
      </c>
      <c r="C7" s="282" t="s">
        <v>541</v>
      </c>
      <c r="D7" s="175" t="s">
        <v>590</v>
      </c>
      <c r="E7" s="174">
        <v>2</v>
      </c>
      <c r="F7" s="340">
        <v>12883.89</v>
      </c>
      <c r="G7" s="340">
        <v>88383.49000000002</v>
      </c>
    </row>
    <row r="8" spans="1:7">
      <c r="A8" s="165"/>
      <c r="C8" s="298"/>
      <c r="F8" s="191"/>
      <c r="G8" s="299"/>
    </row>
    <row r="9" spans="1:7">
      <c r="A9" s="165"/>
      <c r="C9" s="190"/>
      <c r="F9" s="191"/>
    </row>
    <row r="10" spans="1:7" ht="16.5" thickBot="1">
      <c r="D10" s="472" t="s">
        <v>1260</v>
      </c>
      <c r="E10" s="472"/>
      <c r="F10" s="176">
        <f>+SUBTOTAL(9,F7:F7)</f>
        <v>12883.89</v>
      </c>
      <c r="G10" s="176">
        <f>+SUBTOTAL(9,G7:G7)</f>
        <v>88383.49000000002</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7"/>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9" style="166" bestFit="1" customWidth="1"/>
    <col min="7" max="16384" width="11.42578125" style="167"/>
  </cols>
  <sheetData>
    <row r="1" spans="1:6">
      <c r="A1" s="163" t="s">
        <v>684</v>
      </c>
    </row>
    <row r="2" spans="1:6" ht="15.75">
      <c r="A2" s="163" t="s">
        <v>675</v>
      </c>
    </row>
    <row r="3" spans="1:6">
      <c r="A3" s="163" t="str">
        <f>+'CUT MN'!A3</f>
        <v>CORRESPONDIENTE AL PERIODO DE ENERO A JUNIO DE 2023</v>
      </c>
    </row>
    <row r="4" spans="1:6">
      <c r="A4" s="168" t="str">
        <f>+'CUT MN'!A4</f>
        <v>ACTUALIZADO AL : 6 de julio de 2023 Hrs. 14:50</v>
      </c>
    </row>
    <row r="6" spans="1:6" s="173" customFormat="1" ht="30">
      <c r="A6" s="169" t="s">
        <v>685</v>
      </c>
      <c r="B6" s="169" t="s">
        <v>686</v>
      </c>
      <c r="C6" s="170" t="s">
        <v>687</v>
      </c>
      <c r="D6" s="171" t="s">
        <v>35</v>
      </c>
      <c r="E6" s="170" t="s">
        <v>688</v>
      </c>
      <c r="F6" s="172" t="s">
        <v>689</v>
      </c>
    </row>
    <row r="7" spans="1:6" ht="49.5">
      <c r="A7" s="322" t="s">
        <v>1477</v>
      </c>
      <c r="B7" s="323" t="s">
        <v>1478</v>
      </c>
      <c r="C7" s="324" t="s">
        <v>541</v>
      </c>
      <c r="D7" s="325" t="s">
        <v>590</v>
      </c>
      <c r="E7" s="326">
        <v>2</v>
      </c>
      <c r="F7" s="327">
        <v>409762563.59000003</v>
      </c>
    </row>
    <row r="8" spans="1:6" ht="49.5">
      <c r="A8" s="322" t="s">
        <v>1479</v>
      </c>
      <c r="B8" s="323" t="s">
        <v>1480</v>
      </c>
      <c r="C8" s="324" t="s">
        <v>541</v>
      </c>
      <c r="D8" s="325" t="s">
        <v>590</v>
      </c>
      <c r="E8" s="326">
        <v>2</v>
      </c>
      <c r="F8" s="327">
        <v>5413971.25</v>
      </c>
    </row>
    <row r="9" spans="1:6" ht="49.5">
      <c r="A9" s="322" t="s">
        <v>1481</v>
      </c>
      <c r="B9" s="323" t="s">
        <v>1482</v>
      </c>
      <c r="C9" s="324" t="s">
        <v>541</v>
      </c>
      <c r="D9" s="325" t="s">
        <v>590</v>
      </c>
      <c r="E9" s="326">
        <v>2</v>
      </c>
      <c r="F9" s="327">
        <v>820792.37</v>
      </c>
    </row>
    <row r="10" spans="1:6" ht="49.5">
      <c r="A10" s="322" t="s">
        <v>1466</v>
      </c>
      <c r="B10" s="323" t="s">
        <v>1467</v>
      </c>
      <c r="C10" s="324" t="s">
        <v>541</v>
      </c>
      <c r="D10" s="325" t="s">
        <v>590</v>
      </c>
      <c r="E10" s="326">
        <v>2</v>
      </c>
      <c r="F10" s="327">
        <v>26924654</v>
      </c>
    </row>
    <row r="11" spans="1:6" ht="49.5">
      <c r="A11" s="322" t="s">
        <v>1468</v>
      </c>
      <c r="B11" s="323" t="s">
        <v>1469</v>
      </c>
      <c r="C11" s="324" t="s">
        <v>541</v>
      </c>
      <c r="D11" s="325" t="s">
        <v>590</v>
      </c>
      <c r="E11" s="326">
        <v>2</v>
      </c>
      <c r="F11" s="327">
        <v>73951724.74000001</v>
      </c>
    </row>
    <row r="12" spans="1:6" ht="33">
      <c r="A12" s="322" t="s">
        <v>1929</v>
      </c>
      <c r="B12" s="323" t="s">
        <v>1930</v>
      </c>
      <c r="C12" s="324">
        <v>290</v>
      </c>
      <c r="D12" s="325" t="s">
        <v>118</v>
      </c>
      <c r="E12" s="326">
        <v>1</v>
      </c>
      <c r="F12" s="327">
        <v>1329104.6499999999</v>
      </c>
    </row>
    <row r="13" spans="1:6" ht="33">
      <c r="A13" s="322" t="s">
        <v>6340</v>
      </c>
      <c r="B13" s="323" t="s">
        <v>6341</v>
      </c>
      <c r="C13" s="324">
        <v>513</v>
      </c>
      <c r="D13" s="325" t="s">
        <v>160</v>
      </c>
      <c r="E13" s="326">
        <v>6</v>
      </c>
      <c r="F13" s="327">
        <v>3151923.25</v>
      </c>
    </row>
    <row r="14" spans="1:6">
      <c r="A14" s="165"/>
      <c r="C14" s="190"/>
      <c r="F14" s="191"/>
    </row>
    <row r="15" spans="1:6" ht="16.5" thickBot="1">
      <c r="D15" s="472" t="s">
        <v>1261</v>
      </c>
      <c r="E15" s="472"/>
      <c r="F15" s="176">
        <f>+SUBTOTAL(9,F7:F13)</f>
        <v>521354733.85000002</v>
      </c>
    </row>
    <row r="16" spans="1:6" ht="15.75" thickTop="1"/>
    <row r="17" ht="7.5" customHeight="1"/>
  </sheetData>
  <autoFilter ref="A6:F13" xr:uid="{00000000-0009-0000-0000-000009000000}"/>
  <mergeCells count="1">
    <mergeCell ref="D15:E15"/>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JUNIO DE 2023</v>
      </c>
    </row>
    <row r="4" spans="1:7">
      <c r="A4" s="168" t="str">
        <f>+'CUT MN'!A4</f>
        <v>ACTUALIZADO AL : 6 de julio de 2023 Hrs. 14:50</v>
      </c>
    </row>
    <row r="6" spans="1:7" s="173" customFormat="1" ht="30">
      <c r="A6" s="169" t="s">
        <v>685</v>
      </c>
      <c r="B6" s="169" t="s">
        <v>686</v>
      </c>
      <c r="C6" s="170" t="s">
        <v>687</v>
      </c>
      <c r="D6" s="171" t="s">
        <v>35</v>
      </c>
      <c r="E6" s="170" t="s">
        <v>688</v>
      </c>
      <c r="F6" s="274" t="s">
        <v>1351</v>
      </c>
      <c r="G6" s="274" t="s">
        <v>689</v>
      </c>
    </row>
    <row r="7" spans="1:7" ht="45">
      <c r="A7" s="174" t="s">
        <v>6342</v>
      </c>
      <c r="B7" s="175" t="s">
        <v>6343</v>
      </c>
      <c r="C7" s="282" t="s">
        <v>541</v>
      </c>
      <c r="D7" s="175" t="s">
        <v>590</v>
      </c>
      <c r="E7" s="174">
        <v>2</v>
      </c>
      <c r="F7" s="340">
        <v>4927.62</v>
      </c>
      <c r="G7" s="340">
        <v>33803.47</v>
      </c>
    </row>
    <row r="8" spans="1:7">
      <c r="A8" s="165"/>
      <c r="C8" s="190"/>
      <c r="F8" s="191"/>
    </row>
    <row r="9" spans="1:7" ht="16.5" thickBot="1">
      <c r="D9" s="472" t="s">
        <v>1260</v>
      </c>
      <c r="E9" s="472"/>
      <c r="F9" s="176">
        <f>+SUBTOTAL(9,F7:F7)</f>
        <v>4927.62</v>
      </c>
      <c r="G9" s="176">
        <f>+SUBTOTAL(9,G7:G7)</f>
        <v>33803.47</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39"/>
  <sheetViews>
    <sheetView showGridLines="0" view="pageBreakPreview" zoomScaleNormal="100" zoomScaleSheetLayoutView="100" workbookViewId="0">
      <pane ySplit="6" topLeftCell="A7" activePane="bottomLeft" state="frozen"/>
      <selection activeCell="H15" sqref="H15"/>
      <selection pane="bottomLeft"/>
    </sheetView>
  </sheetViews>
  <sheetFormatPr baseColWidth="10"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1409</v>
      </c>
      <c r="B2" s="115"/>
      <c r="C2" s="115"/>
      <c r="D2" s="115"/>
      <c r="E2" s="115"/>
      <c r="F2" s="115"/>
      <c r="G2" s="115"/>
      <c r="H2" s="112"/>
      <c r="I2" s="112"/>
      <c r="J2" s="73"/>
    </row>
    <row r="3" spans="1:10">
      <c r="A3" s="115" t="str">
        <f>+'CUT MN'!A3</f>
        <v>CORRESPONDIENTE AL PERIODO DE ENERO A JUNIO DE 2023</v>
      </c>
      <c r="B3" s="115"/>
      <c r="C3" s="115"/>
      <c r="D3" s="115"/>
      <c r="E3" s="115"/>
      <c r="F3" s="115"/>
      <c r="G3" s="115"/>
      <c r="H3" s="112"/>
      <c r="I3" s="112"/>
      <c r="J3" s="73"/>
    </row>
    <row r="4" spans="1:10">
      <c r="A4" s="65" t="str">
        <f>+'CUT MN'!A4</f>
        <v>ACTUALIZADO AL : 6 de julio de 2023 Hrs. 14:50</v>
      </c>
      <c r="B4" s="62"/>
      <c r="C4" s="62"/>
      <c r="D4" s="75"/>
      <c r="E4" s="62"/>
      <c r="F4" s="62"/>
      <c r="G4" s="70"/>
      <c r="H4" s="112"/>
      <c r="I4" s="112"/>
      <c r="J4" s="73"/>
    </row>
    <row r="5" spans="1:10">
      <c r="A5" s="65"/>
      <c r="B5" s="62"/>
      <c r="C5" s="62"/>
      <c r="D5" s="75"/>
      <c r="E5" s="62"/>
      <c r="F5" s="62"/>
      <c r="G5" s="70"/>
      <c r="H5" s="112"/>
      <c r="I5" s="112"/>
      <c r="J5" s="73"/>
    </row>
    <row r="6" spans="1:10" ht="31.5" customHeight="1">
      <c r="A6" s="271" t="s">
        <v>657</v>
      </c>
      <c r="B6" s="269" t="s">
        <v>664</v>
      </c>
      <c r="C6" s="269" t="s">
        <v>654</v>
      </c>
      <c r="D6" s="269" t="s">
        <v>652</v>
      </c>
      <c r="E6" s="269" t="s">
        <v>653</v>
      </c>
      <c r="F6" s="269" t="s">
        <v>655</v>
      </c>
      <c r="G6" s="269" t="s">
        <v>656</v>
      </c>
      <c r="H6" s="270" t="s">
        <v>1293</v>
      </c>
      <c r="I6" s="269" t="s">
        <v>1294</v>
      </c>
      <c r="J6" s="269" t="s">
        <v>666</v>
      </c>
    </row>
    <row r="7" spans="1:10" ht="76.5">
      <c r="A7" s="192">
        <v>132</v>
      </c>
      <c r="B7" s="214" t="s">
        <v>59</v>
      </c>
      <c r="C7" s="215">
        <v>44929</v>
      </c>
      <c r="D7" s="192" t="s">
        <v>1649</v>
      </c>
      <c r="E7" s="192" t="s">
        <v>14</v>
      </c>
      <c r="F7" s="192">
        <v>17412</v>
      </c>
      <c r="G7" s="198" t="s">
        <v>1858</v>
      </c>
      <c r="H7" s="300">
        <v>489.25</v>
      </c>
      <c r="I7" s="300">
        <v>0</v>
      </c>
      <c r="J7" s="301" t="s">
        <v>638</v>
      </c>
    </row>
    <row r="8" spans="1:10" ht="76.5">
      <c r="A8" s="192">
        <v>513</v>
      </c>
      <c r="B8" s="214" t="s">
        <v>160</v>
      </c>
      <c r="C8" s="215">
        <v>44929</v>
      </c>
      <c r="D8" s="192" t="s">
        <v>1650</v>
      </c>
      <c r="E8" s="192" t="s">
        <v>14</v>
      </c>
      <c r="F8" s="192">
        <v>17512</v>
      </c>
      <c r="G8" s="198" t="s">
        <v>1859</v>
      </c>
      <c r="H8" s="300">
        <v>31125.11</v>
      </c>
      <c r="I8" s="300">
        <v>0</v>
      </c>
      <c r="J8" s="301" t="s">
        <v>638</v>
      </c>
    </row>
    <row r="9" spans="1:10" ht="89.25">
      <c r="A9" s="192">
        <v>132</v>
      </c>
      <c r="B9" s="214" t="s">
        <v>59</v>
      </c>
      <c r="C9" s="215">
        <v>44958</v>
      </c>
      <c r="D9" s="192" t="s">
        <v>2000</v>
      </c>
      <c r="E9" s="192" t="s">
        <v>14</v>
      </c>
      <c r="F9" s="192">
        <v>17630</v>
      </c>
      <c r="G9" s="198" t="s">
        <v>2179</v>
      </c>
      <c r="H9" s="300">
        <v>52554.93</v>
      </c>
      <c r="I9" s="300">
        <v>0</v>
      </c>
      <c r="J9" s="301" t="s">
        <v>638</v>
      </c>
    </row>
    <row r="10" spans="1:10" ht="89.25">
      <c r="A10" s="192">
        <v>578</v>
      </c>
      <c r="B10" s="214" t="s">
        <v>168</v>
      </c>
      <c r="C10" s="215">
        <v>44987</v>
      </c>
      <c r="D10" s="192" t="s">
        <v>2332</v>
      </c>
      <c r="E10" s="192" t="s">
        <v>14</v>
      </c>
      <c r="F10" s="192">
        <v>17772</v>
      </c>
      <c r="G10" s="198" t="s">
        <v>2576</v>
      </c>
      <c r="H10" s="300">
        <v>1327.81</v>
      </c>
      <c r="I10" s="300">
        <v>0</v>
      </c>
      <c r="J10" s="301" t="s">
        <v>638</v>
      </c>
    </row>
    <row r="11" spans="1:10" ht="89.25">
      <c r="A11" s="192">
        <v>132</v>
      </c>
      <c r="B11" s="214" t="s">
        <v>59</v>
      </c>
      <c r="C11" s="215">
        <v>44987</v>
      </c>
      <c r="D11" s="192" t="s">
        <v>2333</v>
      </c>
      <c r="E11" s="192" t="s">
        <v>14</v>
      </c>
      <c r="F11" s="192">
        <v>17770</v>
      </c>
      <c r="G11" s="198" t="s">
        <v>2577</v>
      </c>
      <c r="H11" s="300">
        <v>6760.86</v>
      </c>
      <c r="I11" s="300">
        <v>0</v>
      </c>
      <c r="J11" s="301" t="s">
        <v>638</v>
      </c>
    </row>
    <row r="12" spans="1:10" ht="102">
      <c r="A12" s="192">
        <v>376</v>
      </c>
      <c r="B12" s="214" t="s">
        <v>609</v>
      </c>
      <c r="C12" s="215">
        <v>45008</v>
      </c>
      <c r="D12" s="192" t="s">
        <v>2344</v>
      </c>
      <c r="E12" s="192" t="s">
        <v>14</v>
      </c>
      <c r="F12" s="192">
        <v>17917</v>
      </c>
      <c r="G12" s="198" t="s">
        <v>2588</v>
      </c>
      <c r="H12" s="300">
        <v>385.25</v>
      </c>
      <c r="I12" s="300">
        <v>0</v>
      </c>
      <c r="J12" s="301" t="s">
        <v>638</v>
      </c>
    </row>
    <row r="13" spans="1:10" ht="89.25">
      <c r="A13" s="192">
        <v>376</v>
      </c>
      <c r="B13" s="214" t="s">
        <v>609</v>
      </c>
      <c r="C13" s="215">
        <v>45021</v>
      </c>
      <c r="D13" s="192" t="s">
        <v>2736</v>
      </c>
      <c r="E13" s="192" t="s">
        <v>14</v>
      </c>
      <c r="F13" s="192">
        <v>18014</v>
      </c>
      <c r="G13" s="198" t="s">
        <v>3046</v>
      </c>
      <c r="H13" s="300">
        <v>2162.4</v>
      </c>
      <c r="I13" s="300">
        <v>0</v>
      </c>
      <c r="J13" s="301" t="s">
        <v>638</v>
      </c>
    </row>
    <row r="14" spans="1:10" ht="89.25">
      <c r="A14" s="192">
        <v>132</v>
      </c>
      <c r="B14" s="214" t="s">
        <v>59</v>
      </c>
      <c r="C14" s="215">
        <v>45022</v>
      </c>
      <c r="D14" s="192" t="s">
        <v>2753</v>
      </c>
      <c r="E14" s="192" t="s">
        <v>14</v>
      </c>
      <c r="F14" s="192">
        <v>18013</v>
      </c>
      <c r="G14" s="198" t="s">
        <v>3062</v>
      </c>
      <c r="H14" s="300">
        <v>1029.6099999999999</v>
      </c>
      <c r="I14" s="300">
        <v>0</v>
      </c>
      <c r="J14" s="301" t="s">
        <v>638</v>
      </c>
    </row>
    <row r="15" spans="1:10" ht="102">
      <c r="A15" s="192">
        <v>376</v>
      </c>
      <c r="B15" s="214" t="s">
        <v>609</v>
      </c>
      <c r="C15" s="215">
        <v>45041</v>
      </c>
      <c r="D15" s="192" t="s">
        <v>2866</v>
      </c>
      <c r="E15" s="192" t="s">
        <v>14</v>
      </c>
      <c r="F15" s="192">
        <v>18119</v>
      </c>
      <c r="G15" s="198" t="s">
        <v>3169</v>
      </c>
      <c r="H15" s="300">
        <v>623.5</v>
      </c>
      <c r="I15" s="300">
        <v>0</v>
      </c>
      <c r="J15" s="301" t="s">
        <v>638</v>
      </c>
    </row>
    <row r="16" spans="1:10" ht="102">
      <c r="A16" s="192">
        <v>376</v>
      </c>
      <c r="B16" s="214" t="s">
        <v>609</v>
      </c>
      <c r="C16" s="215">
        <v>45041</v>
      </c>
      <c r="D16" s="192" t="s">
        <v>2868</v>
      </c>
      <c r="E16" s="192" t="s">
        <v>14</v>
      </c>
      <c r="F16" s="192">
        <v>18118</v>
      </c>
      <c r="G16" s="198" t="s">
        <v>3171</v>
      </c>
      <c r="H16" s="300">
        <v>623.5</v>
      </c>
      <c r="I16" s="300">
        <v>0</v>
      </c>
      <c r="J16" s="301" t="s">
        <v>638</v>
      </c>
    </row>
    <row r="17" spans="1:10" ht="89.25">
      <c r="A17" s="192">
        <v>132</v>
      </c>
      <c r="B17" s="214" t="s">
        <v>59</v>
      </c>
      <c r="C17" s="215">
        <v>45042</v>
      </c>
      <c r="D17" s="192" t="s">
        <v>2881</v>
      </c>
      <c r="E17" s="192" t="s">
        <v>14</v>
      </c>
      <c r="F17" s="192">
        <v>18126</v>
      </c>
      <c r="G17" s="198" t="s">
        <v>3195</v>
      </c>
      <c r="H17" s="300">
        <v>935.83</v>
      </c>
      <c r="I17" s="300">
        <v>0</v>
      </c>
      <c r="J17" s="301" t="s">
        <v>638</v>
      </c>
    </row>
    <row r="18" spans="1:10" ht="89.25">
      <c r="A18" s="192">
        <v>132</v>
      </c>
      <c r="B18" s="214" t="s">
        <v>59</v>
      </c>
      <c r="C18" s="215">
        <v>45051</v>
      </c>
      <c r="D18" s="192" t="s">
        <v>3421</v>
      </c>
      <c r="E18" s="192" t="s">
        <v>14</v>
      </c>
      <c r="F18" s="192">
        <v>18165</v>
      </c>
      <c r="G18" s="198" t="s">
        <v>3783</v>
      </c>
      <c r="H18" s="300">
        <v>25772.799999999999</v>
      </c>
      <c r="I18" s="300">
        <v>0</v>
      </c>
      <c r="J18" s="301" t="s">
        <v>638</v>
      </c>
    </row>
    <row r="19" spans="1:10" ht="102">
      <c r="A19" s="192">
        <v>132</v>
      </c>
      <c r="B19" s="214" t="s">
        <v>59</v>
      </c>
      <c r="C19" s="215">
        <v>45051</v>
      </c>
      <c r="D19" s="192" t="s">
        <v>3422</v>
      </c>
      <c r="E19" s="192" t="s">
        <v>14</v>
      </c>
      <c r="F19" s="192">
        <v>18164</v>
      </c>
      <c r="G19" s="198" t="s">
        <v>3784</v>
      </c>
      <c r="H19" s="300">
        <v>30845.02</v>
      </c>
      <c r="I19" s="300">
        <v>0</v>
      </c>
      <c r="J19" s="301" t="s">
        <v>638</v>
      </c>
    </row>
    <row r="20" spans="1:10" ht="89.25">
      <c r="A20" s="192">
        <v>249</v>
      </c>
      <c r="B20" s="214" t="s">
        <v>102</v>
      </c>
      <c r="C20" s="215">
        <v>45051</v>
      </c>
      <c r="D20" s="192" t="s">
        <v>3423</v>
      </c>
      <c r="E20" s="192" t="s">
        <v>14</v>
      </c>
      <c r="F20" s="192">
        <v>18162</v>
      </c>
      <c r="G20" s="198" t="s">
        <v>3785</v>
      </c>
      <c r="H20" s="300">
        <v>497.61</v>
      </c>
      <c r="I20" s="300">
        <v>0</v>
      </c>
      <c r="J20" s="301" t="s">
        <v>638</v>
      </c>
    </row>
    <row r="21" spans="1:10" ht="89.25">
      <c r="A21" s="192">
        <v>15</v>
      </c>
      <c r="B21" s="214" t="s">
        <v>39</v>
      </c>
      <c r="C21" s="215">
        <v>45055</v>
      </c>
      <c r="D21" s="192" t="s">
        <v>3438</v>
      </c>
      <c r="E21" s="192" t="s">
        <v>14</v>
      </c>
      <c r="F21" s="192">
        <v>18201</v>
      </c>
      <c r="G21" s="198" t="s">
        <v>3799</v>
      </c>
      <c r="H21" s="300">
        <v>27782.03</v>
      </c>
      <c r="I21" s="300">
        <v>0</v>
      </c>
      <c r="J21" s="301" t="s">
        <v>638</v>
      </c>
    </row>
    <row r="22" spans="1:10" ht="89.25">
      <c r="A22" s="192">
        <v>249</v>
      </c>
      <c r="B22" s="214" t="s">
        <v>102</v>
      </c>
      <c r="C22" s="215">
        <v>45056</v>
      </c>
      <c r="D22" s="192" t="s">
        <v>3457</v>
      </c>
      <c r="E22" s="192" t="s">
        <v>14</v>
      </c>
      <c r="F22" s="192">
        <v>18163</v>
      </c>
      <c r="G22" s="198" t="s">
        <v>3818</v>
      </c>
      <c r="H22" s="300">
        <v>379.07</v>
      </c>
      <c r="I22" s="300">
        <v>0</v>
      </c>
      <c r="J22" s="301" t="s">
        <v>638</v>
      </c>
    </row>
    <row r="23" spans="1:10" ht="89.25">
      <c r="A23" s="192">
        <v>376</v>
      </c>
      <c r="B23" s="214" t="s">
        <v>609</v>
      </c>
      <c r="C23" s="215">
        <v>45065</v>
      </c>
      <c r="D23" s="192" t="s">
        <v>3531</v>
      </c>
      <c r="E23" s="192" t="s">
        <v>14</v>
      </c>
      <c r="F23" s="192">
        <v>18289</v>
      </c>
      <c r="G23" s="198" t="s">
        <v>3889</v>
      </c>
      <c r="H23" s="300">
        <v>836.29</v>
      </c>
      <c r="I23" s="300">
        <v>0</v>
      </c>
      <c r="J23" s="301" t="s">
        <v>638</v>
      </c>
    </row>
    <row r="24" spans="1:10" ht="89.25">
      <c r="A24" s="192">
        <v>376</v>
      </c>
      <c r="B24" s="214" t="s">
        <v>609</v>
      </c>
      <c r="C24" s="215">
        <v>45065</v>
      </c>
      <c r="D24" s="192" t="s">
        <v>3532</v>
      </c>
      <c r="E24" s="192" t="s">
        <v>14</v>
      </c>
      <c r="F24" s="192">
        <v>18288</v>
      </c>
      <c r="G24" s="198" t="s">
        <v>3890</v>
      </c>
      <c r="H24" s="300">
        <v>779.15</v>
      </c>
      <c r="I24" s="300">
        <v>0</v>
      </c>
      <c r="J24" s="301" t="s">
        <v>638</v>
      </c>
    </row>
    <row r="25" spans="1:10" ht="89.25">
      <c r="A25" s="192">
        <v>376</v>
      </c>
      <c r="B25" s="214" t="s">
        <v>609</v>
      </c>
      <c r="C25" s="215">
        <v>45065</v>
      </c>
      <c r="D25" s="192" t="s">
        <v>3533</v>
      </c>
      <c r="E25" s="192" t="s">
        <v>14</v>
      </c>
      <c r="F25" s="192">
        <v>18287</v>
      </c>
      <c r="G25" s="198" t="s">
        <v>3891</v>
      </c>
      <c r="H25" s="300">
        <v>833.62</v>
      </c>
      <c r="I25" s="300">
        <v>0</v>
      </c>
      <c r="J25" s="301" t="s">
        <v>638</v>
      </c>
    </row>
    <row r="26" spans="1:10" ht="89.25">
      <c r="A26" s="192">
        <v>514</v>
      </c>
      <c r="B26" s="214" t="s">
        <v>161</v>
      </c>
      <c r="C26" s="215">
        <v>45065</v>
      </c>
      <c r="D26" s="192" t="s">
        <v>3534</v>
      </c>
      <c r="E26" s="192" t="s">
        <v>14</v>
      </c>
      <c r="F26" s="192">
        <v>18286</v>
      </c>
      <c r="G26" s="198" t="s">
        <v>3892</v>
      </c>
      <c r="H26" s="300">
        <v>13229.98</v>
      </c>
      <c r="I26" s="300">
        <v>0</v>
      </c>
      <c r="J26" s="301" t="s">
        <v>638</v>
      </c>
    </row>
    <row r="27" spans="1:10" ht="89.25">
      <c r="A27" s="192">
        <v>249</v>
      </c>
      <c r="B27" s="214" t="s">
        <v>102</v>
      </c>
      <c r="C27" s="215">
        <v>45083</v>
      </c>
      <c r="D27" s="192" t="s">
        <v>4240</v>
      </c>
      <c r="E27" s="192" t="s">
        <v>14</v>
      </c>
      <c r="F27" s="192">
        <v>18425</v>
      </c>
      <c r="G27" s="198" t="s">
        <v>5342</v>
      </c>
      <c r="H27" s="300">
        <v>302.04000000000002</v>
      </c>
      <c r="I27" s="300">
        <v>0</v>
      </c>
      <c r="J27" s="301" t="s">
        <v>638</v>
      </c>
    </row>
    <row r="28" spans="1:10" ht="102">
      <c r="A28" s="192">
        <v>376</v>
      </c>
      <c r="B28" s="214" t="s">
        <v>609</v>
      </c>
      <c r="C28" s="215">
        <v>45084</v>
      </c>
      <c r="D28" s="192" t="s">
        <v>4287</v>
      </c>
      <c r="E28" s="192" t="s">
        <v>14</v>
      </c>
      <c r="F28" s="192">
        <v>18443</v>
      </c>
      <c r="G28" s="198" t="s">
        <v>5389</v>
      </c>
      <c r="H28" s="300">
        <v>623.5</v>
      </c>
      <c r="I28" s="300">
        <v>0</v>
      </c>
      <c r="J28" s="301" t="s">
        <v>638</v>
      </c>
    </row>
    <row r="29" spans="1:10" ht="89.25">
      <c r="A29" s="192">
        <v>10</v>
      </c>
      <c r="B29" s="214" t="s">
        <v>38</v>
      </c>
      <c r="C29" s="215">
        <v>45092</v>
      </c>
      <c r="D29" s="192" t="s">
        <v>4538</v>
      </c>
      <c r="E29" s="192" t="s">
        <v>14</v>
      </c>
      <c r="F29" s="192">
        <v>18501</v>
      </c>
      <c r="G29" s="198" t="s">
        <v>5627</v>
      </c>
      <c r="H29" s="300">
        <v>16344.06</v>
      </c>
      <c r="I29" s="300">
        <v>0</v>
      </c>
      <c r="J29" s="301" t="s">
        <v>638</v>
      </c>
    </row>
    <row r="30" spans="1:10" ht="76.5">
      <c r="A30" s="192">
        <v>10</v>
      </c>
      <c r="B30" s="214" t="s">
        <v>38</v>
      </c>
      <c r="C30" s="215">
        <v>45093</v>
      </c>
      <c r="D30" s="192" t="s">
        <v>4590</v>
      </c>
      <c r="E30" s="192" t="s">
        <v>14</v>
      </c>
      <c r="F30" s="192">
        <v>18506</v>
      </c>
      <c r="G30" s="198" t="s">
        <v>5678</v>
      </c>
      <c r="H30" s="300">
        <v>17558.560000000001</v>
      </c>
      <c r="I30" s="300">
        <v>0</v>
      </c>
      <c r="J30" s="301" t="s">
        <v>638</v>
      </c>
    </row>
    <row r="31" spans="1:10" ht="76.5">
      <c r="A31" s="192">
        <v>10</v>
      </c>
      <c r="B31" s="214" t="s">
        <v>38</v>
      </c>
      <c r="C31" s="215">
        <v>45093</v>
      </c>
      <c r="D31" s="192" t="s">
        <v>4591</v>
      </c>
      <c r="E31" s="192" t="s">
        <v>14</v>
      </c>
      <c r="F31" s="192">
        <v>18505</v>
      </c>
      <c r="G31" s="198" t="s">
        <v>5679</v>
      </c>
      <c r="H31" s="300">
        <v>9149.7800000000007</v>
      </c>
      <c r="I31" s="300">
        <v>0</v>
      </c>
      <c r="J31" s="301" t="s">
        <v>638</v>
      </c>
    </row>
    <row r="32" spans="1:10" ht="102">
      <c r="A32" s="192">
        <v>376</v>
      </c>
      <c r="B32" s="214" t="s">
        <v>609</v>
      </c>
      <c r="C32" s="215">
        <v>45100</v>
      </c>
      <c r="D32" s="192" t="s">
        <v>4794</v>
      </c>
      <c r="E32" s="192" t="s">
        <v>14</v>
      </c>
      <c r="F32" s="192">
        <v>18563</v>
      </c>
      <c r="G32" s="198" t="s">
        <v>5875</v>
      </c>
      <c r="H32" s="300">
        <v>623.5</v>
      </c>
      <c r="I32" s="300">
        <v>0</v>
      </c>
      <c r="J32" s="301" t="s">
        <v>638</v>
      </c>
    </row>
    <row r="33" spans="1:10" ht="89.25">
      <c r="A33" s="192">
        <v>376</v>
      </c>
      <c r="B33" s="214" t="s">
        <v>609</v>
      </c>
      <c r="C33" s="215">
        <v>45100</v>
      </c>
      <c r="D33" s="192" t="s">
        <v>4795</v>
      </c>
      <c r="E33" s="192" t="s">
        <v>14</v>
      </c>
      <c r="F33" s="192">
        <v>18562</v>
      </c>
      <c r="G33" s="198" t="s">
        <v>5876</v>
      </c>
      <c r="H33" s="300">
        <v>543.37</v>
      </c>
      <c r="I33" s="300">
        <v>0</v>
      </c>
      <c r="J33" s="301" t="s">
        <v>638</v>
      </c>
    </row>
    <row r="34" spans="1:10" ht="89.25">
      <c r="A34" s="192">
        <v>132</v>
      </c>
      <c r="B34" s="214" t="s">
        <v>59</v>
      </c>
      <c r="C34" s="215">
        <v>45100</v>
      </c>
      <c r="D34" s="192" t="s">
        <v>4802</v>
      </c>
      <c r="E34" s="192" t="s">
        <v>14</v>
      </c>
      <c r="F34" s="192">
        <v>18551</v>
      </c>
      <c r="G34" s="198" t="s">
        <v>5882</v>
      </c>
      <c r="H34" s="300">
        <v>645.92999999999995</v>
      </c>
      <c r="I34" s="300">
        <v>0</v>
      </c>
      <c r="J34" s="301" t="s">
        <v>638</v>
      </c>
    </row>
    <row r="35" spans="1:10">
      <c r="A35" s="382"/>
      <c r="B35" s="383"/>
      <c r="C35" s="384"/>
      <c r="D35" s="382"/>
      <c r="E35" s="382"/>
      <c r="F35" s="382"/>
      <c r="G35" s="385"/>
      <c r="H35" s="356"/>
      <c r="I35" s="356"/>
      <c r="J35" s="388"/>
    </row>
    <row r="36" spans="1:10" ht="18.75">
      <c r="A36" s="179"/>
      <c r="G36" s="281" t="s">
        <v>554</v>
      </c>
      <c r="H36" s="177">
        <f>+SUBTOTAL(9,H7:H34)</f>
        <v>244764.36</v>
      </c>
      <c r="I36" s="177">
        <f>+SUBTOTAL(9,I7:I34)</f>
        <v>0</v>
      </c>
    </row>
    <row r="37" spans="1:10">
      <c r="H37" s="158"/>
      <c r="I37" s="158"/>
    </row>
    <row r="38" spans="1:10">
      <c r="H38" s="158"/>
      <c r="I38" s="158"/>
    </row>
    <row r="39" spans="1:10">
      <c r="H39" s="158"/>
      <c r="I39" s="158"/>
    </row>
  </sheetData>
  <autoFilter ref="A6:J12"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3"/>
  <sheetViews>
    <sheetView showGridLines="0" tabSelected="1" view="pageBreakPreview" zoomScaleNormal="115" zoomScaleSheetLayoutView="100" workbookViewId="0">
      <selection activeCell="H14" sqref="H14:I14"/>
    </sheetView>
  </sheetViews>
  <sheetFormatPr baseColWidth="10"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0" t="s">
        <v>1462</v>
      </c>
      <c r="Y2" s="421"/>
      <c r="Z2" s="421"/>
      <c r="AA2" s="421"/>
      <c r="AB2" s="421"/>
      <c r="AC2" s="421"/>
      <c r="AD2" s="421"/>
      <c r="AE2" s="422"/>
      <c r="AF2" s="17"/>
    </row>
    <row r="3" spans="1:32" ht="15.75">
      <c r="A3" s="17"/>
      <c r="B3" s="17"/>
      <c r="C3" s="18"/>
      <c r="D3" s="18"/>
      <c r="E3" s="18"/>
      <c r="F3" s="17"/>
      <c r="G3" s="17"/>
      <c r="H3" s="17"/>
      <c r="I3" s="17"/>
      <c r="J3" s="17"/>
      <c r="K3" s="17"/>
      <c r="L3" s="17"/>
      <c r="M3" s="17"/>
      <c r="N3" s="17"/>
      <c r="O3" s="17"/>
      <c r="P3" s="17"/>
      <c r="Q3" s="17"/>
      <c r="R3" s="17"/>
      <c r="S3" s="17"/>
      <c r="T3" s="17"/>
      <c r="U3" s="17"/>
      <c r="V3" s="17"/>
      <c r="W3" s="17"/>
      <c r="X3" s="423" t="s">
        <v>6345</v>
      </c>
      <c r="Y3" s="424"/>
      <c r="Z3" s="424"/>
      <c r="AA3" s="424"/>
      <c r="AB3" s="424"/>
      <c r="AC3" s="424"/>
      <c r="AD3" s="424"/>
      <c r="AE3" s="425"/>
      <c r="AF3" s="17"/>
    </row>
    <row r="4" spans="1:32" ht="15.75">
      <c r="A4" s="17"/>
      <c r="B4" s="17"/>
      <c r="C4" s="18"/>
      <c r="D4" s="18"/>
      <c r="E4" s="18"/>
      <c r="F4" s="17"/>
      <c r="G4" s="17"/>
      <c r="H4" s="17"/>
      <c r="I4" s="17"/>
      <c r="J4" s="17"/>
      <c r="K4" s="17"/>
      <c r="L4" s="17"/>
      <c r="M4" s="17"/>
      <c r="N4" s="17"/>
      <c r="O4" s="17"/>
      <c r="P4" s="17"/>
      <c r="Q4" s="17"/>
      <c r="R4" s="17"/>
      <c r="S4" s="17"/>
      <c r="T4" s="17"/>
      <c r="U4" s="17"/>
      <c r="V4" s="17"/>
      <c r="W4" s="17"/>
      <c r="X4" s="426" t="s">
        <v>6344</v>
      </c>
      <c r="Y4" s="427"/>
      <c r="Z4" s="427"/>
      <c r="AA4" s="427"/>
      <c r="AB4" s="427"/>
      <c r="AC4" s="427"/>
      <c r="AD4" s="427"/>
      <c r="AE4" s="428"/>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29" t="s">
        <v>30</v>
      </c>
      <c r="B6" s="429"/>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row>
    <row r="7" spans="1:32" ht="16.5">
      <c r="A7" s="430" t="s">
        <v>592</v>
      </c>
      <c r="B7" s="429"/>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39">
        <v>44927</v>
      </c>
      <c r="Q9" s="440"/>
      <c r="R9" s="440"/>
      <c r="S9" s="441"/>
      <c r="T9" s="22"/>
      <c r="U9" s="22" t="s">
        <v>0</v>
      </c>
      <c r="V9" s="439">
        <v>45107</v>
      </c>
      <c r="W9" s="440"/>
      <c r="X9" s="440"/>
      <c r="Y9" s="441"/>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1258</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398" t="str">
        <f>IFERROR(VLOOKUP(H14,bd_lista!A3:E590,2,FALSE),"")</f>
        <v/>
      </c>
      <c r="G12" s="398"/>
      <c r="H12" s="398"/>
      <c r="I12" s="398"/>
      <c r="J12" s="398"/>
      <c r="K12" s="398"/>
      <c r="L12" s="398"/>
      <c r="M12" s="398"/>
      <c r="N12" s="398"/>
      <c r="O12" s="398"/>
      <c r="P12" s="398"/>
      <c r="Q12" s="398"/>
      <c r="R12" s="398"/>
      <c r="S12" s="398"/>
      <c r="T12" s="398"/>
      <c r="U12" s="398"/>
      <c r="V12" s="398"/>
      <c r="W12" s="398"/>
      <c r="X12" s="398"/>
      <c r="Y12" s="398"/>
      <c r="Z12" s="398"/>
      <c r="AA12" s="398"/>
      <c r="AB12" s="398"/>
      <c r="AC12" s="398"/>
      <c r="AD12" s="398"/>
      <c r="AE12" s="34"/>
      <c r="AF12" s="34"/>
    </row>
    <row r="13" spans="1:32" ht="23.25" customHeight="1">
      <c r="A13" s="20"/>
      <c r="B13" s="20"/>
      <c r="C13" s="16"/>
      <c r="D13" s="16"/>
      <c r="E13" s="16"/>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20"/>
      <c r="AF13" s="20"/>
    </row>
    <row r="14" spans="1:32" ht="15.75" customHeight="1">
      <c r="A14" s="20"/>
      <c r="B14" s="25" t="s">
        <v>591</v>
      </c>
      <c r="C14" s="20"/>
      <c r="D14" s="20"/>
      <c r="E14" s="20"/>
      <c r="F14" s="20"/>
      <c r="G14" s="20"/>
      <c r="H14" s="444"/>
      <c r="I14" s="441"/>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7"/>
      <c r="I15" s="197"/>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1" t="s">
        <v>1265</v>
      </c>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20"/>
    </row>
    <row r="17" spans="1:32" ht="15.75">
      <c r="A17" s="20"/>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20"/>
    </row>
    <row r="18" spans="1:32" ht="6" customHeight="1" thickBot="1">
      <c r="A18" s="34"/>
      <c r="B18" s="38"/>
      <c r="C18" s="34"/>
      <c r="D18" s="34"/>
      <c r="E18" s="34"/>
      <c r="F18" s="34"/>
      <c r="G18" s="34"/>
      <c r="H18" s="445"/>
      <c r="I18" s="445"/>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399" t="s">
        <v>1373</v>
      </c>
      <c r="C19" s="400"/>
      <c r="D19" s="400"/>
      <c r="E19" s="400"/>
      <c r="F19" s="400"/>
      <c r="G19" s="400"/>
      <c r="H19" s="400"/>
      <c r="I19" s="400"/>
      <c r="J19" s="400"/>
      <c r="K19" s="400"/>
      <c r="L19" s="400"/>
      <c r="M19" s="400"/>
      <c r="N19" s="400"/>
      <c r="O19" s="400"/>
      <c r="P19" s="400"/>
      <c r="Q19" s="400"/>
      <c r="R19" s="400"/>
      <c r="S19" s="400"/>
      <c r="T19" s="400"/>
      <c r="U19" s="400"/>
      <c r="V19" s="400"/>
      <c r="W19" s="400"/>
      <c r="X19" s="400"/>
      <c r="Y19" s="400"/>
      <c r="Z19" s="400"/>
      <c r="AA19" s="400"/>
      <c r="AB19" s="400"/>
      <c r="AC19" s="400"/>
      <c r="AD19" s="400"/>
      <c r="AE19" s="401"/>
      <c r="AF19" s="34"/>
    </row>
    <row r="20" spans="1:32" ht="15.75">
      <c r="A20" s="34"/>
      <c r="B20" s="402"/>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4"/>
      <c r="AF20" s="34"/>
    </row>
    <row r="21" spans="1:32" ht="24.75" customHeight="1" thickBot="1">
      <c r="A21" s="34"/>
      <c r="B21" s="405"/>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7"/>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2" t="s">
        <v>593</v>
      </c>
      <c r="D23" s="442"/>
      <c r="E23" s="442"/>
      <c r="F23" s="442"/>
      <c r="G23" s="442"/>
      <c r="H23" s="442"/>
      <c r="I23" s="432" t="s">
        <v>1460</v>
      </c>
      <c r="J23" s="432"/>
      <c r="K23" s="432"/>
      <c r="L23" s="432"/>
      <c r="M23" s="433" t="s">
        <v>2</v>
      </c>
      <c r="N23" s="434"/>
      <c r="O23" s="434"/>
      <c r="P23" s="434"/>
      <c r="Q23" s="434"/>
      <c r="R23" s="434"/>
      <c r="S23" s="434"/>
      <c r="T23" s="434"/>
      <c r="U23" s="434"/>
      <c r="V23" s="434"/>
      <c r="W23" s="434"/>
      <c r="X23" s="434"/>
      <c r="Y23" s="435"/>
      <c r="Z23" s="432" t="s">
        <v>626</v>
      </c>
      <c r="AA23" s="432"/>
      <c r="AB23" s="432"/>
      <c r="AC23" s="432"/>
      <c r="AD23" s="432"/>
      <c r="AE23" s="26"/>
      <c r="AF23" s="20"/>
    </row>
    <row r="24" spans="1:32" ht="24" customHeight="1">
      <c r="A24" s="20"/>
      <c r="B24" s="26"/>
      <c r="C24" s="443" t="s">
        <v>29</v>
      </c>
      <c r="D24" s="443"/>
      <c r="E24" s="443"/>
      <c r="F24" s="443" t="s">
        <v>1461</v>
      </c>
      <c r="G24" s="443"/>
      <c r="H24" s="443"/>
      <c r="I24" s="432"/>
      <c r="J24" s="432"/>
      <c r="K24" s="432"/>
      <c r="L24" s="432"/>
      <c r="M24" s="436"/>
      <c r="N24" s="437"/>
      <c r="O24" s="437"/>
      <c r="P24" s="437"/>
      <c r="Q24" s="437"/>
      <c r="R24" s="437"/>
      <c r="S24" s="437"/>
      <c r="T24" s="437"/>
      <c r="U24" s="437"/>
      <c r="V24" s="437"/>
      <c r="W24" s="437"/>
      <c r="X24" s="437"/>
      <c r="Y24" s="438"/>
      <c r="Z24" s="432"/>
      <c r="AA24" s="432"/>
      <c r="AB24" s="432"/>
      <c r="AC24" s="432"/>
      <c r="AD24" s="432"/>
      <c r="AE24" s="26"/>
      <c r="AF24" s="20"/>
    </row>
    <row r="25" spans="1:32" ht="17.100000000000001" customHeight="1">
      <c r="A25" s="20"/>
      <c r="B25" s="26"/>
      <c r="C25" s="408">
        <f>+VLOOKUP($H$14,RESUMEN!$A$11:$AP$600,7,FALSE)</f>
        <v>0</v>
      </c>
      <c r="D25" s="409"/>
      <c r="E25" s="410"/>
      <c r="F25" s="408">
        <f>+VLOOKUP($H$14,RESUMEN!$A$11:$AP$600,28,FALSE)</f>
        <v>0</v>
      </c>
      <c r="G25" s="409"/>
      <c r="H25" s="410"/>
      <c r="I25" s="411" t="s">
        <v>3</v>
      </c>
      <c r="J25" s="412"/>
      <c r="K25" s="412"/>
      <c r="L25" s="413"/>
      <c r="M25" s="417" t="s">
        <v>4</v>
      </c>
      <c r="N25" s="418"/>
      <c r="O25" s="418"/>
      <c r="P25" s="418"/>
      <c r="Q25" s="418"/>
      <c r="R25" s="418"/>
      <c r="S25" s="418"/>
      <c r="T25" s="418"/>
      <c r="U25" s="418"/>
      <c r="V25" s="418"/>
      <c r="W25" s="418"/>
      <c r="X25" s="418"/>
      <c r="Y25" s="419"/>
      <c r="Z25" s="414" t="s">
        <v>5</v>
      </c>
      <c r="AA25" s="415"/>
      <c r="AB25" s="415"/>
      <c r="AC25" s="415"/>
      <c r="AD25" s="416"/>
      <c r="AE25" s="26"/>
      <c r="AF25" s="20"/>
    </row>
    <row r="26" spans="1:32" ht="17.100000000000001" customHeight="1">
      <c r="A26" s="20"/>
      <c r="B26" s="26"/>
      <c r="C26" s="408">
        <f>+VLOOKUP($H$14,RESUMEN!$A$11:$AP$600,8,FALSE)</f>
        <v>0</v>
      </c>
      <c r="D26" s="409"/>
      <c r="E26" s="410"/>
      <c r="F26" s="408">
        <v>0</v>
      </c>
      <c r="G26" s="409"/>
      <c r="H26" s="410"/>
      <c r="I26" s="411" t="s">
        <v>599</v>
      </c>
      <c r="J26" s="412"/>
      <c r="K26" s="412"/>
      <c r="L26" s="413"/>
      <c r="M26" s="417" t="s">
        <v>605</v>
      </c>
      <c r="N26" s="418"/>
      <c r="O26" s="418"/>
      <c r="P26" s="418"/>
      <c r="Q26" s="418"/>
      <c r="R26" s="418"/>
      <c r="S26" s="418"/>
      <c r="T26" s="418"/>
      <c r="U26" s="418"/>
      <c r="V26" s="418"/>
      <c r="W26" s="418"/>
      <c r="X26" s="418"/>
      <c r="Y26" s="419"/>
      <c r="Z26" s="414" t="s">
        <v>9</v>
      </c>
      <c r="AA26" s="415"/>
      <c r="AB26" s="415"/>
      <c r="AC26" s="415"/>
      <c r="AD26" s="416"/>
      <c r="AE26" s="26"/>
      <c r="AF26" s="20"/>
    </row>
    <row r="27" spans="1:32" ht="17.100000000000001" customHeight="1">
      <c r="A27" s="20"/>
      <c r="B27" s="26"/>
      <c r="C27" s="408">
        <v>0</v>
      </c>
      <c r="D27" s="409"/>
      <c r="E27" s="410"/>
      <c r="F27" s="408">
        <f>+VLOOKUP($H$14,RESUMEN!$A$11:$AP$600,29,FALSE)</f>
        <v>0</v>
      </c>
      <c r="G27" s="409"/>
      <c r="H27" s="410"/>
      <c r="I27" s="411" t="s">
        <v>551</v>
      </c>
      <c r="J27" s="412"/>
      <c r="K27" s="412"/>
      <c r="L27" s="413"/>
      <c r="M27" s="417" t="s">
        <v>628</v>
      </c>
      <c r="N27" s="418"/>
      <c r="O27" s="418"/>
      <c r="P27" s="418"/>
      <c r="Q27" s="418"/>
      <c r="R27" s="418"/>
      <c r="S27" s="418"/>
      <c r="T27" s="418"/>
      <c r="U27" s="418"/>
      <c r="V27" s="418"/>
      <c r="W27" s="418"/>
      <c r="X27" s="418"/>
      <c r="Y27" s="419"/>
      <c r="Z27" s="414" t="s">
        <v>9</v>
      </c>
      <c r="AA27" s="415"/>
      <c r="AB27" s="415"/>
      <c r="AC27" s="415"/>
      <c r="AD27" s="416"/>
      <c r="AE27" s="26"/>
      <c r="AF27" s="20"/>
    </row>
    <row r="28" spans="1:32" ht="17.100000000000001" customHeight="1">
      <c r="A28" s="20"/>
      <c r="B28" s="26"/>
      <c r="C28" s="408">
        <f>+VLOOKUP($H$14,RESUMEN!$A$11:$AP$600,9,FALSE)</f>
        <v>0</v>
      </c>
      <c r="D28" s="409"/>
      <c r="E28" s="410"/>
      <c r="F28" s="408">
        <v>0</v>
      </c>
      <c r="G28" s="409"/>
      <c r="H28" s="410"/>
      <c r="I28" s="411" t="s">
        <v>1289</v>
      </c>
      <c r="J28" s="412"/>
      <c r="K28" s="412"/>
      <c r="L28" s="413"/>
      <c r="M28" s="417" t="s">
        <v>1290</v>
      </c>
      <c r="N28" s="418"/>
      <c r="O28" s="418"/>
      <c r="P28" s="418"/>
      <c r="Q28" s="418"/>
      <c r="R28" s="418"/>
      <c r="S28" s="418"/>
      <c r="T28" s="418"/>
      <c r="U28" s="418"/>
      <c r="V28" s="418"/>
      <c r="W28" s="418"/>
      <c r="X28" s="418"/>
      <c r="Y28" s="419"/>
      <c r="Z28" s="414" t="s">
        <v>5</v>
      </c>
      <c r="AA28" s="415"/>
      <c r="AB28" s="415"/>
      <c r="AC28" s="415"/>
      <c r="AD28" s="416"/>
      <c r="AE28" s="26"/>
      <c r="AF28" s="20"/>
    </row>
    <row r="29" spans="1:32" ht="17.100000000000001" customHeight="1">
      <c r="A29" s="20"/>
      <c r="B29" s="26"/>
      <c r="C29" s="408">
        <f>+VLOOKUP($H$14,RESUMEN!$A$11:$AP$600,10,FALSE)</f>
        <v>0</v>
      </c>
      <c r="D29" s="409"/>
      <c r="E29" s="410"/>
      <c r="F29" s="408">
        <f>+VLOOKUP($H$14,RESUMEN!$A$11:$AP$600,30,FALSE)</f>
        <v>0</v>
      </c>
      <c r="G29" s="409"/>
      <c r="H29" s="410"/>
      <c r="I29" s="411" t="s">
        <v>10</v>
      </c>
      <c r="J29" s="412"/>
      <c r="K29" s="412"/>
      <c r="L29" s="413"/>
      <c r="M29" s="417" t="s">
        <v>603</v>
      </c>
      <c r="N29" s="418"/>
      <c r="O29" s="418"/>
      <c r="P29" s="418"/>
      <c r="Q29" s="418"/>
      <c r="R29" s="418"/>
      <c r="S29" s="418"/>
      <c r="T29" s="418"/>
      <c r="U29" s="418"/>
      <c r="V29" s="418"/>
      <c r="W29" s="418"/>
      <c r="X29" s="418"/>
      <c r="Y29" s="419"/>
      <c r="Z29" s="414" t="s">
        <v>11</v>
      </c>
      <c r="AA29" s="415"/>
      <c r="AB29" s="415"/>
      <c r="AC29" s="415"/>
      <c r="AD29" s="416"/>
      <c r="AE29" s="26"/>
      <c r="AF29" s="20"/>
    </row>
    <row r="30" spans="1:32" ht="17.100000000000001" customHeight="1">
      <c r="A30" s="20"/>
      <c r="B30" s="26"/>
      <c r="C30" s="408">
        <f>+VLOOKUP($H$14,RESUMEN!$A$11:$AP$600,11,FALSE)</f>
        <v>0</v>
      </c>
      <c r="D30" s="409"/>
      <c r="E30" s="410"/>
      <c r="F30" s="408">
        <f>+VLOOKUP($H$14,RESUMEN!$A$11:$AP$600,31,FALSE)</f>
        <v>0</v>
      </c>
      <c r="G30" s="409"/>
      <c r="H30" s="410"/>
      <c r="I30" s="411" t="s">
        <v>6</v>
      </c>
      <c r="J30" s="412"/>
      <c r="K30" s="412"/>
      <c r="L30" s="413"/>
      <c r="M30" s="417" t="s">
        <v>7</v>
      </c>
      <c r="N30" s="418"/>
      <c r="O30" s="418"/>
      <c r="P30" s="418"/>
      <c r="Q30" s="418"/>
      <c r="R30" s="418"/>
      <c r="S30" s="418"/>
      <c r="T30" s="418"/>
      <c r="U30" s="418"/>
      <c r="V30" s="418"/>
      <c r="W30" s="418"/>
      <c r="X30" s="418"/>
      <c r="Y30" s="419"/>
      <c r="Z30" s="414" t="s">
        <v>5</v>
      </c>
      <c r="AA30" s="415"/>
      <c r="AB30" s="415"/>
      <c r="AC30" s="415"/>
      <c r="AD30" s="416"/>
      <c r="AE30" s="26"/>
      <c r="AF30" s="20"/>
    </row>
    <row r="31" spans="1:32" ht="17.100000000000001" customHeight="1">
      <c r="A31" s="20"/>
      <c r="B31" s="26"/>
      <c r="C31" s="408">
        <f>+VLOOKUP($H$14,RESUMEN!$A$11:$AP$600,13,FALSE)</f>
        <v>0</v>
      </c>
      <c r="D31" s="409"/>
      <c r="E31" s="410"/>
      <c r="F31" s="408">
        <f>+VLOOKUP($H$14,RESUMEN!$A$11:$AP$600,32,FALSE)</f>
        <v>0</v>
      </c>
      <c r="G31" s="409"/>
      <c r="H31" s="410"/>
      <c r="I31" s="411" t="s">
        <v>14</v>
      </c>
      <c r="J31" s="412"/>
      <c r="K31" s="412"/>
      <c r="L31" s="413"/>
      <c r="M31" s="417" t="s">
        <v>15</v>
      </c>
      <c r="N31" s="418"/>
      <c r="O31" s="418"/>
      <c r="P31" s="418"/>
      <c r="Q31" s="418"/>
      <c r="R31" s="418"/>
      <c r="S31" s="418"/>
      <c r="T31" s="418"/>
      <c r="U31" s="418"/>
      <c r="V31" s="418"/>
      <c r="W31" s="418"/>
      <c r="X31" s="418"/>
      <c r="Y31" s="419"/>
      <c r="Z31" s="414" t="s">
        <v>11</v>
      </c>
      <c r="AA31" s="415"/>
      <c r="AB31" s="415"/>
      <c r="AC31" s="415"/>
      <c r="AD31" s="416"/>
      <c r="AE31" s="26"/>
      <c r="AF31" s="20"/>
    </row>
    <row r="32" spans="1:32" ht="32.25" customHeight="1">
      <c r="A32" s="20"/>
      <c r="B32" s="26"/>
      <c r="C32" s="408">
        <f>+VLOOKUP($H$14,RESUMEN!$A$11:$AP$600,14,FALSE)</f>
        <v>0</v>
      </c>
      <c r="D32" s="409"/>
      <c r="E32" s="410"/>
      <c r="F32" s="408">
        <v>0</v>
      </c>
      <c r="G32" s="409"/>
      <c r="H32" s="410"/>
      <c r="I32" s="411" t="s">
        <v>1470</v>
      </c>
      <c r="J32" s="412"/>
      <c r="K32" s="412"/>
      <c r="L32" s="413"/>
      <c r="M32" s="417" t="s">
        <v>1412</v>
      </c>
      <c r="N32" s="418"/>
      <c r="O32" s="418"/>
      <c r="P32" s="418"/>
      <c r="Q32" s="418"/>
      <c r="R32" s="418"/>
      <c r="S32" s="418"/>
      <c r="T32" s="418"/>
      <c r="U32" s="418"/>
      <c r="V32" s="418"/>
      <c r="W32" s="418"/>
      <c r="X32" s="418"/>
      <c r="Y32" s="419"/>
      <c r="Z32" s="411" t="s">
        <v>1353</v>
      </c>
      <c r="AA32" s="412"/>
      <c r="AB32" s="412"/>
      <c r="AC32" s="412"/>
      <c r="AD32" s="413"/>
      <c r="AE32" s="26"/>
      <c r="AF32" s="20"/>
    </row>
    <row r="33" spans="1:32" ht="17.100000000000001" customHeight="1">
      <c r="A33" s="20"/>
      <c r="B33" s="26"/>
      <c r="C33" s="408">
        <f>+VLOOKUP($H$14,RESUMEN!$A$11:$AP$600,15,FALSE)</f>
        <v>0</v>
      </c>
      <c r="D33" s="409"/>
      <c r="E33" s="410"/>
      <c r="F33" s="408">
        <v>0</v>
      </c>
      <c r="G33" s="409"/>
      <c r="H33" s="410"/>
      <c r="I33" s="411" t="s">
        <v>600</v>
      </c>
      <c r="J33" s="412"/>
      <c r="K33" s="412"/>
      <c r="L33" s="413"/>
      <c r="M33" s="417" t="s">
        <v>606</v>
      </c>
      <c r="N33" s="418"/>
      <c r="O33" s="418"/>
      <c r="P33" s="418"/>
      <c r="Q33" s="418"/>
      <c r="R33" s="418"/>
      <c r="S33" s="418"/>
      <c r="T33" s="418"/>
      <c r="U33" s="418"/>
      <c r="V33" s="418"/>
      <c r="W33" s="418"/>
      <c r="X33" s="418"/>
      <c r="Y33" s="419"/>
      <c r="Z33" s="414" t="s">
        <v>18</v>
      </c>
      <c r="AA33" s="415"/>
      <c r="AB33" s="415"/>
      <c r="AC33" s="415"/>
      <c r="AD33" s="416"/>
      <c r="AE33" s="26"/>
      <c r="AF33" s="20"/>
    </row>
    <row r="34" spans="1:32" ht="17.100000000000001" customHeight="1">
      <c r="A34" s="20"/>
      <c r="B34" s="26"/>
      <c r="C34" s="408">
        <f>+VLOOKUP($H$14,RESUMEN!$A$11:$AP$600,16,FALSE)</f>
        <v>0</v>
      </c>
      <c r="D34" s="409"/>
      <c r="E34" s="410"/>
      <c r="F34" s="408">
        <f>+VLOOKUP($H$14,RESUMEN!$A$11:$AP$600,33,FALSE)</f>
        <v>0</v>
      </c>
      <c r="G34" s="409"/>
      <c r="H34" s="410"/>
      <c r="I34" s="411" t="s">
        <v>16</v>
      </c>
      <c r="J34" s="412"/>
      <c r="K34" s="412"/>
      <c r="L34" s="413"/>
      <c r="M34" s="417" t="s">
        <v>17</v>
      </c>
      <c r="N34" s="418"/>
      <c r="O34" s="418"/>
      <c r="P34" s="418"/>
      <c r="Q34" s="418"/>
      <c r="R34" s="418"/>
      <c r="S34" s="418"/>
      <c r="T34" s="418"/>
      <c r="U34" s="418"/>
      <c r="V34" s="418"/>
      <c r="W34" s="418"/>
      <c r="X34" s="418"/>
      <c r="Y34" s="419"/>
      <c r="Z34" s="414" t="s">
        <v>18</v>
      </c>
      <c r="AA34" s="415"/>
      <c r="AB34" s="415"/>
      <c r="AC34" s="415"/>
      <c r="AD34" s="416"/>
      <c r="AE34" s="26"/>
      <c r="AF34" s="20"/>
    </row>
    <row r="35" spans="1:32" ht="17.100000000000001" customHeight="1">
      <c r="A35" s="20"/>
      <c r="B35" s="26"/>
      <c r="C35" s="408">
        <f>+VLOOKUP($H$14,RESUMEN!$A$11:$AP$600,17,FALSE)</f>
        <v>0</v>
      </c>
      <c r="D35" s="409"/>
      <c r="E35" s="410"/>
      <c r="F35" s="408">
        <f>+VLOOKUP($H$14,RESUMEN!$A$11:$AP$600,34,FALSE)</f>
        <v>0</v>
      </c>
      <c r="G35" s="409"/>
      <c r="H35" s="410"/>
      <c r="I35" s="411" t="s">
        <v>12</v>
      </c>
      <c r="J35" s="412"/>
      <c r="K35" s="412"/>
      <c r="L35" s="413"/>
      <c r="M35" s="417" t="s">
        <v>13</v>
      </c>
      <c r="N35" s="418"/>
      <c r="O35" s="418"/>
      <c r="P35" s="418"/>
      <c r="Q35" s="418"/>
      <c r="R35" s="418"/>
      <c r="S35" s="418"/>
      <c r="T35" s="418"/>
      <c r="U35" s="418"/>
      <c r="V35" s="418"/>
      <c r="W35" s="418"/>
      <c r="X35" s="418"/>
      <c r="Y35" s="419"/>
      <c r="Z35" s="414" t="s">
        <v>11</v>
      </c>
      <c r="AA35" s="415"/>
      <c r="AB35" s="415"/>
      <c r="AC35" s="415"/>
      <c r="AD35" s="416"/>
      <c r="AE35" s="26"/>
      <c r="AF35" s="20"/>
    </row>
    <row r="36" spans="1:32" ht="17.100000000000001" customHeight="1">
      <c r="A36" s="20"/>
      <c r="B36" s="26"/>
      <c r="C36" s="408">
        <f>+VLOOKUP($H$14,RESUMEN!$A$11:$AP$600,18,FALSE)</f>
        <v>0</v>
      </c>
      <c r="D36" s="409"/>
      <c r="E36" s="410"/>
      <c r="F36" s="408">
        <f>+VLOOKUP($H$14,RESUMEN!$A$11:$AP$600,35,FALSE)</f>
        <v>0</v>
      </c>
      <c r="G36" s="409"/>
      <c r="H36" s="410"/>
      <c r="I36" s="411" t="s">
        <v>601</v>
      </c>
      <c r="J36" s="412"/>
      <c r="K36" s="412"/>
      <c r="L36" s="413"/>
      <c r="M36" s="417" t="s">
        <v>602</v>
      </c>
      <c r="N36" s="418"/>
      <c r="O36" s="418"/>
      <c r="P36" s="418"/>
      <c r="Q36" s="418"/>
      <c r="R36" s="418"/>
      <c r="S36" s="418"/>
      <c r="T36" s="418"/>
      <c r="U36" s="418"/>
      <c r="V36" s="418"/>
      <c r="W36" s="418"/>
      <c r="X36" s="418"/>
      <c r="Y36" s="419"/>
      <c r="Z36" s="414" t="s">
        <v>18</v>
      </c>
      <c r="AA36" s="415"/>
      <c r="AB36" s="415"/>
      <c r="AC36" s="415"/>
      <c r="AD36" s="416"/>
      <c r="AE36" s="26"/>
      <c r="AF36" s="20"/>
    </row>
    <row r="37" spans="1:32" ht="17.100000000000001" customHeight="1">
      <c r="A37" s="20"/>
      <c r="B37" s="26"/>
      <c r="C37" s="408">
        <f>+VLOOKUP($H$14,RESUMEN!$A$11:$AP$600,19,FALSE)+VLOOKUP($H$14,RESUMEN!$A$11:$AP$600,20,FALSE)</f>
        <v>0</v>
      </c>
      <c r="D37" s="409"/>
      <c r="E37" s="410"/>
      <c r="F37" s="408">
        <f>+VLOOKUP($H$14,RESUMEN!$A$11:$AP$600,36,FALSE)</f>
        <v>0</v>
      </c>
      <c r="G37" s="409"/>
      <c r="H37" s="410"/>
      <c r="I37" s="411" t="s">
        <v>639</v>
      </c>
      <c r="J37" s="412"/>
      <c r="K37" s="412"/>
      <c r="L37" s="413"/>
      <c r="M37" s="417" t="s">
        <v>641</v>
      </c>
      <c r="N37" s="418"/>
      <c r="O37" s="418"/>
      <c r="P37" s="418"/>
      <c r="Q37" s="418"/>
      <c r="R37" s="418"/>
      <c r="S37" s="418"/>
      <c r="T37" s="418"/>
      <c r="U37" s="418"/>
      <c r="V37" s="418"/>
      <c r="W37" s="418"/>
      <c r="X37" s="418"/>
      <c r="Y37" s="419"/>
      <c r="Z37" s="414" t="s">
        <v>18</v>
      </c>
      <c r="AA37" s="415"/>
      <c r="AB37" s="415"/>
      <c r="AC37" s="415"/>
      <c r="AD37" s="416"/>
      <c r="AE37" s="26"/>
      <c r="AF37" s="20"/>
    </row>
    <row r="38" spans="1:32" ht="17.100000000000001" customHeight="1">
      <c r="A38" s="20"/>
      <c r="B38" s="26"/>
      <c r="C38" s="408">
        <f>+VLOOKUP($H$14,RESUMEN!$A$11:$AP$600,21,FALSE)</f>
        <v>0</v>
      </c>
      <c r="D38" s="409"/>
      <c r="E38" s="410"/>
      <c r="F38" s="408">
        <f>+VLOOKUP($H$14,RESUMEN!$A$11:$AP$600,37,FALSE)</f>
        <v>0</v>
      </c>
      <c r="G38" s="409"/>
      <c r="H38" s="410"/>
      <c r="I38" s="411" t="s">
        <v>19</v>
      </c>
      <c r="J38" s="412"/>
      <c r="K38" s="412"/>
      <c r="L38" s="413"/>
      <c r="M38" s="417" t="s">
        <v>604</v>
      </c>
      <c r="N38" s="418"/>
      <c r="O38" s="418"/>
      <c r="P38" s="418"/>
      <c r="Q38" s="418"/>
      <c r="R38" s="418"/>
      <c r="S38" s="418"/>
      <c r="T38" s="418"/>
      <c r="U38" s="418"/>
      <c r="V38" s="418"/>
      <c r="W38" s="418"/>
      <c r="X38" s="418"/>
      <c r="Y38" s="419"/>
      <c r="Z38" s="414" t="s">
        <v>11</v>
      </c>
      <c r="AA38" s="415"/>
      <c r="AB38" s="415"/>
      <c r="AC38" s="415"/>
      <c r="AD38" s="416"/>
      <c r="AE38" s="26"/>
      <c r="AF38" s="20"/>
    </row>
    <row r="39" spans="1:32" ht="17.100000000000001" customHeight="1">
      <c r="A39" s="20"/>
      <c r="B39" s="26"/>
      <c r="C39" s="408">
        <f>+VLOOKUP($H$14,RESUMEN!$A$11:$AP$600,22,FALSE)</f>
        <v>0</v>
      </c>
      <c r="D39" s="409"/>
      <c r="E39" s="410"/>
      <c r="F39" s="408">
        <f>+VLOOKUP($H$14,RESUMEN!$A$11:$AP$600,38,FALSE)</f>
        <v>0</v>
      </c>
      <c r="G39" s="409"/>
      <c r="H39" s="410"/>
      <c r="I39" s="411" t="s">
        <v>20</v>
      </c>
      <c r="J39" s="412"/>
      <c r="K39" s="412"/>
      <c r="L39" s="413"/>
      <c r="M39" s="417" t="s">
        <v>21</v>
      </c>
      <c r="N39" s="418"/>
      <c r="O39" s="418"/>
      <c r="P39" s="418"/>
      <c r="Q39" s="418"/>
      <c r="R39" s="418"/>
      <c r="S39" s="418"/>
      <c r="T39" s="418"/>
      <c r="U39" s="418"/>
      <c r="V39" s="418"/>
      <c r="W39" s="418"/>
      <c r="X39" s="418"/>
      <c r="Y39" s="419"/>
      <c r="Z39" s="414" t="s">
        <v>11</v>
      </c>
      <c r="AA39" s="415"/>
      <c r="AB39" s="415"/>
      <c r="AC39" s="415"/>
      <c r="AD39" s="416"/>
      <c r="AE39" s="26"/>
      <c r="AF39" s="20"/>
    </row>
    <row r="40" spans="1:32" ht="17.100000000000001" customHeight="1">
      <c r="A40" s="20"/>
      <c r="B40" s="26"/>
      <c r="C40" s="408">
        <v>0</v>
      </c>
      <c r="D40" s="409"/>
      <c r="E40" s="410"/>
      <c r="F40" s="408">
        <f>+VLOOKUP($H$14,RESUMEN!$A$11:$AP$600,39,FALSE)</f>
        <v>0</v>
      </c>
      <c r="G40" s="409"/>
      <c r="H40" s="410"/>
      <c r="I40" s="411" t="s">
        <v>22</v>
      </c>
      <c r="J40" s="412"/>
      <c r="K40" s="412"/>
      <c r="L40" s="413"/>
      <c r="M40" s="417" t="s">
        <v>23</v>
      </c>
      <c r="N40" s="418"/>
      <c r="O40" s="418"/>
      <c r="P40" s="418"/>
      <c r="Q40" s="418"/>
      <c r="R40" s="418"/>
      <c r="S40" s="418"/>
      <c r="T40" s="418"/>
      <c r="U40" s="418"/>
      <c r="V40" s="418"/>
      <c r="W40" s="418"/>
      <c r="X40" s="418"/>
      <c r="Y40" s="419"/>
      <c r="Z40" s="414" t="s">
        <v>18</v>
      </c>
      <c r="AA40" s="415"/>
      <c r="AB40" s="415"/>
      <c r="AC40" s="415"/>
      <c r="AD40" s="416"/>
      <c r="AE40" s="26"/>
      <c r="AF40" s="20"/>
    </row>
    <row r="41" spans="1:32" ht="17.100000000000001" customHeight="1">
      <c r="A41" s="20"/>
      <c r="B41" s="26"/>
      <c r="C41" s="408">
        <f>+VLOOKUP($H$14,RESUMEN!$A$11:$AP$600,23,FALSE)</f>
        <v>0</v>
      </c>
      <c r="D41" s="409"/>
      <c r="E41" s="410"/>
      <c r="F41" s="408">
        <f>+VLOOKUP($H$14,RESUMEN!$A$11:$AP$600,40,FALSE)</f>
        <v>0</v>
      </c>
      <c r="G41" s="409"/>
      <c r="H41" s="410"/>
      <c r="I41" s="411" t="s">
        <v>1570</v>
      </c>
      <c r="J41" s="412"/>
      <c r="K41" s="412"/>
      <c r="L41" s="413"/>
      <c r="M41" s="417" t="s">
        <v>1571</v>
      </c>
      <c r="N41" s="418"/>
      <c r="O41" s="418"/>
      <c r="P41" s="418"/>
      <c r="Q41" s="418"/>
      <c r="R41" s="418"/>
      <c r="S41" s="418"/>
      <c r="T41" s="418"/>
      <c r="U41" s="418"/>
      <c r="V41" s="418"/>
      <c r="W41" s="418"/>
      <c r="X41" s="418"/>
      <c r="Y41" s="419"/>
      <c r="Z41" s="414" t="s">
        <v>9</v>
      </c>
      <c r="AA41" s="415"/>
      <c r="AB41" s="415"/>
      <c r="AC41" s="415"/>
      <c r="AD41" s="416"/>
      <c r="AE41" s="26"/>
      <c r="AF41" s="20"/>
    </row>
    <row r="42" spans="1:32" ht="27" customHeight="1">
      <c r="A42" s="20"/>
      <c r="B42" s="26"/>
      <c r="C42" s="408">
        <f>+VLOOKUP($H$14,RESUMEN!$A$11:$AP$600,24,FALSE)</f>
        <v>0</v>
      </c>
      <c r="D42" s="409"/>
      <c r="E42" s="410"/>
      <c r="F42" s="408">
        <v>0</v>
      </c>
      <c r="G42" s="409"/>
      <c r="H42" s="410"/>
      <c r="I42" s="411" t="s">
        <v>594</v>
      </c>
      <c r="J42" s="412"/>
      <c r="K42" s="412"/>
      <c r="L42" s="413"/>
      <c r="M42" s="417" t="s">
        <v>1465</v>
      </c>
      <c r="N42" s="418"/>
      <c r="O42" s="418"/>
      <c r="P42" s="418"/>
      <c r="Q42" s="418"/>
      <c r="R42" s="418"/>
      <c r="S42" s="418"/>
      <c r="T42" s="418"/>
      <c r="U42" s="418"/>
      <c r="V42" s="418"/>
      <c r="W42" s="418"/>
      <c r="X42" s="418"/>
      <c r="Y42" s="419"/>
      <c r="Z42" s="446" t="s">
        <v>690</v>
      </c>
      <c r="AA42" s="447"/>
      <c r="AB42" s="447"/>
      <c r="AC42" s="447"/>
      <c r="AD42" s="448"/>
      <c r="AE42" s="26"/>
      <c r="AF42" s="20"/>
    </row>
    <row r="43" spans="1:32" ht="25.5" customHeight="1">
      <c r="A43" s="20"/>
      <c r="B43" s="26"/>
      <c r="C43" s="408">
        <f>+VLOOKUP($H$14,RESUMEN!$A$11:$AP$600,25,FALSE)</f>
        <v>0</v>
      </c>
      <c r="D43" s="409"/>
      <c r="E43" s="410"/>
      <c r="F43" s="408">
        <f>+VLOOKUP($H$14,RESUMEN!$A$11:$AP$600,42,FALSE)</f>
        <v>0</v>
      </c>
      <c r="G43" s="409"/>
      <c r="H43" s="410"/>
      <c r="I43" s="411" t="s">
        <v>678</v>
      </c>
      <c r="J43" s="412"/>
      <c r="K43" s="412"/>
      <c r="L43" s="413"/>
      <c r="M43" s="417" t="s">
        <v>679</v>
      </c>
      <c r="N43" s="418"/>
      <c r="O43" s="418"/>
      <c r="P43" s="418"/>
      <c r="Q43" s="418"/>
      <c r="R43" s="418"/>
      <c r="S43" s="418"/>
      <c r="T43" s="418"/>
      <c r="U43" s="418"/>
      <c r="V43" s="418"/>
      <c r="W43" s="418"/>
      <c r="X43" s="418"/>
      <c r="Y43" s="419"/>
      <c r="Z43" s="446" t="s">
        <v>690</v>
      </c>
      <c r="AA43" s="447"/>
      <c r="AB43" s="447"/>
      <c r="AC43" s="447"/>
      <c r="AD43" s="448"/>
      <c r="AE43" s="26"/>
      <c r="AF43" s="20"/>
    </row>
    <row r="44" spans="1:32" ht="17.100000000000001" customHeight="1">
      <c r="A44" s="20"/>
      <c r="B44" s="26"/>
      <c r="C44" s="408">
        <f>+VLOOKUP($H$14,RESUMEN!$A$11:$AP$600,6,FALSE)</f>
        <v>0</v>
      </c>
      <c r="D44" s="409"/>
      <c r="E44" s="410"/>
      <c r="F44" s="408">
        <v>0</v>
      </c>
      <c r="G44" s="409"/>
      <c r="H44" s="410"/>
      <c r="I44" s="411" t="s">
        <v>25</v>
      </c>
      <c r="J44" s="412"/>
      <c r="K44" s="412"/>
      <c r="L44" s="413"/>
      <c r="M44" s="417" t="s">
        <v>27</v>
      </c>
      <c r="N44" s="418"/>
      <c r="O44" s="418"/>
      <c r="P44" s="418"/>
      <c r="Q44" s="418"/>
      <c r="R44" s="418"/>
      <c r="S44" s="418"/>
      <c r="T44" s="418"/>
      <c r="U44" s="418"/>
      <c r="V44" s="418"/>
      <c r="W44" s="418"/>
      <c r="X44" s="418"/>
      <c r="Y44" s="419"/>
      <c r="Z44" s="414" t="s">
        <v>18</v>
      </c>
      <c r="AA44" s="415"/>
      <c r="AB44" s="415"/>
      <c r="AC44" s="415"/>
      <c r="AD44" s="416"/>
      <c r="AE44" s="26"/>
      <c r="AF44" s="20"/>
    </row>
    <row r="45" spans="1:32" ht="17.100000000000001" customHeight="1">
      <c r="A45" s="20"/>
      <c r="B45" s="26"/>
      <c r="C45" s="408">
        <f>+VLOOKUP($H$14,RESUMEN!$A$11:$AP$600,4,FALSE)+VLOOKUP($H$14,RESUMEN!$A$11:$AP$600,5,FALSE)</f>
        <v>0</v>
      </c>
      <c r="D45" s="409"/>
      <c r="E45" s="410"/>
      <c r="F45" s="408">
        <f>+VLOOKUP($H$14,RESUMEN!$A$11:$AP$600,26,FALSE)+VLOOKUP($H$14,RESUMEN!$A$11:$AP$600,27,FALSE)</f>
        <v>0</v>
      </c>
      <c r="G45" s="409"/>
      <c r="H45" s="410"/>
      <c r="I45" s="411" t="s">
        <v>26</v>
      </c>
      <c r="J45" s="412"/>
      <c r="K45" s="412"/>
      <c r="L45" s="413"/>
      <c r="M45" s="417" t="s">
        <v>28</v>
      </c>
      <c r="N45" s="418"/>
      <c r="O45" s="418"/>
      <c r="P45" s="418"/>
      <c r="Q45" s="418"/>
      <c r="R45" s="418"/>
      <c r="S45" s="418"/>
      <c r="T45" s="418"/>
      <c r="U45" s="418"/>
      <c r="V45" s="418"/>
      <c r="W45" s="418"/>
      <c r="X45" s="418"/>
      <c r="Y45" s="419"/>
      <c r="Z45" s="414" t="s">
        <v>18</v>
      </c>
      <c r="AA45" s="415"/>
      <c r="AB45" s="415"/>
      <c r="AC45" s="415"/>
      <c r="AD45" s="416"/>
      <c r="AE45" s="26"/>
      <c r="AF45" s="20"/>
    </row>
    <row r="46" spans="1:32" ht="10.5" customHeight="1">
      <c r="A46" s="20"/>
      <c r="B46" s="20"/>
      <c r="C46" s="184"/>
      <c r="D46" s="184"/>
      <c r="E46" s="184"/>
      <c r="F46" s="184"/>
      <c r="G46" s="184"/>
      <c r="H46" s="184"/>
      <c r="I46" s="20"/>
      <c r="J46" s="20"/>
      <c r="K46" s="20"/>
      <c r="L46" s="20"/>
      <c r="M46" s="20"/>
      <c r="N46" s="20"/>
      <c r="O46" s="20"/>
      <c r="P46" s="20"/>
      <c r="Q46" s="20"/>
      <c r="R46" s="20"/>
      <c r="S46" s="20"/>
      <c r="T46" s="20"/>
      <c r="U46" s="20"/>
      <c r="V46" s="20"/>
      <c r="W46" s="20"/>
      <c r="X46" s="20"/>
      <c r="Y46" s="20"/>
      <c r="Z46" s="20"/>
      <c r="AA46" s="20"/>
      <c r="AB46" s="20"/>
      <c r="AC46" s="20"/>
      <c r="AD46" s="20"/>
      <c r="AE46" s="20"/>
      <c r="AF46" s="20"/>
    </row>
    <row r="47" spans="1:32" ht="16.5" customHeight="1">
      <c r="A47" s="20"/>
      <c r="B47" s="25" t="s">
        <v>3380</v>
      </c>
      <c r="C47" s="184"/>
      <c r="D47" s="184"/>
      <c r="E47" s="184"/>
      <c r="F47" s="184"/>
      <c r="G47" s="184"/>
      <c r="H47" s="184"/>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4.5" customHeight="1">
      <c r="A48" s="20"/>
      <c r="B48" s="25"/>
      <c r="C48" s="184"/>
      <c r="D48" s="184"/>
      <c r="E48" s="184"/>
      <c r="F48" s="184"/>
      <c r="G48" s="184"/>
      <c r="H48" s="184"/>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30.75" customHeight="1">
      <c r="A49" s="20"/>
      <c r="B49" s="20"/>
      <c r="C49" s="392" t="s">
        <v>1401</v>
      </c>
      <c r="D49" s="392"/>
      <c r="E49" s="392"/>
      <c r="F49" s="392"/>
      <c r="G49" s="392"/>
      <c r="H49" s="392"/>
      <c r="I49" s="393" t="s">
        <v>1402</v>
      </c>
      <c r="J49" s="393"/>
      <c r="K49" s="393"/>
      <c r="L49" s="393"/>
      <c r="M49" s="392" t="s">
        <v>1371</v>
      </c>
      <c r="N49" s="392"/>
      <c r="O49" s="392"/>
      <c r="P49" s="392"/>
      <c r="Q49" s="392"/>
      <c r="R49" s="392"/>
      <c r="S49" s="392"/>
      <c r="T49" s="392"/>
      <c r="U49" s="392"/>
      <c r="V49" s="392"/>
      <c r="W49" s="392"/>
      <c r="X49" s="392"/>
      <c r="Y49" s="392"/>
      <c r="Z49" s="20"/>
      <c r="AA49" s="20"/>
      <c r="AB49" s="20"/>
      <c r="AC49" s="20"/>
      <c r="AD49" s="20"/>
      <c r="AE49" s="20"/>
      <c r="AF49" s="20"/>
    </row>
    <row r="50" spans="1:32" ht="16.5" customHeight="1">
      <c r="A50" s="20"/>
      <c r="B50" s="20"/>
      <c r="C50" s="394" t="str">
        <f>+IFERROR(VLOOKUP($H$14,Contactos!A4:E544,3,FALSE),"")</f>
        <v/>
      </c>
      <c r="D50" s="394"/>
      <c r="E50" s="394"/>
      <c r="F50" s="394"/>
      <c r="G50" s="394"/>
      <c r="H50" s="394"/>
      <c r="I50" s="395" t="str">
        <f>+IFERROR(VLOOKUP($H$14,Contactos!A4:E544,4,FALSE),"")</f>
        <v/>
      </c>
      <c r="J50" s="396"/>
      <c r="K50" s="396"/>
      <c r="L50" s="397"/>
      <c r="M50" s="395" t="str">
        <f>+IFERROR(VLOOKUP($H$14,Contactos!A4:E544,5,FALSE),"")</f>
        <v/>
      </c>
      <c r="N50" s="396"/>
      <c r="O50" s="396"/>
      <c r="P50" s="396"/>
      <c r="Q50" s="396"/>
      <c r="R50" s="396"/>
      <c r="S50" s="396"/>
      <c r="T50" s="396"/>
      <c r="U50" s="396"/>
      <c r="V50" s="396"/>
      <c r="W50" s="396"/>
      <c r="X50" s="396"/>
      <c r="Y50" s="397"/>
      <c r="Z50" s="20"/>
      <c r="AA50" s="20"/>
      <c r="AB50" s="20"/>
      <c r="AC50" s="20"/>
      <c r="AD50" s="20"/>
      <c r="AE50" s="20"/>
      <c r="AF50" s="20"/>
    </row>
    <row r="51" spans="1:32" ht="6.75" customHeight="1" thickBot="1">
      <c r="A51" s="3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34"/>
    </row>
    <row r="52" spans="1:32" ht="15.75">
      <c r="A52" s="34"/>
      <c r="B52" s="399" t="s">
        <v>1259</v>
      </c>
      <c r="C52" s="400"/>
      <c r="D52" s="400"/>
      <c r="E52" s="400"/>
      <c r="F52" s="400"/>
      <c r="G52" s="400"/>
      <c r="H52" s="400"/>
      <c r="I52" s="400"/>
      <c r="J52" s="400"/>
      <c r="K52" s="400"/>
      <c r="L52" s="400"/>
      <c r="M52" s="400"/>
      <c r="N52" s="400"/>
      <c r="O52" s="400"/>
      <c r="P52" s="400"/>
      <c r="Q52" s="400"/>
      <c r="R52" s="400"/>
      <c r="S52" s="400"/>
      <c r="T52" s="400"/>
      <c r="U52" s="400"/>
      <c r="V52" s="400"/>
      <c r="W52" s="400"/>
      <c r="X52" s="400"/>
      <c r="Y52" s="400"/>
      <c r="Z52" s="400"/>
      <c r="AA52" s="400"/>
      <c r="AB52" s="400"/>
      <c r="AC52" s="400"/>
      <c r="AD52" s="400"/>
      <c r="AE52" s="401"/>
      <c r="AF52" s="34"/>
    </row>
    <row r="53" spans="1:32" ht="15.75" customHeight="1">
      <c r="A53" s="34"/>
      <c r="B53" s="402"/>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4"/>
      <c r="AF53" s="34"/>
    </row>
    <row r="54" spans="1:32" ht="16.5" thickBot="1">
      <c r="A54" s="34"/>
      <c r="B54" s="405"/>
      <c r="C54" s="406"/>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7"/>
      <c r="AF54" s="34"/>
    </row>
    <row r="55" spans="1:32" ht="12"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row>
    <row r="56" spans="1:32" ht="14.25" customHeight="1">
      <c r="A56" s="20"/>
      <c r="B56" s="27" t="s">
        <v>1459</v>
      </c>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0"/>
    </row>
    <row r="57" spans="1:32" ht="14.25" customHeight="1">
      <c r="A57" s="20"/>
      <c r="B57" s="2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34"/>
      <c r="B58" s="36"/>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4"/>
    </row>
    <row r="59" spans="1:32" ht="10.5" customHeight="1">
      <c r="A59" s="193" t="s">
        <v>1262</v>
      </c>
      <c r="B59" s="184"/>
      <c r="C59" s="184"/>
      <c r="F59" s="184"/>
      <c r="G59" s="184"/>
      <c r="H59" s="184"/>
      <c r="I59" s="20"/>
      <c r="J59" s="20"/>
      <c r="K59" s="20"/>
      <c r="L59" s="20"/>
      <c r="M59" s="20"/>
      <c r="N59" s="20"/>
      <c r="O59" s="20"/>
      <c r="P59" s="20"/>
      <c r="Q59" s="20"/>
      <c r="R59" s="20"/>
      <c r="S59" s="20"/>
      <c r="T59" s="20"/>
      <c r="U59" s="20"/>
      <c r="V59" s="20"/>
      <c r="W59" s="20"/>
      <c r="X59" s="20"/>
      <c r="Y59" s="20"/>
      <c r="Z59" s="20"/>
      <c r="AA59" s="20"/>
      <c r="AB59" s="20"/>
      <c r="AC59" s="20"/>
      <c r="AD59" s="20"/>
      <c r="AE59" s="20"/>
      <c r="AF59" s="20"/>
    </row>
    <row r="60" spans="1:32" ht="10.5" customHeight="1">
      <c r="A60" s="194"/>
      <c r="B60" s="195" t="s">
        <v>1263</v>
      </c>
      <c r="C60" s="196"/>
      <c r="D60" s="196"/>
      <c r="E60" s="196"/>
      <c r="F60" s="196"/>
      <c r="G60" s="196"/>
      <c r="H60" s="196"/>
      <c r="J60" s="196"/>
      <c r="K60" s="196"/>
      <c r="L60" s="196"/>
      <c r="M60" s="196"/>
      <c r="N60" s="196"/>
      <c r="O60" s="196"/>
      <c r="P60" s="196"/>
      <c r="Q60" s="20"/>
      <c r="R60" s="20"/>
      <c r="S60" s="20"/>
      <c r="T60" s="20"/>
      <c r="U60" s="20"/>
      <c r="V60" s="20"/>
      <c r="W60" s="20"/>
      <c r="X60" s="20"/>
      <c r="Y60" s="20"/>
      <c r="Z60" s="20"/>
      <c r="AA60" s="20"/>
      <c r="AB60" s="20"/>
      <c r="AC60" s="20"/>
      <c r="AD60" s="20"/>
      <c r="AE60" s="20"/>
      <c r="AF60" s="20"/>
    </row>
    <row r="61" spans="1:32" ht="10.5" customHeight="1">
      <c r="A61" s="194"/>
      <c r="B61" s="196" t="s">
        <v>3381</v>
      </c>
      <c r="C61" s="196"/>
      <c r="D61" s="196"/>
      <c r="E61" s="196"/>
      <c r="F61" s="196"/>
      <c r="G61" s="196"/>
      <c r="H61" s="196"/>
      <c r="I61" s="196"/>
      <c r="K61" s="196"/>
      <c r="L61" s="196"/>
      <c r="M61" s="196"/>
      <c r="N61" s="20"/>
      <c r="O61" s="20"/>
      <c r="P61" s="20"/>
      <c r="Q61" s="20"/>
      <c r="R61" s="20"/>
      <c r="S61" s="20"/>
      <c r="T61" s="20"/>
      <c r="U61" s="20"/>
      <c r="V61" s="20"/>
      <c r="W61" s="20"/>
      <c r="X61" s="20"/>
      <c r="Y61" s="20"/>
      <c r="Z61" s="20"/>
      <c r="AA61" s="20"/>
      <c r="AB61" s="20"/>
      <c r="AC61" s="20"/>
      <c r="AD61" s="20"/>
      <c r="AE61" s="20"/>
      <c r="AF61" s="20"/>
    </row>
    <row r="62" spans="1:32" ht="14.25" customHeight="1">
      <c r="A62" s="34"/>
      <c r="B62" s="36"/>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4"/>
    </row>
    <row r="63" spans="1:32" ht="4.5" customHeight="1">
      <c r="A63" s="3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10.5" customHeight="1">
      <c r="A64" s="34"/>
      <c r="B64" s="37"/>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0">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Z27:AD27"/>
    <mergeCell ref="M31:Y31"/>
    <mergeCell ref="M29:Y29"/>
    <mergeCell ref="F27:H27"/>
    <mergeCell ref="Z26:AD26"/>
    <mergeCell ref="I27:L27"/>
    <mergeCell ref="I28:L28"/>
    <mergeCell ref="M28:Y28"/>
    <mergeCell ref="Z28:AD28"/>
    <mergeCell ref="Z30:AD30"/>
    <mergeCell ref="I32:L32"/>
    <mergeCell ref="M32:Y32"/>
    <mergeCell ref="C35:E35"/>
    <mergeCell ref="F35:H35"/>
    <mergeCell ref="M33:Y33"/>
    <mergeCell ref="M34:Y34"/>
    <mergeCell ref="C26:E26"/>
    <mergeCell ref="F26:H26"/>
    <mergeCell ref="I26:L26"/>
    <mergeCell ref="F30:H30"/>
    <mergeCell ref="F31:H31"/>
    <mergeCell ref="M26:Y26"/>
    <mergeCell ref="M27:Y27"/>
    <mergeCell ref="C30:E30"/>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C49:H49"/>
    <mergeCell ref="I49:L49"/>
    <mergeCell ref="M49:Y49"/>
    <mergeCell ref="C50:H50"/>
    <mergeCell ref="I50:L50"/>
    <mergeCell ref="M50:Y50"/>
    <mergeCell ref="F12:AD13"/>
    <mergeCell ref="B19:AE21"/>
    <mergeCell ref="C29:E29"/>
    <mergeCell ref="F29:H29"/>
    <mergeCell ref="I33:L33"/>
    <mergeCell ref="C25:E25"/>
    <mergeCell ref="Z25:AD25"/>
    <mergeCell ref="F25:H25"/>
    <mergeCell ref="M25:Y25"/>
    <mergeCell ref="I25:L25"/>
    <mergeCell ref="C28:E28"/>
    <mergeCell ref="F28:H28"/>
    <mergeCell ref="M30:Y30"/>
    <mergeCell ref="C27:E27"/>
    <mergeCell ref="Z29:AD29"/>
    <mergeCell ref="Z31:AD31"/>
    <mergeCell ref="C32:E32"/>
    <mergeCell ref="F32:H32"/>
  </mergeCells>
  <hyperlinks>
    <hyperlink ref="C25:E25" location="'CUT MN'!A1" display="'CUT MN'!A1" xr:uid="{00000000-0004-0000-0000-000002000000}"/>
    <hyperlink ref="C26:E45" location="'CUT MN'!A1" display="'CUT MN'!A1" xr:uid="{4D750058-CA12-4809-8752-CF124E037F47}"/>
    <hyperlink ref="F25:H25" location="'CUT MN'!A1" display="'CUT MN'!A1" xr:uid="{E5A51622-A141-4A3F-A802-19B21125C969}"/>
    <hyperlink ref="F45:H45" location="'TRL ME'!A1" display="'TRL ME'!A1" xr:uid="{3BDFD218-D02D-4E68-874D-BAA999AD10D2}"/>
    <hyperlink ref="F41:H41" location="'CUT ME'!A1" display="'CUT ME'!A1" xr:uid="{8742B2C5-6E2C-483C-8B82-40CE34991D85}"/>
    <hyperlink ref="F26:H31" location="'CUT ME'!A1" display="'CUT ME'!A1" xr:uid="{F995E507-3555-4D03-B203-B7EAE44CA545}"/>
    <hyperlink ref="C44:E44" location="CDI!A1" display="CDI!A1" xr:uid="{7EF47824-32AD-40EF-A118-723D92FD86AC}"/>
    <hyperlink ref="C43:E43" location="'TCR MN'!A1" display="'TCR MN'!A1" xr:uid="{39059867-D9F9-4863-81D4-C4BE9314E045}"/>
    <hyperlink ref="C45:E45" location="'TRL MN'!A1" display="'TRL MN'!A1" xr:uid="{9B83CB47-AFAA-4B00-BB82-27578064DC73}"/>
    <hyperlink ref="F43:H43" location="'TCR ME'!A1" display="'TCR ME'!A1" xr:uid="{1C6E9B0B-E892-42DC-AC2B-F05D1EB625F2}"/>
    <hyperlink ref="F33:H42" location="'CUT ME'!A1" display="'CUT ME'!A1" xr:uid="{F113D5EE-355C-453E-876B-31CB44E9D38D}"/>
    <hyperlink ref="C32:E32" location="'COB &amp; CVD_AUTO'!A1" display="'COB &amp; CVD_AUTO'!A1" xr:uid="{23ADFF9E-EFA1-4FFF-9677-20E250D706F8}"/>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139" zoomScale="175" zoomScaleNormal="175" workbookViewId="0">
      <selection activeCell="C145" sqref="C145:C146"/>
    </sheetView>
  </sheetViews>
  <sheetFormatPr baseColWidth="10"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6" t="s">
        <v>34</v>
      </c>
      <c r="B2" s="257" t="str">
        <f>UPPER(C2)</f>
        <v>DESCRIPCIÓN</v>
      </c>
      <c r="C2" s="257" t="s">
        <v>2</v>
      </c>
      <c r="D2" s="257" t="s">
        <v>1322</v>
      </c>
      <c r="E2" s="257" t="s">
        <v>1317</v>
      </c>
    </row>
    <row r="3" spans="1:5">
      <c r="A3" s="311">
        <v>6</v>
      </c>
      <c r="B3" s="312" t="s">
        <v>694</v>
      </c>
      <c r="C3" s="312" t="s">
        <v>37</v>
      </c>
      <c r="D3" s="6" t="s">
        <v>644</v>
      </c>
      <c r="E3" s="6" t="s">
        <v>1346</v>
      </c>
    </row>
    <row r="4" spans="1:5">
      <c r="A4" s="311">
        <v>10</v>
      </c>
      <c r="B4" s="312" t="s">
        <v>695</v>
      </c>
      <c r="C4" s="312" t="s">
        <v>38</v>
      </c>
      <c r="D4" s="6" t="s">
        <v>671</v>
      </c>
      <c r="E4" s="6" t="s">
        <v>1346</v>
      </c>
    </row>
    <row r="5" spans="1:5">
      <c r="A5" s="311">
        <v>15</v>
      </c>
      <c r="B5" s="312" t="s">
        <v>696</v>
      </c>
      <c r="C5" s="312" t="s">
        <v>39</v>
      </c>
      <c r="D5" s="6" t="s">
        <v>646</v>
      </c>
      <c r="E5" s="6" t="s">
        <v>1346</v>
      </c>
    </row>
    <row r="6" spans="1:5">
      <c r="A6" s="311">
        <v>16</v>
      </c>
      <c r="B6" s="312" t="s">
        <v>1403</v>
      </c>
      <c r="C6" s="312" t="s">
        <v>40</v>
      </c>
      <c r="D6" s="6" t="s">
        <v>647</v>
      </c>
      <c r="E6" s="6" t="s">
        <v>1346</v>
      </c>
    </row>
    <row r="7" spans="1:5">
      <c r="A7" s="311">
        <v>20</v>
      </c>
      <c r="B7" s="312" t="s">
        <v>697</v>
      </c>
      <c r="C7" s="312" t="s">
        <v>41</v>
      </c>
      <c r="D7" s="6" t="s">
        <v>645</v>
      </c>
      <c r="E7" s="6" t="s">
        <v>1346</v>
      </c>
    </row>
    <row r="8" spans="1:5">
      <c r="A8" s="311">
        <v>25</v>
      </c>
      <c r="B8" s="312" t="s">
        <v>698</v>
      </c>
      <c r="C8" s="312" t="s">
        <v>42</v>
      </c>
      <c r="D8" s="6" t="s">
        <v>647</v>
      </c>
      <c r="E8" s="6" t="s">
        <v>1346</v>
      </c>
    </row>
    <row r="9" spans="1:5">
      <c r="A9" s="311">
        <v>30</v>
      </c>
      <c r="B9" s="312" t="s">
        <v>699</v>
      </c>
      <c r="C9" s="312" t="s">
        <v>642</v>
      </c>
      <c r="D9" s="6" t="s">
        <v>646</v>
      </c>
      <c r="E9" s="6" t="s">
        <v>1346</v>
      </c>
    </row>
    <row r="10" spans="1:5">
      <c r="A10" s="311">
        <v>35</v>
      </c>
      <c r="B10" s="312" t="s">
        <v>700</v>
      </c>
      <c r="C10" s="312" t="s">
        <v>43</v>
      </c>
      <c r="D10" s="6" t="s">
        <v>648</v>
      </c>
      <c r="E10" s="6" t="s">
        <v>1346</v>
      </c>
    </row>
    <row r="11" spans="1:5">
      <c r="A11" s="311">
        <v>41</v>
      </c>
      <c r="B11" s="312" t="s">
        <v>701</v>
      </c>
      <c r="C11" s="312" t="s">
        <v>44</v>
      </c>
      <c r="D11" s="6" t="s">
        <v>645</v>
      </c>
      <c r="E11" s="6" t="s">
        <v>1346</v>
      </c>
    </row>
    <row r="12" spans="1:5">
      <c r="A12" s="311">
        <v>46</v>
      </c>
      <c r="B12" s="312" t="s">
        <v>1381</v>
      </c>
      <c r="C12" s="312" t="s">
        <v>1379</v>
      </c>
      <c r="D12" s="6" t="s">
        <v>649</v>
      </c>
      <c r="E12" s="6" t="s">
        <v>1346</v>
      </c>
    </row>
    <row r="13" spans="1:5">
      <c r="A13" s="311">
        <v>47</v>
      </c>
      <c r="B13" s="312" t="s">
        <v>702</v>
      </c>
      <c r="C13" s="312" t="s">
        <v>45</v>
      </c>
      <c r="D13" s="6" t="s">
        <v>650</v>
      </c>
      <c r="E13" s="6" t="s">
        <v>1346</v>
      </c>
    </row>
    <row r="14" spans="1:5">
      <c r="A14" s="313">
        <v>53</v>
      </c>
      <c r="B14" s="314" t="s">
        <v>1404</v>
      </c>
      <c r="C14" s="314" t="s">
        <v>1384</v>
      </c>
      <c r="D14" s="6" t="s">
        <v>671</v>
      </c>
      <c r="E14" s="6" t="s">
        <v>1346</v>
      </c>
    </row>
    <row r="15" spans="1:5">
      <c r="A15" s="311">
        <v>66</v>
      </c>
      <c r="B15" s="312" t="s">
        <v>703</v>
      </c>
      <c r="C15" s="312" t="s">
        <v>46</v>
      </c>
      <c r="D15" s="6" t="s">
        <v>651</v>
      </c>
      <c r="E15" s="6" t="s">
        <v>1346</v>
      </c>
    </row>
    <row r="16" spans="1:5">
      <c r="A16" s="259">
        <v>70</v>
      </c>
      <c r="B16" s="260" t="s">
        <v>704</v>
      </c>
      <c r="C16" s="260" t="s">
        <v>47</v>
      </c>
      <c r="D16" s="308" t="s">
        <v>651</v>
      </c>
      <c r="E16" s="6" t="s">
        <v>1346</v>
      </c>
    </row>
    <row r="17" spans="1:5">
      <c r="A17" s="311">
        <v>76</v>
      </c>
      <c r="B17" s="312" t="s">
        <v>705</v>
      </c>
      <c r="C17" s="312" t="s">
        <v>48</v>
      </c>
      <c r="D17" s="6" t="s">
        <v>644</v>
      </c>
      <c r="E17" s="6" t="s">
        <v>1346</v>
      </c>
    </row>
    <row r="18" spans="1:5">
      <c r="A18" s="311">
        <v>78</v>
      </c>
      <c r="B18" s="312" t="s">
        <v>1382</v>
      </c>
      <c r="C18" s="312" t="s">
        <v>1380</v>
      </c>
      <c r="D18" s="6" t="s">
        <v>646</v>
      </c>
      <c r="E18" s="6" t="s">
        <v>1346</v>
      </c>
    </row>
    <row r="19" spans="1:5">
      <c r="A19" s="311">
        <v>81</v>
      </c>
      <c r="B19" s="312" t="s">
        <v>706</v>
      </c>
      <c r="C19" s="312" t="s">
        <v>49</v>
      </c>
      <c r="D19" s="6" t="s">
        <v>644</v>
      </c>
      <c r="E19" s="6" t="s">
        <v>1346</v>
      </c>
    </row>
    <row r="20" spans="1:5">
      <c r="A20" s="311">
        <v>86</v>
      </c>
      <c r="B20" s="312" t="s">
        <v>707</v>
      </c>
      <c r="C20" s="312" t="s">
        <v>50</v>
      </c>
      <c r="D20" s="6" t="s">
        <v>647</v>
      </c>
      <c r="E20" s="6" t="s">
        <v>1346</v>
      </c>
    </row>
    <row r="21" spans="1:5">
      <c r="A21" s="311" t="s">
        <v>539</v>
      </c>
      <c r="B21" s="312" t="s">
        <v>540</v>
      </c>
      <c r="C21" s="312" t="s">
        <v>590</v>
      </c>
      <c r="D21" s="6" t="s">
        <v>649</v>
      </c>
      <c r="E21" s="6" t="s">
        <v>1346</v>
      </c>
    </row>
    <row r="22" spans="1:5">
      <c r="A22" s="311" t="s">
        <v>541</v>
      </c>
      <c r="B22" s="312" t="s">
        <v>540</v>
      </c>
      <c r="C22" s="312" t="s">
        <v>590</v>
      </c>
      <c r="D22" s="6" t="s">
        <v>649</v>
      </c>
      <c r="E22" s="6" t="s">
        <v>1346</v>
      </c>
    </row>
    <row r="23" spans="1:5">
      <c r="A23" s="311" t="s">
        <v>542</v>
      </c>
      <c r="B23" s="312" t="s">
        <v>543</v>
      </c>
      <c r="C23" s="312" t="s">
        <v>691</v>
      </c>
      <c r="D23" s="6" t="s">
        <v>650</v>
      </c>
      <c r="E23" s="6" t="s">
        <v>1346</v>
      </c>
    </row>
    <row r="24" spans="1:5">
      <c r="A24" s="311" t="s">
        <v>544</v>
      </c>
      <c r="B24" s="312" t="s">
        <v>545</v>
      </c>
      <c r="C24" s="312" t="s">
        <v>683</v>
      </c>
      <c r="D24" s="6" t="s">
        <v>670</v>
      </c>
      <c r="E24" s="6" t="s">
        <v>1346</v>
      </c>
    </row>
    <row r="25" spans="1:5">
      <c r="A25" s="311" t="s">
        <v>546</v>
      </c>
      <c r="B25" s="312" t="s">
        <v>547</v>
      </c>
      <c r="C25" s="312" t="s">
        <v>1240</v>
      </c>
      <c r="D25" s="6" t="s">
        <v>670</v>
      </c>
      <c r="E25" s="6" t="s">
        <v>1346</v>
      </c>
    </row>
    <row r="26" spans="1:5">
      <c r="A26" s="311">
        <v>108</v>
      </c>
      <c r="B26" s="312" t="s">
        <v>708</v>
      </c>
      <c r="C26" s="312" t="s">
        <v>51</v>
      </c>
      <c r="D26" s="6" t="s">
        <v>648</v>
      </c>
      <c r="E26" s="6" t="s">
        <v>1328</v>
      </c>
    </row>
    <row r="27" spans="1:5">
      <c r="A27" s="311">
        <v>109</v>
      </c>
      <c r="B27" s="312" t="s">
        <v>709</v>
      </c>
      <c r="C27" s="312" t="s">
        <v>614</v>
      </c>
      <c r="D27" s="6" t="s">
        <v>648</v>
      </c>
      <c r="E27" s="6" t="s">
        <v>1328</v>
      </c>
    </row>
    <row r="28" spans="1:5">
      <c r="A28" s="313">
        <v>111</v>
      </c>
      <c r="B28" s="314" t="s">
        <v>710</v>
      </c>
      <c r="C28" s="314" t="s">
        <v>52</v>
      </c>
      <c r="D28" s="6" t="s">
        <v>649</v>
      </c>
      <c r="E28" s="6" t="s">
        <v>1328</v>
      </c>
    </row>
    <row r="29" spans="1:5">
      <c r="A29" s="311">
        <v>112</v>
      </c>
      <c r="B29" s="312" t="s">
        <v>711</v>
      </c>
      <c r="C29" s="312" t="s">
        <v>53</v>
      </c>
      <c r="D29" s="6" t="s">
        <v>649</v>
      </c>
      <c r="E29" s="6" t="s">
        <v>1328</v>
      </c>
    </row>
    <row r="30" spans="1:5">
      <c r="A30" s="311">
        <v>117</v>
      </c>
      <c r="B30" s="314" t="s">
        <v>712</v>
      </c>
      <c r="C30" s="314" t="s">
        <v>54</v>
      </c>
      <c r="D30" s="6" t="s">
        <v>651</v>
      </c>
      <c r="E30" s="6" t="s">
        <v>1328</v>
      </c>
    </row>
    <row r="31" spans="1:5">
      <c r="A31" s="311">
        <v>119</v>
      </c>
      <c r="B31" s="312" t="s">
        <v>713</v>
      </c>
      <c r="C31" s="312" t="s">
        <v>55</v>
      </c>
      <c r="D31" s="6" t="s">
        <v>651</v>
      </c>
      <c r="E31" s="6" t="s">
        <v>1328</v>
      </c>
    </row>
    <row r="32" spans="1:5">
      <c r="A32" s="311">
        <v>124</v>
      </c>
      <c r="B32" s="312" t="s">
        <v>714</v>
      </c>
      <c r="C32" s="312" t="s">
        <v>56</v>
      </c>
      <c r="D32" s="6" t="s">
        <v>648</v>
      </c>
      <c r="E32" s="6" t="s">
        <v>1328</v>
      </c>
    </row>
    <row r="33" spans="1:5">
      <c r="A33" s="311">
        <v>129</v>
      </c>
      <c r="B33" s="312" t="s">
        <v>715</v>
      </c>
      <c r="C33" s="312" t="s">
        <v>57</v>
      </c>
      <c r="D33" s="6" t="s">
        <v>670</v>
      </c>
      <c r="E33" s="6" t="s">
        <v>1328</v>
      </c>
    </row>
    <row r="34" spans="1:5">
      <c r="A34" s="311">
        <v>130</v>
      </c>
      <c r="B34" s="312" t="s">
        <v>716</v>
      </c>
      <c r="C34" s="312" t="s">
        <v>58</v>
      </c>
      <c r="D34" s="6" t="s">
        <v>644</v>
      </c>
      <c r="E34" s="6" t="s">
        <v>1328</v>
      </c>
    </row>
    <row r="35" spans="1:5">
      <c r="A35" s="311">
        <v>132</v>
      </c>
      <c r="B35" s="312" t="s">
        <v>717</v>
      </c>
      <c r="C35" s="312" t="s">
        <v>59</v>
      </c>
      <c r="D35" s="6" t="s">
        <v>645</v>
      </c>
      <c r="E35" s="6" t="s">
        <v>1328</v>
      </c>
    </row>
    <row r="36" spans="1:5">
      <c r="A36" s="311">
        <v>133</v>
      </c>
      <c r="B36" s="312" t="s">
        <v>718</v>
      </c>
      <c r="C36" s="312" t="s">
        <v>60</v>
      </c>
      <c r="D36" s="6" t="s">
        <v>645</v>
      </c>
      <c r="E36" s="6" t="s">
        <v>1328</v>
      </c>
    </row>
    <row r="37" spans="1:5">
      <c r="A37" s="311">
        <v>134</v>
      </c>
      <c r="B37" s="312" t="s">
        <v>719</v>
      </c>
      <c r="C37" s="312" t="s">
        <v>61</v>
      </c>
      <c r="D37" s="6" t="s">
        <v>646</v>
      </c>
      <c r="E37" s="6" t="s">
        <v>1328</v>
      </c>
    </row>
    <row r="38" spans="1:5">
      <c r="A38" s="311">
        <v>137</v>
      </c>
      <c r="B38" s="312" t="s">
        <v>720</v>
      </c>
      <c r="C38" s="312" t="s">
        <v>62</v>
      </c>
      <c r="D38" s="6" t="s">
        <v>645</v>
      </c>
      <c r="E38" s="6" t="s">
        <v>1328</v>
      </c>
    </row>
    <row r="39" spans="1:5">
      <c r="A39" s="311">
        <v>138</v>
      </c>
      <c r="B39" s="312" t="s">
        <v>721</v>
      </c>
      <c r="C39" s="312" t="s">
        <v>63</v>
      </c>
      <c r="D39" s="6" t="s">
        <v>627</v>
      </c>
      <c r="E39" s="6" t="s">
        <v>1330</v>
      </c>
    </row>
    <row r="40" spans="1:5">
      <c r="A40" s="311">
        <v>139</v>
      </c>
      <c r="B40" s="312" t="s">
        <v>722</v>
      </c>
      <c r="C40" s="312" t="s">
        <v>64</v>
      </c>
      <c r="D40" s="6" t="s">
        <v>627</v>
      </c>
      <c r="E40" s="6" t="s">
        <v>1330</v>
      </c>
    </row>
    <row r="41" spans="1:5">
      <c r="A41" s="311">
        <v>140</v>
      </c>
      <c r="B41" s="312" t="s">
        <v>723</v>
      </c>
      <c r="C41" s="312" t="s">
        <v>1279</v>
      </c>
      <c r="D41" s="6" t="s">
        <v>627</v>
      </c>
      <c r="E41" s="6" t="s">
        <v>1330</v>
      </c>
    </row>
    <row r="42" spans="1:5">
      <c r="A42" s="311">
        <v>141</v>
      </c>
      <c r="B42" s="312" t="s">
        <v>724</v>
      </c>
      <c r="C42" s="312" t="s">
        <v>65</v>
      </c>
      <c r="D42" s="6" t="s">
        <v>627</v>
      </c>
      <c r="E42" s="6" t="s">
        <v>1330</v>
      </c>
    </row>
    <row r="43" spans="1:5">
      <c r="A43" s="313">
        <v>142</v>
      </c>
      <c r="B43" s="314" t="s">
        <v>725</v>
      </c>
      <c r="C43" s="314" t="s">
        <v>66</v>
      </c>
      <c r="D43" s="6" t="s">
        <v>627</v>
      </c>
      <c r="E43" s="6" t="s">
        <v>1330</v>
      </c>
    </row>
    <row r="44" spans="1:5">
      <c r="A44" s="311">
        <v>143</v>
      </c>
      <c r="B44" s="312" t="s">
        <v>726</v>
      </c>
      <c r="C44" s="312" t="s">
        <v>67</v>
      </c>
      <c r="D44" s="6" t="s">
        <v>627</v>
      </c>
      <c r="E44" s="6" t="s">
        <v>1330</v>
      </c>
    </row>
    <row r="45" spans="1:5">
      <c r="A45" s="311">
        <v>144</v>
      </c>
      <c r="B45" s="312" t="s">
        <v>727</v>
      </c>
      <c r="C45" s="312" t="s">
        <v>1280</v>
      </c>
      <c r="D45" s="6" t="s">
        <v>627</v>
      </c>
      <c r="E45" s="6" t="s">
        <v>1330</v>
      </c>
    </row>
    <row r="46" spans="1:5">
      <c r="A46" s="311">
        <v>145</v>
      </c>
      <c r="B46" s="312" t="s">
        <v>728</v>
      </c>
      <c r="C46" s="312" t="s">
        <v>68</v>
      </c>
      <c r="D46" s="6" t="s">
        <v>627</v>
      </c>
      <c r="E46" s="6" t="s">
        <v>1330</v>
      </c>
    </row>
    <row r="47" spans="1:5">
      <c r="A47" s="311">
        <v>146</v>
      </c>
      <c r="B47" s="312" t="s">
        <v>729</v>
      </c>
      <c r="C47" s="312" t="s">
        <v>69</v>
      </c>
      <c r="D47" s="6" t="s">
        <v>627</v>
      </c>
      <c r="E47" s="6" t="s">
        <v>1330</v>
      </c>
    </row>
    <row r="48" spans="1:5">
      <c r="A48" s="311">
        <v>147</v>
      </c>
      <c r="B48" s="312" t="s">
        <v>730</v>
      </c>
      <c r="C48" s="312" t="s">
        <v>1241</v>
      </c>
      <c r="D48" s="6" t="s">
        <v>627</v>
      </c>
      <c r="E48" s="6" t="s">
        <v>1330</v>
      </c>
    </row>
    <row r="49" spans="1:5">
      <c r="A49" s="311">
        <v>148</v>
      </c>
      <c r="B49" s="312" t="s">
        <v>731</v>
      </c>
      <c r="C49" s="312" t="s">
        <v>70</v>
      </c>
      <c r="D49" s="6" t="s">
        <v>627</v>
      </c>
      <c r="E49" s="6" t="s">
        <v>1330</v>
      </c>
    </row>
    <row r="50" spans="1:5">
      <c r="A50" s="313">
        <v>150</v>
      </c>
      <c r="B50" s="314" t="s">
        <v>732</v>
      </c>
      <c r="C50" s="314" t="s">
        <v>71</v>
      </c>
      <c r="D50" s="6" t="s">
        <v>648</v>
      </c>
      <c r="E50" s="6" t="s">
        <v>1328</v>
      </c>
    </row>
    <row r="51" spans="1:5">
      <c r="A51" s="311">
        <v>152</v>
      </c>
      <c r="B51" s="312" t="s">
        <v>733</v>
      </c>
      <c r="C51" s="312" t="s">
        <v>72</v>
      </c>
      <c r="D51" s="6" t="s">
        <v>645</v>
      </c>
      <c r="E51" s="6" t="s">
        <v>1328</v>
      </c>
    </row>
    <row r="52" spans="1:5">
      <c r="A52" s="311">
        <v>153</v>
      </c>
      <c r="B52" s="312" t="s">
        <v>734</v>
      </c>
      <c r="C52" s="312" t="s">
        <v>73</v>
      </c>
      <c r="D52" s="6" t="s">
        <v>645</v>
      </c>
      <c r="E52" s="6" t="s">
        <v>1328</v>
      </c>
    </row>
    <row r="53" spans="1:5">
      <c r="A53" s="311">
        <v>154</v>
      </c>
      <c r="B53" s="312" t="s">
        <v>735</v>
      </c>
      <c r="C53" s="312" t="s">
        <v>74</v>
      </c>
      <c r="D53" s="6" t="s">
        <v>645</v>
      </c>
      <c r="E53" s="6" t="s">
        <v>1328</v>
      </c>
    </row>
    <row r="54" spans="1:5">
      <c r="A54" s="311">
        <v>155</v>
      </c>
      <c r="B54" s="312" t="s">
        <v>736</v>
      </c>
      <c r="C54" s="312" t="s">
        <v>75</v>
      </c>
      <c r="D54" s="6" t="s">
        <v>670</v>
      </c>
      <c r="E54" s="6" t="s">
        <v>1328</v>
      </c>
    </row>
    <row r="55" spans="1:5">
      <c r="A55" s="311">
        <v>156</v>
      </c>
      <c r="B55" s="312" t="s">
        <v>737</v>
      </c>
      <c r="C55" s="312" t="s">
        <v>76</v>
      </c>
      <c r="D55" s="6" t="s">
        <v>670</v>
      </c>
      <c r="E55" s="6" t="s">
        <v>1328</v>
      </c>
    </row>
    <row r="56" spans="1:5">
      <c r="A56" s="311">
        <v>157</v>
      </c>
      <c r="B56" s="312" t="s">
        <v>738</v>
      </c>
      <c r="C56" s="312" t="s">
        <v>77</v>
      </c>
      <c r="D56" s="6" t="s">
        <v>670</v>
      </c>
      <c r="E56" s="6" t="s">
        <v>1328</v>
      </c>
    </row>
    <row r="57" spans="1:5">
      <c r="A57" s="311">
        <v>159</v>
      </c>
      <c r="B57" s="312" t="s">
        <v>739</v>
      </c>
      <c r="C57" s="312" t="s">
        <v>1281</v>
      </c>
      <c r="D57" s="6" t="s">
        <v>670</v>
      </c>
      <c r="E57" s="6" t="s">
        <v>1328</v>
      </c>
    </row>
    <row r="58" spans="1:5">
      <c r="A58" s="311">
        <v>163</v>
      </c>
      <c r="B58" s="312" t="s">
        <v>740</v>
      </c>
      <c r="C58" s="312" t="s">
        <v>78</v>
      </c>
      <c r="D58" s="6" t="s">
        <v>646</v>
      </c>
      <c r="E58" s="6" t="s">
        <v>1328</v>
      </c>
    </row>
    <row r="59" spans="1:5">
      <c r="A59" s="311">
        <v>169</v>
      </c>
      <c r="B59" s="312" t="s">
        <v>741</v>
      </c>
      <c r="C59" s="312" t="s">
        <v>79</v>
      </c>
      <c r="D59" s="6" t="s">
        <v>671</v>
      </c>
      <c r="E59" s="6" t="s">
        <v>1328</v>
      </c>
    </row>
    <row r="60" spans="1:5">
      <c r="A60" s="311">
        <v>170</v>
      </c>
      <c r="B60" s="312" t="s">
        <v>742</v>
      </c>
      <c r="C60" s="312" t="s">
        <v>80</v>
      </c>
      <c r="D60" s="6" t="s">
        <v>645</v>
      </c>
      <c r="E60" s="6" t="s">
        <v>1328</v>
      </c>
    </row>
    <row r="61" spans="1:5">
      <c r="A61" s="311">
        <v>171</v>
      </c>
      <c r="B61" s="312" t="s">
        <v>743</v>
      </c>
      <c r="C61" s="312" t="s">
        <v>81</v>
      </c>
      <c r="D61" s="6" t="s">
        <v>627</v>
      </c>
      <c r="E61" s="6" t="s">
        <v>1328</v>
      </c>
    </row>
    <row r="62" spans="1:5">
      <c r="A62" s="311">
        <v>190</v>
      </c>
      <c r="B62" s="312" t="s">
        <v>744</v>
      </c>
      <c r="C62" s="312" t="s">
        <v>82</v>
      </c>
      <c r="D62" s="6" t="s">
        <v>644</v>
      </c>
      <c r="E62" s="6" t="s">
        <v>1328</v>
      </c>
    </row>
    <row r="63" spans="1:5">
      <c r="A63" s="311">
        <v>192</v>
      </c>
      <c r="B63" s="312" t="s">
        <v>745</v>
      </c>
      <c r="C63" s="312" t="s">
        <v>83</v>
      </c>
      <c r="D63" s="6" t="s">
        <v>670</v>
      </c>
      <c r="E63" s="6" t="s">
        <v>1328</v>
      </c>
    </row>
    <row r="64" spans="1:5">
      <c r="A64" s="311">
        <v>197</v>
      </c>
      <c r="B64" s="312" t="s">
        <v>746</v>
      </c>
      <c r="C64" s="312" t="s">
        <v>746</v>
      </c>
      <c r="D64" s="6" t="s">
        <v>645</v>
      </c>
      <c r="E64" s="6" t="s">
        <v>1328</v>
      </c>
    </row>
    <row r="65" spans="1:5">
      <c r="A65" s="311">
        <v>200</v>
      </c>
      <c r="B65" s="312" t="s">
        <v>747</v>
      </c>
      <c r="C65" s="312" t="s">
        <v>84</v>
      </c>
      <c r="D65" s="6" t="s">
        <v>651</v>
      </c>
      <c r="E65" s="6" t="s">
        <v>1328</v>
      </c>
    </row>
    <row r="66" spans="1:5">
      <c r="A66" s="311">
        <v>201</v>
      </c>
      <c r="B66" s="312" t="s">
        <v>748</v>
      </c>
      <c r="C66" s="312" t="s">
        <v>85</v>
      </c>
      <c r="D66" s="6" t="s">
        <v>645</v>
      </c>
      <c r="E66" s="6" t="s">
        <v>1328</v>
      </c>
    </row>
    <row r="67" spans="1:5">
      <c r="A67" s="311">
        <v>203</v>
      </c>
      <c r="B67" s="312" t="s">
        <v>749</v>
      </c>
      <c r="C67" s="312" t="s">
        <v>86</v>
      </c>
      <c r="D67" s="6" t="s">
        <v>671</v>
      </c>
      <c r="E67" s="6" t="s">
        <v>1328</v>
      </c>
    </row>
    <row r="68" spans="1:5">
      <c r="A68" s="311">
        <v>206</v>
      </c>
      <c r="B68" s="312" t="s">
        <v>750</v>
      </c>
      <c r="C68" s="312" t="s">
        <v>87</v>
      </c>
      <c r="D68" s="6" t="s">
        <v>648</v>
      </c>
      <c r="E68" s="6" t="s">
        <v>1328</v>
      </c>
    </row>
    <row r="69" spans="1:5">
      <c r="A69" s="311">
        <v>210</v>
      </c>
      <c r="B69" s="312" t="s">
        <v>751</v>
      </c>
      <c r="C69" s="312" t="s">
        <v>89</v>
      </c>
      <c r="D69" s="6" t="s">
        <v>671</v>
      </c>
      <c r="E69" s="6" t="s">
        <v>1328</v>
      </c>
    </row>
    <row r="70" spans="1:5">
      <c r="A70" s="311">
        <v>212</v>
      </c>
      <c r="B70" s="312" t="s">
        <v>752</v>
      </c>
      <c r="C70" s="312" t="s">
        <v>90</v>
      </c>
      <c r="D70" s="6" t="s">
        <v>650</v>
      </c>
      <c r="E70" s="6" t="s">
        <v>1328</v>
      </c>
    </row>
    <row r="71" spans="1:5">
      <c r="A71" s="311">
        <v>213</v>
      </c>
      <c r="B71" s="312" t="s">
        <v>753</v>
      </c>
      <c r="C71" s="312" t="s">
        <v>91</v>
      </c>
      <c r="D71" s="6" t="s">
        <v>645</v>
      </c>
      <c r="E71" s="6" t="s">
        <v>1328</v>
      </c>
    </row>
    <row r="72" spans="1:5">
      <c r="A72" s="311">
        <v>221</v>
      </c>
      <c r="B72" s="312" t="s">
        <v>754</v>
      </c>
      <c r="C72" s="312" t="s">
        <v>92</v>
      </c>
      <c r="D72" s="6" t="s">
        <v>670</v>
      </c>
      <c r="E72" s="6" t="s">
        <v>1328</v>
      </c>
    </row>
    <row r="73" spans="1:5">
      <c r="A73" s="311">
        <v>222</v>
      </c>
      <c r="B73" s="312" t="s">
        <v>755</v>
      </c>
      <c r="C73" s="312" t="s">
        <v>93</v>
      </c>
      <c r="D73" s="6" t="s">
        <v>650</v>
      </c>
      <c r="E73" s="6" t="s">
        <v>1328</v>
      </c>
    </row>
    <row r="74" spans="1:5">
      <c r="A74" s="311">
        <v>223</v>
      </c>
      <c r="B74" s="312" t="s">
        <v>756</v>
      </c>
      <c r="C74" s="312" t="s">
        <v>94</v>
      </c>
      <c r="D74" s="6" t="s">
        <v>650</v>
      </c>
      <c r="E74" s="6" t="s">
        <v>1328</v>
      </c>
    </row>
    <row r="75" spans="1:5">
      <c r="A75" s="311">
        <v>224</v>
      </c>
      <c r="B75" s="312" t="s">
        <v>757</v>
      </c>
      <c r="C75" s="312" t="s">
        <v>95</v>
      </c>
      <c r="D75" s="6" t="s">
        <v>644</v>
      </c>
      <c r="E75" s="6" t="s">
        <v>1328</v>
      </c>
    </row>
    <row r="76" spans="1:5">
      <c r="A76" s="311">
        <v>225</v>
      </c>
      <c r="B76" s="312" t="s">
        <v>758</v>
      </c>
      <c r="C76" s="312" t="s">
        <v>96</v>
      </c>
      <c r="D76" s="6" t="s">
        <v>671</v>
      </c>
      <c r="E76" s="6" t="s">
        <v>1328</v>
      </c>
    </row>
    <row r="77" spans="1:5">
      <c r="A77" s="313">
        <v>226</v>
      </c>
      <c r="B77" s="314" t="s">
        <v>759</v>
      </c>
      <c r="C77" s="314" t="s">
        <v>97</v>
      </c>
      <c r="D77" s="6" t="s">
        <v>644</v>
      </c>
      <c r="E77" s="6" t="s">
        <v>1328</v>
      </c>
    </row>
    <row r="78" spans="1:5">
      <c r="A78" s="311">
        <v>227</v>
      </c>
      <c r="B78" s="312" t="s">
        <v>760</v>
      </c>
      <c r="C78" s="312" t="s">
        <v>98</v>
      </c>
      <c r="D78" s="6" t="s">
        <v>645</v>
      </c>
      <c r="E78" s="6" t="s">
        <v>1328</v>
      </c>
    </row>
    <row r="79" spans="1:5">
      <c r="A79" s="311">
        <v>234</v>
      </c>
      <c r="B79" s="312" t="s">
        <v>761</v>
      </c>
      <c r="C79" s="312" t="s">
        <v>615</v>
      </c>
      <c r="D79" s="6" t="s">
        <v>647</v>
      </c>
      <c r="E79" s="6" t="s">
        <v>1328</v>
      </c>
    </row>
    <row r="80" spans="1:5">
      <c r="A80" s="311">
        <v>243</v>
      </c>
      <c r="B80" s="312" t="s">
        <v>762</v>
      </c>
      <c r="C80" s="312" t="s">
        <v>99</v>
      </c>
      <c r="D80" s="6" t="s">
        <v>647</v>
      </c>
      <c r="E80" s="6" t="s">
        <v>1328</v>
      </c>
    </row>
    <row r="81" spans="1:5">
      <c r="A81" s="311">
        <v>244</v>
      </c>
      <c r="B81" s="312" t="s">
        <v>763</v>
      </c>
      <c r="C81" s="312" t="s">
        <v>100</v>
      </c>
      <c r="D81" s="6" t="s">
        <v>651</v>
      </c>
      <c r="E81" s="6" t="s">
        <v>1328</v>
      </c>
    </row>
    <row r="82" spans="1:5">
      <c r="A82" s="311">
        <v>245</v>
      </c>
      <c r="B82" s="312" t="s">
        <v>764</v>
      </c>
      <c r="C82" s="312" t="s">
        <v>101</v>
      </c>
      <c r="D82" s="6" t="s">
        <v>651</v>
      </c>
      <c r="E82" s="6" t="s">
        <v>1328</v>
      </c>
    </row>
    <row r="83" spans="1:5">
      <c r="A83" s="311">
        <v>249</v>
      </c>
      <c r="B83" s="312" t="s">
        <v>765</v>
      </c>
      <c r="C83" s="312" t="s">
        <v>102</v>
      </c>
      <c r="D83" s="6" t="s">
        <v>649</v>
      </c>
      <c r="E83" s="6" t="s">
        <v>1328</v>
      </c>
    </row>
    <row r="84" spans="1:5">
      <c r="A84" s="311">
        <v>251</v>
      </c>
      <c r="B84" s="312" t="s">
        <v>766</v>
      </c>
      <c r="C84" s="312" t="s">
        <v>103</v>
      </c>
      <c r="D84" s="6" t="s">
        <v>649</v>
      </c>
      <c r="E84" s="6" t="s">
        <v>1328</v>
      </c>
    </row>
    <row r="85" spans="1:5">
      <c r="A85" s="311">
        <v>253</v>
      </c>
      <c r="B85" s="312" t="s">
        <v>767</v>
      </c>
      <c r="C85" s="312" t="s">
        <v>104</v>
      </c>
      <c r="D85" s="6" t="s">
        <v>671</v>
      </c>
      <c r="E85" s="6" t="s">
        <v>1328</v>
      </c>
    </row>
    <row r="86" spans="1:5">
      <c r="A86" s="311">
        <v>254</v>
      </c>
      <c r="B86" s="312" t="s">
        <v>768</v>
      </c>
      <c r="C86" s="312" t="s">
        <v>105</v>
      </c>
      <c r="D86" s="6" t="s">
        <v>644</v>
      </c>
      <c r="E86" s="6" t="s">
        <v>1328</v>
      </c>
    </row>
    <row r="87" spans="1:5">
      <c r="A87" s="311">
        <v>265</v>
      </c>
      <c r="B87" s="312" t="s">
        <v>769</v>
      </c>
      <c r="C87" s="312" t="s">
        <v>106</v>
      </c>
      <c r="D87" s="6" t="s">
        <v>645</v>
      </c>
      <c r="E87" s="6" t="s">
        <v>1328</v>
      </c>
    </row>
    <row r="88" spans="1:5">
      <c r="A88" s="311">
        <v>266</v>
      </c>
      <c r="B88" s="312" t="s">
        <v>770</v>
      </c>
      <c r="C88" s="312" t="s">
        <v>1268</v>
      </c>
      <c r="D88" s="6" t="s">
        <v>645</v>
      </c>
      <c r="E88" s="6" t="s">
        <v>1328</v>
      </c>
    </row>
    <row r="89" spans="1:5">
      <c r="A89" s="311">
        <v>267</v>
      </c>
      <c r="B89" s="312" t="s">
        <v>771</v>
      </c>
      <c r="C89" s="312" t="s">
        <v>107</v>
      </c>
      <c r="D89" s="6" t="s">
        <v>645</v>
      </c>
      <c r="E89" s="6" t="s">
        <v>1328</v>
      </c>
    </row>
    <row r="90" spans="1:5">
      <c r="A90" s="311">
        <v>268</v>
      </c>
      <c r="B90" s="312" t="s">
        <v>772</v>
      </c>
      <c r="C90" s="312" t="s">
        <v>108</v>
      </c>
      <c r="D90" s="6" t="s">
        <v>645</v>
      </c>
      <c r="E90" s="6" t="s">
        <v>1328</v>
      </c>
    </row>
    <row r="91" spans="1:5">
      <c r="A91" s="311">
        <v>269</v>
      </c>
      <c r="B91" s="312" t="s">
        <v>773</v>
      </c>
      <c r="C91" s="312" t="s">
        <v>109</v>
      </c>
      <c r="D91" s="6" t="s">
        <v>645</v>
      </c>
      <c r="E91" s="6" t="s">
        <v>1328</v>
      </c>
    </row>
    <row r="92" spans="1:5">
      <c r="A92" s="311">
        <v>270</v>
      </c>
      <c r="B92" s="312" t="s">
        <v>774</v>
      </c>
      <c r="C92" s="312" t="s">
        <v>110</v>
      </c>
      <c r="D92" s="6" t="s">
        <v>645</v>
      </c>
      <c r="E92" s="6" t="s">
        <v>1328</v>
      </c>
    </row>
    <row r="93" spans="1:5">
      <c r="A93" s="311">
        <v>271</v>
      </c>
      <c r="B93" s="312" t="s">
        <v>775</v>
      </c>
      <c r="C93" s="312" t="s">
        <v>111</v>
      </c>
      <c r="D93" s="6" t="s">
        <v>645</v>
      </c>
      <c r="E93" s="6" t="s">
        <v>1328</v>
      </c>
    </row>
    <row r="94" spans="1:5">
      <c r="A94" s="311">
        <v>272</v>
      </c>
      <c r="B94" s="312" t="s">
        <v>776</v>
      </c>
      <c r="C94" s="312" t="s">
        <v>112</v>
      </c>
      <c r="D94" s="6" t="s">
        <v>645</v>
      </c>
      <c r="E94" s="6" t="s">
        <v>1328</v>
      </c>
    </row>
    <row r="95" spans="1:5">
      <c r="A95" s="311">
        <v>273</v>
      </c>
      <c r="B95" s="312" t="s">
        <v>777</v>
      </c>
      <c r="C95" s="312" t="s">
        <v>113</v>
      </c>
      <c r="D95" s="6" t="s">
        <v>645</v>
      </c>
      <c r="E95" s="6" t="s">
        <v>1328</v>
      </c>
    </row>
    <row r="96" spans="1:5">
      <c r="A96" s="311">
        <v>281</v>
      </c>
      <c r="B96" s="312" t="s">
        <v>778</v>
      </c>
      <c r="C96" s="312" t="s">
        <v>114</v>
      </c>
      <c r="D96" s="6" t="s">
        <v>650</v>
      </c>
      <c r="E96" s="6" t="s">
        <v>1328</v>
      </c>
    </row>
    <row r="97" spans="1:5">
      <c r="A97" s="311">
        <v>283</v>
      </c>
      <c r="B97" s="312" t="s">
        <v>779</v>
      </c>
      <c r="C97" s="312" t="s">
        <v>115</v>
      </c>
      <c r="D97" s="6" t="s">
        <v>645</v>
      </c>
      <c r="E97" s="6" t="s">
        <v>1328</v>
      </c>
    </row>
    <row r="98" spans="1:5">
      <c r="A98" s="311">
        <v>287</v>
      </c>
      <c r="B98" s="312" t="s">
        <v>780</v>
      </c>
      <c r="C98" s="312" t="s">
        <v>116</v>
      </c>
      <c r="D98" s="6" t="s">
        <v>671</v>
      </c>
      <c r="E98" s="6" t="s">
        <v>1328</v>
      </c>
    </row>
    <row r="99" spans="1:5">
      <c r="A99" s="313">
        <v>288</v>
      </c>
      <c r="B99" s="314" t="s">
        <v>781</v>
      </c>
      <c r="C99" s="314" t="s">
        <v>117</v>
      </c>
      <c r="D99" s="6" t="s">
        <v>670</v>
      </c>
      <c r="E99" s="6" t="s">
        <v>1328</v>
      </c>
    </row>
    <row r="100" spans="1:5">
      <c r="A100" s="315">
        <v>290</v>
      </c>
      <c r="B100" s="316" t="s">
        <v>782</v>
      </c>
      <c r="C100" s="316" t="s">
        <v>118</v>
      </c>
      <c r="D100" s="6" t="s">
        <v>645</v>
      </c>
      <c r="E100" s="6" t="s">
        <v>1328</v>
      </c>
    </row>
    <row r="101" spans="1:5">
      <c r="A101" s="311">
        <v>291</v>
      </c>
      <c r="B101" s="312" t="s">
        <v>783</v>
      </c>
      <c r="C101" s="312" t="s">
        <v>119</v>
      </c>
      <c r="D101" s="6" t="s">
        <v>650</v>
      </c>
      <c r="E101" s="6" t="s">
        <v>1328</v>
      </c>
    </row>
    <row r="102" spans="1:5">
      <c r="A102" s="311">
        <v>292</v>
      </c>
      <c r="B102" s="312" t="s">
        <v>784</v>
      </c>
      <c r="C102" s="312" t="s">
        <v>120</v>
      </c>
      <c r="D102" s="6" t="s">
        <v>649</v>
      </c>
      <c r="E102" s="6" t="s">
        <v>1328</v>
      </c>
    </row>
    <row r="103" spans="1:5">
      <c r="A103" s="311">
        <v>293</v>
      </c>
      <c r="B103" s="312" t="s">
        <v>785</v>
      </c>
      <c r="C103" s="312" t="s">
        <v>121</v>
      </c>
      <c r="D103" s="6" t="s">
        <v>649</v>
      </c>
      <c r="E103" s="6" t="s">
        <v>1328</v>
      </c>
    </row>
    <row r="104" spans="1:5">
      <c r="A104" s="311">
        <v>294</v>
      </c>
      <c r="B104" s="312" t="s">
        <v>786</v>
      </c>
      <c r="C104" s="312" t="s">
        <v>122</v>
      </c>
      <c r="D104" s="6" t="s">
        <v>648</v>
      </c>
      <c r="E104" s="6" t="s">
        <v>1328</v>
      </c>
    </row>
    <row r="105" spans="1:5">
      <c r="A105" s="311">
        <v>295</v>
      </c>
      <c r="B105" s="312" t="s">
        <v>787</v>
      </c>
      <c r="C105" s="312" t="s">
        <v>123</v>
      </c>
      <c r="D105" s="6" t="s">
        <v>627</v>
      </c>
      <c r="E105" s="6" t="s">
        <v>1328</v>
      </c>
    </row>
    <row r="106" spans="1:5">
      <c r="A106" s="311">
        <v>296</v>
      </c>
      <c r="B106" s="312" t="s">
        <v>788</v>
      </c>
      <c r="C106" s="312" t="s">
        <v>124</v>
      </c>
      <c r="D106" s="6" t="s">
        <v>627</v>
      </c>
      <c r="E106" s="6" t="s">
        <v>1328</v>
      </c>
    </row>
    <row r="107" spans="1:5">
      <c r="A107" s="311">
        <v>298</v>
      </c>
      <c r="B107" s="312" t="s">
        <v>789</v>
      </c>
      <c r="C107" s="312" t="s">
        <v>125</v>
      </c>
      <c r="D107" s="6" t="s">
        <v>670</v>
      </c>
      <c r="E107" s="6" t="s">
        <v>1328</v>
      </c>
    </row>
    <row r="108" spans="1:5">
      <c r="A108" s="311">
        <v>299</v>
      </c>
      <c r="B108" s="312" t="s">
        <v>790</v>
      </c>
      <c r="C108" s="312" t="s">
        <v>126</v>
      </c>
      <c r="D108" s="6" t="s">
        <v>670</v>
      </c>
      <c r="E108" s="6" t="s">
        <v>1328</v>
      </c>
    </row>
    <row r="109" spans="1:5">
      <c r="A109" s="311">
        <v>300</v>
      </c>
      <c r="B109" s="312" t="s">
        <v>791</v>
      </c>
      <c r="C109" s="312" t="s">
        <v>127</v>
      </c>
      <c r="D109" s="6" t="s">
        <v>670</v>
      </c>
      <c r="E109" s="6" t="s">
        <v>1328</v>
      </c>
    </row>
    <row r="110" spans="1:5">
      <c r="A110" s="311">
        <v>301</v>
      </c>
      <c r="B110" s="312" t="s">
        <v>792</v>
      </c>
      <c r="C110" s="312" t="s">
        <v>128</v>
      </c>
      <c r="D110" s="6" t="s">
        <v>670</v>
      </c>
      <c r="E110" s="6" t="s">
        <v>1328</v>
      </c>
    </row>
    <row r="111" spans="1:5">
      <c r="A111" s="311">
        <v>302</v>
      </c>
      <c r="B111" s="312" t="s">
        <v>793</v>
      </c>
      <c r="C111" s="312" t="s">
        <v>129</v>
      </c>
      <c r="D111" s="6" t="s">
        <v>670</v>
      </c>
      <c r="E111" s="6" t="s">
        <v>1328</v>
      </c>
    </row>
    <row r="112" spans="1:5">
      <c r="A112" s="311">
        <v>303</v>
      </c>
      <c r="B112" s="312" t="s">
        <v>794</v>
      </c>
      <c r="C112" s="312" t="s">
        <v>130</v>
      </c>
      <c r="D112" s="6" t="s">
        <v>670</v>
      </c>
      <c r="E112" s="6" t="s">
        <v>1328</v>
      </c>
    </row>
    <row r="113" spans="1:5">
      <c r="A113" s="311">
        <v>309</v>
      </c>
      <c r="B113" s="312" t="s">
        <v>795</v>
      </c>
      <c r="C113" s="312" t="s">
        <v>1242</v>
      </c>
      <c r="D113" s="6" t="s">
        <v>647</v>
      </c>
      <c r="E113" s="6" t="s">
        <v>1328</v>
      </c>
    </row>
    <row r="114" spans="1:5">
      <c r="A114" s="311">
        <v>310</v>
      </c>
      <c r="B114" s="312" t="s">
        <v>796</v>
      </c>
      <c r="C114" s="312" t="s">
        <v>131</v>
      </c>
      <c r="D114" s="6" t="s">
        <v>651</v>
      </c>
      <c r="E114" s="6" t="s">
        <v>1328</v>
      </c>
    </row>
    <row r="115" spans="1:5">
      <c r="A115" s="311">
        <v>311</v>
      </c>
      <c r="B115" s="312" t="s">
        <v>797</v>
      </c>
      <c r="C115" s="312" t="s">
        <v>132</v>
      </c>
      <c r="D115" s="6" t="s">
        <v>651</v>
      </c>
      <c r="E115" s="6" t="s">
        <v>1328</v>
      </c>
    </row>
    <row r="116" spans="1:5">
      <c r="A116" s="311">
        <v>312</v>
      </c>
      <c r="B116" s="312" t="s">
        <v>798</v>
      </c>
      <c r="C116" s="312" t="s">
        <v>133</v>
      </c>
      <c r="D116" s="6" t="s">
        <v>649</v>
      </c>
      <c r="E116" s="6" t="s">
        <v>1328</v>
      </c>
    </row>
    <row r="117" spans="1:5">
      <c r="A117" s="311">
        <v>313</v>
      </c>
      <c r="B117" s="312" t="s">
        <v>799</v>
      </c>
      <c r="C117" s="312" t="s">
        <v>134</v>
      </c>
      <c r="D117" s="6" t="s">
        <v>671</v>
      </c>
      <c r="E117" s="6" t="s">
        <v>1328</v>
      </c>
    </row>
    <row r="118" spans="1:5">
      <c r="A118" s="311">
        <v>314</v>
      </c>
      <c r="B118" s="312" t="s">
        <v>1405</v>
      </c>
      <c r="C118" s="312" t="s">
        <v>1385</v>
      </c>
      <c r="D118" s="6" t="s">
        <v>671</v>
      </c>
      <c r="E118" s="6" t="s">
        <v>1328</v>
      </c>
    </row>
    <row r="119" spans="1:5">
      <c r="A119" s="311">
        <v>315</v>
      </c>
      <c r="B119" s="312" t="s">
        <v>800</v>
      </c>
      <c r="C119" s="312" t="s">
        <v>1243</v>
      </c>
      <c r="D119" s="6" t="s">
        <v>644</v>
      </c>
      <c r="E119" s="6" t="s">
        <v>1328</v>
      </c>
    </row>
    <row r="120" spans="1:5">
      <c r="A120" s="311">
        <v>324</v>
      </c>
      <c r="B120" s="312" t="s">
        <v>801</v>
      </c>
      <c r="C120" s="312" t="s">
        <v>135</v>
      </c>
      <c r="D120" s="6" t="s">
        <v>644</v>
      </c>
      <c r="E120" s="6" t="s">
        <v>1328</v>
      </c>
    </row>
    <row r="121" spans="1:5">
      <c r="A121" s="311">
        <v>340</v>
      </c>
      <c r="B121" s="312" t="s">
        <v>802</v>
      </c>
      <c r="C121" s="312" t="s">
        <v>136</v>
      </c>
      <c r="D121" s="6" t="s">
        <v>671</v>
      </c>
      <c r="E121" s="6" t="s">
        <v>1328</v>
      </c>
    </row>
    <row r="122" spans="1:5">
      <c r="A122" s="311">
        <v>342</v>
      </c>
      <c r="B122" s="312" t="s">
        <v>803</v>
      </c>
      <c r="C122" s="312" t="s">
        <v>137</v>
      </c>
      <c r="D122" s="6" t="s">
        <v>647</v>
      </c>
      <c r="E122" s="6" t="s">
        <v>1328</v>
      </c>
    </row>
    <row r="123" spans="1:5">
      <c r="A123" s="311">
        <v>343</v>
      </c>
      <c r="B123" s="312" t="s">
        <v>804</v>
      </c>
      <c r="C123" s="312" t="s">
        <v>138</v>
      </c>
      <c r="D123" s="6" t="s">
        <v>647</v>
      </c>
      <c r="E123" s="6" t="s">
        <v>1328</v>
      </c>
    </row>
    <row r="124" spans="1:5">
      <c r="A124" s="311">
        <v>344</v>
      </c>
      <c r="B124" s="312" t="s">
        <v>805</v>
      </c>
      <c r="C124" s="312" t="s">
        <v>139</v>
      </c>
      <c r="D124" s="6" t="s">
        <v>671</v>
      </c>
      <c r="E124" s="6" t="s">
        <v>1328</v>
      </c>
    </row>
    <row r="125" spans="1:5">
      <c r="A125" s="311">
        <v>345</v>
      </c>
      <c r="B125" s="312" t="s">
        <v>806</v>
      </c>
      <c r="C125" s="312" t="s">
        <v>140</v>
      </c>
      <c r="D125" s="6" t="s">
        <v>646</v>
      </c>
      <c r="E125" s="6" t="s">
        <v>1328</v>
      </c>
    </row>
    <row r="126" spans="1:5">
      <c r="A126" s="311">
        <v>346</v>
      </c>
      <c r="B126" s="312" t="s">
        <v>807</v>
      </c>
      <c r="C126" s="312" t="s">
        <v>141</v>
      </c>
      <c r="D126" s="6" t="s">
        <v>646</v>
      </c>
      <c r="E126" s="6" t="s">
        <v>1328</v>
      </c>
    </row>
    <row r="127" spans="1:5">
      <c r="A127" s="311">
        <v>347</v>
      </c>
      <c r="B127" s="312" t="s">
        <v>808</v>
      </c>
      <c r="C127" s="312" t="s">
        <v>142</v>
      </c>
      <c r="D127" s="6" t="s">
        <v>646</v>
      </c>
      <c r="E127" s="6" t="s">
        <v>1328</v>
      </c>
    </row>
    <row r="128" spans="1:5">
      <c r="A128" s="313">
        <v>348</v>
      </c>
      <c r="B128" s="314" t="s">
        <v>809</v>
      </c>
      <c r="C128" s="314" t="s">
        <v>143</v>
      </c>
      <c r="D128" s="6" t="s">
        <v>649</v>
      </c>
      <c r="E128" s="6" t="s">
        <v>1328</v>
      </c>
    </row>
    <row r="129" spans="1:5">
      <c r="A129" s="311">
        <v>349</v>
      </c>
      <c r="B129" s="312" t="s">
        <v>810</v>
      </c>
      <c r="C129" s="312" t="s">
        <v>144</v>
      </c>
      <c r="D129" s="6" t="s">
        <v>648</v>
      </c>
      <c r="E129" s="6" t="s">
        <v>1328</v>
      </c>
    </row>
    <row r="130" spans="1:5">
      <c r="A130" s="311">
        <v>371</v>
      </c>
      <c r="B130" s="312" t="s">
        <v>811</v>
      </c>
      <c r="C130" s="312" t="s">
        <v>145</v>
      </c>
      <c r="D130" s="6" t="s">
        <v>647</v>
      </c>
      <c r="E130" s="6" t="s">
        <v>1328</v>
      </c>
    </row>
    <row r="131" spans="1:5">
      <c r="A131" s="311">
        <v>373</v>
      </c>
      <c r="B131" s="312" t="s">
        <v>812</v>
      </c>
      <c r="C131" s="312" t="s">
        <v>607</v>
      </c>
      <c r="D131" s="6" t="s">
        <v>645</v>
      </c>
      <c r="E131" s="6" t="s">
        <v>1328</v>
      </c>
    </row>
    <row r="132" spans="1:5">
      <c r="A132" s="311">
        <v>374</v>
      </c>
      <c r="B132" s="312" t="s">
        <v>813</v>
      </c>
      <c r="C132" s="312" t="s">
        <v>608</v>
      </c>
      <c r="D132" s="6" t="s">
        <v>651</v>
      </c>
      <c r="E132" s="6" t="s">
        <v>1328</v>
      </c>
    </row>
    <row r="133" spans="1:5">
      <c r="A133" s="313">
        <v>376</v>
      </c>
      <c r="B133" s="314" t="s">
        <v>814</v>
      </c>
      <c r="C133" s="314" t="s">
        <v>609</v>
      </c>
      <c r="D133" s="6" t="s">
        <v>646</v>
      </c>
      <c r="E133" s="6" t="s">
        <v>1328</v>
      </c>
    </row>
    <row r="134" spans="1:5">
      <c r="A134" s="311">
        <v>378</v>
      </c>
      <c r="B134" s="312" t="s">
        <v>815</v>
      </c>
      <c r="C134" s="312" t="s">
        <v>610</v>
      </c>
      <c r="D134" s="6" t="s">
        <v>670</v>
      </c>
      <c r="E134" s="6" t="s">
        <v>1328</v>
      </c>
    </row>
    <row r="135" spans="1:5">
      <c r="A135" s="311">
        <v>379</v>
      </c>
      <c r="B135" s="312" t="s">
        <v>816</v>
      </c>
      <c r="C135" s="312" t="s">
        <v>1244</v>
      </c>
      <c r="D135" s="6" t="s">
        <v>645</v>
      </c>
      <c r="E135" s="6" t="s">
        <v>1328</v>
      </c>
    </row>
    <row r="136" spans="1:5">
      <c r="A136" s="311">
        <v>382</v>
      </c>
      <c r="B136" s="312" t="s">
        <v>817</v>
      </c>
      <c r="C136" s="312" t="s">
        <v>1245</v>
      </c>
      <c r="D136" s="6" t="s">
        <v>647</v>
      </c>
      <c r="E136" s="6" t="s">
        <v>1328</v>
      </c>
    </row>
    <row r="137" spans="1:5">
      <c r="A137" s="311">
        <v>383</v>
      </c>
      <c r="B137" s="312" t="s">
        <v>818</v>
      </c>
      <c r="C137" s="312" t="s">
        <v>1246</v>
      </c>
      <c r="D137" s="6" t="s">
        <v>671</v>
      </c>
      <c r="E137" s="6" t="s">
        <v>1328</v>
      </c>
    </row>
    <row r="138" spans="1:5">
      <c r="A138" s="311">
        <v>385</v>
      </c>
      <c r="B138" s="312" t="s">
        <v>819</v>
      </c>
      <c r="C138" s="312" t="s">
        <v>692</v>
      </c>
      <c r="D138" s="6" t="s">
        <v>671</v>
      </c>
      <c r="E138" s="6" t="s">
        <v>1328</v>
      </c>
    </row>
    <row r="139" spans="1:5">
      <c r="A139" s="311">
        <v>386</v>
      </c>
      <c r="B139" s="312" t="s">
        <v>1323</v>
      </c>
      <c r="C139" s="312" t="s">
        <v>1282</v>
      </c>
      <c r="D139" s="6" t="s">
        <v>670</v>
      </c>
      <c r="E139" s="6" t="s">
        <v>1328</v>
      </c>
    </row>
    <row r="140" spans="1:5">
      <c r="A140" s="311">
        <v>387</v>
      </c>
      <c r="B140" s="312" t="s">
        <v>1324</v>
      </c>
      <c r="C140" s="312" t="s">
        <v>1267</v>
      </c>
      <c r="D140" s="6" t="s">
        <v>670</v>
      </c>
      <c r="E140" s="6" t="s">
        <v>1328</v>
      </c>
    </row>
    <row r="141" spans="1:5">
      <c r="A141" s="311">
        <v>389</v>
      </c>
      <c r="B141" s="312" t="s">
        <v>1424</v>
      </c>
      <c r="C141" s="312" t="s">
        <v>1422</v>
      </c>
      <c r="D141" s="308" t="s">
        <v>1423</v>
      </c>
      <c r="E141" s="6" t="s">
        <v>1328</v>
      </c>
    </row>
    <row r="142" spans="1:5">
      <c r="A142" s="311">
        <v>411</v>
      </c>
      <c r="B142" s="312" t="s">
        <v>820</v>
      </c>
      <c r="C142" s="312" t="s">
        <v>146</v>
      </c>
      <c r="D142" s="6" t="s">
        <v>627</v>
      </c>
      <c r="E142" s="6" t="s">
        <v>1332</v>
      </c>
    </row>
    <row r="143" spans="1:5">
      <c r="A143" s="311">
        <v>417</v>
      </c>
      <c r="B143" s="312" t="s">
        <v>821</v>
      </c>
      <c r="C143" s="312" t="s">
        <v>147</v>
      </c>
      <c r="D143" s="6" t="s">
        <v>627</v>
      </c>
      <c r="E143" s="6" t="s">
        <v>1332</v>
      </c>
    </row>
    <row r="144" spans="1:5">
      <c r="A144" s="311">
        <v>418</v>
      </c>
      <c r="B144" s="312" t="s">
        <v>822</v>
      </c>
      <c r="C144" s="312" t="s">
        <v>148</v>
      </c>
      <c r="D144" s="6" t="s">
        <v>627</v>
      </c>
      <c r="E144" s="6" t="s">
        <v>1332</v>
      </c>
    </row>
    <row r="145" spans="1:5">
      <c r="A145" s="311">
        <v>422</v>
      </c>
      <c r="B145" s="312" t="s">
        <v>823</v>
      </c>
      <c r="C145" s="312" t="s">
        <v>149</v>
      </c>
      <c r="D145" s="6" t="s">
        <v>627</v>
      </c>
      <c r="E145" s="6" t="s">
        <v>1332</v>
      </c>
    </row>
    <row r="146" spans="1:5">
      <c r="A146" s="311">
        <v>423</v>
      </c>
      <c r="B146" s="312" t="s">
        <v>824</v>
      </c>
      <c r="C146" s="312" t="s">
        <v>150</v>
      </c>
      <c r="D146" s="6" t="s">
        <v>627</v>
      </c>
      <c r="E146" s="6" t="s">
        <v>1332</v>
      </c>
    </row>
    <row r="147" spans="1:5">
      <c r="A147" s="311">
        <v>424</v>
      </c>
      <c r="B147" s="312" t="s">
        <v>825</v>
      </c>
      <c r="C147" s="312" t="s">
        <v>1283</v>
      </c>
      <c r="D147" s="6" t="s">
        <v>627</v>
      </c>
      <c r="E147" s="6" t="s">
        <v>1332</v>
      </c>
    </row>
    <row r="148" spans="1:5">
      <c r="A148" s="311">
        <v>425</v>
      </c>
      <c r="B148" s="312" t="s">
        <v>826</v>
      </c>
      <c r="C148" s="312" t="s">
        <v>151</v>
      </c>
      <c r="D148" s="6" t="s">
        <v>627</v>
      </c>
      <c r="E148" s="6" t="s">
        <v>1332</v>
      </c>
    </row>
    <row r="149" spans="1:5">
      <c r="A149" s="311">
        <v>426</v>
      </c>
      <c r="B149" s="312" t="s">
        <v>827</v>
      </c>
      <c r="C149" s="312" t="s">
        <v>152</v>
      </c>
      <c r="D149" s="6" t="s">
        <v>627</v>
      </c>
      <c r="E149" s="6" t="s">
        <v>1332</v>
      </c>
    </row>
    <row r="150" spans="1:5">
      <c r="A150" s="311">
        <v>427</v>
      </c>
      <c r="B150" s="312" t="s">
        <v>828</v>
      </c>
      <c r="C150" s="312" t="s">
        <v>153</v>
      </c>
      <c r="D150" s="6" t="s">
        <v>627</v>
      </c>
      <c r="E150" s="6" t="s">
        <v>1332</v>
      </c>
    </row>
    <row r="151" spans="1:5">
      <c r="A151" s="311">
        <v>428</v>
      </c>
      <c r="B151" s="312" t="s">
        <v>829</v>
      </c>
      <c r="C151" s="312" t="s">
        <v>154</v>
      </c>
      <c r="D151" s="6" t="s">
        <v>627</v>
      </c>
      <c r="E151" s="6" t="s">
        <v>1332</v>
      </c>
    </row>
    <row r="152" spans="1:5">
      <c r="A152" s="311">
        <v>429</v>
      </c>
      <c r="B152" s="312" t="s">
        <v>830</v>
      </c>
      <c r="C152" s="312" t="s">
        <v>155</v>
      </c>
      <c r="D152" s="6" t="s">
        <v>627</v>
      </c>
      <c r="E152" s="6" t="s">
        <v>1332</v>
      </c>
    </row>
    <row r="153" spans="1:5">
      <c r="A153" s="311">
        <v>432</v>
      </c>
      <c r="B153" s="312" t="s">
        <v>831</v>
      </c>
      <c r="C153" s="312" t="s">
        <v>156</v>
      </c>
      <c r="D153" s="6" t="s">
        <v>627</v>
      </c>
      <c r="E153" s="6" t="s">
        <v>1332</v>
      </c>
    </row>
    <row r="154" spans="1:5">
      <c r="A154" s="311">
        <v>433</v>
      </c>
      <c r="B154" s="312" t="s">
        <v>832</v>
      </c>
      <c r="C154" s="312" t="s">
        <v>157</v>
      </c>
      <c r="D154" s="6" t="s">
        <v>627</v>
      </c>
      <c r="E154" s="6" t="s">
        <v>1332</v>
      </c>
    </row>
    <row r="155" spans="1:5">
      <c r="A155" s="311">
        <v>434</v>
      </c>
      <c r="B155" s="312" t="s">
        <v>833</v>
      </c>
      <c r="C155" s="312" t="s">
        <v>158</v>
      </c>
      <c r="D155" s="6" t="s">
        <v>627</v>
      </c>
      <c r="E155" s="6" t="s">
        <v>1332</v>
      </c>
    </row>
    <row r="156" spans="1:5">
      <c r="A156" s="311">
        <v>435</v>
      </c>
      <c r="B156" s="312" t="s">
        <v>834</v>
      </c>
      <c r="C156" s="312" t="s">
        <v>159</v>
      </c>
      <c r="D156" s="6" t="s">
        <v>627</v>
      </c>
      <c r="E156" s="6" t="s">
        <v>1332</v>
      </c>
    </row>
    <row r="157" spans="1:5">
      <c r="A157" s="311">
        <v>512</v>
      </c>
      <c r="B157" s="312" t="s">
        <v>835</v>
      </c>
      <c r="C157" s="312" t="s">
        <v>693</v>
      </c>
      <c r="D157" s="6" t="s">
        <v>648</v>
      </c>
      <c r="E157" s="6" t="s">
        <v>1333</v>
      </c>
    </row>
    <row r="158" spans="1:5">
      <c r="A158" s="311">
        <v>513</v>
      </c>
      <c r="B158" s="312" t="s">
        <v>836</v>
      </c>
      <c r="C158" s="312" t="s">
        <v>160</v>
      </c>
      <c r="D158" s="6" t="s">
        <v>645</v>
      </c>
      <c r="E158" s="6" t="s">
        <v>1333</v>
      </c>
    </row>
    <row r="159" spans="1:5">
      <c r="A159" s="311">
        <v>514</v>
      </c>
      <c r="B159" s="312" t="s">
        <v>837</v>
      </c>
      <c r="C159" s="312" t="s">
        <v>161</v>
      </c>
      <c r="D159" s="6" t="s">
        <v>671</v>
      </c>
      <c r="E159" s="6" t="s">
        <v>1333</v>
      </c>
    </row>
    <row r="160" spans="1:5">
      <c r="A160" s="311">
        <v>517</v>
      </c>
      <c r="B160" s="312" t="s">
        <v>838</v>
      </c>
      <c r="C160" s="312" t="s">
        <v>162</v>
      </c>
      <c r="D160" s="6" t="s">
        <v>671</v>
      </c>
      <c r="E160" s="6" t="s">
        <v>1333</v>
      </c>
    </row>
    <row r="161" spans="1:5">
      <c r="A161" s="311">
        <v>520</v>
      </c>
      <c r="B161" s="312" t="s">
        <v>839</v>
      </c>
      <c r="C161" s="312" t="s">
        <v>1284</v>
      </c>
      <c r="D161" s="6" t="s">
        <v>644</v>
      </c>
      <c r="E161" s="6" t="s">
        <v>1333</v>
      </c>
    </row>
    <row r="162" spans="1:5">
      <c r="A162" s="313">
        <v>522</v>
      </c>
      <c r="B162" s="314" t="s">
        <v>840</v>
      </c>
      <c r="C162" s="314" t="s">
        <v>163</v>
      </c>
      <c r="D162" s="6" t="s">
        <v>644</v>
      </c>
      <c r="E162" s="6" t="s">
        <v>1333</v>
      </c>
    </row>
    <row r="163" spans="1:5">
      <c r="A163" s="313">
        <v>525</v>
      </c>
      <c r="B163" s="314" t="s">
        <v>841</v>
      </c>
      <c r="C163" s="314" t="s">
        <v>164</v>
      </c>
      <c r="D163" s="6" t="s">
        <v>651</v>
      </c>
      <c r="E163" s="6" t="s">
        <v>1333</v>
      </c>
    </row>
    <row r="164" spans="1:5">
      <c r="A164" s="311">
        <v>526</v>
      </c>
      <c r="B164" s="312" t="s">
        <v>842</v>
      </c>
      <c r="C164" s="312" t="s">
        <v>1266</v>
      </c>
      <c r="D164" s="6" t="s">
        <v>644</v>
      </c>
      <c r="E164" s="6" t="s">
        <v>1333</v>
      </c>
    </row>
    <row r="165" spans="1:5">
      <c r="A165" s="311">
        <v>548</v>
      </c>
      <c r="B165" s="312" t="s">
        <v>843</v>
      </c>
      <c r="C165" s="312" t="s">
        <v>1285</v>
      </c>
      <c r="D165" s="6" t="s">
        <v>650</v>
      </c>
      <c r="E165" s="6" t="s">
        <v>1333</v>
      </c>
    </row>
    <row r="166" spans="1:5">
      <c r="A166" s="311">
        <v>551</v>
      </c>
      <c r="B166" s="312" t="s">
        <v>844</v>
      </c>
      <c r="C166" s="312" t="s">
        <v>165</v>
      </c>
      <c r="D166" s="6" t="s">
        <v>651</v>
      </c>
      <c r="E166" s="6" t="s">
        <v>1333</v>
      </c>
    </row>
    <row r="167" spans="1:5">
      <c r="A167" s="311">
        <v>572</v>
      </c>
      <c r="B167" s="312" t="s">
        <v>845</v>
      </c>
      <c r="C167" s="312" t="s">
        <v>166</v>
      </c>
      <c r="D167" s="6" t="s">
        <v>650</v>
      </c>
      <c r="E167" s="6" t="s">
        <v>1333</v>
      </c>
    </row>
    <row r="168" spans="1:5">
      <c r="A168" s="311">
        <v>573</v>
      </c>
      <c r="B168" s="312" t="s">
        <v>846</v>
      </c>
      <c r="C168" s="312" t="s">
        <v>167</v>
      </c>
      <c r="D168" s="6" t="s">
        <v>644</v>
      </c>
      <c r="E168" s="6" t="s">
        <v>1333</v>
      </c>
    </row>
    <row r="169" spans="1:5">
      <c r="A169" s="311">
        <v>576</v>
      </c>
      <c r="B169" s="312" t="s">
        <v>847</v>
      </c>
      <c r="C169" s="312" t="s">
        <v>1247</v>
      </c>
      <c r="D169" s="6" t="s">
        <v>649</v>
      </c>
      <c r="E169" s="6" t="s">
        <v>1333</v>
      </c>
    </row>
    <row r="170" spans="1:5">
      <c r="A170" s="311">
        <v>578</v>
      </c>
      <c r="B170" s="312" t="s">
        <v>848</v>
      </c>
      <c r="C170" s="312" t="s">
        <v>168</v>
      </c>
      <c r="D170" s="6" t="s">
        <v>644</v>
      </c>
      <c r="E170" s="6" t="s">
        <v>1333</v>
      </c>
    </row>
    <row r="171" spans="1:5">
      <c r="A171" s="311">
        <v>580</v>
      </c>
      <c r="B171" s="312" t="s">
        <v>849</v>
      </c>
      <c r="C171" s="312" t="s">
        <v>169</v>
      </c>
      <c r="D171" s="6" t="s">
        <v>671</v>
      </c>
      <c r="E171" s="6" t="s">
        <v>1333</v>
      </c>
    </row>
    <row r="172" spans="1:5">
      <c r="A172" s="311">
        <v>584</v>
      </c>
      <c r="B172" s="312" t="s">
        <v>850</v>
      </c>
      <c r="C172" s="312" t="s">
        <v>170</v>
      </c>
      <c r="D172" s="6" t="s">
        <v>648</v>
      </c>
      <c r="E172" s="6" t="s">
        <v>1333</v>
      </c>
    </row>
    <row r="173" spans="1:5">
      <c r="A173" s="311">
        <v>585</v>
      </c>
      <c r="B173" s="312" t="s">
        <v>851</v>
      </c>
      <c r="C173" s="312" t="s">
        <v>171</v>
      </c>
      <c r="D173" s="6" t="s">
        <v>645</v>
      </c>
      <c r="E173" s="6" t="s">
        <v>1333</v>
      </c>
    </row>
    <row r="174" spans="1:5">
      <c r="A174" s="311">
        <v>586</v>
      </c>
      <c r="B174" s="312" t="s">
        <v>852</v>
      </c>
      <c r="C174" s="312" t="s">
        <v>172</v>
      </c>
      <c r="D174" s="6" t="s">
        <v>645</v>
      </c>
      <c r="E174" s="6" t="s">
        <v>1333</v>
      </c>
    </row>
    <row r="175" spans="1:5">
      <c r="A175" s="313">
        <v>587</v>
      </c>
      <c r="B175" s="314" t="s">
        <v>853</v>
      </c>
      <c r="C175" s="314" t="s">
        <v>673</v>
      </c>
      <c r="D175" s="6" t="s">
        <v>671</v>
      </c>
      <c r="E175" s="6" t="s">
        <v>1333</v>
      </c>
    </row>
    <row r="176" spans="1:5">
      <c r="A176" s="311">
        <v>590</v>
      </c>
      <c r="B176" s="312" t="s">
        <v>854</v>
      </c>
      <c r="C176" s="312" t="s">
        <v>1286</v>
      </c>
      <c r="D176" s="6" t="s">
        <v>647</v>
      </c>
      <c r="E176" s="6" t="s">
        <v>1333</v>
      </c>
    </row>
    <row r="177" spans="1:5">
      <c r="A177" s="311">
        <v>591</v>
      </c>
      <c r="B177" s="312" t="s">
        <v>855</v>
      </c>
      <c r="C177" s="312" t="s">
        <v>674</v>
      </c>
      <c r="D177" s="6" t="s">
        <v>646</v>
      </c>
      <c r="E177" s="6" t="s">
        <v>1333</v>
      </c>
    </row>
    <row r="178" spans="1:5">
      <c r="A178" s="311">
        <v>592</v>
      </c>
      <c r="B178" s="312" t="s">
        <v>856</v>
      </c>
      <c r="C178" s="312" t="s">
        <v>616</v>
      </c>
      <c r="D178" s="6" t="s">
        <v>649</v>
      </c>
      <c r="E178" s="6" t="s">
        <v>1333</v>
      </c>
    </row>
    <row r="179" spans="1:5">
      <c r="A179" s="311">
        <v>593</v>
      </c>
      <c r="B179" s="312" t="s">
        <v>857</v>
      </c>
      <c r="C179" s="312" t="s">
        <v>1287</v>
      </c>
      <c r="D179" s="6" t="s">
        <v>649</v>
      </c>
      <c r="E179" s="6" t="s">
        <v>1333</v>
      </c>
    </row>
    <row r="180" spans="1:5">
      <c r="A180" s="311">
        <v>594</v>
      </c>
      <c r="B180" s="312" t="s">
        <v>858</v>
      </c>
      <c r="C180" s="312" t="s">
        <v>88</v>
      </c>
      <c r="D180" s="6" t="s">
        <v>644</v>
      </c>
      <c r="E180" s="6" t="s">
        <v>1333</v>
      </c>
    </row>
    <row r="181" spans="1:5">
      <c r="A181" s="311">
        <v>595</v>
      </c>
      <c r="B181" s="312" t="s">
        <v>859</v>
      </c>
      <c r="C181" s="312" t="s">
        <v>611</v>
      </c>
      <c r="D181" s="6" t="s">
        <v>644</v>
      </c>
      <c r="E181" s="6" t="s">
        <v>1333</v>
      </c>
    </row>
    <row r="182" spans="1:5">
      <c r="A182" s="311">
        <v>596</v>
      </c>
      <c r="B182" s="312" t="s">
        <v>860</v>
      </c>
      <c r="C182" s="312" t="s">
        <v>1248</v>
      </c>
      <c r="D182" s="6" t="s">
        <v>646</v>
      </c>
      <c r="E182" s="6" t="s">
        <v>1333</v>
      </c>
    </row>
    <row r="183" spans="1:5">
      <c r="A183" s="311">
        <v>597</v>
      </c>
      <c r="B183" s="312" t="s">
        <v>861</v>
      </c>
      <c r="C183" s="312" t="s">
        <v>677</v>
      </c>
      <c r="D183" s="6" t="s">
        <v>670</v>
      </c>
      <c r="E183" s="6" t="s">
        <v>1333</v>
      </c>
    </row>
    <row r="184" spans="1:5">
      <c r="A184" s="311">
        <v>598</v>
      </c>
      <c r="B184" s="312" t="s">
        <v>862</v>
      </c>
      <c r="C184" s="312" t="s">
        <v>672</v>
      </c>
      <c r="D184" s="6" t="s">
        <v>670</v>
      </c>
      <c r="E184" s="6" t="s">
        <v>1333</v>
      </c>
    </row>
    <row r="185" spans="1:5">
      <c r="A185" s="311">
        <v>599</v>
      </c>
      <c r="B185" s="312" t="s">
        <v>863</v>
      </c>
      <c r="C185" s="312" t="s">
        <v>1249</v>
      </c>
      <c r="D185" s="6" t="s">
        <v>646</v>
      </c>
      <c r="E185" s="6" t="s">
        <v>1333</v>
      </c>
    </row>
    <row r="186" spans="1:5">
      <c r="A186" s="311">
        <v>600</v>
      </c>
      <c r="B186" s="312" t="s">
        <v>1325</v>
      </c>
      <c r="C186" s="312" t="s">
        <v>1288</v>
      </c>
      <c r="D186" s="6" t="s">
        <v>670</v>
      </c>
      <c r="E186" s="6" t="s">
        <v>1333</v>
      </c>
    </row>
    <row r="187" spans="1:5">
      <c r="A187" s="313">
        <v>633</v>
      </c>
      <c r="B187" s="314" t="s">
        <v>864</v>
      </c>
      <c r="C187" s="314" t="s">
        <v>173</v>
      </c>
      <c r="D187" s="6" t="s">
        <v>650</v>
      </c>
      <c r="E187" s="6" t="s">
        <v>1333</v>
      </c>
    </row>
    <row r="188" spans="1:5">
      <c r="A188" s="311">
        <v>634</v>
      </c>
      <c r="B188" s="312" t="s">
        <v>865</v>
      </c>
      <c r="C188" s="312" t="s">
        <v>174</v>
      </c>
      <c r="D188" s="6" t="s">
        <v>670</v>
      </c>
      <c r="E188" s="6" t="s">
        <v>1333</v>
      </c>
    </row>
    <row r="189" spans="1:5">
      <c r="A189" s="311">
        <v>650</v>
      </c>
      <c r="B189" s="312" t="s">
        <v>866</v>
      </c>
      <c r="C189" s="312" t="s">
        <v>175</v>
      </c>
      <c r="D189" s="6" t="s">
        <v>671</v>
      </c>
      <c r="E189" s="6" t="s">
        <v>1328</v>
      </c>
    </row>
    <row r="190" spans="1:5">
      <c r="A190" s="311">
        <v>660</v>
      </c>
      <c r="B190" s="312" t="s">
        <v>867</v>
      </c>
      <c r="C190" s="312" t="s">
        <v>176</v>
      </c>
      <c r="D190" s="6" t="s">
        <v>650</v>
      </c>
      <c r="E190" s="6" t="s">
        <v>1328</v>
      </c>
    </row>
    <row r="191" spans="1:5">
      <c r="A191" s="311">
        <v>661</v>
      </c>
      <c r="B191" s="312" t="s">
        <v>868</v>
      </c>
      <c r="C191" s="312" t="s">
        <v>177</v>
      </c>
      <c r="D191" s="6" t="s">
        <v>650</v>
      </c>
      <c r="E191" s="6" t="s">
        <v>1328</v>
      </c>
    </row>
    <row r="192" spans="1:5">
      <c r="A192" s="311">
        <v>670</v>
      </c>
      <c r="B192" s="312" t="s">
        <v>869</v>
      </c>
      <c r="C192" s="312" t="s">
        <v>178</v>
      </c>
      <c r="D192" s="6" t="s">
        <v>671</v>
      </c>
      <c r="E192" s="6" t="s">
        <v>1328</v>
      </c>
    </row>
    <row r="193" spans="1:5">
      <c r="A193" s="311">
        <v>680</v>
      </c>
      <c r="B193" s="312" t="s">
        <v>870</v>
      </c>
      <c r="C193" s="312" t="s">
        <v>179</v>
      </c>
      <c r="D193" s="6" t="s">
        <v>648</v>
      </c>
      <c r="E193" s="6" t="s">
        <v>1328</v>
      </c>
    </row>
    <row r="194" spans="1:5">
      <c r="A194" s="311">
        <v>681</v>
      </c>
      <c r="B194" s="312" t="s">
        <v>871</v>
      </c>
      <c r="C194" s="312" t="s">
        <v>180</v>
      </c>
      <c r="D194" s="6" t="s">
        <v>670</v>
      </c>
      <c r="E194" s="6" t="s">
        <v>1328</v>
      </c>
    </row>
    <row r="195" spans="1:5">
      <c r="A195" s="311">
        <v>682</v>
      </c>
      <c r="B195" s="312" t="s">
        <v>872</v>
      </c>
      <c r="C195" s="312" t="s">
        <v>1250</v>
      </c>
      <c r="D195" s="6" t="s">
        <v>650</v>
      </c>
      <c r="E195" s="6" t="s">
        <v>1328</v>
      </c>
    </row>
    <row r="196" spans="1:5">
      <c r="A196" s="311">
        <v>683</v>
      </c>
      <c r="B196" s="312" t="s">
        <v>873</v>
      </c>
      <c r="C196" s="312" t="s">
        <v>1251</v>
      </c>
      <c r="D196" s="6" t="s">
        <v>648</v>
      </c>
      <c r="E196" s="6" t="s">
        <v>1328</v>
      </c>
    </row>
    <row r="197" spans="1:5">
      <c r="A197" s="313">
        <v>716</v>
      </c>
      <c r="B197" s="314" t="s">
        <v>874</v>
      </c>
      <c r="C197" s="314" t="s">
        <v>181</v>
      </c>
      <c r="D197" s="6" t="s">
        <v>627</v>
      </c>
      <c r="E197" s="6" t="s">
        <v>1335</v>
      </c>
    </row>
    <row r="198" spans="1:5">
      <c r="A198" s="313">
        <v>761</v>
      </c>
      <c r="B198" s="314" t="s">
        <v>875</v>
      </c>
      <c r="C198" s="314" t="s">
        <v>182</v>
      </c>
      <c r="D198" s="6" t="s">
        <v>627</v>
      </c>
      <c r="E198" s="6" t="s">
        <v>1335</v>
      </c>
    </row>
    <row r="199" spans="1:5">
      <c r="A199" s="313">
        <v>781</v>
      </c>
      <c r="B199" s="314" t="s">
        <v>876</v>
      </c>
      <c r="C199" s="314" t="s">
        <v>183</v>
      </c>
      <c r="D199" s="6" t="s">
        <v>627</v>
      </c>
      <c r="E199" s="6" t="s">
        <v>1335</v>
      </c>
    </row>
    <row r="200" spans="1:5">
      <c r="A200" s="311">
        <v>802</v>
      </c>
      <c r="B200" s="317" t="s">
        <v>877</v>
      </c>
      <c r="C200" s="317" t="s">
        <v>184</v>
      </c>
      <c r="D200" s="6" t="s">
        <v>627</v>
      </c>
      <c r="E200" s="6" t="s">
        <v>1335</v>
      </c>
    </row>
    <row r="201" spans="1:5">
      <c r="A201" s="311">
        <v>821</v>
      </c>
      <c r="B201" s="312" t="s">
        <v>878</v>
      </c>
      <c r="C201" s="312" t="s">
        <v>185</v>
      </c>
      <c r="D201" s="6" t="s">
        <v>627</v>
      </c>
      <c r="E201" s="6" t="s">
        <v>1335</v>
      </c>
    </row>
    <row r="202" spans="1:5">
      <c r="A202" s="311">
        <v>831</v>
      </c>
      <c r="B202" s="312" t="s">
        <v>879</v>
      </c>
      <c r="C202" s="312" t="s">
        <v>186</v>
      </c>
      <c r="D202" s="6" t="s">
        <v>627</v>
      </c>
      <c r="E202" s="6" t="s">
        <v>1335</v>
      </c>
    </row>
    <row r="203" spans="1:5">
      <c r="A203" s="311">
        <v>862</v>
      </c>
      <c r="B203" s="312" t="s">
        <v>880</v>
      </c>
      <c r="C203" s="312" t="s">
        <v>187</v>
      </c>
      <c r="D203" s="6" t="s">
        <v>648</v>
      </c>
      <c r="E203" s="6" t="s">
        <v>1329</v>
      </c>
    </row>
    <row r="204" spans="1:5">
      <c r="A204" s="311">
        <v>865</v>
      </c>
      <c r="B204" s="312" t="s">
        <v>881</v>
      </c>
      <c r="C204" s="312" t="s">
        <v>188</v>
      </c>
      <c r="D204" s="6" t="s">
        <v>650</v>
      </c>
      <c r="E204" s="6" t="s">
        <v>1329</v>
      </c>
    </row>
    <row r="205" spans="1:5">
      <c r="A205" s="311">
        <v>867</v>
      </c>
      <c r="B205" s="312" t="s">
        <v>882</v>
      </c>
      <c r="C205" s="312" t="s">
        <v>189</v>
      </c>
      <c r="D205" s="6" t="s">
        <v>650</v>
      </c>
      <c r="E205" s="6" t="s">
        <v>1336</v>
      </c>
    </row>
    <row r="206" spans="1:5">
      <c r="A206" s="311">
        <v>901</v>
      </c>
      <c r="B206" s="312" t="s">
        <v>883</v>
      </c>
      <c r="C206" s="312" t="s">
        <v>190</v>
      </c>
      <c r="D206" s="6" t="s">
        <v>627</v>
      </c>
      <c r="E206" s="6" t="s">
        <v>1337</v>
      </c>
    </row>
    <row r="207" spans="1:5">
      <c r="A207" s="311">
        <v>902</v>
      </c>
      <c r="B207" s="312" t="s">
        <v>884</v>
      </c>
      <c r="C207" s="312" t="s">
        <v>191</v>
      </c>
      <c r="D207" s="6" t="s">
        <v>627</v>
      </c>
      <c r="E207" s="6" t="s">
        <v>1337</v>
      </c>
    </row>
    <row r="208" spans="1:5">
      <c r="A208" s="311">
        <v>903</v>
      </c>
      <c r="B208" s="312" t="s">
        <v>885</v>
      </c>
      <c r="C208" s="312" t="s">
        <v>192</v>
      </c>
      <c r="D208" s="6" t="s">
        <v>627</v>
      </c>
      <c r="E208" s="6" t="s">
        <v>1337</v>
      </c>
    </row>
    <row r="209" spans="1:5">
      <c r="A209" s="311">
        <v>904</v>
      </c>
      <c r="B209" s="312" t="s">
        <v>886</v>
      </c>
      <c r="C209" s="312" t="s">
        <v>193</v>
      </c>
      <c r="D209" s="6" t="s">
        <v>627</v>
      </c>
      <c r="E209" s="6" t="s">
        <v>1337</v>
      </c>
    </row>
    <row r="210" spans="1:5">
      <c r="A210" s="311">
        <v>905</v>
      </c>
      <c r="B210" s="312" t="s">
        <v>887</v>
      </c>
      <c r="C210" s="312" t="s">
        <v>194</v>
      </c>
      <c r="D210" s="6" t="s">
        <v>627</v>
      </c>
      <c r="E210" s="6" t="s">
        <v>1337</v>
      </c>
    </row>
    <row r="211" spans="1:5">
      <c r="A211" s="311">
        <v>906</v>
      </c>
      <c r="B211" s="312" t="s">
        <v>888</v>
      </c>
      <c r="C211" s="312" t="s">
        <v>195</v>
      </c>
      <c r="D211" s="6" t="s">
        <v>627</v>
      </c>
      <c r="E211" s="6" t="s">
        <v>1337</v>
      </c>
    </row>
    <row r="212" spans="1:5">
      <c r="A212" s="311">
        <v>907</v>
      </c>
      <c r="B212" s="312" t="s">
        <v>889</v>
      </c>
      <c r="C212" s="312" t="s">
        <v>196</v>
      </c>
      <c r="D212" s="6" t="s">
        <v>627</v>
      </c>
      <c r="E212" s="6" t="s">
        <v>1337</v>
      </c>
    </row>
    <row r="213" spans="1:5">
      <c r="A213" s="311">
        <v>908</v>
      </c>
      <c r="B213" s="312" t="s">
        <v>890</v>
      </c>
      <c r="C213" s="312" t="s">
        <v>197</v>
      </c>
      <c r="D213" s="6" t="s">
        <v>627</v>
      </c>
      <c r="E213" s="6" t="s">
        <v>1337</v>
      </c>
    </row>
    <row r="214" spans="1:5">
      <c r="A214" s="311">
        <v>909</v>
      </c>
      <c r="B214" s="312" t="s">
        <v>891</v>
      </c>
      <c r="C214" s="312" t="s">
        <v>198</v>
      </c>
      <c r="D214" s="6" t="s">
        <v>627</v>
      </c>
      <c r="E214" s="6" t="s">
        <v>1337</v>
      </c>
    </row>
    <row r="215" spans="1:5">
      <c r="A215" s="311">
        <v>951</v>
      </c>
      <c r="B215" s="312" t="s">
        <v>892</v>
      </c>
      <c r="C215" s="312" t="s">
        <v>199</v>
      </c>
      <c r="D215" s="6" t="s">
        <v>627</v>
      </c>
      <c r="E215" s="6" t="s">
        <v>1338</v>
      </c>
    </row>
    <row r="216" spans="1:5">
      <c r="A216" s="311">
        <v>1101</v>
      </c>
      <c r="B216" s="312" t="s">
        <v>893</v>
      </c>
      <c r="C216" s="318" t="s">
        <v>200</v>
      </c>
      <c r="D216" s="6" t="s">
        <v>627</v>
      </c>
      <c r="E216" s="6" t="s">
        <v>1339</v>
      </c>
    </row>
    <row r="217" spans="1:5">
      <c r="A217" s="311">
        <v>1102</v>
      </c>
      <c r="B217" s="312" t="s">
        <v>894</v>
      </c>
      <c r="C217" s="312" t="s">
        <v>201</v>
      </c>
      <c r="D217" s="6" t="s">
        <v>627</v>
      </c>
      <c r="E217" s="6" t="s">
        <v>1339</v>
      </c>
    </row>
    <row r="218" spans="1:5">
      <c r="A218" s="311">
        <v>1103</v>
      </c>
      <c r="B218" s="312" t="s">
        <v>895</v>
      </c>
      <c r="C218" s="312" t="s">
        <v>202</v>
      </c>
      <c r="D218" s="6" t="s">
        <v>627</v>
      </c>
      <c r="E218" s="6" t="s">
        <v>1339</v>
      </c>
    </row>
    <row r="219" spans="1:5">
      <c r="A219" s="311">
        <v>1104</v>
      </c>
      <c r="B219" s="312" t="s">
        <v>896</v>
      </c>
      <c r="C219" s="312" t="s">
        <v>203</v>
      </c>
      <c r="D219" s="6" t="s">
        <v>627</v>
      </c>
      <c r="E219" s="6" t="s">
        <v>1339</v>
      </c>
    </row>
    <row r="220" spans="1:5">
      <c r="A220" s="311">
        <v>1105</v>
      </c>
      <c r="B220" s="312" t="s">
        <v>897</v>
      </c>
      <c r="C220" s="312" t="s">
        <v>204</v>
      </c>
      <c r="D220" s="6" t="s">
        <v>627</v>
      </c>
      <c r="E220" s="6" t="s">
        <v>1339</v>
      </c>
    </row>
    <row r="221" spans="1:5">
      <c r="A221" s="311">
        <v>1106</v>
      </c>
      <c r="B221" s="312" t="s">
        <v>898</v>
      </c>
      <c r="C221" s="312" t="s">
        <v>205</v>
      </c>
      <c r="D221" s="6" t="s">
        <v>627</v>
      </c>
      <c r="E221" s="6" t="s">
        <v>1339</v>
      </c>
    </row>
    <row r="222" spans="1:5">
      <c r="A222" s="311">
        <v>1107</v>
      </c>
      <c r="B222" s="312" t="s">
        <v>899</v>
      </c>
      <c r="C222" s="312" t="s">
        <v>206</v>
      </c>
      <c r="D222" s="6" t="s">
        <v>627</v>
      </c>
      <c r="E222" s="6" t="s">
        <v>1339</v>
      </c>
    </row>
    <row r="223" spans="1:5">
      <c r="A223" s="311">
        <v>1108</v>
      </c>
      <c r="B223" s="312" t="s">
        <v>900</v>
      </c>
      <c r="C223" s="312" t="s">
        <v>207</v>
      </c>
      <c r="D223" s="6" t="s">
        <v>627</v>
      </c>
      <c r="E223" s="6" t="s">
        <v>1339</v>
      </c>
    </row>
    <row r="224" spans="1:5">
      <c r="A224" s="311">
        <v>1109</v>
      </c>
      <c r="B224" s="312" t="s">
        <v>901</v>
      </c>
      <c r="C224" s="312" t="s">
        <v>208</v>
      </c>
      <c r="D224" s="6" t="s">
        <v>627</v>
      </c>
      <c r="E224" s="6" t="s">
        <v>1339</v>
      </c>
    </row>
    <row r="225" spans="1:5">
      <c r="A225" s="311">
        <v>1110</v>
      </c>
      <c r="B225" s="312" t="s">
        <v>902</v>
      </c>
      <c r="C225" s="312" t="s">
        <v>209</v>
      </c>
      <c r="D225" s="6" t="s">
        <v>627</v>
      </c>
      <c r="E225" s="6" t="s">
        <v>1339</v>
      </c>
    </row>
    <row r="226" spans="1:5">
      <c r="A226" s="311">
        <v>1111</v>
      </c>
      <c r="B226" s="312" t="s">
        <v>903</v>
      </c>
      <c r="C226" s="312" t="s">
        <v>210</v>
      </c>
      <c r="D226" s="6" t="s">
        <v>627</v>
      </c>
      <c r="E226" s="6" t="s">
        <v>1339</v>
      </c>
    </row>
    <row r="227" spans="1:5">
      <c r="A227" s="311">
        <v>1112</v>
      </c>
      <c r="B227" s="312" t="s">
        <v>904</v>
      </c>
      <c r="C227" s="312" t="s">
        <v>211</v>
      </c>
      <c r="D227" s="6" t="s">
        <v>627</v>
      </c>
      <c r="E227" s="6" t="s">
        <v>1339</v>
      </c>
    </row>
    <row r="228" spans="1:5">
      <c r="A228" s="311">
        <v>1113</v>
      </c>
      <c r="B228" s="312" t="s">
        <v>905</v>
      </c>
      <c r="C228" s="312" t="s">
        <v>212</v>
      </c>
      <c r="D228" s="6" t="s">
        <v>627</v>
      </c>
      <c r="E228" s="6" t="s">
        <v>1339</v>
      </c>
    </row>
    <row r="229" spans="1:5">
      <c r="A229" s="311">
        <v>1114</v>
      </c>
      <c r="B229" s="312" t="s">
        <v>906</v>
      </c>
      <c r="C229" s="312" t="s">
        <v>1386</v>
      </c>
      <c r="D229" s="6" t="s">
        <v>627</v>
      </c>
      <c r="E229" s="6" t="s">
        <v>1339</v>
      </c>
    </row>
    <row r="230" spans="1:5">
      <c r="A230" s="311">
        <v>1115</v>
      </c>
      <c r="B230" s="312" t="s">
        <v>907</v>
      </c>
      <c r="C230" s="312" t="s">
        <v>213</v>
      </c>
      <c r="D230" s="6" t="s">
        <v>627</v>
      </c>
      <c r="E230" s="6" t="s">
        <v>1339</v>
      </c>
    </row>
    <row r="231" spans="1:5">
      <c r="A231" s="311">
        <v>1116</v>
      </c>
      <c r="B231" s="312" t="s">
        <v>908</v>
      </c>
      <c r="C231" s="312" t="s">
        <v>214</v>
      </c>
      <c r="D231" s="6" t="s">
        <v>627</v>
      </c>
      <c r="E231" s="6" t="s">
        <v>1339</v>
      </c>
    </row>
    <row r="232" spans="1:5">
      <c r="A232" s="311">
        <v>1117</v>
      </c>
      <c r="B232" s="312" t="s">
        <v>909</v>
      </c>
      <c r="C232" s="312" t="s">
        <v>215</v>
      </c>
      <c r="D232" s="6" t="s">
        <v>627</v>
      </c>
      <c r="E232" s="6" t="s">
        <v>1339</v>
      </c>
    </row>
    <row r="233" spans="1:5">
      <c r="A233" s="311">
        <v>1118</v>
      </c>
      <c r="B233" s="312" t="s">
        <v>910</v>
      </c>
      <c r="C233" s="312" t="s">
        <v>216</v>
      </c>
      <c r="D233" s="6" t="s">
        <v>627</v>
      </c>
      <c r="E233" s="6" t="s">
        <v>1339</v>
      </c>
    </row>
    <row r="234" spans="1:5">
      <c r="A234" s="311">
        <v>1119</v>
      </c>
      <c r="B234" s="312" t="s">
        <v>911</v>
      </c>
      <c r="C234" s="312" t="s">
        <v>217</v>
      </c>
      <c r="D234" s="6" t="s">
        <v>627</v>
      </c>
      <c r="E234" s="6" t="s">
        <v>1339</v>
      </c>
    </row>
    <row r="235" spans="1:5">
      <c r="A235" s="311">
        <v>1120</v>
      </c>
      <c r="B235" s="312" t="s">
        <v>912</v>
      </c>
      <c r="C235" s="312" t="s">
        <v>218</v>
      </c>
      <c r="D235" s="6" t="s">
        <v>627</v>
      </c>
      <c r="E235" s="6" t="s">
        <v>1339</v>
      </c>
    </row>
    <row r="236" spans="1:5">
      <c r="A236" s="311">
        <v>1121</v>
      </c>
      <c r="B236" s="312" t="s">
        <v>913</v>
      </c>
      <c r="C236" s="312" t="s">
        <v>219</v>
      </c>
      <c r="D236" s="6" t="s">
        <v>627</v>
      </c>
      <c r="E236" s="6" t="s">
        <v>1339</v>
      </c>
    </row>
    <row r="237" spans="1:5">
      <c r="A237" s="311">
        <v>1122</v>
      </c>
      <c r="B237" s="312" t="s">
        <v>914</v>
      </c>
      <c r="C237" s="312" t="s">
        <v>220</v>
      </c>
      <c r="D237" s="6" t="s">
        <v>627</v>
      </c>
      <c r="E237" s="6" t="s">
        <v>1339</v>
      </c>
    </row>
    <row r="238" spans="1:5">
      <c r="A238" s="311">
        <v>1123</v>
      </c>
      <c r="B238" s="312" t="s">
        <v>915</v>
      </c>
      <c r="C238" s="312" t="s">
        <v>221</v>
      </c>
      <c r="D238" s="6" t="s">
        <v>627</v>
      </c>
      <c r="E238" s="6" t="s">
        <v>1339</v>
      </c>
    </row>
    <row r="239" spans="1:5">
      <c r="A239" s="311">
        <v>1124</v>
      </c>
      <c r="B239" s="312" t="s">
        <v>916</v>
      </c>
      <c r="C239" s="312" t="s">
        <v>222</v>
      </c>
      <c r="D239" s="6" t="s">
        <v>627</v>
      </c>
      <c r="E239" s="6" t="s">
        <v>1339</v>
      </c>
    </row>
    <row r="240" spans="1:5">
      <c r="A240" s="311">
        <v>1125</v>
      </c>
      <c r="B240" s="312" t="s">
        <v>917</v>
      </c>
      <c r="C240" s="312" t="s">
        <v>223</v>
      </c>
      <c r="D240" s="6" t="s">
        <v>627</v>
      </c>
      <c r="E240" s="6" t="s">
        <v>1339</v>
      </c>
    </row>
    <row r="241" spans="1:5">
      <c r="A241" s="311">
        <v>1126</v>
      </c>
      <c r="B241" s="312" t="s">
        <v>918</v>
      </c>
      <c r="C241" s="312" t="s">
        <v>224</v>
      </c>
      <c r="D241" s="6" t="s">
        <v>627</v>
      </c>
      <c r="E241" s="6" t="s">
        <v>1339</v>
      </c>
    </row>
    <row r="242" spans="1:5">
      <c r="A242" s="311">
        <v>1127</v>
      </c>
      <c r="B242" s="312" t="s">
        <v>919</v>
      </c>
      <c r="C242" s="312" t="s">
        <v>225</v>
      </c>
      <c r="D242" s="6" t="s">
        <v>627</v>
      </c>
      <c r="E242" s="6" t="s">
        <v>1339</v>
      </c>
    </row>
    <row r="243" spans="1:5">
      <c r="A243" s="311">
        <v>1128</v>
      </c>
      <c r="B243" s="312" t="s">
        <v>920</v>
      </c>
      <c r="C243" s="312" t="s">
        <v>226</v>
      </c>
      <c r="D243" s="6" t="s">
        <v>627</v>
      </c>
      <c r="E243" s="6" t="s">
        <v>1339</v>
      </c>
    </row>
    <row r="244" spans="1:5">
      <c r="A244" s="311">
        <v>1129</v>
      </c>
      <c r="B244" s="312" t="s">
        <v>921</v>
      </c>
      <c r="C244" s="312" t="s">
        <v>227</v>
      </c>
      <c r="D244" s="6" t="s">
        <v>627</v>
      </c>
      <c r="E244" s="6" t="s">
        <v>1339</v>
      </c>
    </row>
    <row r="245" spans="1:5">
      <c r="A245" s="311">
        <v>1201</v>
      </c>
      <c r="B245" s="312" t="s">
        <v>922</v>
      </c>
      <c r="C245" s="312" t="s">
        <v>228</v>
      </c>
      <c r="D245" s="6" t="s">
        <v>627</v>
      </c>
      <c r="E245" s="6" t="s">
        <v>1339</v>
      </c>
    </row>
    <row r="246" spans="1:5">
      <c r="A246" s="311">
        <v>1202</v>
      </c>
      <c r="B246" s="312" t="s">
        <v>923</v>
      </c>
      <c r="C246" s="312" t="s">
        <v>229</v>
      </c>
      <c r="D246" s="6" t="s">
        <v>627</v>
      </c>
      <c r="E246" s="6" t="s">
        <v>1339</v>
      </c>
    </row>
    <row r="247" spans="1:5">
      <c r="A247" s="311">
        <v>1203</v>
      </c>
      <c r="B247" s="312" t="s">
        <v>924</v>
      </c>
      <c r="C247" s="312" t="s">
        <v>230</v>
      </c>
      <c r="D247" s="6" t="s">
        <v>627</v>
      </c>
      <c r="E247" s="6" t="s">
        <v>1339</v>
      </c>
    </row>
    <row r="248" spans="1:5">
      <c r="A248" s="311">
        <v>1204</v>
      </c>
      <c r="B248" s="312" t="s">
        <v>925</v>
      </c>
      <c r="C248" s="312" t="s">
        <v>231</v>
      </c>
      <c r="D248" s="6" t="s">
        <v>627</v>
      </c>
      <c r="E248" s="6" t="s">
        <v>1339</v>
      </c>
    </row>
    <row r="249" spans="1:5">
      <c r="A249" s="311">
        <v>1205</v>
      </c>
      <c r="B249" s="312" t="s">
        <v>926</v>
      </c>
      <c r="C249" s="312" t="s">
        <v>232</v>
      </c>
      <c r="D249" s="6" t="s">
        <v>627</v>
      </c>
      <c r="E249" s="6" t="s">
        <v>1339</v>
      </c>
    </row>
    <row r="250" spans="1:5">
      <c r="A250" s="311">
        <v>1206</v>
      </c>
      <c r="B250" s="312" t="s">
        <v>927</v>
      </c>
      <c r="C250" s="312" t="s">
        <v>233</v>
      </c>
      <c r="D250" s="6" t="s">
        <v>627</v>
      </c>
      <c r="E250" s="6" t="s">
        <v>1339</v>
      </c>
    </row>
    <row r="251" spans="1:5">
      <c r="A251" s="311">
        <v>1207</v>
      </c>
      <c r="B251" s="312" t="s">
        <v>928</v>
      </c>
      <c r="C251" s="312" t="s">
        <v>234</v>
      </c>
      <c r="D251" s="6" t="s">
        <v>627</v>
      </c>
      <c r="E251" s="6" t="s">
        <v>1339</v>
      </c>
    </row>
    <row r="252" spans="1:5">
      <c r="A252" s="311">
        <v>1208</v>
      </c>
      <c r="B252" s="312" t="s">
        <v>929</v>
      </c>
      <c r="C252" s="312" t="s">
        <v>235</v>
      </c>
      <c r="D252" s="6" t="s">
        <v>627</v>
      </c>
      <c r="E252" s="6" t="s">
        <v>1339</v>
      </c>
    </row>
    <row r="253" spans="1:5">
      <c r="A253" s="311">
        <v>1209</v>
      </c>
      <c r="B253" s="312" t="s">
        <v>930</v>
      </c>
      <c r="C253" s="312" t="s">
        <v>236</v>
      </c>
      <c r="D253" s="6" t="s">
        <v>627</v>
      </c>
      <c r="E253" s="6" t="s">
        <v>1339</v>
      </c>
    </row>
    <row r="254" spans="1:5">
      <c r="A254" s="311">
        <v>1210</v>
      </c>
      <c r="B254" s="312" t="s">
        <v>931</v>
      </c>
      <c r="C254" s="312" t="s">
        <v>237</v>
      </c>
      <c r="D254" s="6" t="s">
        <v>627</v>
      </c>
      <c r="E254" s="6" t="s">
        <v>1339</v>
      </c>
    </row>
    <row r="255" spans="1:5">
      <c r="A255" s="311">
        <v>1211</v>
      </c>
      <c r="B255" s="312" t="s">
        <v>932</v>
      </c>
      <c r="C255" s="312" t="s">
        <v>238</v>
      </c>
      <c r="D255" s="6" t="s">
        <v>627</v>
      </c>
      <c r="E255" s="6" t="s">
        <v>1339</v>
      </c>
    </row>
    <row r="256" spans="1:5">
      <c r="A256" s="311">
        <v>1212</v>
      </c>
      <c r="B256" s="312" t="s">
        <v>933</v>
      </c>
      <c r="C256" s="312" t="s">
        <v>239</v>
      </c>
      <c r="D256" s="6" t="s">
        <v>627</v>
      </c>
      <c r="E256" s="6" t="s">
        <v>1339</v>
      </c>
    </row>
    <row r="257" spans="1:5">
      <c r="A257" s="311">
        <v>1213</v>
      </c>
      <c r="B257" s="312" t="s">
        <v>934</v>
      </c>
      <c r="C257" s="312" t="s">
        <v>240</v>
      </c>
      <c r="D257" s="6" t="s">
        <v>627</v>
      </c>
      <c r="E257" s="6" t="s">
        <v>1339</v>
      </c>
    </row>
    <row r="258" spans="1:5">
      <c r="A258" s="311">
        <v>1214</v>
      </c>
      <c r="B258" s="312" t="s">
        <v>935</v>
      </c>
      <c r="C258" s="312" t="s">
        <v>241</v>
      </c>
      <c r="D258" s="6" t="s">
        <v>627</v>
      </c>
      <c r="E258" s="6" t="s">
        <v>1339</v>
      </c>
    </row>
    <row r="259" spans="1:5">
      <c r="A259" s="311">
        <v>1215</v>
      </c>
      <c r="B259" s="312" t="s">
        <v>936</v>
      </c>
      <c r="C259" s="312" t="s">
        <v>242</v>
      </c>
      <c r="D259" s="6" t="s">
        <v>627</v>
      </c>
      <c r="E259" s="6" t="s">
        <v>1339</v>
      </c>
    </row>
    <row r="260" spans="1:5">
      <c r="A260" s="311">
        <v>1216</v>
      </c>
      <c r="B260" s="312" t="s">
        <v>937</v>
      </c>
      <c r="C260" s="312" t="s">
        <v>243</v>
      </c>
      <c r="D260" s="6" t="s">
        <v>627</v>
      </c>
      <c r="E260" s="6" t="s">
        <v>1339</v>
      </c>
    </row>
    <row r="261" spans="1:5">
      <c r="A261" s="311">
        <v>1217</v>
      </c>
      <c r="B261" s="312" t="s">
        <v>938</v>
      </c>
      <c r="C261" s="312" t="s">
        <v>244</v>
      </c>
      <c r="D261" s="6" t="s">
        <v>627</v>
      </c>
      <c r="E261" s="6" t="s">
        <v>1339</v>
      </c>
    </row>
    <row r="262" spans="1:5">
      <c r="A262" s="311">
        <v>1218</v>
      </c>
      <c r="B262" s="312" t="s">
        <v>939</v>
      </c>
      <c r="C262" s="312" t="s">
        <v>245</v>
      </c>
      <c r="D262" s="6" t="s">
        <v>627</v>
      </c>
      <c r="E262" s="6" t="s">
        <v>1339</v>
      </c>
    </row>
    <row r="263" spans="1:5">
      <c r="A263" s="311">
        <v>1219</v>
      </c>
      <c r="B263" s="312" t="s">
        <v>940</v>
      </c>
      <c r="C263" s="312" t="s">
        <v>246</v>
      </c>
      <c r="D263" s="6" t="s">
        <v>627</v>
      </c>
      <c r="E263" s="6" t="s">
        <v>1339</v>
      </c>
    </row>
    <row r="264" spans="1:5">
      <c r="A264" s="311">
        <v>1220</v>
      </c>
      <c r="B264" s="312" t="s">
        <v>941</v>
      </c>
      <c r="C264" s="312" t="s">
        <v>247</v>
      </c>
      <c r="D264" s="6" t="s">
        <v>627</v>
      </c>
      <c r="E264" s="6" t="s">
        <v>1339</v>
      </c>
    </row>
    <row r="265" spans="1:5">
      <c r="A265" s="311">
        <v>1221</v>
      </c>
      <c r="B265" s="312" t="s">
        <v>942</v>
      </c>
      <c r="C265" s="312" t="s">
        <v>248</v>
      </c>
      <c r="D265" s="6" t="s">
        <v>627</v>
      </c>
      <c r="E265" s="6" t="s">
        <v>1339</v>
      </c>
    </row>
    <row r="266" spans="1:5">
      <c r="A266" s="311">
        <v>1222</v>
      </c>
      <c r="B266" s="312" t="s">
        <v>943</v>
      </c>
      <c r="C266" s="312" t="s">
        <v>249</v>
      </c>
      <c r="D266" s="6" t="s">
        <v>627</v>
      </c>
      <c r="E266" s="6" t="s">
        <v>1339</v>
      </c>
    </row>
    <row r="267" spans="1:5">
      <c r="A267" s="311">
        <v>1223</v>
      </c>
      <c r="B267" s="312" t="s">
        <v>944</v>
      </c>
      <c r="C267" s="312" t="s">
        <v>250</v>
      </c>
      <c r="D267" s="6" t="s">
        <v>627</v>
      </c>
      <c r="E267" s="6" t="s">
        <v>1339</v>
      </c>
    </row>
    <row r="268" spans="1:5">
      <c r="A268" s="311">
        <v>1224</v>
      </c>
      <c r="B268" s="312" t="s">
        <v>945</v>
      </c>
      <c r="C268" s="312" t="s">
        <v>251</v>
      </c>
      <c r="D268" s="6" t="s">
        <v>627</v>
      </c>
      <c r="E268" s="6" t="s">
        <v>1339</v>
      </c>
    </row>
    <row r="269" spans="1:5">
      <c r="A269" s="311">
        <v>1225</v>
      </c>
      <c r="B269" s="312" t="s">
        <v>946</v>
      </c>
      <c r="C269" s="312" t="s">
        <v>252</v>
      </c>
      <c r="D269" s="6" t="s">
        <v>627</v>
      </c>
      <c r="E269" s="6" t="s">
        <v>1339</v>
      </c>
    </row>
    <row r="270" spans="1:5">
      <c r="A270" s="311">
        <v>1226</v>
      </c>
      <c r="B270" s="312" t="s">
        <v>947</v>
      </c>
      <c r="C270" s="312" t="s">
        <v>253</v>
      </c>
      <c r="D270" s="6" t="s">
        <v>627</v>
      </c>
      <c r="E270" s="6" t="s">
        <v>1339</v>
      </c>
    </row>
    <row r="271" spans="1:5">
      <c r="A271" s="311">
        <v>1227</v>
      </c>
      <c r="B271" s="312" t="s">
        <v>948</v>
      </c>
      <c r="C271" s="312" t="s">
        <v>254</v>
      </c>
      <c r="D271" s="6" t="s">
        <v>627</v>
      </c>
      <c r="E271" s="6" t="s">
        <v>1339</v>
      </c>
    </row>
    <row r="272" spans="1:5">
      <c r="A272" s="311">
        <v>1228</v>
      </c>
      <c r="B272" s="312" t="s">
        <v>949</v>
      </c>
      <c r="C272" s="312" t="s">
        <v>255</v>
      </c>
      <c r="D272" s="6" t="s">
        <v>627</v>
      </c>
      <c r="E272" s="6" t="s">
        <v>1339</v>
      </c>
    </row>
    <row r="273" spans="1:5">
      <c r="A273" s="311">
        <v>1229</v>
      </c>
      <c r="B273" s="312" t="s">
        <v>950</v>
      </c>
      <c r="C273" s="312" t="s">
        <v>256</v>
      </c>
      <c r="D273" s="6" t="s">
        <v>627</v>
      </c>
      <c r="E273" s="6" t="s">
        <v>1339</v>
      </c>
    </row>
    <row r="274" spans="1:5">
      <c r="A274" s="311">
        <v>1230</v>
      </c>
      <c r="B274" s="312" t="s">
        <v>951</v>
      </c>
      <c r="C274" s="312" t="s">
        <v>257</v>
      </c>
      <c r="D274" s="6" t="s">
        <v>627</v>
      </c>
      <c r="E274" s="6" t="s">
        <v>1339</v>
      </c>
    </row>
    <row r="275" spans="1:5">
      <c r="A275" s="311">
        <v>1231</v>
      </c>
      <c r="B275" s="312" t="s">
        <v>952</v>
      </c>
      <c r="C275" s="312" t="s">
        <v>258</v>
      </c>
      <c r="D275" s="6" t="s">
        <v>627</v>
      </c>
      <c r="E275" s="6" t="s">
        <v>1339</v>
      </c>
    </row>
    <row r="276" spans="1:5">
      <c r="A276" s="311">
        <v>1232</v>
      </c>
      <c r="B276" s="312" t="s">
        <v>953</v>
      </c>
      <c r="C276" s="312" t="s">
        <v>259</v>
      </c>
      <c r="D276" s="6" t="s">
        <v>627</v>
      </c>
      <c r="E276" s="6" t="s">
        <v>1339</v>
      </c>
    </row>
    <row r="277" spans="1:5">
      <c r="A277" s="311">
        <v>1233</v>
      </c>
      <c r="B277" s="312" t="s">
        <v>954</v>
      </c>
      <c r="C277" s="312" t="s">
        <v>260</v>
      </c>
      <c r="D277" s="6" t="s">
        <v>627</v>
      </c>
      <c r="E277" s="6" t="s">
        <v>1339</v>
      </c>
    </row>
    <row r="278" spans="1:5">
      <c r="A278" s="311">
        <v>1234</v>
      </c>
      <c r="B278" s="312" t="s">
        <v>955</v>
      </c>
      <c r="C278" s="312" t="s">
        <v>261</v>
      </c>
      <c r="D278" s="6" t="s">
        <v>627</v>
      </c>
      <c r="E278" s="6" t="s">
        <v>1339</v>
      </c>
    </row>
    <row r="279" spans="1:5">
      <c r="A279" s="311">
        <v>1235</v>
      </c>
      <c r="B279" s="312" t="s">
        <v>956</v>
      </c>
      <c r="C279" s="312" t="s">
        <v>262</v>
      </c>
      <c r="D279" s="6" t="s">
        <v>627</v>
      </c>
      <c r="E279" s="6" t="s">
        <v>1339</v>
      </c>
    </row>
    <row r="280" spans="1:5">
      <c r="A280" s="311">
        <v>1236</v>
      </c>
      <c r="B280" s="312" t="s">
        <v>957</v>
      </c>
      <c r="C280" s="312" t="s">
        <v>263</v>
      </c>
      <c r="D280" s="6" t="s">
        <v>627</v>
      </c>
      <c r="E280" s="6" t="s">
        <v>1339</v>
      </c>
    </row>
    <row r="281" spans="1:5">
      <c r="A281" s="311">
        <v>1237</v>
      </c>
      <c r="B281" s="312" t="s">
        <v>958</v>
      </c>
      <c r="C281" s="312" t="s">
        <v>264</v>
      </c>
      <c r="D281" s="6" t="s">
        <v>627</v>
      </c>
      <c r="E281" s="6" t="s">
        <v>1339</v>
      </c>
    </row>
    <row r="282" spans="1:5">
      <c r="A282" s="311">
        <v>1238</v>
      </c>
      <c r="B282" s="312" t="s">
        <v>959</v>
      </c>
      <c r="C282" s="312" t="s">
        <v>265</v>
      </c>
      <c r="D282" s="6" t="s">
        <v>627</v>
      </c>
      <c r="E282" s="6" t="s">
        <v>1339</v>
      </c>
    </row>
    <row r="283" spans="1:5">
      <c r="A283" s="311">
        <v>1239</v>
      </c>
      <c r="B283" s="312" t="s">
        <v>960</v>
      </c>
      <c r="C283" s="312" t="s">
        <v>266</v>
      </c>
      <c r="D283" s="6" t="s">
        <v>627</v>
      </c>
      <c r="E283" s="6" t="s">
        <v>1339</v>
      </c>
    </row>
    <row r="284" spans="1:5">
      <c r="A284" s="311">
        <v>1240</v>
      </c>
      <c r="B284" s="312" t="s">
        <v>961</v>
      </c>
      <c r="C284" s="312" t="s">
        <v>267</v>
      </c>
      <c r="D284" s="6" t="s">
        <v>627</v>
      </c>
      <c r="E284" s="6" t="s">
        <v>1339</v>
      </c>
    </row>
    <row r="285" spans="1:5">
      <c r="A285" s="311">
        <v>1241</v>
      </c>
      <c r="B285" s="312" t="s">
        <v>962</v>
      </c>
      <c r="C285" s="312" t="s">
        <v>268</v>
      </c>
      <c r="D285" s="6" t="s">
        <v>627</v>
      </c>
      <c r="E285" s="6" t="s">
        <v>1339</v>
      </c>
    </row>
    <row r="286" spans="1:5">
      <c r="A286" s="311">
        <v>1242</v>
      </c>
      <c r="B286" s="312" t="s">
        <v>963</v>
      </c>
      <c r="C286" s="312" t="s">
        <v>269</v>
      </c>
      <c r="D286" s="6" t="s">
        <v>627</v>
      </c>
      <c r="E286" s="6" t="s">
        <v>1339</v>
      </c>
    </row>
    <row r="287" spans="1:5">
      <c r="A287" s="311">
        <v>1243</v>
      </c>
      <c r="B287" s="312" t="s">
        <v>964</v>
      </c>
      <c r="C287" s="312" t="s">
        <v>270</v>
      </c>
      <c r="D287" s="6" t="s">
        <v>627</v>
      </c>
      <c r="E287" s="6" t="s">
        <v>1339</v>
      </c>
    </row>
    <row r="288" spans="1:5">
      <c r="A288" s="311">
        <v>1244</v>
      </c>
      <c r="B288" s="312" t="s">
        <v>965</v>
      </c>
      <c r="C288" s="312" t="s">
        <v>271</v>
      </c>
      <c r="D288" s="6" t="s">
        <v>627</v>
      </c>
      <c r="E288" s="6" t="s">
        <v>1339</v>
      </c>
    </row>
    <row r="289" spans="1:5">
      <c r="A289" s="311">
        <v>1245</v>
      </c>
      <c r="B289" s="312" t="s">
        <v>966</v>
      </c>
      <c r="C289" s="312" t="s">
        <v>272</v>
      </c>
      <c r="D289" s="6" t="s">
        <v>627</v>
      </c>
      <c r="E289" s="6" t="s">
        <v>1339</v>
      </c>
    </row>
    <row r="290" spans="1:5">
      <c r="A290" s="311">
        <v>1246</v>
      </c>
      <c r="B290" s="312" t="s">
        <v>967</v>
      </c>
      <c r="C290" s="312" t="s">
        <v>273</v>
      </c>
      <c r="D290" s="6" t="s">
        <v>627</v>
      </c>
      <c r="E290" s="6" t="s">
        <v>1339</v>
      </c>
    </row>
    <row r="291" spans="1:5">
      <c r="A291" s="311">
        <v>1247</v>
      </c>
      <c r="B291" s="312" t="s">
        <v>968</v>
      </c>
      <c r="C291" s="312" t="s">
        <v>274</v>
      </c>
      <c r="D291" s="6" t="s">
        <v>627</v>
      </c>
      <c r="E291" s="6" t="s">
        <v>1339</v>
      </c>
    </row>
    <row r="292" spans="1:5">
      <c r="A292" s="311">
        <v>1248</v>
      </c>
      <c r="B292" s="312" t="s">
        <v>969</v>
      </c>
      <c r="C292" s="312" t="s">
        <v>275</v>
      </c>
      <c r="D292" s="6" t="s">
        <v>627</v>
      </c>
      <c r="E292" s="6" t="s">
        <v>1339</v>
      </c>
    </row>
    <row r="293" spans="1:5">
      <c r="A293" s="311">
        <v>1249</v>
      </c>
      <c r="B293" s="312" t="s">
        <v>970</v>
      </c>
      <c r="C293" s="312" t="s">
        <v>276</v>
      </c>
      <c r="D293" s="6" t="s">
        <v>627</v>
      </c>
      <c r="E293" s="6" t="s">
        <v>1339</v>
      </c>
    </row>
    <row r="294" spans="1:5">
      <c r="A294" s="311">
        <v>1250</v>
      </c>
      <c r="B294" s="312" t="s">
        <v>971</v>
      </c>
      <c r="C294" s="312" t="s">
        <v>277</v>
      </c>
      <c r="D294" s="6" t="s">
        <v>627</v>
      </c>
      <c r="E294" s="6" t="s">
        <v>1339</v>
      </c>
    </row>
    <row r="295" spans="1:5">
      <c r="A295" s="311">
        <v>1251</v>
      </c>
      <c r="B295" s="312" t="s">
        <v>972</v>
      </c>
      <c r="C295" s="312" t="s">
        <v>278</v>
      </c>
      <c r="D295" s="6" t="s">
        <v>627</v>
      </c>
      <c r="E295" s="6" t="s">
        <v>1339</v>
      </c>
    </row>
    <row r="296" spans="1:5">
      <c r="A296" s="311">
        <v>1252</v>
      </c>
      <c r="B296" s="312" t="s">
        <v>973</v>
      </c>
      <c r="C296" s="312" t="s">
        <v>279</v>
      </c>
      <c r="D296" s="6" t="s">
        <v>627</v>
      </c>
      <c r="E296" s="6" t="s">
        <v>1339</v>
      </c>
    </row>
    <row r="297" spans="1:5">
      <c r="A297" s="311">
        <v>1253</v>
      </c>
      <c r="B297" s="312" t="s">
        <v>974</v>
      </c>
      <c r="C297" s="312" t="s">
        <v>280</v>
      </c>
      <c r="D297" s="6" t="s">
        <v>627</v>
      </c>
      <c r="E297" s="6" t="s">
        <v>1339</v>
      </c>
    </row>
    <row r="298" spans="1:5">
      <c r="A298" s="311">
        <v>1254</v>
      </c>
      <c r="B298" s="312" t="s">
        <v>975</v>
      </c>
      <c r="C298" s="312" t="s">
        <v>281</v>
      </c>
      <c r="D298" s="6" t="s">
        <v>627</v>
      </c>
      <c r="E298" s="6" t="s">
        <v>1339</v>
      </c>
    </row>
    <row r="299" spans="1:5">
      <c r="A299" s="311">
        <v>1255</v>
      </c>
      <c r="B299" s="312" t="s">
        <v>976</v>
      </c>
      <c r="C299" s="312" t="s">
        <v>282</v>
      </c>
      <c r="D299" s="6" t="s">
        <v>627</v>
      </c>
      <c r="E299" s="6" t="s">
        <v>1339</v>
      </c>
    </row>
    <row r="300" spans="1:5">
      <c r="A300" s="311">
        <v>1256</v>
      </c>
      <c r="B300" s="312" t="s">
        <v>977</v>
      </c>
      <c r="C300" s="312" t="s">
        <v>283</v>
      </c>
      <c r="D300" s="6" t="s">
        <v>627</v>
      </c>
      <c r="E300" s="6" t="s">
        <v>1339</v>
      </c>
    </row>
    <row r="301" spans="1:5">
      <c r="A301" s="311">
        <v>1257</v>
      </c>
      <c r="B301" s="312" t="s">
        <v>978</v>
      </c>
      <c r="C301" s="312" t="s">
        <v>284</v>
      </c>
      <c r="D301" s="6" t="s">
        <v>627</v>
      </c>
      <c r="E301" s="6" t="s">
        <v>1339</v>
      </c>
    </row>
    <row r="302" spans="1:5">
      <c r="A302" s="311">
        <v>1258</v>
      </c>
      <c r="B302" s="312" t="s">
        <v>979</v>
      </c>
      <c r="C302" s="312" t="s">
        <v>285</v>
      </c>
      <c r="D302" s="6" t="s">
        <v>627</v>
      </c>
      <c r="E302" s="6" t="s">
        <v>1339</v>
      </c>
    </row>
    <row r="303" spans="1:5">
      <c r="A303" s="311">
        <v>1259</v>
      </c>
      <c r="B303" s="312" t="s">
        <v>980</v>
      </c>
      <c r="C303" s="312" t="s">
        <v>286</v>
      </c>
      <c r="D303" s="6" t="s">
        <v>627</v>
      </c>
      <c r="E303" s="6" t="s">
        <v>1339</v>
      </c>
    </row>
    <row r="304" spans="1:5">
      <c r="A304" s="311">
        <v>1260</v>
      </c>
      <c r="B304" s="312" t="s">
        <v>981</v>
      </c>
      <c r="C304" s="312" t="s">
        <v>287</v>
      </c>
      <c r="D304" s="6" t="s">
        <v>627</v>
      </c>
      <c r="E304" s="6" t="s">
        <v>1339</v>
      </c>
    </row>
    <row r="305" spans="1:5">
      <c r="A305" s="311">
        <v>1261</v>
      </c>
      <c r="B305" s="312" t="s">
        <v>982</v>
      </c>
      <c r="C305" s="312" t="s">
        <v>288</v>
      </c>
      <c r="D305" s="6" t="s">
        <v>627</v>
      </c>
      <c r="E305" s="6" t="s">
        <v>1339</v>
      </c>
    </row>
    <row r="306" spans="1:5">
      <c r="A306" s="311">
        <v>1262</v>
      </c>
      <c r="B306" s="312" t="s">
        <v>983</v>
      </c>
      <c r="C306" s="312" t="s">
        <v>289</v>
      </c>
      <c r="D306" s="6" t="s">
        <v>627</v>
      </c>
      <c r="E306" s="6" t="s">
        <v>1339</v>
      </c>
    </row>
    <row r="307" spans="1:5">
      <c r="A307" s="311">
        <v>1263</v>
      </c>
      <c r="B307" s="312" t="s">
        <v>984</v>
      </c>
      <c r="C307" s="312" t="s">
        <v>290</v>
      </c>
      <c r="D307" s="6" t="s">
        <v>627</v>
      </c>
      <c r="E307" s="6" t="s">
        <v>1339</v>
      </c>
    </row>
    <row r="308" spans="1:5">
      <c r="A308" s="311">
        <v>1264</v>
      </c>
      <c r="B308" s="312" t="s">
        <v>985</v>
      </c>
      <c r="C308" s="312" t="s">
        <v>291</v>
      </c>
      <c r="D308" s="6" t="s">
        <v>627</v>
      </c>
      <c r="E308" s="6" t="s">
        <v>1339</v>
      </c>
    </row>
    <row r="309" spans="1:5">
      <c r="A309" s="311">
        <v>1265</v>
      </c>
      <c r="B309" s="312" t="s">
        <v>986</v>
      </c>
      <c r="C309" s="312" t="s">
        <v>292</v>
      </c>
      <c r="D309" s="6" t="s">
        <v>627</v>
      </c>
      <c r="E309" s="6" t="s">
        <v>1339</v>
      </c>
    </row>
    <row r="310" spans="1:5">
      <c r="A310" s="311">
        <v>1266</v>
      </c>
      <c r="B310" s="312" t="s">
        <v>987</v>
      </c>
      <c r="C310" s="312" t="s">
        <v>293</v>
      </c>
      <c r="D310" s="6" t="s">
        <v>627</v>
      </c>
      <c r="E310" s="6" t="s">
        <v>1339</v>
      </c>
    </row>
    <row r="311" spans="1:5">
      <c r="A311" s="311">
        <v>1267</v>
      </c>
      <c r="B311" s="312" t="s">
        <v>988</v>
      </c>
      <c r="C311" s="312" t="s">
        <v>294</v>
      </c>
      <c r="D311" s="6" t="s">
        <v>627</v>
      </c>
      <c r="E311" s="6" t="s">
        <v>1339</v>
      </c>
    </row>
    <row r="312" spans="1:5">
      <c r="A312" s="311">
        <v>1268</v>
      </c>
      <c r="B312" s="312" t="s">
        <v>989</v>
      </c>
      <c r="C312" s="312" t="s">
        <v>295</v>
      </c>
      <c r="D312" s="6" t="s">
        <v>627</v>
      </c>
      <c r="E312" s="6" t="s">
        <v>1339</v>
      </c>
    </row>
    <row r="313" spans="1:5">
      <c r="A313" s="311">
        <v>1269</v>
      </c>
      <c r="B313" s="312" t="s">
        <v>990</v>
      </c>
      <c r="C313" s="312" t="s">
        <v>296</v>
      </c>
      <c r="D313" s="6" t="s">
        <v>627</v>
      </c>
      <c r="E313" s="6" t="s">
        <v>1339</v>
      </c>
    </row>
    <row r="314" spans="1:5">
      <c r="A314" s="311">
        <v>1270</v>
      </c>
      <c r="B314" s="312" t="s">
        <v>991</v>
      </c>
      <c r="C314" s="312" t="s">
        <v>297</v>
      </c>
      <c r="D314" s="6" t="s">
        <v>627</v>
      </c>
      <c r="E314" s="6" t="s">
        <v>1339</v>
      </c>
    </row>
    <row r="315" spans="1:5">
      <c r="A315" s="311">
        <v>1271</v>
      </c>
      <c r="B315" s="312" t="s">
        <v>992</v>
      </c>
      <c r="C315" s="312" t="s">
        <v>298</v>
      </c>
      <c r="D315" s="6" t="s">
        <v>627</v>
      </c>
      <c r="E315" s="6" t="s">
        <v>1339</v>
      </c>
    </row>
    <row r="316" spans="1:5">
      <c r="A316" s="311">
        <v>1272</v>
      </c>
      <c r="B316" s="312" t="s">
        <v>993</v>
      </c>
      <c r="C316" s="312" t="s">
        <v>299</v>
      </c>
      <c r="D316" s="6" t="s">
        <v>627</v>
      </c>
      <c r="E316" s="6" t="s">
        <v>1339</v>
      </c>
    </row>
    <row r="317" spans="1:5">
      <c r="A317" s="311">
        <v>1273</v>
      </c>
      <c r="B317" s="312" t="s">
        <v>994</v>
      </c>
      <c r="C317" s="312" t="s">
        <v>300</v>
      </c>
      <c r="D317" s="6" t="s">
        <v>627</v>
      </c>
      <c r="E317" s="6" t="s">
        <v>1339</v>
      </c>
    </row>
    <row r="318" spans="1:5">
      <c r="A318" s="311">
        <v>1274</v>
      </c>
      <c r="B318" s="312" t="s">
        <v>995</v>
      </c>
      <c r="C318" s="312" t="s">
        <v>301</v>
      </c>
      <c r="D318" s="6" t="s">
        <v>627</v>
      </c>
      <c r="E318" s="6" t="s">
        <v>1339</v>
      </c>
    </row>
    <row r="319" spans="1:5">
      <c r="A319" s="311">
        <v>1275</v>
      </c>
      <c r="B319" s="312" t="s">
        <v>996</v>
      </c>
      <c r="C319" s="312" t="s">
        <v>302</v>
      </c>
      <c r="D319" s="6" t="s">
        <v>627</v>
      </c>
      <c r="E319" s="6" t="s">
        <v>1339</v>
      </c>
    </row>
    <row r="320" spans="1:5">
      <c r="A320" s="311">
        <v>1276</v>
      </c>
      <c r="B320" s="312" t="s">
        <v>997</v>
      </c>
      <c r="C320" s="312" t="s">
        <v>303</v>
      </c>
      <c r="D320" s="6" t="s">
        <v>627</v>
      </c>
      <c r="E320" s="6" t="s">
        <v>1339</v>
      </c>
    </row>
    <row r="321" spans="1:5">
      <c r="A321" s="311">
        <v>1277</v>
      </c>
      <c r="B321" s="312" t="s">
        <v>998</v>
      </c>
      <c r="C321" s="312" t="s">
        <v>304</v>
      </c>
      <c r="D321" s="6" t="s">
        <v>627</v>
      </c>
      <c r="E321" s="6" t="s">
        <v>1339</v>
      </c>
    </row>
    <row r="322" spans="1:5">
      <c r="A322" s="311">
        <v>1278</v>
      </c>
      <c r="B322" s="312" t="s">
        <v>999</v>
      </c>
      <c r="C322" s="312" t="s">
        <v>305</v>
      </c>
      <c r="D322" s="6" t="s">
        <v>627</v>
      </c>
      <c r="E322" s="6" t="s">
        <v>1339</v>
      </c>
    </row>
    <row r="323" spans="1:5">
      <c r="A323" s="311">
        <v>1279</v>
      </c>
      <c r="B323" s="312" t="s">
        <v>1000</v>
      </c>
      <c r="C323" s="312" t="s">
        <v>306</v>
      </c>
      <c r="D323" s="6" t="s">
        <v>627</v>
      </c>
      <c r="E323" s="6" t="s">
        <v>1339</v>
      </c>
    </row>
    <row r="324" spans="1:5">
      <c r="A324" s="311">
        <v>1280</v>
      </c>
      <c r="B324" s="312" t="s">
        <v>1001</v>
      </c>
      <c r="C324" s="312" t="s">
        <v>307</v>
      </c>
      <c r="D324" s="6" t="s">
        <v>627</v>
      </c>
      <c r="E324" s="6" t="s">
        <v>1339</v>
      </c>
    </row>
    <row r="325" spans="1:5">
      <c r="A325" s="311">
        <v>1281</v>
      </c>
      <c r="B325" s="312" t="s">
        <v>1002</v>
      </c>
      <c r="C325" s="312" t="s">
        <v>308</v>
      </c>
      <c r="D325" s="6" t="s">
        <v>627</v>
      </c>
      <c r="E325" s="6" t="s">
        <v>1339</v>
      </c>
    </row>
    <row r="326" spans="1:5">
      <c r="A326" s="311">
        <v>1282</v>
      </c>
      <c r="B326" s="312" t="s">
        <v>1003</v>
      </c>
      <c r="C326" s="312" t="s">
        <v>309</v>
      </c>
      <c r="D326" s="6" t="s">
        <v>627</v>
      </c>
      <c r="E326" s="6" t="s">
        <v>1339</v>
      </c>
    </row>
    <row r="327" spans="1:5">
      <c r="A327" s="311">
        <v>1283</v>
      </c>
      <c r="B327" s="312" t="s">
        <v>1004</v>
      </c>
      <c r="C327" s="312" t="s">
        <v>310</v>
      </c>
      <c r="D327" s="6" t="s">
        <v>627</v>
      </c>
      <c r="E327" s="6" t="s">
        <v>1339</v>
      </c>
    </row>
    <row r="328" spans="1:5">
      <c r="A328" s="311">
        <v>1284</v>
      </c>
      <c r="B328" s="312" t="s">
        <v>1005</v>
      </c>
      <c r="C328" s="312" t="s">
        <v>311</v>
      </c>
      <c r="D328" s="6" t="s">
        <v>627</v>
      </c>
      <c r="E328" s="6" t="s">
        <v>1339</v>
      </c>
    </row>
    <row r="329" spans="1:5">
      <c r="A329" s="311">
        <v>1285</v>
      </c>
      <c r="B329" s="312" t="s">
        <v>1006</v>
      </c>
      <c r="C329" s="312" t="s">
        <v>312</v>
      </c>
      <c r="D329" s="6" t="s">
        <v>627</v>
      </c>
      <c r="E329" s="6" t="s">
        <v>1339</v>
      </c>
    </row>
    <row r="330" spans="1:5">
      <c r="A330" s="311">
        <v>1286</v>
      </c>
      <c r="B330" s="312" t="s">
        <v>1007</v>
      </c>
      <c r="C330" s="312" t="s">
        <v>313</v>
      </c>
      <c r="D330" s="6" t="s">
        <v>627</v>
      </c>
      <c r="E330" s="6" t="s">
        <v>1339</v>
      </c>
    </row>
    <row r="331" spans="1:5">
      <c r="A331" s="311">
        <v>1287</v>
      </c>
      <c r="B331" s="312" t="s">
        <v>1008</v>
      </c>
      <c r="C331" s="312" t="s">
        <v>314</v>
      </c>
      <c r="D331" s="6" t="s">
        <v>627</v>
      </c>
      <c r="E331" s="6" t="s">
        <v>1339</v>
      </c>
    </row>
    <row r="332" spans="1:5">
      <c r="A332" s="311">
        <v>1301</v>
      </c>
      <c r="B332" s="312" t="s">
        <v>1009</v>
      </c>
      <c r="C332" s="312" t="s">
        <v>315</v>
      </c>
      <c r="D332" s="6" t="s">
        <v>627</v>
      </c>
      <c r="E332" s="6" t="s">
        <v>1339</v>
      </c>
    </row>
    <row r="333" spans="1:5">
      <c r="A333" s="311">
        <v>1302</v>
      </c>
      <c r="B333" s="312" t="s">
        <v>1010</v>
      </c>
      <c r="C333" s="312" t="s">
        <v>316</v>
      </c>
      <c r="D333" s="6" t="s">
        <v>627</v>
      </c>
      <c r="E333" s="6" t="s">
        <v>1339</v>
      </c>
    </row>
    <row r="334" spans="1:5">
      <c r="A334" s="311">
        <v>1303</v>
      </c>
      <c r="B334" s="312" t="s">
        <v>1011</v>
      </c>
      <c r="C334" s="312" t="s">
        <v>317</v>
      </c>
      <c r="D334" s="6" t="s">
        <v>627</v>
      </c>
      <c r="E334" s="6" t="s">
        <v>1339</v>
      </c>
    </row>
    <row r="335" spans="1:5">
      <c r="A335" s="311">
        <v>1304</v>
      </c>
      <c r="B335" s="312" t="s">
        <v>1012</v>
      </c>
      <c r="C335" s="312" t="s">
        <v>318</v>
      </c>
      <c r="D335" s="6" t="s">
        <v>627</v>
      </c>
      <c r="E335" s="6" t="s">
        <v>1339</v>
      </c>
    </row>
    <row r="336" spans="1:5">
      <c r="A336" s="311">
        <v>1305</v>
      </c>
      <c r="B336" s="312" t="s">
        <v>1013</v>
      </c>
      <c r="C336" s="312" t="s">
        <v>319</v>
      </c>
      <c r="D336" s="6" t="s">
        <v>627</v>
      </c>
      <c r="E336" s="6" t="s">
        <v>1339</v>
      </c>
    </row>
    <row r="337" spans="1:5">
      <c r="A337" s="311">
        <v>1306</v>
      </c>
      <c r="B337" s="312" t="s">
        <v>1014</v>
      </c>
      <c r="C337" s="312" t="s">
        <v>320</v>
      </c>
      <c r="D337" s="6" t="s">
        <v>627</v>
      </c>
      <c r="E337" s="6" t="s">
        <v>1339</v>
      </c>
    </row>
    <row r="338" spans="1:5">
      <c r="A338" s="311">
        <v>1307</v>
      </c>
      <c r="B338" s="312" t="s">
        <v>1015</v>
      </c>
      <c r="C338" s="312" t="s">
        <v>321</v>
      </c>
      <c r="D338" s="6" t="s">
        <v>627</v>
      </c>
      <c r="E338" s="6" t="s">
        <v>1339</v>
      </c>
    </row>
    <row r="339" spans="1:5">
      <c r="A339" s="311">
        <v>1308</v>
      </c>
      <c r="B339" s="312" t="s">
        <v>1016</v>
      </c>
      <c r="C339" s="312" t="s">
        <v>322</v>
      </c>
      <c r="D339" s="6" t="s">
        <v>627</v>
      </c>
      <c r="E339" s="6" t="s">
        <v>1339</v>
      </c>
    </row>
    <row r="340" spans="1:5">
      <c r="A340" s="311">
        <v>1309</v>
      </c>
      <c r="B340" s="312" t="s">
        <v>1017</v>
      </c>
      <c r="C340" s="312" t="s">
        <v>323</v>
      </c>
      <c r="D340" s="6" t="s">
        <v>627</v>
      </c>
      <c r="E340" s="6" t="s">
        <v>1339</v>
      </c>
    </row>
    <row r="341" spans="1:5">
      <c r="A341" s="311">
        <v>1310</v>
      </c>
      <c r="B341" s="312" t="s">
        <v>1018</v>
      </c>
      <c r="C341" s="312" t="s">
        <v>324</v>
      </c>
      <c r="D341" s="6" t="s">
        <v>627</v>
      </c>
      <c r="E341" s="6" t="s">
        <v>1339</v>
      </c>
    </row>
    <row r="342" spans="1:5">
      <c r="A342" s="311">
        <v>1311</v>
      </c>
      <c r="B342" s="312" t="s">
        <v>1019</v>
      </c>
      <c r="C342" s="312" t="s">
        <v>325</v>
      </c>
      <c r="D342" s="6" t="s">
        <v>627</v>
      </c>
      <c r="E342" s="6" t="s">
        <v>1339</v>
      </c>
    </row>
    <row r="343" spans="1:5">
      <c r="A343" s="311">
        <v>1312</v>
      </c>
      <c r="B343" s="312" t="s">
        <v>1020</v>
      </c>
      <c r="C343" s="312" t="s">
        <v>326</v>
      </c>
      <c r="D343" s="6" t="s">
        <v>627</v>
      </c>
      <c r="E343" s="6" t="s">
        <v>1339</v>
      </c>
    </row>
    <row r="344" spans="1:5">
      <c r="A344" s="311">
        <v>1313</v>
      </c>
      <c r="B344" s="312" t="s">
        <v>1021</v>
      </c>
      <c r="C344" s="312" t="s">
        <v>327</v>
      </c>
      <c r="D344" s="6" t="s">
        <v>627</v>
      </c>
      <c r="E344" s="6" t="s">
        <v>1339</v>
      </c>
    </row>
    <row r="345" spans="1:5">
      <c r="A345" s="311">
        <v>1314</v>
      </c>
      <c r="B345" s="312" t="s">
        <v>1022</v>
      </c>
      <c r="C345" s="312" t="s">
        <v>328</v>
      </c>
      <c r="D345" s="6" t="s">
        <v>627</v>
      </c>
      <c r="E345" s="6" t="s">
        <v>1339</v>
      </c>
    </row>
    <row r="346" spans="1:5">
      <c r="A346" s="311">
        <v>1315</v>
      </c>
      <c r="B346" s="312" t="s">
        <v>1023</v>
      </c>
      <c r="C346" s="312" t="s">
        <v>329</v>
      </c>
      <c r="D346" s="6" t="s">
        <v>627</v>
      </c>
      <c r="E346" s="6" t="s">
        <v>1339</v>
      </c>
    </row>
    <row r="347" spans="1:5">
      <c r="A347" s="311">
        <v>1316</v>
      </c>
      <c r="B347" s="312" t="s">
        <v>1024</v>
      </c>
      <c r="C347" s="312" t="s">
        <v>330</v>
      </c>
      <c r="D347" s="6" t="s">
        <v>627</v>
      </c>
      <c r="E347" s="6" t="s">
        <v>1339</v>
      </c>
    </row>
    <row r="348" spans="1:5">
      <c r="A348" s="311">
        <v>1317</v>
      </c>
      <c r="B348" s="312" t="s">
        <v>1025</v>
      </c>
      <c r="C348" s="312" t="s">
        <v>331</v>
      </c>
      <c r="D348" s="6" t="s">
        <v>627</v>
      </c>
      <c r="E348" s="6" t="s">
        <v>1339</v>
      </c>
    </row>
    <row r="349" spans="1:5">
      <c r="A349" s="311">
        <v>1318</v>
      </c>
      <c r="B349" s="312" t="s">
        <v>1026</v>
      </c>
      <c r="C349" s="312" t="s">
        <v>332</v>
      </c>
      <c r="D349" s="6" t="s">
        <v>627</v>
      </c>
      <c r="E349" s="6" t="s">
        <v>1339</v>
      </c>
    </row>
    <row r="350" spans="1:5">
      <c r="A350" s="311">
        <v>1319</v>
      </c>
      <c r="B350" s="312" t="s">
        <v>1027</v>
      </c>
      <c r="C350" s="312" t="s">
        <v>333</v>
      </c>
      <c r="D350" s="6" t="s">
        <v>627</v>
      </c>
      <c r="E350" s="6" t="s">
        <v>1339</v>
      </c>
    </row>
    <row r="351" spans="1:5">
      <c r="A351" s="311">
        <v>1320</v>
      </c>
      <c r="B351" s="312" t="s">
        <v>1028</v>
      </c>
      <c r="C351" s="312" t="s">
        <v>334</v>
      </c>
      <c r="D351" s="6" t="s">
        <v>627</v>
      </c>
      <c r="E351" s="6" t="s">
        <v>1339</v>
      </c>
    </row>
    <row r="352" spans="1:5">
      <c r="A352" s="311">
        <v>1321</v>
      </c>
      <c r="B352" s="312" t="s">
        <v>1029</v>
      </c>
      <c r="C352" s="312" t="s">
        <v>335</v>
      </c>
      <c r="D352" s="6" t="s">
        <v>627</v>
      </c>
      <c r="E352" s="6" t="s">
        <v>1339</v>
      </c>
    </row>
    <row r="353" spans="1:5">
      <c r="A353" s="311">
        <v>1322</v>
      </c>
      <c r="B353" s="312" t="s">
        <v>1030</v>
      </c>
      <c r="C353" s="312" t="s">
        <v>336</v>
      </c>
      <c r="D353" s="6" t="s">
        <v>627</v>
      </c>
      <c r="E353" s="6" t="s">
        <v>1339</v>
      </c>
    </row>
    <row r="354" spans="1:5">
      <c r="A354" s="311">
        <v>1323</v>
      </c>
      <c r="B354" s="312" t="s">
        <v>1031</v>
      </c>
      <c r="C354" s="312" t="s">
        <v>337</v>
      </c>
      <c r="D354" s="6" t="s">
        <v>627</v>
      </c>
      <c r="E354" s="6" t="s">
        <v>1339</v>
      </c>
    </row>
    <row r="355" spans="1:5">
      <c r="A355" s="311">
        <v>1324</v>
      </c>
      <c r="B355" s="312" t="s">
        <v>1032</v>
      </c>
      <c r="C355" s="312" t="s">
        <v>338</v>
      </c>
      <c r="D355" s="6" t="s">
        <v>627</v>
      </c>
      <c r="E355" s="6" t="s">
        <v>1339</v>
      </c>
    </row>
    <row r="356" spans="1:5">
      <c r="A356" s="311">
        <v>1325</v>
      </c>
      <c r="B356" s="312" t="s">
        <v>1033</v>
      </c>
      <c r="C356" s="312" t="s">
        <v>339</v>
      </c>
      <c r="D356" s="6" t="s">
        <v>627</v>
      </c>
      <c r="E356" s="6" t="s">
        <v>1339</v>
      </c>
    </row>
    <row r="357" spans="1:5">
      <c r="A357" s="311">
        <v>1326</v>
      </c>
      <c r="B357" s="312" t="s">
        <v>1034</v>
      </c>
      <c r="C357" s="312" t="s">
        <v>340</v>
      </c>
      <c r="D357" s="6" t="s">
        <v>627</v>
      </c>
      <c r="E357" s="6" t="s">
        <v>1339</v>
      </c>
    </row>
    <row r="358" spans="1:5">
      <c r="A358" s="311">
        <v>1327</v>
      </c>
      <c r="B358" s="312" t="s">
        <v>1035</v>
      </c>
      <c r="C358" s="312" t="s">
        <v>341</v>
      </c>
      <c r="D358" s="6" t="s">
        <v>627</v>
      </c>
      <c r="E358" s="6" t="s">
        <v>1339</v>
      </c>
    </row>
    <row r="359" spans="1:5">
      <c r="A359" s="311">
        <v>1328</v>
      </c>
      <c r="B359" s="312" t="s">
        <v>1036</v>
      </c>
      <c r="C359" s="312" t="s">
        <v>342</v>
      </c>
      <c r="D359" s="6" t="s">
        <v>627</v>
      </c>
      <c r="E359" s="6" t="s">
        <v>1339</v>
      </c>
    </row>
    <row r="360" spans="1:5">
      <c r="A360" s="311">
        <v>1329</v>
      </c>
      <c r="B360" s="312" t="s">
        <v>1037</v>
      </c>
      <c r="C360" s="312" t="s">
        <v>343</v>
      </c>
      <c r="D360" s="6" t="s">
        <v>627</v>
      </c>
      <c r="E360" s="6" t="s">
        <v>1339</v>
      </c>
    </row>
    <row r="361" spans="1:5">
      <c r="A361" s="311">
        <v>1330</v>
      </c>
      <c r="B361" s="312" t="s">
        <v>1038</v>
      </c>
      <c r="C361" s="312" t="s">
        <v>344</v>
      </c>
      <c r="D361" s="6" t="s">
        <v>627</v>
      </c>
      <c r="E361" s="6" t="s">
        <v>1339</v>
      </c>
    </row>
    <row r="362" spans="1:5">
      <c r="A362" s="311">
        <v>1331</v>
      </c>
      <c r="B362" s="312" t="s">
        <v>1039</v>
      </c>
      <c r="C362" s="312" t="s">
        <v>345</v>
      </c>
      <c r="D362" s="6" t="s">
        <v>627</v>
      </c>
      <c r="E362" s="6" t="s">
        <v>1339</v>
      </c>
    </row>
    <row r="363" spans="1:5">
      <c r="A363" s="311">
        <v>1332</v>
      </c>
      <c r="B363" s="312" t="s">
        <v>1040</v>
      </c>
      <c r="C363" s="312" t="s">
        <v>346</v>
      </c>
      <c r="D363" s="6" t="s">
        <v>627</v>
      </c>
      <c r="E363" s="6" t="s">
        <v>1339</v>
      </c>
    </row>
    <row r="364" spans="1:5">
      <c r="A364" s="311">
        <v>1333</v>
      </c>
      <c r="B364" s="312" t="s">
        <v>1041</v>
      </c>
      <c r="C364" s="312" t="s">
        <v>347</v>
      </c>
      <c r="D364" s="6" t="s">
        <v>627</v>
      </c>
      <c r="E364" s="6" t="s">
        <v>1339</v>
      </c>
    </row>
    <row r="365" spans="1:5">
      <c r="A365" s="311">
        <v>1334</v>
      </c>
      <c r="B365" s="312" t="s">
        <v>1042</v>
      </c>
      <c r="C365" s="312" t="s">
        <v>348</v>
      </c>
      <c r="D365" s="6" t="s">
        <v>627</v>
      </c>
      <c r="E365" s="6" t="s">
        <v>1339</v>
      </c>
    </row>
    <row r="366" spans="1:5">
      <c r="A366" s="311">
        <v>1335</v>
      </c>
      <c r="B366" s="312" t="s">
        <v>1043</v>
      </c>
      <c r="C366" s="312" t="s">
        <v>349</v>
      </c>
      <c r="D366" s="6" t="s">
        <v>627</v>
      </c>
      <c r="E366" s="6" t="s">
        <v>1339</v>
      </c>
    </row>
    <row r="367" spans="1:5">
      <c r="A367" s="311">
        <v>1336</v>
      </c>
      <c r="B367" s="312" t="s">
        <v>1044</v>
      </c>
      <c r="C367" s="312" t="s">
        <v>350</v>
      </c>
      <c r="D367" s="6" t="s">
        <v>627</v>
      </c>
      <c r="E367" s="6" t="s">
        <v>1339</v>
      </c>
    </row>
    <row r="368" spans="1:5">
      <c r="A368" s="311">
        <v>1337</v>
      </c>
      <c r="B368" s="312" t="s">
        <v>1045</v>
      </c>
      <c r="C368" s="312" t="s">
        <v>351</v>
      </c>
      <c r="D368" s="6" t="s">
        <v>627</v>
      </c>
      <c r="E368" s="6" t="s">
        <v>1339</v>
      </c>
    </row>
    <row r="369" spans="1:5">
      <c r="A369" s="311">
        <v>1338</v>
      </c>
      <c r="B369" s="312" t="s">
        <v>1046</v>
      </c>
      <c r="C369" s="312" t="s">
        <v>352</v>
      </c>
      <c r="D369" s="6" t="s">
        <v>627</v>
      </c>
      <c r="E369" s="6" t="s">
        <v>1339</v>
      </c>
    </row>
    <row r="370" spans="1:5">
      <c r="A370" s="311">
        <v>1339</v>
      </c>
      <c r="B370" s="312" t="s">
        <v>1047</v>
      </c>
      <c r="C370" s="312" t="s">
        <v>353</v>
      </c>
      <c r="D370" s="6" t="s">
        <v>627</v>
      </c>
      <c r="E370" s="6" t="s">
        <v>1339</v>
      </c>
    </row>
    <row r="371" spans="1:5">
      <c r="A371" s="311">
        <v>1340</v>
      </c>
      <c r="B371" s="312" t="s">
        <v>1048</v>
      </c>
      <c r="C371" s="312" t="s">
        <v>354</v>
      </c>
      <c r="D371" s="6" t="s">
        <v>627</v>
      </c>
      <c r="E371" s="6" t="s">
        <v>1339</v>
      </c>
    </row>
    <row r="372" spans="1:5">
      <c r="A372" s="311">
        <v>1341</v>
      </c>
      <c r="B372" s="312" t="s">
        <v>1049</v>
      </c>
      <c r="C372" s="312" t="s">
        <v>355</v>
      </c>
      <c r="D372" s="6" t="s">
        <v>627</v>
      </c>
      <c r="E372" s="6" t="s">
        <v>1339</v>
      </c>
    </row>
    <row r="373" spans="1:5">
      <c r="A373" s="311">
        <v>1342</v>
      </c>
      <c r="B373" s="312" t="s">
        <v>1050</v>
      </c>
      <c r="C373" s="312" t="s">
        <v>356</v>
      </c>
      <c r="D373" s="6" t="s">
        <v>627</v>
      </c>
      <c r="E373" s="6" t="s">
        <v>1339</v>
      </c>
    </row>
    <row r="374" spans="1:5">
      <c r="A374" s="311">
        <v>1343</v>
      </c>
      <c r="B374" s="312" t="s">
        <v>1051</v>
      </c>
      <c r="C374" s="312" t="s">
        <v>357</v>
      </c>
      <c r="D374" s="6" t="s">
        <v>627</v>
      </c>
      <c r="E374" s="6" t="s">
        <v>1339</v>
      </c>
    </row>
    <row r="375" spans="1:5">
      <c r="A375" s="311">
        <v>1344</v>
      </c>
      <c r="B375" s="312" t="s">
        <v>1052</v>
      </c>
      <c r="C375" s="312" t="s">
        <v>358</v>
      </c>
      <c r="D375" s="6" t="s">
        <v>627</v>
      </c>
      <c r="E375" s="6" t="s">
        <v>1339</v>
      </c>
    </row>
    <row r="376" spans="1:5">
      <c r="A376" s="311">
        <v>1345</v>
      </c>
      <c r="B376" s="312" t="s">
        <v>1053</v>
      </c>
      <c r="C376" s="312" t="s">
        <v>359</v>
      </c>
      <c r="D376" s="6" t="s">
        <v>627</v>
      </c>
      <c r="E376" s="6" t="s">
        <v>1339</v>
      </c>
    </row>
    <row r="377" spans="1:5">
      <c r="A377" s="311">
        <v>1346</v>
      </c>
      <c r="B377" s="312" t="s">
        <v>1054</v>
      </c>
      <c r="C377" s="312" t="s">
        <v>360</v>
      </c>
      <c r="D377" s="6" t="s">
        <v>627</v>
      </c>
      <c r="E377" s="6" t="s">
        <v>1339</v>
      </c>
    </row>
    <row r="378" spans="1:5">
      <c r="A378" s="311">
        <v>1347</v>
      </c>
      <c r="B378" s="312" t="s">
        <v>1055</v>
      </c>
      <c r="C378" s="312" t="s">
        <v>361</v>
      </c>
      <c r="D378" s="6" t="s">
        <v>627</v>
      </c>
      <c r="E378" s="6" t="s">
        <v>1339</v>
      </c>
    </row>
    <row r="379" spans="1:5">
      <c r="A379" s="311">
        <v>1401</v>
      </c>
      <c r="B379" s="312" t="s">
        <v>1056</v>
      </c>
      <c r="C379" s="312" t="s">
        <v>362</v>
      </c>
      <c r="D379" s="6" t="s">
        <v>627</v>
      </c>
      <c r="E379" s="6" t="s">
        <v>1339</v>
      </c>
    </row>
    <row r="380" spans="1:5">
      <c r="A380" s="311">
        <v>1402</v>
      </c>
      <c r="B380" s="312" t="s">
        <v>1057</v>
      </c>
      <c r="C380" s="312" t="s">
        <v>363</v>
      </c>
      <c r="D380" s="6" t="s">
        <v>627</v>
      </c>
      <c r="E380" s="6" t="s">
        <v>1339</v>
      </c>
    </row>
    <row r="381" spans="1:5">
      <c r="A381" s="311">
        <v>1403</v>
      </c>
      <c r="B381" s="312" t="s">
        <v>1058</v>
      </c>
      <c r="C381" s="312" t="s">
        <v>1387</v>
      </c>
      <c r="D381" s="6" t="s">
        <v>627</v>
      </c>
      <c r="E381" s="6" t="s">
        <v>1339</v>
      </c>
    </row>
    <row r="382" spans="1:5">
      <c r="A382" s="311">
        <v>1404</v>
      </c>
      <c r="B382" s="312" t="s">
        <v>1059</v>
      </c>
      <c r="C382" s="312" t="s">
        <v>364</v>
      </c>
      <c r="D382" s="6" t="s">
        <v>627</v>
      </c>
      <c r="E382" s="6" t="s">
        <v>1339</v>
      </c>
    </row>
    <row r="383" spans="1:5">
      <c r="A383" s="311">
        <v>1405</v>
      </c>
      <c r="B383" s="312" t="s">
        <v>1060</v>
      </c>
      <c r="C383" s="312" t="s">
        <v>365</v>
      </c>
      <c r="D383" s="6" t="s">
        <v>627</v>
      </c>
      <c r="E383" s="6" t="s">
        <v>1339</v>
      </c>
    </row>
    <row r="384" spans="1:5">
      <c r="A384" s="311">
        <v>1406</v>
      </c>
      <c r="B384" s="312" t="s">
        <v>1061</v>
      </c>
      <c r="C384" s="312" t="s">
        <v>366</v>
      </c>
      <c r="D384" s="6" t="s">
        <v>627</v>
      </c>
      <c r="E384" s="6" t="s">
        <v>1339</v>
      </c>
    </row>
    <row r="385" spans="1:5">
      <c r="A385" s="311">
        <v>1407</v>
      </c>
      <c r="B385" s="312" t="s">
        <v>1062</v>
      </c>
      <c r="C385" s="312" t="s">
        <v>367</v>
      </c>
      <c r="D385" s="6" t="s">
        <v>627</v>
      </c>
      <c r="E385" s="6" t="s">
        <v>1339</v>
      </c>
    </row>
    <row r="386" spans="1:5">
      <c r="A386" s="311">
        <v>1408</v>
      </c>
      <c r="B386" s="312" t="s">
        <v>1063</v>
      </c>
      <c r="C386" s="312" t="s">
        <v>368</v>
      </c>
      <c r="D386" s="6" t="s">
        <v>627</v>
      </c>
      <c r="E386" s="6" t="s">
        <v>1339</v>
      </c>
    </row>
    <row r="387" spans="1:5">
      <c r="A387" s="311">
        <v>1409</v>
      </c>
      <c r="B387" s="312" t="s">
        <v>1064</v>
      </c>
      <c r="C387" s="312" t="s">
        <v>369</v>
      </c>
      <c r="D387" s="6" t="s">
        <v>627</v>
      </c>
      <c r="E387" s="6" t="s">
        <v>1339</v>
      </c>
    </row>
    <row r="388" spans="1:5">
      <c r="A388" s="311">
        <v>1410</v>
      </c>
      <c r="B388" s="312" t="s">
        <v>1065</v>
      </c>
      <c r="C388" s="312" t="s">
        <v>370</v>
      </c>
      <c r="D388" s="6" t="s">
        <v>627</v>
      </c>
      <c r="E388" s="6" t="s">
        <v>1339</v>
      </c>
    </row>
    <row r="389" spans="1:5">
      <c r="A389" s="311">
        <v>1411</v>
      </c>
      <c r="B389" s="312" t="s">
        <v>1066</v>
      </c>
      <c r="C389" s="312" t="s">
        <v>371</v>
      </c>
      <c r="D389" s="6" t="s">
        <v>627</v>
      </c>
      <c r="E389" s="6" t="s">
        <v>1339</v>
      </c>
    </row>
    <row r="390" spans="1:5">
      <c r="A390" s="311">
        <v>1412</v>
      </c>
      <c r="B390" s="312" t="s">
        <v>1067</v>
      </c>
      <c r="C390" s="312" t="s">
        <v>372</v>
      </c>
      <c r="D390" s="6" t="s">
        <v>627</v>
      </c>
      <c r="E390" s="6" t="s">
        <v>1339</v>
      </c>
    </row>
    <row r="391" spans="1:5">
      <c r="A391" s="311">
        <v>1413</v>
      </c>
      <c r="B391" s="312" t="s">
        <v>1039</v>
      </c>
      <c r="C391" s="312" t="s">
        <v>345</v>
      </c>
      <c r="D391" s="6" t="s">
        <v>627</v>
      </c>
      <c r="E391" s="6" t="s">
        <v>1339</v>
      </c>
    </row>
    <row r="392" spans="1:5">
      <c r="A392" s="311">
        <v>1414</v>
      </c>
      <c r="B392" s="312" t="s">
        <v>1068</v>
      </c>
      <c r="C392" s="312" t="s">
        <v>373</v>
      </c>
      <c r="D392" s="6" t="s">
        <v>627</v>
      </c>
      <c r="E392" s="6" t="s">
        <v>1339</v>
      </c>
    </row>
    <row r="393" spans="1:5">
      <c r="A393" s="311">
        <v>1415</v>
      </c>
      <c r="B393" s="312" t="s">
        <v>1069</v>
      </c>
      <c r="C393" s="312" t="s">
        <v>374</v>
      </c>
      <c r="D393" s="6" t="s">
        <v>627</v>
      </c>
      <c r="E393" s="6" t="s">
        <v>1339</v>
      </c>
    </row>
    <row r="394" spans="1:5">
      <c r="A394" s="311">
        <v>1416</v>
      </c>
      <c r="B394" s="312" t="s">
        <v>1070</v>
      </c>
      <c r="C394" s="312" t="s">
        <v>375</v>
      </c>
      <c r="D394" s="6" t="s">
        <v>627</v>
      </c>
      <c r="E394" s="6" t="s">
        <v>1339</v>
      </c>
    </row>
    <row r="395" spans="1:5">
      <c r="A395" s="311">
        <v>1417</v>
      </c>
      <c r="B395" s="312" t="s">
        <v>1071</v>
      </c>
      <c r="C395" s="312" t="s">
        <v>376</v>
      </c>
      <c r="D395" s="6" t="s">
        <v>627</v>
      </c>
      <c r="E395" s="6" t="s">
        <v>1339</v>
      </c>
    </row>
    <row r="396" spans="1:5">
      <c r="A396" s="311">
        <v>1418</v>
      </c>
      <c r="B396" s="312" t="s">
        <v>1072</v>
      </c>
      <c r="C396" s="312" t="s">
        <v>377</v>
      </c>
      <c r="D396" s="6" t="s">
        <v>627</v>
      </c>
      <c r="E396" s="6" t="s">
        <v>1339</v>
      </c>
    </row>
    <row r="397" spans="1:5">
      <c r="A397" s="311">
        <v>1419</v>
      </c>
      <c r="B397" s="312" t="s">
        <v>1073</v>
      </c>
      <c r="C397" s="312" t="s">
        <v>378</v>
      </c>
      <c r="D397" s="6" t="s">
        <v>627</v>
      </c>
      <c r="E397" s="6" t="s">
        <v>1339</v>
      </c>
    </row>
    <row r="398" spans="1:5">
      <c r="A398" s="311">
        <v>1420</v>
      </c>
      <c r="B398" s="312" t="s">
        <v>1074</v>
      </c>
      <c r="C398" s="312" t="s">
        <v>379</v>
      </c>
      <c r="D398" s="6" t="s">
        <v>627</v>
      </c>
      <c r="E398" s="6" t="s">
        <v>1339</v>
      </c>
    </row>
    <row r="399" spans="1:5">
      <c r="A399" s="311">
        <v>1421</v>
      </c>
      <c r="B399" s="312" t="s">
        <v>1075</v>
      </c>
      <c r="C399" s="312" t="s">
        <v>380</v>
      </c>
      <c r="D399" s="6" t="s">
        <v>627</v>
      </c>
      <c r="E399" s="6" t="s">
        <v>1339</v>
      </c>
    </row>
    <row r="400" spans="1:5">
      <c r="A400" s="311">
        <v>1422</v>
      </c>
      <c r="B400" s="312" t="s">
        <v>1076</v>
      </c>
      <c r="C400" s="312" t="s">
        <v>381</v>
      </c>
      <c r="D400" s="6" t="s">
        <v>627</v>
      </c>
      <c r="E400" s="6" t="s">
        <v>1339</v>
      </c>
    </row>
    <row r="401" spans="1:5">
      <c r="A401" s="311">
        <v>1423</v>
      </c>
      <c r="B401" s="312" t="s">
        <v>1077</v>
      </c>
      <c r="C401" s="312" t="s">
        <v>382</v>
      </c>
      <c r="D401" s="6" t="s">
        <v>627</v>
      </c>
      <c r="E401" s="6" t="s">
        <v>1339</v>
      </c>
    </row>
    <row r="402" spans="1:5">
      <c r="A402" s="311">
        <v>1424</v>
      </c>
      <c r="B402" s="312" t="s">
        <v>1078</v>
      </c>
      <c r="C402" s="312" t="s">
        <v>383</v>
      </c>
      <c r="D402" s="6" t="s">
        <v>627</v>
      </c>
      <c r="E402" s="6" t="s">
        <v>1339</v>
      </c>
    </row>
    <row r="403" spans="1:5">
      <c r="A403" s="311">
        <v>1425</v>
      </c>
      <c r="B403" s="312" t="s">
        <v>1079</v>
      </c>
      <c r="C403" s="312" t="s">
        <v>384</v>
      </c>
      <c r="D403" s="6" t="s">
        <v>627</v>
      </c>
      <c r="E403" s="6" t="s">
        <v>1339</v>
      </c>
    </row>
    <row r="404" spans="1:5">
      <c r="A404" s="311">
        <v>1426</v>
      </c>
      <c r="B404" s="312" t="s">
        <v>1080</v>
      </c>
      <c r="C404" s="312" t="s">
        <v>385</v>
      </c>
      <c r="D404" s="6" t="s">
        <v>627</v>
      </c>
      <c r="E404" s="6" t="s">
        <v>1339</v>
      </c>
    </row>
    <row r="405" spans="1:5">
      <c r="A405" s="311">
        <v>1427</v>
      </c>
      <c r="B405" s="312" t="s">
        <v>1081</v>
      </c>
      <c r="C405" s="312" t="s">
        <v>386</v>
      </c>
      <c r="D405" s="6" t="s">
        <v>627</v>
      </c>
      <c r="E405" s="6" t="s">
        <v>1339</v>
      </c>
    </row>
    <row r="406" spans="1:5">
      <c r="A406" s="311">
        <v>1428</v>
      </c>
      <c r="B406" s="312" t="s">
        <v>1082</v>
      </c>
      <c r="C406" s="312" t="s">
        <v>1388</v>
      </c>
      <c r="D406" s="6" t="s">
        <v>627</v>
      </c>
      <c r="E406" s="6" t="s">
        <v>1339</v>
      </c>
    </row>
    <row r="407" spans="1:5">
      <c r="A407" s="311">
        <v>1429</v>
      </c>
      <c r="B407" s="312" t="s">
        <v>1083</v>
      </c>
      <c r="C407" s="312" t="s">
        <v>387</v>
      </c>
      <c r="D407" s="6" t="s">
        <v>627</v>
      </c>
      <c r="E407" s="6" t="s">
        <v>1339</v>
      </c>
    </row>
    <row r="408" spans="1:5">
      <c r="A408" s="311">
        <v>1430</v>
      </c>
      <c r="B408" s="312" t="s">
        <v>1084</v>
      </c>
      <c r="C408" s="312" t="s">
        <v>388</v>
      </c>
      <c r="D408" s="6" t="s">
        <v>627</v>
      </c>
      <c r="E408" s="6" t="s">
        <v>1339</v>
      </c>
    </row>
    <row r="409" spans="1:5">
      <c r="A409" s="311">
        <v>1431</v>
      </c>
      <c r="B409" s="312" t="s">
        <v>1085</v>
      </c>
      <c r="C409" s="312" t="s">
        <v>389</v>
      </c>
      <c r="D409" s="6" t="s">
        <v>627</v>
      </c>
      <c r="E409" s="6" t="s">
        <v>1339</v>
      </c>
    </row>
    <row r="410" spans="1:5">
      <c r="A410" s="311">
        <v>1432</v>
      </c>
      <c r="B410" s="312" t="s">
        <v>1086</v>
      </c>
      <c r="C410" s="312" t="s">
        <v>390</v>
      </c>
      <c r="D410" s="6" t="s">
        <v>627</v>
      </c>
      <c r="E410" s="6" t="s">
        <v>1339</v>
      </c>
    </row>
    <row r="411" spans="1:5">
      <c r="A411" s="311">
        <v>1434</v>
      </c>
      <c r="B411" s="312" t="s">
        <v>1087</v>
      </c>
      <c r="C411" s="312" t="s">
        <v>391</v>
      </c>
      <c r="D411" s="6" t="s">
        <v>627</v>
      </c>
      <c r="E411" s="6" t="s">
        <v>1339</v>
      </c>
    </row>
    <row r="412" spans="1:5">
      <c r="A412" s="311">
        <v>1435</v>
      </c>
      <c r="B412" s="312" t="s">
        <v>1088</v>
      </c>
      <c r="C412" s="312" t="s">
        <v>392</v>
      </c>
      <c r="D412" s="6" t="s">
        <v>627</v>
      </c>
      <c r="E412" s="6" t="s">
        <v>1339</v>
      </c>
    </row>
    <row r="413" spans="1:5">
      <c r="A413" s="311">
        <v>1501</v>
      </c>
      <c r="B413" s="312" t="s">
        <v>1089</v>
      </c>
      <c r="C413" s="312" t="s">
        <v>393</v>
      </c>
      <c r="D413" s="6" t="s">
        <v>627</v>
      </c>
      <c r="E413" s="6" t="s">
        <v>1339</v>
      </c>
    </row>
    <row r="414" spans="1:5">
      <c r="A414" s="311">
        <v>1502</v>
      </c>
      <c r="B414" s="312" t="s">
        <v>1090</v>
      </c>
      <c r="C414" s="312" t="s">
        <v>394</v>
      </c>
      <c r="D414" s="6" t="s">
        <v>627</v>
      </c>
      <c r="E414" s="6" t="s">
        <v>1339</v>
      </c>
    </row>
    <row r="415" spans="1:5">
      <c r="A415" s="311">
        <v>1503</v>
      </c>
      <c r="B415" s="312" t="s">
        <v>1091</v>
      </c>
      <c r="C415" s="312" t="s">
        <v>395</v>
      </c>
      <c r="D415" s="6" t="s">
        <v>627</v>
      </c>
      <c r="E415" s="6" t="s">
        <v>1339</v>
      </c>
    </row>
    <row r="416" spans="1:5">
      <c r="A416" s="311">
        <v>1504</v>
      </c>
      <c r="B416" s="312" t="s">
        <v>1092</v>
      </c>
      <c r="C416" s="312" t="s">
        <v>396</v>
      </c>
      <c r="D416" s="6" t="s">
        <v>627</v>
      </c>
      <c r="E416" s="6" t="s">
        <v>1339</v>
      </c>
    </row>
    <row r="417" spans="1:5">
      <c r="A417" s="311">
        <v>1505</v>
      </c>
      <c r="B417" s="312" t="s">
        <v>1093</v>
      </c>
      <c r="C417" s="312" t="s">
        <v>397</v>
      </c>
      <c r="D417" s="6" t="s">
        <v>627</v>
      </c>
      <c r="E417" s="6" t="s">
        <v>1339</v>
      </c>
    </row>
    <row r="418" spans="1:5">
      <c r="A418" s="311">
        <v>1506</v>
      </c>
      <c r="B418" s="312" t="s">
        <v>1094</v>
      </c>
      <c r="C418" s="312" t="s">
        <v>398</v>
      </c>
      <c r="D418" s="6" t="s">
        <v>627</v>
      </c>
      <c r="E418" s="6" t="s">
        <v>1339</v>
      </c>
    </row>
    <row r="419" spans="1:5">
      <c r="A419" s="311">
        <v>1507</v>
      </c>
      <c r="B419" s="312" t="s">
        <v>1095</v>
      </c>
      <c r="C419" s="312" t="s">
        <v>399</v>
      </c>
      <c r="D419" s="6" t="s">
        <v>627</v>
      </c>
      <c r="E419" s="6" t="s">
        <v>1339</v>
      </c>
    </row>
    <row r="420" spans="1:5">
      <c r="A420" s="311">
        <v>1508</v>
      </c>
      <c r="B420" s="312" t="s">
        <v>1096</v>
      </c>
      <c r="C420" s="312" t="s">
        <v>400</v>
      </c>
      <c r="D420" s="6" t="s">
        <v>627</v>
      </c>
      <c r="E420" s="6" t="s">
        <v>1339</v>
      </c>
    </row>
    <row r="421" spans="1:5">
      <c r="A421" s="311">
        <v>1509</v>
      </c>
      <c r="B421" s="312" t="s">
        <v>1097</v>
      </c>
      <c r="C421" s="312" t="s">
        <v>401</v>
      </c>
      <c r="D421" s="6" t="s">
        <v>627</v>
      </c>
      <c r="E421" s="6" t="s">
        <v>1339</v>
      </c>
    </row>
    <row r="422" spans="1:5">
      <c r="A422" s="311">
        <v>1510</v>
      </c>
      <c r="B422" s="312" t="s">
        <v>1098</v>
      </c>
      <c r="C422" s="312" t="s">
        <v>402</v>
      </c>
      <c r="D422" s="6" t="s">
        <v>627</v>
      </c>
      <c r="E422" s="6" t="s">
        <v>1339</v>
      </c>
    </row>
    <row r="423" spans="1:5">
      <c r="A423" s="311">
        <v>1511</v>
      </c>
      <c r="B423" s="312" t="s">
        <v>1099</v>
      </c>
      <c r="C423" s="312" t="s">
        <v>403</v>
      </c>
      <c r="D423" s="6" t="s">
        <v>627</v>
      </c>
      <c r="E423" s="6" t="s">
        <v>1339</v>
      </c>
    </row>
    <row r="424" spans="1:5">
      <c r="A424" s="311">
        <v>1512</v>
      </c>
      <c r="B424" s="312" t="s">
        <v>1100</v>
      </c>
      <c r="C424" s="312" t="s">
        <v>404</v>
      </c>
      <c r="D424" s="6" t="s">
        <v>627</v>
      </c>
      <c r="E424" s="6" t="s">
        <v>1339</v>
      </c>
    </row>
    <row r="425" spans="1:5">
      <c r="A425" s="311">
        <v>1513</v>
      </c>
      <c r="B425" s="312" t="s">
        <v>1101</v>
      </c>
      <c r="C425" s="312" t="s">
        <v>405</v>
      </c>
      <c r="D425" s="6" t="s">
        <v>627</v>
      </c>
      <c r="E425" s="6" t="s">
        <v>1339</v>
      </c>
    </row>
    <row r="426" spans="1:5">
      <c r="A426" s="311">
        <v>1514</v>
      </c>
      <c r="B426" s="312" t="s">
        <v>1102</v>
      </c>
      <c r="C426" s="312" t="s">
        <v>406</v>
      </c>
      <c r="D426" s="6" t="s">
        <v>627</v>
      </c>
      <c r="E426" s="6" t="s">
        <v>1339</v>
      </c>
    </row>
    <row r="427" spans="1:5">
      <c r="A427" s="311">
        <v>1515</v>
      </c>
      <c r="B427" s="312" t="s">
        <v>1103</v>
      </c>
      <c r="C427" s="312" t="s">
        <v>407</v>
      </c>
      <c r="D427" s="6" t="s">
        <v>627</v>
      </c>
      <c r="E427" s="6" t="s">
        <v>1339</v>
      </c>
    </row>
    <row r="428" spans="1:5">
      <c r="A428" s="311">
        <v>1516</v>
      </c>
      <c r="B428" s="312" t="s">
        <v>1104</v>
      </c>
      <c r="C428" s="312" t="s">
        <v>408</v>
      </c>
      <c r="D428" s="6" t="s">
        <v>627</v>
      </c>
      <c r="E428" s="6" t="s">
        <v>1339</v>
      </c>
    </row>
    <row r="429" spans="1:5">
      <c r="A429" s="311">
        <v>1517</v>
      </c>
      <c r="B429" s="312" t="s">
        <v>1105</v>
      </c>
      <c r="C429" s="312" t="s">
        <v>409</v>
      </c>
      <c r="D429" s="6" t="s">
        <v>627</v>
      </c>
      <c r="E429" s="6" t="s">
        <v>1339</v>
      </c>
    </row>
    <row r="430" spans="1:5">
      <c r="A430" s="311">
        <v>1518</v>
      </c>
      <c r="B430" s="312" t="s">
        <v>1106</v>
      </c>
      <c r="C430" s="312" t="s">
        <v>410</v>
      </c>
      <c r="D430" s="6" t="s">
        <v>627</v>
      </c>
      <c r="E430" s="6" t="s">
        <v>1339</v>
      </c>
    </row>
    <row r="431" spans="1:5">
      <c r="A431" s="311">
        <v>1519</v>
      </c>
      <c r="B431" s="312" t="s">
        <v>1107</v>
      </c>
      <c r="C431" s="312" t="s">
        <v>411</v>
      </c>
      <c r="D431" s="6" t="s">
        <v>627</v>
      </c>
      <c r="E431" s="6" t="s">
        <v>1339</v>
      </c>
    </row>
    <row r="432" spans="1:5">
      <c r="A432" s="311">
        <v>1520</v>
      </c>
      <c r="B432" s="312" t="s">
        <v>1108</v>
      </c>
      <c r="C432" s="312" t="s">
        <v>412</v>
      </c>
      <c r="D432" s="6" t="s">
        <v>627</v>
      </c>
      <c r="E432" s="6" t="s">
        <v>1339</v>
      </c>
    </row>
    <row r="433" spans="1:5">
      <c r="A433" s="311">
        <v>1521</v>
      </c>
      <c r="B433" s="312" t="s">
        <v>1109</v>
      </c>
      <c r="C433" s="312" t="s">
        <v>413</v>
      </c>
      <c r="D433" s="6" t="s">
        <v>627</v>
      </c>
      <c r="E433" s="6" t="s">
        <v>1339</v>
      </c>
    </row>
    <row r="434" spans="1:5">
      <c r="A434" s="311">
        <v>1522</v>
      </c>
      <c r="B434" s="312" t="s">
        <v>1110</v>
      </c>
      <c r="C434" s="312" t="s">
        <v>414</v>
      </c>
      <c r="D434" s="6" t="s">
        <v>627</v>
      </c>
      <c r="E434" s="6" t="s">
        <v>1339</v>
      </c>
    </row>
    <row r="435" spans="1:5">
      <c r="A435" s="311">
        <v>1523</v>
      </c>
      <c r="B435" s="312" t="s">
        <v>1111</v>
      </c>
      <c r="C435" s="312" t="s">
        <v>415</v>
      </c>
      <c r="D435" s="6" t="s">
        <v>627</v>
      </c>
      <c r="E435" s="6" t="s">
        <v>1339</v>
      </c>
    </row>
    <row r="436" spans="1:5">
      <c r="A436" s="311">
        <v>1524</v>
      </c>
      <c r="B436" s="312" t="s">
        <v>1112</v>
      </c>
      <c r="C436" s="312" t="s">
        <v>416</v>
      </c>
      <c r="D436" s="6" t="s">
        <v>627</v>
      </c>
      <c r="E436" s="6" t="s">
        <v>1339</v>
      </c>
    </row>
    <row r="437" spans="1:5">
      <c r="A437" s="311">
        <v>1525</v>
      </c>
      <c r="B437" s="312" t="s">
        <v>1113</v>
      </c>
      <c r="C437" s="312" t="s">
        <v>417</v>
      </c>
      <c r="D437" s="6" t="s">
        <v>627</v>
      </c>
      <c r="E437" s="6" t="s">
        <v>1339</v>
      </c>
    </row>
    <row r="438" spans="1:5">
      <c r="A438" s="311">
        <v>1526</v>
      </c>
      <c r="B438" s="312" t="s">
        <v>1114</v>
      </c>
      <c r="C438" s="312" t="s">
        <v>418</v>
      </c>
      <c r="D438" s="6" t="s">
        <v>627</v>
      </c>
      <c r="E438" s="6" t="s">
        <v>1339</v>
      </c>
    </row>
    <row r="439" spans="1:5">
      <c r="A439" s="311">
        <v>1527</v>
      </c>
      <c r="B439" s="312" t="s">
        <v>1115</v>
      </c>
      <c r="C439" s="312" t="s">
        <v>419</v>
      </c>
      <c r="D439" s="6" t="s">
        <v>627</v>
      </c>
      <c r="E439" s="6" t="s">
        <v>1339</v>
      </c>
    </row>
    <row r="440" spans="1:5">
      <c r="A440" s="311">
        <v>1528</v>
      </c>
      <c r="B440" s="312" t="s">
        <v>1116</v>
      </c>
      <c r="C440" s="312" t="s">
        <v>420</v>
      </c>
      <c r="D440" s="6" t="s">
        <v>627</v>
      </c>
      <c r="E440" s="6" t="s">
        <v>1339</v>
      </c>
    </row>
    <row r="441" spans="1:5">
      <c r="A441" s="311">
        <v>1529</v>
      </c>
      <c r="B441" s="312" t="s">
        <v>1117</v>
      </c>
      <c r="C441" s="312" t="s">
        <v>421</v>
      </c>
      <c r="D441" s="6" t="s">
        <v>627</v>
      </c>
      <c r="E441" s="6" t="s">
        <v>1339</v>
      </c>
    </row>
    <row r="442" spans="1:5">
      <c r="A442" s="311">
        <v>1530</v>
      </c>
      <c r="B442" s="312" t="s">
        <v>1118</v>
      </c>
      <c r="C442" s="312" t="s">
        <v>422</v>
      </c>
      <c r="D442" s="6" t="s">
        <v>627</v>
      </c>
      <c r="E442" s="6" t="s">
        <v>1339</v>
      </c>
    </row>
    <row r="443" spans="1:5">
      <c r="A443" s="311">
        <v>1531</v>
      </c>
      <c r="B443" s="312" t="s">
        <v>1119</v>
      </c>
      <c r="C443" s="312" t="s">
        <v>423</v>
      </c>
      <c r="D443" s="6" t="s">
        <v>627</v>
      </c>
      <c r="E443" s="6" t="s">
        <v>1339</v>
      </c>
    </row>
    <row r="444" spans="1:5">
      <c r="A444" s="311">
        <v>1532</v>
      </c>
      <c r="B444" s="312" t="s">
        <v>1120</v>
      </c>
      <c r="C444" s="312" t="s">
        <v>424</v>
      </c>
      <c r="D444" s="6" t="s">
        <v>627</v>
      </c>
      <c r="E444" s="6" t="s">
        <v>1339</v>
      </c>
    </row>
    <row r="445" spans="1:5">
      <c r="A445" s="311">
        <v>1533</v>
      </c>
      <c r="B445" s="312" t="s">
        <v>1121</v>
      </c>
      <c r="C445" s="312" t="s">
        <v>425</v>
      </c>
      <c r="D445" s="6" t="s">
        <v>627</v>
      </c>
      <c r="E445" s="6" t="s">
        <v>1339</v>
      </c>
    </row>
    <row r="446" spans="1:5">
      <c r="A446" s="311">
        <v>1534</v>
      </c>
      <c r="B446" s="312" t="s">
        <v>1122</v>
      </c>
      <c r="C446" s="312" t="s">
        <v>426</v>
      </c>
      <c r="D446" s="6" t="s">
        <v>627</v>
      </c>
      <c r="E446" s="6" t="s">
        <v>1339</v>
      </c>
    </row>
    <row r="447" spans="1:5">
      <c r="A447" s="311">
        <v>1535</v>
      </c>
      <c r="B447" s="312" t="s">
        <v>1123</v>
      </c>
      <c r="C447" s="312" t="s">
        <v>427</v>
      </c>
      <c r="D447" s="6" t="s">
        <v>627</v>
      </c>
      <c r="E447" s="6" t="s">
        <v>1339</v>
      </c>
    </row>
    <row r="448" spans="1:5">
      <c r="A448" s="311">
        <v>1536</v>
      </c>
      <c r="B448" s="312" t="s">
        <v>1124</v>
      </c>
      <c r="C448" s="312" t="s">
        <v>428</v>
      </c>
      <c r="D448" s="6" t="s">
        <v>627</v>
      </c>
      <c r="E448" s="6" t="s">
        <v>1339</v>
      </c>
    </row>
    <row r="449" spans="1:5">
      <c r="A449" s="311">
        <v>1537</v>
      </c>
      <c r="B449" s="312" t="s">
        <v>1125</v>
      </c>
      <c r="C449" s="312" t="s">
        <v>429</v>
      </c>
      <c r="D449" s="6" t="s">
        <v>627</v>
      </c>
      <c r="E449" s="6" t="s">
        <v>1339</v>
      </c>
    </row>
    <row r="450" spans="1:5">
      <c r="A450" s="311">
        <v>1538</v>
      </c>
      <c r="B450" s="312" t="s">
        <v>1126</v>
      </c>
      <c r="C450" s="312" t="s">
        <v>430</v>
      </c>
      <c r="D450" s="6" t="s">
        <v>627</v>
      </c>
      <c r="E450" s="6" t="s">
        <v>1339</v>
      </c>
    </row>
    <row r="451" spans="1:5">
      <c r="A451" s="311">
        <v>1539</v>
      </c>
      <c r="B451" s="312" t="s">
        <v>1127</v>
      </c>
      <c r="C451" s="312" t="s">
        <v>431</v>
      </c>
      <c r="D451" s="6" t="s">
        <v>627</v>
      </c>
      <c r="E451" s="6" t="s">
        <v>1339</v>
      </c>
    </row>
    <row r="452" spans="1:5">
      <c r="A452" s="311">
        <v>1540</v>
      </c>
      <c r="B452" s="312" t="s">
        <v>1128</v>
      </c>
      <c r="C452" s="312" t="s">
        <v>1252</v>
      </c>
      <c r="D452" s="6" t="s">
        <v>627</v>
      </c>
      <c r="E452" s="6" t="s">
        <v>1339</v>
      </c>
    </row>
    <row r="453" spans="1:5">
      <c r="A453" s="311">
        <v>1601</v>
      </c>
      <c r="B453" s="312" t="s">
        <v>1129</v>
      </c>
      <c r="C453" s="312" t="s">
        <v>432</v>
      </c>
      <c r="D453" s="6" t="s">
        <v>627</v>
      </c>
      <c r="E453" s="6" t="s">
        <v>1339</v>
      </c>
    </row>
    <row r="454" spans="1:5">
      <c r="A454" s="311">
        <v>1602</v>
      </c>
      <c r="B454" s="312" t="s">
        <v>1130</v>
      </c>
      <c r="C454" s="312" t="s">
        <v>433</v>
      </c>
      <c r="D454" s="6" t="s">
        <v>627</v>
      </c>
      <c r="E454" s="6" t="s">
        <v>1339</v>
      </c>
    </row>
    <row r="455" spans="1:5">
      <c r="A455" s="311">
        <v>1603</v>
      </c>
      <c r="B455" s="312" t="s">
        <v>1131</v>
      </c>
      <c r="C455" s="312" t="s">
        <v>434</v>
      </c>
      <c r="D455" s="6" t="s">
        <v>627</v>
      </c>
      <c r="E455" s="6" t="s">
        <v>1339</v>
      </c>
    </row>
    <row r="456" spans="1:5">
      <c r="A456" s="311">
        <v>1604</v>
      </c>
      <c r="B456" s="312" t="s">
        <v>1132</v>
      </c>
      <c r="C456" s="312" t="s">
        <v>435</v>
      </c>
      <c r="D456" s="6" t="s">
        <v>627</v>
      </c>
      <c r="E456" s="6" t="s">
        <v>1339</v>
      </c>
    </row>
    <row r="457" spans="1:5">
      <c r="A457" s="311">
        <v>1605</v>
      </c>
      <c r="B457" s="312" t="s">
        <v>1133</v>
      </c>
      <c r="C457" s="312" t="s">
        <v>436</v>
      </c>
      <c r="D457" s="6" t="s">
        <v>627</v>
      </c>
      <c r="E457" s="6" t="s">
        <v>1339</v>
      </c>
    </row>
    <row r="458" spans="1:5">
      <c r="A458" s="311">
        <v>1606</v>
      </c>
      <c r="B458" s="312" t="s">
        <v>1134</v>
      </c>
      <c r="C458" s="312" t="s">
        <v>437</v>
      </c>
      <c r="D458" s="6" t="s">
        <v>627</v>
      </c>
      <c r="E458" s="6" t="s">
        <v>1339</v>
      </c>
    </row>
    <row r="459" spans="1:5">
      <c r="A459" s="311">
        <v>1607</v>
      </c>
      <c r="B459" s="312" t="s">
        <v>1135</v>
      </c>
      <c r="C459" s="312" t="s">
        <v>438</v>
      </c>
      <c r="D459" s="6" t="s">
        <v>627</v>
      </c>
      <c r="E459" s="6" t="s">
        <v>1339</v>
      </c>
    </row>
    <row r="460" spans="1:5">
      <c r="A460" s="311">
        <v>1608</v>
      </c>
      <c r="B460" s="312" t="s">
        <v>1136</v>
      </c>
      <c r="C460" s="312" t="s">
        <v>439</v>
      </c>
      <c r="D460" s="6" t="s">
        <v>627</v>
      </c>
      <c r="E460" s="6" t="s">
        <v>1339</v>
      </c>
    </row>
    <row r="461" spans="1:5">
      <c r="A461" s="311">
        <v>1609</v>
      </c>
      <c r="B461" s="312" t="s">
        <v>1137</v>
      </c>
      <c r="C461" s="312" t="s">
        <v>440</v>
      </c>
      <c r="D461" s="6" t="s">
        <v>627</v>
      </c>
      <c r="E461" s="6" t="s">
        <v>1339</v>
      </c>
    </row>
    <row r="462" spans="1:5">
      <c r="A462" s="311">
        <v>1610</v>
      </c>
      <c r="B462" s="312" t="s">
        <v>1138</v>
      </c>
      <c r="C462" s="312" t="s">
        <v>1389</v>
      </c>
      <c r="D462" s="6" t="s">
        <v>627</v>
      </c>
      <c r="E462" s="6" t="s">
        <v>1339</v>
      </c>
    </row>
    <row r="463" spans="1:5">
      <c r="A463" s="311">
        <v>1611</v>
      </c>
      <c r="B463" s="312" t="s">
        <v>1139</v>
      </c>
      <c r="C463" s="312" t="s">
        <v>441</v>
      </c>
      <c r="D463" s="6" t="s">
        <v>627</v>
      </c>
      <c r="E463" s="6" t="s">
        <v>1339</v>
      </c>
    </row>
    <row r="464" spans="1:5">
      <c r="A464" s="311">
        <v>1701</v>
      </c>
      <c r="B464" s="312" t="s">
        <v>1140</v>
      </c>
      <c r="C464" s="312" t="s">
        <v>1390</v>
      </c>
      <c r="D464" s="6" t="s">
        <v>627</v>
      </c>
      <c r="E464" s="6" t="s">
        <v>1339</v>
      </c>
    </row>
    <row r="465" spans="1:5">
      <c r="A465" s="311">
        <v>1702</v>
      </c>
      <c r="B465" s="312" t="s">
        <v>1141</v>
      </c>
      <c r="C465" s="312" t="s">
        <v>442</v>
      </c>
      <c r="D465" s="6" t="s">
        <v>627</v>
      </c>
      <c r="E465" s="6" t="s">
        <v>1339</v>
      </c>
    </row>
    <row r="466" spans="1:5">
      <c r="A466" s="311">
        <v>1703</v>
      </c>
      <c r="B466" s="312" t="s">
        <v>1142</v>
      </c>
      <c r="C466" s="312" t="s">
        <v>443</v>
      </c>
      <c r="D466" s="6" t="s">
        <v>627</v>
      </c>
      <c r="E466" s="6" t="s">
        <v>1339</v>
      </c>
    </row>
    <row r="467" spans="1:5">
      <c r="A467" s="311">
        <v>1704</v>
      </c>
      <c r="B467" s="312" t="s">
        <v>1143</v>
      </c>
      <c r="C467" s="312" t="s">
        <v>1391</v>
      </c>
      <c r="D467" s="6" t="s">
        <v>627</v>
      </c>
      <c r="E467" s="6" t="s">
        <v>1339</v>
      </c>
    </row>
    <row r="468" spans="1:5">
      <c r="A468" s="311">
        <v>1705</v>
      </c>
      <c r="B468" s="312" t="s">
        <v>1144</v>
      </c>
      <c r="C468" s="312" t="s">
        <v>1392</v>
      </c>
      <c r="D468" s="6" t="s">
        <v>627</v>
      </c>
      <c r="E468" s="6" t="s">
        <v>1339</v>
      </c>
    </row>
    <row r="469" spans="1:5">
      <c r="A469" s="311">
        <v>1706</v>
      </c>
      <c r="B469" s="312" t="s">
        <v>1145</v>
      </c>
      <c r="C469" s="312" t="s">
        <v>444</v>
      </c>
      <c r="D469" s="6" t="s">
        <v>627</v>
      </c>
      <c r="E469" s="6" t="s">
        <v>1339</v>
      </c>
    </row>
    <row r="470" spans="1:5">
      <c r="A470" s="311">
        <v>1707</v>
      </c>
      <c r="B470" s="312" t="s">
        <v>1146</v>
      </c>
      <c r="C470" s="312" t="s">
        <v>445</v>
      </c>
      <c r="D470" s="6" t="s">
        <v>627</v>
      </c>
      <c r="E470" s="6" t="s">
        <v>1339</v>
      </c>
    </row>
    <row r="471" spans="1:5">
      <c r="A471" s="311">
        <v>1708</v>
      </c>
      <c r="B471" s="312" t="s">
        <v>1147</v>
      </c>
      <c r="C471" s="312" t="s">
        <v>446</v>
      </c>
      <c r="D471" s="6" t="s">
        <v>627</v>
      </c>
      <c r="E471" s="6" t="s">
        <v>1339</v>
      </c>
    </row>
    <row r="472" spans="1:5">
      <c r="A472" s="311">
        <v>1709</v>
      </c>
      <c r="B472" s="312" t="s">
        <v>1148</v>
      </c>
      <c r="C472" s="312" t="s">
        <v>447</v>
      </c>
      <c r="D472" s="6" t="s">
        <v>627</v>
      </c>
      <c r="E472" s="6" t="s">
        <v>1339</v>
      </c>
    </row>
    <row r="473" spans="1:5">
      <c r="A473" s="311">
        <v>1710</v>
      </c>
      <c r="B473" s="312" t="s">
        <v>1149</v>
      </c>
      <c r="C473" s="312" t="s">
        <v>448</v>
      </c>
      <c r="D473" s="6" t="s">
        <v>627</v>
      </c>
      <c r="E473" s="6" t="s">
        <v>1339</v>
      </c>
    </row>
    <row r="474" spans="1:5">
      <c r="A474" s="311">
        <v>1711</v>
      </c>
      <c r="B474" s="312" t="s">
        <v>1150</v>
      </c>
      <c r="C474" s="312" t="s">
        <v>449</v>
      </c>
      <c r="D474" s="6" t="s">
        <v>627</v>
      </c>
      <c r="E474" s="6" t="s">
        <v>1339</v>
      </c>
    </row>
    <row r="475" spans="1:5">
      <c r="A475" s="311">
        <v>1712</v>
      </c>
      <c r="B475" s="312" t="s">
        <v>1151</v>
      </c>
      <c r="C475" s="312" t="s">
        <v>450</v>
      </c>
      <c r="D475" s="6" t="s">
        <v>627</v>
      </c>
      <c r="E475" s="6" t="s">
        <v>1339</v>
      </c>
    </row>
    <row r="476" spans="1:5">
      <c r="A476" s="311">
        <v>1713</v>
      </c>
      <c r="B476" s="312" t="s">
        <v>1152</v>
      </c>
      <c r="C476" s="312" t="s">
        <v>451</v>
      </c>
      <c r="D476" s="6" t="s">
        <v>627</v>
      </c>
      <c r="E476" s="6" t="s">
        <v>1339</v>
      </c>
    </row>
    <row r="477" spans="1:5">
      <c r="A477" s="311">
        <v>1714</v>
      </c>
      <c r="B477" s="312" t="s">
        <v>1153</v>
      </c>
      <c r="C477" s="312" t="s">
        <v>452</v>
      </c>
      <c r="D477" s="6" t="s">
        <v>627</v>
      </c>
      <c r="E477" s="6" t="s">
        <v>1339</v>
      </c>
    </row>
    <row r="478" spans="1:5">
      <c r="A478" s="311">
        <v>1715</v>
      </c>
      <c r="B478" s="312" t="s">
        <v>1154</v>
      </c>
      <c r="C478" s="312" t="s">
        <v>453</v>
      </c>
      <c r="D478" s="6" t="s">
        <v>627</v>
      </c>
      <c r="E478" s="6" t="s">
        <v>1339</v>
      </c>
    </row>
    <row r="479" spans="1:5">
      <c r="A479" s="311">
        <v>1716</v>
      </c>
      <c r="B479" s="312" t="s">
        <v>1155</v>
      </c>
      <c r="C479" s="312" t="s">
        <v>454</v>
      </c>
      <c r="D479" s="6" t="s">
        <v>627</v>
      </c>
      <c r="E479" s="6" t="s">
        <v>1339</v>
      </c>
    </row>
    <row r="480" spans="1:5">
      <c r="A480" s="311">
        <v>1717</v>
      </c>
      <c r="B480" s="312" t="s">
        <v>1156</v>
      </c>
      <c r="C480" s="312" t="s">
        <v>455</v>
      </c>
      <c r="D480" s="6" t="s">
        <v>627</v>
      </c>
      <c r="E480" s="6" t="s">
        <v>1339</v>
      </c>
    </row>
    <row r="481" spans="1:5">
      <c r="A481" s="311">
        <v>1718</v>
      </c>
      <c r="B481" s="312" t="s">
        <v>1157</v>
      </c>
      <c r="C481" s="312" t="s">
        <v>456</v>
      </c>
      <c r="D481" s="6" t="s">
        <v>627</v>
      </c>
      <c r="E481" s="6" t="s">
        <v>1339</v>
      </c>
    </row>
    <row r="482" spans="1:5">
      <c r="A482" s="311">
        <v>1720</v>
      </c>
      <c r="B482" s="312" t="s">
        <v>1158</v>
      </c>
      <c r="C482" s="312" t="s">
        <v>457</v>
      </c>
      <c r="D482" s="6" t="s">
        <v>627</v>
      </c>
      <c r="E482" s="6" t="s">
        <v>1339</v>
      </c>
    </row>
    <row r="483" spans="1:5">
      <c r="A483" s="311">
        <v>1721</v>
      </c>
      <c r="B483" s="312" t="s">
        <v>1159</v>
      </c>
      <c r="C483" s="312" t="s">
        <v>458</v>
      </c>
      <c r="D483" s="6" t="s">
        <v>627</v>
      </c>
      <c r="E483" s="6" t="s">
        <v>1339</v>
      </c>
    </row>
    <row r="484" spans="1:5">
      <c r="A484" s="311">
        <v>1722</v>
      </c>
      <c r="B484" s="312" t="s">
        <v>1160</v>
      </c>
      <c r="C484" s="312" t="s">
        <v>459</v>
      </c>
      <c r="D484" s="6" t="s">
        <v>627</v>
      </c>
      <c r="E484" s="6" t="s">
        <v>1339</v>
      </c>
    </row>
    <row r="485" spans="1:5">
      <c r="A485" s="311">
        <v>1723</v>
      </c>
      <c r="B485" s="312" t="s">
        <v>1161</v>
      </c>
      <c r="C485" s="312" t="s">
        <v>460</v>
      </c>
      <c r="D485" s="6" t="s">
        <v>627</v>
      </c>
      <c r="E485" s="6" t="s">
        <v>1339</v>
      </c>
    </row>
    <row r="486" spans="1:5">
      <c r="A486" s="311">
        <v>1724</v>
      </c>
      <c r="B486" s="312" t="s">
        <v>1162</v>
      </c>
      <c r="C486" s="312" t="s">
        <v>461</v>
      </c>
      <c r="D486" s="6" t="s">
        <v>627</v>
      </c>
      <c r="E486" s="6" t="s">
        <v>1339</v>
      </c>
    </row>
    <row r="487" spans="1:5">
      <c r="A487" s="311">
        <v>1725</v>
      </c>
      <c r="B487" s="312" t="s">
        <v>1163</v>
      </c>
      <c r="C487" s="312" t="s">
        <v>462</v>
      </c>
      <c r="D487" s="6" t="s">
        <v>627</v>
      </c>
      <c r="E487" s="6" t="s">
        <v>1339</v>
      </c>
    </row>
    <row r="488" spans="1:5">
      <c r="A488" s="311">
        <v>1726</v>
      </c>
      <c r="B488" s="312" t="s">
        <v>1164</v>
      </c>
      <c r="C488" s="312" t="s">
        <v>463</v>
      </c>
      <c r="D488" s="6" t="s">
        <v>627</v>
      </c>
      <c r="E488" s="6" t="s">
        <v>1339</v>
      </c>
    </row>
    <row r="489" spans="1:5">
      <c r="A489" s="311">
        <v>1727</v>
      </c>
      <c r="B489" s="312" t="s">
        <v>1165</v>
      </c>
      <c r="C489" s="312" t="s">
        <v>464</v>
      </c>
      <c r="D489" s="6" t="s">
        <v>627</v>
      </c>
      <c r="E489" s="6" t="s">
        <v>1339</v>
      </c>
    </row>
    <row r="490" spans="1:5">
      <c r="A490" s="311">
        <v>1728</v>
      </c>
      <c r="B490" s="312" t="s">
        <v>1166</v>
      </c>
      <c r="C490" s="312" t="s">
        <v>465</v>
      </c>
      <c r="D490" s="6" t="s">
        <v>627</v>
      </c>
      <c r="E490" s="6" t="s">
        <v>1339</v>
      </c>
    </row>
    <row r="491" spans="1:5">
      <c r="A491" s="311">
        <v>1729</v>
      </c>
      <c r="B491" s="312" t="s">
        <v>1167</v>
      </c>
      <c r="C491" s="312" t="s">
        <v>466</v>
      </c>
      <c r="D491" s="6" t="s">
        <v>627</v>
      </c>
      <c r="E491" s="6" t="s">
        <v>1339</v>
      </c>
    </row>
    <row r="492" spans="1:5">
      <c r="A492" s="311">
        <v>1730</v>
      </c>
      <c r="B492" s="312" t="s">
        <v>1168</v>
      </c>
      <c r="C492" s="312" t="s">
        <v>467</v>
      </c>
      <c r="D492" s="6" t="s">
        <v>627</v>
      </c>
      <c r="E492" s="6" t="s">
        <v>1339</v>
      </c>
    </row>
    <row r="493" spans="1:5">
      <c r="A493" s="311">
        <v>1731</v>
      </c>
      <c r="B493" s="312" t="s">
        <v>1169</v>
      </c>
      <c r="C493" s="312" t="s">
        <v>468</v>
      </c>
      <c r="D493" s="6" t="s">
        <v>627</v>
      </c>
      <c r="E493" s="6" t="s">
        <v>1339</v>
      </c>
    </row>
    <row r="494" spans="1:5">
      <c r="A494" s="311">
        <v>1732</v>
      </c>
      <c r="B494" s="312" t="s">
        <v>1170</v>
      </c>
      <c r="C494" s="312" t="s">
        <v>469</v>
      </c>
      <c r="D494" s="6" t="s">
        <v>627</v>
      </c>
      <c r="E494" s="6" t="s">
        <v>1339</v>
      </c>
    </row>
    <row r="495" spans="1:5">
      <c r="A495" s="311">
        <v>1733</v>
      </c>
      <c r="B495" s="312" t="s">
        <v>1171</v>
      </c>
      <c r="C495" s="312" t="s">
        <v>470</v>
      </c>
      <c r="D495" s="6" t="s">
        <v>627</v>
      </c>
      <c r="E495" s="6" t="s">
        <v>1339</v>
      </c>
    </row>
    <row r="496" spans="1:5">
      <c r="A496" s="311">
        <v>1734</v>
      </c>
      <c r="B496" s="312" t="s">
        <v>1172</v>
      </c>
      <c r="C496" s="312" t="s">
        <v>471</v>
      </c>
      <c r="D496" s="6" t="s">
        <v>627</v>
      </c>
      <c r="E496" s="6" t="s">
        <v>1339</v>
      </c>
    </row>
    <row r="497" spans="1:5">
      <c r="A497" s="311">
        <v>1735</v>
      </c>
      <c r="B497" s="312" t="s">
        <v>1173</v>
      </c>
      <c r="C497" s="312" t="s">
        <v>472</v>
      </c>
      <c r="D497" s="6" t="s">
        <v>627</v>
      </c>
      <c r="E497" s="6" t="s">
        <v>1339</v>
      </c>
    </row>
    <row r="498" spans="1:5">
      <c r="A498" s="311">
        <v>1736</v>
      </c>
      <c r="B498" s="312" t="s">
        <v>1174</v>
      </c>
      <c r="C498" s="312" t="s">
        <v>473</v>
      </c>
      <c r="D498" s="6" t="s">
        <v>627</v>
      </c>
      <c r="E498" s="6" t="s">
        <v>1339</v>
      </c>
    </row>
    <row r="499" spans="1:5">
      <c r="A499" s="311">
        <v>1737</v>
      </c>
      <c r="B499" s="312" t="s">
        <v>1175</v>
      </c>
      <c r="C499" s="312" t="s">
        <v>474</v>
      </c>
      <c r="D499" s="6" t="s">
        <v>627</v>
      </c>
      <c r="E499" s="6" t="s">
        <v>1339</v>
      </c>
    </row>
    <row r="500" spans="1:5">
      <c r="A500" s="311">
        <v>1738</v>
      </c>
      <c r="B500" s="312" t="s">
        <v>1176</v>
      </c>
      <c r="C500" s="312" t="s">
        <v>475</v>
      </c>
      <c r="D500" s="6" t="s">
        <v>627</v>
      </c>
      <c r="E500" s="6" t="s">
        <v>1339</v>
      </c>
    </row>
    <row r="501" spans="1:5">
      <c r="A501" s="311">
        <v>1739</v>
      </c>
      <c r="B501" s="312" t="s">
        <v>1177</v>
      </c>
      <c r="C501" s="312" t="s">
        <v>476</v>
      </c>
      <c r="D501" s="6" t="s">
        <v>627</v>
      </c>
      <c r="E501" s="6" t="s">
        <v>1339</v>
      </c>
    </row>
    <row r="502" spans="1:5">
      <c r="A502" s="311">
        <v>1740</v>
      </c>
      <c r="B502" s="312" t="s">
        <v>1178</v>
      </c>
      <c r="C502" s="312" t="s">
        <v>477</v>
      </c>
      <c r="D502" s="6" t="s">
        <v>627</v>
      </c>
      <c r="E502" s="6" t="s">
        <v>1339</v>
      </c>
    </row>
    <row r="503" spans="1:5">
      <c r="A503" s="311">
        <v>1741</v>
      </c>
      <c r="B503" s="312" t="s">
        <v>1179</v>
      </c>
      <c r="C503" s="312" t="s">
        <v>478</v>
      </c>
      <c r="D503" s="6" t="s">
        <v>627</v>
      </c>
      <c r="E503" s="6" t="s">
        <v>1339</v>
      </c>
    </row>
    <row r="504" spans="1:5">
      <c r="A504" s="311">
        <v>1742</v>
      </c>
      <c r="B504" s="312" t="s">
        <v>1180</v>
      </c>
      <c r="C504" s="312" t="s">
        <v>479</v>
      </c>
      <c r="D504" s="6" t="s">
        <v>627</v>
      </c>
      <c r="E504" s="6" t="s">
        <v>1339</v>
      </c>
    </row>
    <row r="505" spans="1:5">
      <c r="A505" s="311">
        <v>1743</v>
      </c>
      <c r="B505" s="312" t="s">
        <v>1181</v>
      </c>
      <c r="C505" s="312" t="s">
        <v>480</v>
      </c>
      <c r="D505" s="6" t="s">
        <v>627</v>
      </c>
      <c r="E505" s="6" t="s">
        <v>1339</v>
      </c>
    </row>
    <row r="506" spans="1:5">
      <c r="A506" s="311">
        <v>1744</v>
      </c>
      <c r="B506" s="312" t="s">
        <v>1182</v>
      </c>
      <c r="C506" s="312" t="s">
        <v>481</v>
      </c>
      <c r="D506" s="6" t="s">
        <v>627</v>
      </c>
      <c r="E506" s="6" t="s">
        <v>1339</v>
      </c>
    </row>
    <row r="507" spans="1:5">
      <c r="A507" s="311">
        <v>1745</v>
      </c>
      <c r="B507" s="312" t="s">
        <v>1183</v>
      </c>
      <c r="C507" s="312" t="s">
        <v>482</v>
      </c>
      <c r="D507" s="6" t="s">
        <v>627</v>
      </c>
      <c r="E507" s="6" t="s">
        <v>1339</v>
      </c>
    </row>
    <row r="508" spans="1:5">
      <c r="A508" s="311">
        <v>1746</v>
      </c>
      <c r="B508" s="312" t="s">
        <v>1184</v>
      </c>
      <c r="C508" s="312" t="s">
        <v>483</v>
      </c>
      <c r="D508" s="6" t="s">
        <v>627</v>
      </c>
      <c r="E508" s="6" t="s">
        <v>1339</v>
      </c>
    </row>
    <row r="509" spans="1:5">
      <c r="A509" s="311">
        <v>1747</v>
      </c>
      <c r="B509" s="312" t="s">
        <v>1138</v>
      </c>
      <c r="C509" s="312" t="s">
        <v>1389</v>
      </c>
      <c r="D509" s="6" t="s">
        <v>627</v>
      </c>
      <c r="E509" s="6" t="s">
        <v>1339</v>
      </c>
    </row>
    <row r="510" spans="1:5">
      <c r="A510" s="311">
        <v>1748</v>
      </c>
      <c r="B510" s="312" t="s">
        <v>1185</v>
      </c>
      <c r="C510" s="312" t="s">
        <v>484</v>
      </c>
      <c r="D510" s="6" t="s">
        <v>627</v>
      </c>
      <c r="E510" s="6" t="s">
        <v>1339</v>
      </c>
    </row>
    <row r="511" spans="1:5">
      <c r="A511" s="311">
        <v>1749</v>
      </c>
      <c r="B511" s="312" t="s">
        <v>1186</v>
      </c>
      <c r="C511" s="312" t="s">
        <v>485</v>
      </c>
      <c r="D511" s="6" t="s">
        <v>627</v>
      </c>
      <c r="E511" s="6" t="s">
        <v>1339</v>
      </c>
    </row>
    <row r="512" spans="1:5">
      <c r="A512" s="311">
        <v>1750</v>
      </c>
      <c r="B512" s="312" t="s">
        <v>1187</v>
      </c>
      <c r="C512" s="312" t="s">
        <v>486</v>
      </c>
      <c r="D512" s="6" t="s">
        <v>627</v>
      </c>
      <c r="E512" s="6" t="s">
        <v>1339</v>
      </c>
    </row>
    <row r="513" spans="1:5">
      <c r="A513" s="311">
        <v>1751</v>
      </c>
      <c r="B513" s="312" t="s">
        <v>1188</v>
      </c>
      <c r="C513" s="312" t="s">
        <v>487</v>
      </c>
      <c r="D513" s="6" t="s">
        <v>627</v>
      </c>
      <c r="E513" s="6" t="s">
        <v>1339</v>
      </c>
    </row>
    <row r="514" spans="1:5">
      <c r="A514" s="311">
        <v>1752</v>
      </c>
      <c r="B514" s="312" t="s">
        <v>1189</v>
      </c>
      <c r="C514" s="312" t="s">
        <v>488</v>
      </c>
      <c r="D514" s="6" t="s">
        <v>627</v>
      </c>
      <c r="E514" s="6" t="s">
        <v>1339</v>
      </c>
    </row>
    <row r="515" spans="1:5">
      <c r="A515" s="311">
        <v>1753</v>
      </c>
      <c r="B515" s="312" t="s">
        <v>1190</v>
      </c>
      <c r="C515" s="312" t="s">
        <v>489</v>
      </c>
      <c r="D515" s="6" t="s">
        <v>627</v>
      </c>
      <c r="E515" s="6" t="s">
        <v>1339</v>
      </c>
    </row>
    <row r="516" spans="1:5">
      <c r="A516" s="311">
        <v>1754</v>
      </c>
      <c r="B516" s="312" t="s">
        <v>1191</v>
      </c>
      <c r="C516" s="312" t="s">
        <v>490</v>
      </c>
      <c r="D516" s="6" t="s">
        <v>627</v>
      </c>
      <c r="E516" s="6" t="s">
        <v>1339</v>
      </c>
    </row>
    <row r="517" spans="1:5">
      <c r="A517" s="311">
        <v>1755</v>
      </c>
      <c r="B517" s="312" t="s">
        <v>1192</v>
      </c>
      <c r="C517" s="312" t="s">
        <v>491</v>
      </c>
      <c r="D517" s="6" t="s">
        <v>627</v>
      </c>
      <c r="E517" s="6" t="s">
        <v>1339</v>
      </c>
    </row>
    <row r="518" spans="1:5">
      <c r="A518" s="311">
        <v>1756</v>
      </c>
      <c r="B518" s="312" t="s">
        <v>1193</v>
      </c>
      <c r="C518" s="312" t="s">
        <v>492</v>
      </c>
      <c r="D518" s="6" t="s">
        <v>627</v>
      </c>
      <c r="E518" s="6" t="s">
        <v>1339</v>
      </c>
    </row>
    <row r="519" spans="1:5">
      <c r="A519" s="311">
        <v>1801</v>
      </c>
      <c r="B519" s="312" t="s">
        <v>1194</v>
      </c>
      <c r="C519" s="312" t="s">
        <v>493</v>
      </c>
      <c r="D519" s="6" t="s">
        <v>627</v>
      </c>
      <c r="E519" s="6" t="s">
        <v>1339</v>
      </c>
    </row>
    <row r="520" spans="1:5">
      <c r="A520" s="311">
        <v>1802</v>
      </c>
      <c r="B520" s="312" t="s">
        <v>1176</v>
      </c>
      <c r="C520" s="312" t="s">
        <v>475</v>
      </c>
      <c r="D520" s="6" t="s">
        <v>627</v>
      </c>
      <c r="E520" s="6" t="s">
        <v>1339</v>
      </c>
    </row>
    <row r="521" spans="1:5">
      <c r="A521" s="311">
        <v>1803</v>
      </c>
      <c r="B521" s="312" t="s">
        <v>1195</v>
      </c>
      <c r="C521" s="312" t="s">
        <v>494</v>
      </c>
      <c r="D521" s="6" t="s">
        <v>627</v>
      </c>
      <c r="E521" s="6" t="s">
        <v>1339</v>
      </c>
    </row>
    <row r="522" spans="1:5">
      <c r="A522" s="311">
        <v>1805</v>
      </c>
      <c r="B522" s="312" t="s">
        <v>1196</v>
      </c>
      <c r="C522" s="312" t="s">
        <v>495</v>
      </c>
      <c r="D522" s="6" t="s">
        <v>627</v>
      </c>
      <c r="E522" s="6" t="s">
        <v>1339</v>
      </c>
    </row>
    <row r="523" spans="1:5">
      <c r="A523" s="311">
        <v>1806</v>
      </c>
      <c r="B523" s="312" t="s">
        <v>1197</v>
      </c>
      <c r="C523" s="312" t="s">
        <v>496</v>
      </c>
      <c r="D523" s="6" t="s">
        <v>627</v>
      </c>
      <c r="E523" s="6" t="s">
        <v>1339</v>
      </c>
    </row>
    <row r="524" spans="1:5">
      <c r="A524" s="311">
        <v>1807</v>
      </c>
      <c r="B524" s="312" t="s">
        <v>1198</v>
      </c>
      <c r="C524" s="312" t="s">
        <v>497</v>
      </c>
      <c r="D524" s="6" t="s">
        <v>627</v>
      </c>
      <c r="E524" s="6" t="s">
        <v>1339</v>
      </c>
    </row>
    <row r="525" spans="1:5">
      <c r="A525" s="311">
        <v>1808</v>
      </c>
      <c r="B525" s="312" t="s">
        <v>1199</v>
      </c>
      <c r="C525" s="312" t="s">
        <v>498</v>
      </c>
      <c r="D525" s="6" t="s">
        <v>627</v>
      </c>
      <c r="E525" s="6" t="s">
        <v>1339</v>
      </c>
    </row>
    <row r="526" spans="1:5">
      <c r="A526" s="311">
        <v>1809</v>
      </c>
      <c r="B526" s="312" t="s">
        <v>1200</v>
      </c>
      <c r="C526" s="312" t="s">
        <v>499</v>
      </c>
      <c r="D526" s="6" t="s">
        <v>627</v>
      </c>
      <c r="E526" s="6" t="s">
        <v>1339</v>
      </c>
    </row>
    <row r="527" spans="1:5">
      <c r="A527" s="311">
        <v>1810</v>
      </c>
      <c r="B527" s="312" t="s">
        <v>1201</v>
      </c>
      <c r="C527" s="312" t="s">
        <v>500</v>
      </c>
      <c r="D527" s="6" t="s">
        <v>627</v>
      </c>
      <c r="E527" s="6" t="s">
        <v>1339</v>
      </c>
    </row>
    <row r="528" spans="1:5">
      <c r="A528" s="311">
        <v>1811</v>
      </c>
      <c r="B528" s="312" t="s">
        <v>1202</v>
      </c>
      <c r="C528" s="312" t="s">
        <v>501</v>
      </c>
      <c r="D528" s="6" t="s">
        <v>627</v>
      </c>
      <c r="E528" s="6" t="s">
        <v>1339</v>
      </c>
    </row>
    <row r="529" spans="1:5">
      <c r="A529" s="311">
        <v>1812</v>
      </c>
      <c r="B529" s="312" t="s">
        <v>1203</v>
      </c>
      <c r="C529" s="312" t="s">
        <v>502</v>
      </c>
      <c r="D529" s="6" t="s">
        <v>627</v>
      </c>
      <c r="E529" s="6" t="s">
        <v>1339</v>
      </c>
    </row>
    <row r="530" spans="1:5">
      <c r="A530" s="311">
        <v>1813</v>
      </c>
      <c r="B530" s="312" t="s">
        <v>1204</v>
      </c>
      <c r="C530" s="312" t="s">
        <v>503</v>
      </c>
      <c r="D530" s="6" t="s">
        <v>627</v>
      </c>
      <c r="E530" s="6" t="s">
        <v>1339</v>
      </c>
    </row>
    <row r="531" spans="1:5">
      <c r="A531" s="311">
        <v>1814</v>
      </c>
      <c r="B531" s="312" t="s">
        <v>1205</v>
      </c>
      <c r="C531" s="312" t="s">
        <v>504</v>
      </c>
      <c r="D531" s="6" t="s">
        <v>627</v>
      </c>
      <c r="E531" s="6" t="s">
        <v>1339</v>
      </c>
    </row>
    <row r="532" spans="1:5">
      <c r="A532" s="311">
        <v>1815</v>
      </c>
      <c r="B532" s="312" t="s">
        <v>1187</v>
      </c>
      <c r="C532" s="312" t="s">
        <v>486</v>
      </c>
      <c r="D532" s="6" t="s">
        <v>627</v>
      </c>
      <c r="E532" s="6" t="s">
        <v>1339</v>
      </c>
    </row>
    <row r="533" spans="1:5">
      <c r="A533" s="311">
        <v>1816</v>
      </c>
      <c r="B533" s="312" t="s">
        <v>1206</v>
      </c>
      <c r="C533" s="312" t="s">
        <v>505</v>
      </c>
      <c r="D533" s="6" t="s">
        <v>627</v>
      </c>
      <c r="E533" s="6" t="s">
        <v>1339</v>
      </c>
    </row>
    <row r="534" spans="1:5">
      <c r="A534" s="311">
        <v>1817</v>
      </c>
      <c r="B534" s="312" t="s">
        <v>1207</v>
      </c>
      <c r="C534" s="312" t="s">
        <v>506</v>
      </c>
      <c r="D534" s="6" t="s">
        <v>627</v>
      </c>
      <c r="E534" s="6" t="s">
        <v>1339</v>
      </c>
    </row>
    <row r="535" spans="1:5">
      <c r="A535" s="311">
        <v>1818</v>
      </c>
      <c r="B535" s="312" t="s">
        <v>1208</v>
      </c>
      <c r="C535" s="312" t="s">
        <v>507</v>
      </c>
      <c r="D535" s="6" t="s">
        <v>627</v>
      </c>
      <c r="E535" s="6" t="s">
        <v>1339</v>
      </c>
    </row>
    <row r="536" spans="1:5">
      <c r="A536" s="311">
        <v>1819</v>
      </c>
      <c r="B536" s="312" t="s">
        <v>1209</v>
      </c>
      <c r="C536" s="312" t="s">
        <v>508</v>
      </c>
      <c r="D536" s="6" t="s">
        <v>627</v>
      </c>
      <c r="E536" s="6" t="s">
        <v>1339</v>
      </c>
    </row>
    <row r="537" spans="1:5">
      <c r="A537" s="311">
        <v>1820</v>
      </c>
      <c r="B537" s="312" t="s">
        <v>1210</v>
      </c>
      <c r="C537" s="312" t="s">
        <v>509</v>
      </c>
      <c r="D537" s="6" t="s">
        <v>627</v>
      </c>
      <c r="E537" s="6" t="s">
        <v>1339</v>
      </c>
    </row>
    <row r="538" spans="1:5">
      <c r="A538" s="311">
        <v>1901</v>
      </c>
      <c r="B538" s="312" t="s">
        <v>1211</v>
      </c>
      <c r="C538" s="312" t="s">
        <v>510</v>
      </c>
      <c r="D538" s="6" t="s">
        <v>627</v>
      </c>
      <c r="E538" s="6" t="s">
        <v>1339</v>
      </c>
    </row>
    <row r="539" spans="1:5">
      <c r="A539" s="311">
        <v>1902</v>
      </c>
      <c r="B539" s="312" t="s">
        <v>1212</v>
      </c>
      <c r="C539" s="312" t="s">
        <v>511</v>
      </c>
      <c r="D539" s="6" t="s">
        <v>627</v>
      </c>
      <c r="E539" s="6" t="s">
        <v>1339</v>
      </c>
    </row>
    <row r="540" spans="1:5">
      <c r="A540" s="311">
        <v>1903</v>
      </c>
      <c r="B540" s="312" t="s">
        <v>1213</v>
      </c>
      <c r="C540" s="312" t="s">
        <v>512</v>
      </c>
      <c r="D540" s="6" t="s">
        <v>627</v>
      </c>
      <c r="E540" s="6" t="s">
        <v>1339</v>
      </c>
    </row>
    <row r="541" spans="1:5">
      <c r="A541" s="311">
        <v>1904</v>
      </c>
      <c r="B541" s="312" t="s">
        <v>1214</v>
      </c>
      <c r="C541" s="312" t="s">
        <v>513</v>
      </c>
      <c r="D541" s="6" t="s">
        <v>627</v>
      </c>
      <c r="E541" s="6" t="s">
        <v>1339</v>
      </c>
    </row>
    <row r="542" spans="1:5">
      <c r="A542" s="311">
        <v>1905</v>
      </c>
      <c r="B542" s="312" t="s">
        <v>1215</v>
      </c>
      <c r="C542" s="312" t="s">
        <v>514</v>
      </c>
      <c r="D542" s="6" t="s">
        <v>627</v>
      </c>
      <c r="E542" s="6" t="s">
        <v>1339</v>
      </c>
    </row>
    <row r="543" spans="1:5">
      <c r="A543" s="311">
        <v>1906</v>
      </c>
      <c r="B543" s="312" t="s">
        <v>1191</v>
      </c>
      <c r="C543" s="312" t="s">
        <v>490</v>
      </c>
      <c r="D543" s="6" t="s">
        <v>627</v>
      </c>
      <c r="E543" s="6" t="s">
        <v>1339</v>
      </c>
    </row>
    <row r="544" spans="1:5">
      <c r="A544" s="311">
        <v>1907</v>
      </c>
      <c r="B544" s="312" t="s">
        <v>1216</v>
      </c>
      <c r="C544" s="312" t="s">
        <v>515</v>
      </c>
      <c r="D544" s="6" t="s">
        <v>627</v>
      </c>
      <c r="E544" s="6" t="s">
        <v>1339</v>
      </c>
    </row>
    <row r="545" spans="1:5">
      <c r="A545" s="311">
        <v>1908</v>
      </c>
      <c r="B545" s="312" t="s">
        <v>1217</v>
      </c>
      <c r="C545" s="312" t="s">
        <v>516</v>
      </c>
      <c r="D545" s="6" t="s">
        <v>627</v>
      </c>
      <c r="E545" s="6" t="s">
        <v>1339</v>
      </c>
    </row>
    <row r="546" spans="1:5">
      <c r="A546" s="311">
        <v>1909</v>
      </c>
      <c r="B546" s="312" t="s">
        <v>1137</v>
      </c>
      <c r="C546" s="312" t="s">
        <v>440</v>
      </c>
      <c r="D546" s="6" t="s">
        <v>627</v>
      </c>
      <c r="E546" s="6" t="s">
        <v>1339</v>
      </c>
    </row>
    <row r="547" spans="1:5">
      <c r="A547" s="311">
        <v>1910</v>
      </c>
      <c r="B547" s="312" t="s">
        <v>1218</v>
      </c>
      <c r="C547" s="312" t="s">
        <v>517</v>
      </c>
      <c r="D547" s="6" t="s">
        <v>627</v>
      </c>
      <c r="E547" s="6" t="s">
        <v>1339</v>
      </c>
    </row>
    <row r="548" spans="1:5">
      <c r="A548" s="311">
        <v>1911</v>
      </c>
      <c r="B548" s="312" t="s">
        <v>1219</v>
      </c>
      <c r="C548" s="312" t="s">
        <v>518</v>
      </c>
      <c r="D548" s="6" t="s">
        <v>627</v>
      </c>
      <c r="E548" s="6" t="s">
        <v>1339</v>
      </c>
    </row>
    <row r="549" spans="1:5">
      <c r="A549" s="311">
        <v>1912</v>
      </c>
      <c r="B549" s="312" t="s">
        <v>1220</v>
      </c>
      <c r="C549" s="312" t="s">
        <v>519</v>
      </c>
      <c r="D549" s="6" t="s">
        <v>627</v>
      </c>
      <c r="E549" s="6" t="s">
        <v>1339</v>
      </c>
    </row>
    <row r="550" spans="1:5">
      <c r="A550" s="311">
        <v>1913</v>
      </c>
      <c r="B550" s="312" t="s">
        <v>1221</v>
      </c>
      <c r="C550" s="312" t="s">
        <v>520</v>
      </c>
      <c r="D550" s="6" t="s">
        <v>627</v>
      </c>
      <c r="E550" s="6" t="s">
        <v>1339</v>
      </c>
    </row>
    <row r="551" spans="1:5">
      <c r="A551" s="311">
        <v>1914</v>
      </c>
      <c r="B551" s="312" t="s">
        <v>1222</v>
      </c>
      <c r="C551" s="312" t="s">
        <v>521</v>
      </c>
      <c r="D551" s="6" t="s">
        <v>627</v>
      </c>
      <c r="E551" s="6" t="s">
        <v>1339</v>
      </c>
    </row>
    <row r="552" spans="1:5">
      <c r="A552" s="311">
        <v>1915</v>
      </c>
      <c r="B552" s="312" t="s">
        <v>1223</v>
      </c>
      <c r="C552" s="312" t="s">
        <v>522</v>
      </c>
      <c r="D552" s="6" t="s">
        <v>627</v>
      </c>
      <c r="E552" s="6" t="s">
        <v>1339</v>
      </c>
    </row>
    <row r="553" spans="1:5">
      <c r="A553" s="311">
        <v>2301</v>
      </c>
      <c r="B553" s="312" t="s">
        <v>1224</v>
      </c>
      <c r="C553" s="312" t="s">
        <v>523</v>
      </c>
      <c r="D553" s="6" t="s">
        <v>627</v>
      </c>
      <c r="E553" s="6" t="s">
        <v>1335</v>
      </c>
    </row>
    <row r="554" spans="1:5">
      <c r="A554" s="311">
        <v>2302</v>
      </c>
      <c r="B554" s="312" t="s">
        <v>1225</v>
      </c>
      <c r="C554" s="312" t="s">
        <v>524</v>
      </c>
      <c r="D554" s="6" t="s">
        <v>627</v>
      </c>
      <c r="E554" s="6" t="s">
        <v>1335</v>
      </c>
    </row>
    <row r="555" spans="1:5">
      <c r="A555" s="311">
        <v>2303</v>
      </c>
      <c r="B555" s="312" t="s">
        <v>1226</v>
      </c>
      <c r="C555" s="312" t="s">
        <v>1393</v>
      </c>
      <c r="D555" s="6" t="s">
        <v>627</v>
      </c>
      <c r="E555" s="6" t="s">
        <v>1335</v>
      </c>
    </row>
    <row r="556" spans="1:5">
      <c r="A556" s="311">
        <v>2311</v>
      </c>
      <c r="B556" s="312" t="s">
        <v>1227</v>
      </c>
      <c r="C556" s="312" t="s">
        <v>1227</v>
      </c>
      <c r="D556" s="6" t="s">
        <v>627</v>
      </c>
      <c r="E556" s="6" t="s">
        <v>1331</v>
      </c>
    </row>
    <row r="557" spans="1:5">
      <c r="A557" s="311">
        <v>2312</v>
      </c>
      <c r="B557" s="312" t="s">
        <v>525</v>
      </c>
      <c r="C557" s="312" t="s">
        <v>525</v>
      </c>
      <c r="D557" s="6" t="s">
        <v>627</v>
      </c>
      <c r="E557" s="6" t="s">
        <v>1335</v>
      </c>
    </row>
    <row r="558" spans="1:5">
      <c r="A558" s="311">
        <v>2313</v>
      </c>
      <c r="B558" s="312" t="s">
        <v>526</v>
      </c>
      <c r="C558" s="312" t="s">
        <v>526</v>
      </c>
      <c r="D558" s="6" t="s">
        <v>627</v>
      </c>
      <c r="E558" s="6" t="s">
        <v>1335</v>
      </c>
    </row>
    <row r="559" spans="1:5">
      <c r="A559" s="311">
        <v>2314</v>
      </c>
      <c r="B559" s="312" t="s">
        <v>527</v>
      </c>
      <c r="C559" s="312" t="s">
        <v>527</v>
      </c>
      <c r="D559" s="6" t="s">
        <v>627</v>
      </c>
      <c r="E559" s="6" t="s">
        <v>1335</v>
      </c>
    </row>
    <row r="560" spans="1:5">
      <c r="A560" s="311">
        <v>2315</v>
      </c>
      <c r="B560" s="312" t="s">
        <v>1228</v>
      </c>
      <c r="C560" s="312" t="s">
        <v>528</v>
      </c>
      <c r="D560" s="6" t="s">
        <v>627</v>
      </c>
      <c r="E560" s="6" t="s">
        <v>1335</v>
      </c>
    </row>
    <row r="561" spans="1:5">
      <c r="A561" s="311">
        <v>2316</v>
      </c>
      <c r="B561" s="312" t="s">
        <v>1229</v>
      </c>
      <c r="C561" s="312" t="s">
        <v>529</v>
      </c>
      <c r="D561" s="6" t="s">
        <v>627</v>
      </c>
      <c r="E561" s="6" t="s">
        <v>1335</v>
      </c>
    </row>
    <row r="562" spans="1:5">
      <c r="A562" s="311">
        <v>2317</v>
      </c>
      <c r="B562" s="312" t="s">
        <v>1230</v>
      </c>
      <c r="C562" s="312" t="s">
        <v>530</v>
      </c>
      <c r="D562" s="6" t="s">
        <v>627</v>
      </c>
      <c r="E562" s="6" t="s">
        <v>1335</v>
      </c>
    </row>
    <row r="563" spans="1:5">
      <c r="A563" s="311">
        <v>2318</v>
      </c>
      <c r="B563" s="312" t="s">
        <v>1231</v>
      </c>
      <c r="C563" s="312" t="s">
        <v>1394</v>
      </c>
      <c r="D563" s="6" t="s">
        <v>627</v>
      </c>
      <c r="E563" s="6" t="s">
        <v>1335</v>
      </c>
    </row>
    <row r="564" spans="1:5">
      <c r="A564" s="311">
        <v>2319</v>
      </c>
      <c r="B564" s="312" t="s">
        <v>531</v>
      </c>
      <c r="C564" s="312" t="s">
        <v>531</v>
      </c>
      <c r="D564" s="6" t="s">
        <v>627</v>
      </c>
      <c r="E564" s="6" t="s">
        <v>1335</v>
      </c>
    </row>
    <row r="565" spans="1:5">
      <c r="A565" s="311">
        <v>2320</v>
      </c>
      <c r="B565" s="312" t="s">
        <v>532</v>
      </c>
      <c r="C565" s="312" t="s">
        <v>532</v>
      </c>
      <c r="D565" s="6" t="s">
        <v>627</v>
      </c>
      <c r="E565" s="6" t="s">
        <v>1335</v>
      </c>
    </row>
    <row r="566" spans="1:5">
      <c r="A566" s="311">
        <v>2322</v>
      </c>
      <c r="B566" s="312" t="s">
        <v>533</v>
      </c>
      <c r="C566" s="312" t="s">
        <v>533</v>
      </c>
      <c r="D566" s="6" t="s">
        <v>627</v>
      </c>
      <c r="E566" s="6" t="s">
        <v>1340</v>
      </c>
    </row>
    <row r="567" spans="1:5">
      <c r="A567" s="311">
        <v>2323</v>
      </c>
      <c r="B567" s="312" t="s">
        <v>534</v>
      </c>
      <c r="C567" s="312" t="s">
        <v>534</v>
      </c>
      <c r="D567" s="6" t="s">
        <v>627</v>
      </c>
      <c r="E567" s="6" t="s">
        <v>1340</v>
      </c>
    </row>
    <row r="568" spans="1:5">
      <c r="A568" s="311">
        <v>2324</v>
      </c>
      <c r="B568" s="312" t="s">
        <v>535</v>
      </c>
      <c r="C568" s="312" t="s">
        <v>535</v>
      </c>
      <c r="D568" s="6" t="s">
        <v>627</v>
      </c>
      <c r="E568" s="6" t="s">
        <v>1340</v>
      </c>
    </row>
    <row r="569" spans="1:5">
      <c r="A569" s="311">
        <v>2325</v>
      </c>
      <c r="B569" s="312" t="s">
        <v>536</v>
      </c>
      <c r="C569" s="312" t="s">
        <v>536</v>
      </c>
      <c r="D569" s="6" t="s">
        <v>627</v>
      </c>
      <c r="E569" s="6" t="s">
        <v>1340</v>
      </c>
    </row>
    <row r="570" spans="1:5">
      <c r="A570" s="311">
        <v>2326</v>
      </c>
      <c r="B570" s="312" t="s">
        <v>537</v>
      </c>
      <c r="C570" s="312" t="s">
        <v>537</v>
      </c>
      <c r="D570" s="6" t="s">
        <v>627</v>
      </c>
      <c r="E570" s="6" t="s">
        <v>1340</v>
      </c>
    </row>
    <row r="571" spans="1:5">
      <c r="A571" s="311">
        <v>2327</v>
      </c>
      <c r="B571" s="312" t="s">
        <v>538</v>
      </c>
      <c r="C571" s="312" t="s">
        <v>538</v>
      </c>
      <c r="D571" s="6" t="s">
        <v>627</v>
      </c>
      <c r="E571" s="6" t="s">
        <v>1340</v>
      </c>
    </row>
    <row r="572" spans="1:5">
      <c r="A572" s="311">
        <v>2328</v>
      </c>
      <c r="B572" s="312" t="s">
        <v>612</v>
      </c>
      <c r="C572" s="312" t="s">
        <v>612</v>
      </c>
      <c r="D572" s="6" t="s">
        <v>627</v>
      </c>
      <c r="E572" s="6" t="s">
        <v>1340</v>
      </c>
    </row>
    <row r="573" spans="1:5">
      <c r="A573" s="311">
        <v>2330</v>
      </c>
      <c r="B573" s="312" t="s">
        <v>1232</v>
      </c>
      <c r="C573" s="312" t="s">
        <v>1232</v>
      </c>
      <c r="D573" s="6" t="s">
        <v>627</v>
      </c>
      <c r="E573" s="6" t="s">
        <v>1340</v>
      </c>
    </row>
    <row r="574" spans="1:5">
      <c r="A574" s="311">
        <v>2331</v>
      </c>
      <c r="B574" s="312" t="s">
        <v>1233</v>
      </c>
      <c r="C574" s="312" t="s">
        <v>1233</v>
      </c>
      <c r="D574" s="6" t="s">
        <v>627</v>
      </c>
      <c r="E574" s="6" t="s">
        <v>1340</v>
      </c>
    </row>
    <row r="575" spans="1:5">
      <c r="A575" s="311">
        <v>2333</v>
      </c>
      <c r="B575" s="312" t="s">
        <v>1234</v>
      </c>
      <c r="C575" s="312" t="s">
        <v>1234</v>
      </c>
      <c r="D575" s="6" t="s">
        <v>627</v>
      </c>
      <c r="E575" s="6" t="s">
        <v>1340</v>
      </c>
    </row>
    <row r="576" spans="1:5">
      <c r="A576" s="311">
        <v>2334</v>
      </c>
      <c r="B576" s="312" t="s">
        <v>1235</v>
      </c>
      <c r="C576" s="312" t="s">
        <v>1235</v>
      </c>
      <c r="D576" s="6" t="s">
        <v>627</v>
      </c>
      <c r="E576" s="6" t="s">
        <v>1335</v>
      </c>
    </row>
    <row r="577" spans="1:5">
      <c r="A577" s="311">
        <v>2335</v>
      </c>
      <c r="B577" s="312" t="s">
        <v>1395</v>
      </c>
      <c r="C577" s="312" t="s">
        <v>1395</v>
      </c>
      <c r="D577" s="6" t="s">
        <v>627</v>
      </c>
      <c r="E577" s="6" t="s">
        <v>1334</v>
      </c>
    </row>
    <row r="578" spans="1:5">
      <c r="A578" s="311">
        <v>2336</v>
      </c>
      <c r="B578" s="312" t="s">
        <v>1236</v>
      </c>
      <c r="C578" s="312" t="s">
        <v>1236</v>
      </c>
      <c r="D578" s="6" t="s">
        <v>627</v>
      </c>
      <c r="E578" s="6" t="s">
        <v>1334</v>
      </c>
    </row>
    <row r="579" spans="1:5">
      <c r="A579" s="311">
        <v>2337</v>
      </c>
      <c r="B579" s="312" t="s">
        <v>1396</v>
      </c>
      <c r="C579" s="312" t="s">
        <v>1396</v>
      </c>
      <c r="D579" s="6" t="s">
        <v>627</v>
      </c>
      <c r="E579" s="6" t="s">
        <v>1340</v>
      </c>
    </row>
    <row r="580" spans="1:5">
      <c r="A580" s="311">
        <v>2338</v>
      </c>
      <c r="B580" s="312" t="s">
        <v>1397</v>
      </c>
      <c r="C580" s="312" t="s">
        <v>1397</v>
      </c>
      <c r="D580" s="6" t="s">
        <v>627</v>
      </c>
      <c r="E580" s="6" t="s">
        <v>1340</v>
      </c>
    </row>
    <row r="581" spans="1:5">
      <c r="A581" s="311">
        <v>2339</v>
      </c>
      <c r="B581" s="312" t="s">
        <v>1398</v>
      </c>
      <c r="C581" s="312" t="s">
        <v>1398</v>
      </c>
      <c r="D581" s="6" t="s">
        <v>627</v>
      </c>
      <c r="E581" s="6" t="s">
        <v>1334</v>
      </c>
    </row>
    <row r="582" spans="1:5">
      <c r="A582" s="311">
        <v>2341</v>
      </c>
      <c r="B582" s="312" t="s">
        <v>1399</v>
      </c>
      <c r="C582" s="312" t="s">
        <v>1399</v>
      </c>
      <c r="D582" s="6" t="s">
        <v>627</v>
      </c>
      <c r="E582" s="6" t="s">
        <v>1341</v>
      </c>
    </row>
    <row r="583" spans="1:5">
      <c r="A583" s="311">
        <v>3301</v>
      </c>
      <c r="B583" s="312" t="s">
        <v>1237</v>
      </c>
      <c r="C583" s="312" t="s">
        <v>1253</v>
      </c>
      <c r="D583" s="6" t="s">
        <v>627</v>
      </c>
      <c r="E583" s="6" t="s">
        <v>1341</v>
      </c>
    </row>
    <row r="584" spans="1:5">
      <c r="A584" s="311">
        <v>3401</v>
      </c>
      <c r="B584" s="312" t="s">
        <v>1238</v>
      </c>
      <c r="C584" s="312" t="s">
        <v>1400</v>
      </c>
      <c r="D584" s="6" t="s">
        <v>627</v>
      </c>
      <c r="E584" s="6" t="s">
        <v>1341</v>
      </c>
    </row>
    <row r="585" spans="1:5">
      <c r="A585" s="311">
        <v>4601</v>
      </c>
      <c r="B585" s="312" t="s">
        <v>1239</v>
      </c>
      <c r="C585" s="312" t="s">
        <v>1254</v>
      </c>
      <c r="D585" s="6" t="s">
        <v>627</v>
      </c>
      <c r="E585" s="6" t="s">
        <v>1342</v>
      </c>
    </row>
    <row r="586" spans="1:5">
      <c r="A586" s="311" t="s">
        <v>548</v>
      </c>
      <c r="B586" s="312" t="s">
        <v>1406</v>
      </c>
      <c r="C586" s="312" t="s">
        <v>588</v>
      </c>
      <c r="D586" s="6" t="s">
        <v>627</v>
      </c>
      <c r="E586" s="6" t="s">
        <v>1327</v>
      </c>
    </row>
    <row r="587" spans="1:5">
      <c r="A587" s="311" t="s">
        <v>1374</v>
      </c>
      <c r="B587" s="312" t="s">
        <v>33</v>
      </c>
      <c r="C587" s="312" t="s">
        <v>1264</v>
      </c>
      <c r="D587" s="6" t="s">
        <v>627</v>
      </c>
      <c r="E587" s="6" t="s">
        <v>1327</v>
      </c>
    </row>
    <row r="588" spans="1:5">
      <c r="A588" s="311" t="s">
        <v>549</v>
      </c>
      <c r="B588" s="312" t="s">
        <v>1407</v>
      </c>
      <c r="C588" s="312" t="s">
        <v>1255</v>
      </c>
      <c r="D588" s="6" t="s">
        <v>627</v>
      </c>
      <c r="E588" s="6" t="s">
        <v>1327</v>
      </c>
    </row>
    <row r="589" spans="1:5">
      <c r="A589" s="311" t="s">
        <v>550</v>
      </c>
      <c r="B589" s="312" t="s">
        <v>1408</v>
      </c>
      <c r="C589" s="312" t="s">
        <v>589</v>
      </c>
      <c r="D589" s="6" t="s">
        <v>627</v>
      </c>
      <c r="E589" s="6" t="s">
        <v>1327</v>
      </c>
    </row>
    <row r="590" spans="1:5">
      <c r="A590" s="311" t="s">
        <v>667</v>
      </c>
      <c r="B590" s="312" t="s">
        <v>1326</v>
      </c>
      <c r="C590" s="312" t="s">
        <v>1256</v>
      </c>
      <c r="D590" s="6" t="s">
        <v>627</v>
      </c>
      <c r="E590" s="6" t="s">
        <v>1327</v>
      </c>
    </row>
    <row r="591" spans="1:5">
      <c r="C591" s="258"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zoomScale="85" zoomScaleNormal="85" workbookViewId="0">
      <selection activeCell="D70" sqref="D70:D71"/>
    </sheetView>
  </sheetViews>
  <sheetFormatPr baseColWidth="10" defaultColWidth="11.42578125" defaultRowHeight="15"/>
  <cols>
    <col min="1" max="1" width="12" customWidth="1"/>
    <col min="2" max="2" width="12.7109375" style="244" customWidth="1"/>
    <col min="3" max="3" width="86.42578125" customWidth="1"/>
    <col min="4" max="4" width="55" style="272" customWidth="1"/>
    <col min="5" max="5" width="10" style="244" bestFit="1" customWidth="1"/>
    <col min="6" max="17" width="17" style="244" customWidth="1"/>
    <col min="18" max="18" width="17.7109375" style="244" bestFit="1" customWidth="1"/>
    <col min="19" max="19" width="17.7109375" style="244" customWidth="1"/>
    <col min="20" max="20" width="21.7109375" customWidth="1"/>
    <col min="21" max="21" width="9.42578125" customWidth="1"/>
    <col min="22" max="22" width="33.5703125" customWidth="1"/>
    <col min="23" max="23" width="33.5703125" style="244" customWidth="1"/>
    <col min="24" max="26" width="11.42578125" style="244" customWidth="1"/>
    <col min="27" max="27" width="35.85546875" style="244" customWidth="1"/>
    <col min="28" max="28" width="11.42578125" style="244" customWidth="1"/>
    <col min="29" max="16384" width="11.42578125" style="244"/>
  </cols>
  <sheetData>
    <row r="1" spans="1:27">
      <c r="B1" s="251" t="s">
        <v>1312</v>
      </c>
      <c r="C1" s="251"/>
      <c r="D1" s="265"/>
      <c r="E1" s="251"/>
      <c r="F1" s="251"/>
      <c r="G1" s="251"/>
      <c r="H1" s="251"/>
      <c r="I1" s="251"/>
      <c r="J1" s="251"/>
      <c r="K1" s="251"/>
      <c r="L1" s="251"/>
      <c r="M1" s="251"/>
      <c r="N1" s="251"/>
      <c r="O1" s="251"/>
      <c r="P1" s="251"/>
      <c r="Q1" s="251"/>
      <c r="R1" s="251"/>
      <c r="S1" s="251"/>
      <c r="T1" s="251"/>
      <c r="U1" s="251"/>
      <c r="V1" s="251"/>
      <c r="W1" s="251"/>
    </row>
    <row r="2" spans="1:27">
      <c r="B2" s="248" t="s">
        <v>3379</v>
      </c>
      <c r="C2" s="248"/>
      <c r="D2" s="320"/>
      <c r="E2" s="248"/>
      <c r="F2" s="248"/>
      <c r="G2" s="248"/>
      <c r="H2" s="248"/>
      <c r="I2" s="248"/>
      <c r="J2" s="248"/>
      <c r="K2" s="248"/>
      <c r="L2" s="248"/>
      <c r="M2" s="248"/>
      <c r="N2" s="248"/>
      <c r="O2" s="248"/>
      <c r="P2" s="248"/>
      <c r="Q2" s="248"/>
      <c r="R2" s="248"/>
      <c r="S2" s="248"/>
      <c r="T2" s="248"/>
      <c r="U2" s="248"/>
      <c r="V2" s="248"/>
      <c r="W2" s="248"/>
    </row>
    <row r="3" spans="1:27">
      <c r="B3" s="248" t="str">
        <f ca="1">+"Fecha de Corte: "&amp;TEXT(TODAY(),"dd/mm/yyyy")</f>
        <v>Fecha de Corte: 07/07/2023</v>
      </c>
      <c r="C3" s="248"/>
      <c r="D3" s="320"/>
      <c r="E3" s="248"/>
      <c r="F3" s="248"/>
      <c r="G3" s="248"/>
      <c r="H3" s="248"/>
      <c r="I3" s="248"/>
      <c r="J3" s="248"/>
      <c r="K3" s="248"/>
      <c r="L3" s="248"/>
      <c r="M3" s="248"/>
      <c r="N3" s="248"/>
      <c r="O3" s="248"/>
      <c r="P3" s="248"/>
      <c r="Q3" s="248"/>
      <c r="R3" s="248"/>
      <c r="S3" s="248"/>
      <c r="T3" s="248"/>
      <c r="U3" s="248"/>
      <c r="V3" s="248"/>
      <c r="W3" s="248"/>
    </row>
    <row r="4" spans="1:27" thickBot="1">
      <c r="A4" s="240"/>
      <c r="C4" s="241"/>
      <c r="T4" s="240"/>
      <c r="U4" s="240"/>
      <c r="V4" s="240"/>
    </row>
    <row r="5" spans="1:27" ht="14.25" thickBot="1">
      <c r="A5" s="242" t="s">
        <v>1345</v>
      </c>
      <c r="B5" s="242" t="s">
        <v>657</v>
      </c>
      <c r="C5" s="243" t="s">
        <v>664</v>
      </c>
      <c r="D5" s="266" t="s">
        <v>664</v>
      </c>
      <c r="E5" s="242" t="s">
        <v>1313</v>
      </c>
      <c r="F5" s="242" t="s">
        <v>1295</v>
      </c>
      <c r="G5" s="242" t="s">
        <v>1296</v>
      </c>
      <c r="H5" s="242" t="s">
        <v>1297</v>
      </c>
      <c r="I5" s="242" t="s">
        <v>1298</v>
      </c>
      <c r="J5" s="242" t="s">
        <v>1299</v>
      </c>
      <c r="K5" s="242" t="s">
        <v>1300</v>
      </c>
      <c r="L5" s="242" t="s">
        <v>1301</v>
      </c>
      <c r="M5" s="242" t="s">
        <v>1302</v>
      </c>
      <c r="N5" s="242" t="s">
        <v>1303</v>
      </c>
      <c r="O5" s="242" t="s">
        <v>1304</v>
      </c>
      <c r="P5" s="242" t="s">
        <v>1318</v>
      </c>
      <c r="Q5" s="242" t="s">
        <v>1319</v>
      </c>
      <c r="R5" s="242" t="s">
        <v>1314</v>
      </c>
      <c r="S5" s="242" t="s">
        <v>1315</v>
      </c>
      <c r="T5" s="242" t="s">
        <v>1344</v>
      </c>
      <c r="U5" s="242" t="s">
        <v>1316</v>
      </c>
      <c r="V5" s="242" t="s">
        <v>1343</v>
      </c>
      <c r="W5" s="242" t="s">
        <v>1317</v>
      </c>
      <c r="X5" s="244" t="s">
        <v>1377</v>
      </c>
      <c r="Y5" s="244" t="s">
        <v>1378</v>
      </c>
      <c r="Z5" s="242" t="s">
        <v>1375</v>
      </c>
      <c r="AA5" s="242" t="s">
        <v>1376</v>
      </c>
    </row>
    <row r="6" spans="1:27" customFormat="1" ht="15" hidden="1" customHeight="1">
      <c r="A6" s="32">
        <v>1433</v>
      </c>
      <c r="B6" s="297">
        <f>+A6</f>
        <v>1433</v>
      </c>
      <c r="C6" s="249" t="e">
        <f>+VLOOKUP(A6,bd_lista!$A$3:$C$590,3,FALSE)</f>
        <v>#N/A</v>
      </c>
      <c r="D6" s="261" t="e">
        <f>+C6</f>
        <v>#N/A</v>
      </c>
      <c r="E6" s="244" t="s">
        <v>1310</v>
      </c>
      <c r="F6" s="245">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5">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5">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5">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5">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5">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5">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5">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5">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5">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5">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5">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5">
        <f t="shared" ref="R6:R27" ca="1" si="0">+SUM(F6:Q6)</f>
        <v>0</v>
      </c>
      <c r="S6" s="252"/>
      <c r="T6" s="245">
        <f ca="1">+T7</f>
        <v>0</v>
      </c>
      <c r="U6" s="244">
        <f t="shared" ref="U6:U27" si="1">+IF(E6="Débitos",1,2)</f>
        <v>1</v>
      </c>
      <c r="V6" s="261" t="e">
        <f>+VLOOKUP(A6,bd_lista!$A$3:$E$590,5,FALSE)</f>
        <v>#N/A</v>
      </c>
      <c r="W6" s="263" t="e">
        <f>+V6</f>
        <v>#N/A</v>
      </c>
      <c r="X6" s="244" t="e">
        <f>+VLOOKUP(A6,[2]Sheet1!$A$13:$D$744,4,FALSE)</f>
        <v>#N/A</v>
      </c>
      <c r="Y6" s="244" t="e">
        <f>+VLOOKUP(X6,bd_lista!$A$3:$C$590,3,FALSE)</f>
        <v>#N/A</v>
      </c>
      <c r="Z6" s="248" t="e">
        <f>+X6</f>
        <v>#N/A</v>
      </c>
      <c r="AA6" s="249" t="e">
        <f>+Y6</f>
        <v>#N/A</v>
      </c>
    </row>
    <row r="7" spans="1:27" customFormat="1" ht="15" hidden="1" customHeight="1">
      <c r="A7" s="32">
        <v>1433</v>
      </c>
      <c r="B7" s="296"/>
      <c r="C7" s="249" t="e">
        <f>+VLOOKUP(A7,bd_lista!$A$3:$C$590,3,FALSE)</f>
        <v>#N/A</v>
      </c>
      <c r="D7" s="249"/>
      <c r="E7" s="246" t="s">
        <v>1311</v>
      </c>
      <c r="F7" s="245">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5">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5">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5">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5">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5">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5">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5">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5">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5">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5">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5">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5">
        <f t="shared" ca="1" si="0"/>
        <v>0</v>
      </c>
      <c r="S7" s="264">
        <f ca="1">+R6+R7</f>
        <v>0</v>
      </c>
      <c r="T7" s="245">
        <f ca="1">+S7</f>
        <v>0</v>
      </c>
      <c r="U7" s="244">
        <f t="shared" si="1"/>
        <v>2</v>
      </c>
      <c r="V7" s="347" t="e">
        <f>+VLOOKUP(A7,bd_lista!$A$3:$E$590,5,FALSE)</f>
        <v>#N/A</v>
      </c>
      <c r="W7" s="250"/>
      <c r="X7" s="244" t="e">
        <f>+VLOOKUP(A7,[2]Sheet1!$A$13:$D$744,4,FALSE)</f>
        <v>#N/A</v>
      </c>
      <c r="Y7" s="244" t="e">
        <f>+VLOOKUP(X7,bd_lista!$A$3:$C$590,3,FALSE)</f>
        <v>#N/A</v>
      </c>
      <c r="Z7" s="248"/>
      <c r="AA7" s="249"/>
    </row>
    <row r="8" spans="1:27" ht="15" hidden="1" customHeight="1">
      <c r="A8" s="32">
        <v>3701</v>
      </c>
      <c r="B8" s="296">
        <f>+A8</f>
        <v>3701</v>
      </c>
      <c r="C8" s="249" t="e">
        <f>+VLOOKUP(A8,bd_lista!$A$3:$C$590,3,FALSE)</f>
        <v>#N/A</v>
      </c>
      <c r="D8" s="249" t="e">
        <f>+C8</f>
        <v>#N/A</v>
      </c>
      <c r="E8" s="244" t="s">
        <v>1310</v>
      </c>
      <c r="F8" s="245">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5">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5">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5">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5">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5">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5">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5">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5">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5">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5">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5">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5">
        <f t="shared" ca="1" si="0"/>
        <v>0</v>
      </c>
      <c r="S8" s="252"/>
      <c r="T8" s="245">
        <f ca="1">+T9</f>
        <v>0</v>
      </c>
      <c r="U8" s="244">
        <f t="shared" si="1"/>
        <v>1</v>
      </c>
      <c r="V8" s="347" t="e">
        <f>+VLOOKUP(A8,bd_lista!$A$3:$E$590,5,FALSE)</f>
        <v>#N/A</v>
      </c>
      <c r="W8" s="262" t="e">
        <f>+V8</f>
        <v>#N/A</v>
      </c>
      <c r="X8" s="244">
        <f>+VLOOKUP(A8,[2]Sheet1!$A$13:$D$744,4,FALSE)</f>
        <v>0</v>
      </c>
      <c r="Y8" s="244" t="e">
        <f>+VLOOKUP(X8,bd_lista!$A$3:$C$590,3,FALSE)</f>
        <v>#N/A</v>
      </c>
      <c r="Z8" s="248">
        <f>+X8</f>
        <v>0</v>
      </c>
      <c r="AA8" s="249" t="e">
        <f>+Y8</f>
        <v>#N/A</v>
      </c>
    </row>
    <row r="9" spans="1:27" ht="15" hidden="1" customHeight="1">
      <c r="A9" s="32">
        <v>3701</v>
      </c>
      <c r="B9" s="295"/>
      <c r="C9" s="347" t="e">
        <f>+VLOOKUP(A9,bd_lista!$A$3:$C$590,3,FALSE)</f>
        <v>#N/A</v>
      </c>
      <c r="D9" s="347"/>
      <c r="E9" s="246" t="s">
        <v>1311</v>
      </c>
      <c r="F9" s="247">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7">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7">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7">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7">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7">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7">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7">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7">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7">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7">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7">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7">
        <f t="shared" ca="1" si="0"/>
        <v>0</v>
      </c>
      <c r="S9" s="264">
        <f ca="1">+R8+R9</f>
        <v>0</v>
      </c>
      <c r="T9" s="247">
        <f ca="1">+S9</f>
        <v>0</v>
      </c>
      <c r="U9" s="246">
        <f t="shared" si="1"/>
        <v>2</v>
      </c>
      <c r="V9" s="347" t="e">
        <f>+VLOOKUP(A9,bd_lista!$A$3:$E$590,5,FALSE)</f>
        <v>#N/A</v>
      </c>
      <c r="W9" s="250"/>
      <c r="X9" s="244">
        <f>+VLOOKUP(A9,[2]Sheet1!$A$13:$D$744,4,FALSE)</f>
        <v>0</v>
      </c>
      <c r="Y9" s="244" t="e">
        <f>+VLOOKUP(X9,bd_lista!$A$3:$C$590,3,FALSE)</f>
        <v>#N/A</v>
      </c>
      <c r="Z9" s="248"/>
      <c r="AA9" s="249"/>
    </row>
    <row r="10" spans="1:27" ht="17.25" hidden="1" customHeight="1">
      <c r="A10" s="254">
        <v>87</v>
      </c>
      <c r="B10" s="294">
        <f>+A10</f>
        <v>87</v>
      </c>
      <c r="C10" s="249" t="e">
        <f>+VLOOKUP(A10,bd_lista!$A$3:$C$590,3,FALSE)</f>
        <v>#N/A</v>
      </c>
      <c r="D10" s="249" t="e">
        <f>+C10</f>
        <v>#N/A</v>
      </c>
      <c r="E10" s="249" t="s">
        <v>1310</v>
      </c>
      <c r="F10" s="245">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45">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5">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5">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5">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5">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5">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5">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5">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5">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5">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5">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5">
        <f t="shared" ca="1" si="0"/>
        <v>0</v>
      </c>
      <c r="S10" s="245"/>
      <c r="T10" s="245">
        <f ca="1">+T11</f>
        <v>0</v>
      </c>
      <c r="U10" s="244">
        <f t="shared" si="1"/>
        <v>1</v>
      </c>
      <c r="V10" s="347" t="e">
        <f>+VLOOKUP(A10,bd_lista!$A$3:$E$590,5,FALSE)</f>
        <v>#N/A</v>
      </c>
      <c r="W10" s="262" t="e">
        <f>+V10</f>
        <v>#N/A</v>
      </c>
      <c r="X10" s="244">
        <v>25</v>
      </c>
      <c r="Y10" s="244" t="str">
        <f>+VLOOKUP(X10,bd_lista!$A$3:$C$590,3,FALSE)</f>
        <v>Ministerio de la Presidencia</v>
      </c>
      <c r="Z10" s="248">
        <f>+X10</f>
        <v>25</v>
      </c>
      <c r="AA10" s="249" t="str">
        <f>+Y10</f>
        <v>Ministerio de la Presidencia</v>
      </c>
    </row>
    <row r="11" spans="1:27" ht="15" hidden="1" customHeight="1">
      <c r="A11" s="32">
        <v>87</v>
      </c>
      <c r="B11" s="295"/>
      <c r="C11" s="347" t="e">
        <f>+VLOOKUP(A11,bd_lista!$A$3:$C$590,3,FALSE)</f>
        <v>#N/A</v>
      </c>
      <c r="D11" s="347"/>
      <c r="E11" s="347" t="s">
        <v>1311</v>
      </c>
      <c r="F11" s="247">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47">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47">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7">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7">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7">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7">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7">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7">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7">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7">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7">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7">
        <f t="shared" ca="1" si="0"/>
        <v>0</v>
      </c>
      <c r="S11" s="247">
        <f ca="1">+R10+R11</f>
        <v>0</v>
      </c>
      <c r="T11" s="247">
        <f ca="1">+S11</f>
        <v>0</v>
      </c>
      <c r="U11" s="246">
        <f t="shared" si="1"/>
        <v>2</v>
      </c>
      <c r="V11" s="347" t="e">
        <f>+VLOOKUP(A11,bd_lista!$A$3:$E$590,5,FALSE)</f>
        <v>#N/A</v>
      </c>
      <c r="W11" s="250"/>
      <c r="X11" s="244">
        <v>25</v>
      </c>
      <c r="Y11" s="244" t="str">
        <f>+VLOOKUP(X11,bd_lista!$A$3:$C$590,3,FALSE)</f>
        <v>Ministerio de la Presidencia</v>
      </c>
      <c r="Z11" s="248"/>
      <c r="AA11" s="249"/>
    </row>
    <row r="12" spans="1:27" ht="12.75" hidden="1" customHeight="1">
      <c r="A12" s="254">
        <v>85</v>
      </c>
      <c r="B12" s="294">
        <f>+A12</f>
        <v>85</v>
      </c>
      <c r="C12" s="249" t="e">
        <f>+VLOOKUP(A12,bd_lista!$A$3:$C$590,3,FALSE)</f>
        <v>#N/A</v>
      </c>
      <c r="D12" s="249" t="e">
        <f>+C12</f>
        <v>#N/A</v>
      </c>
      <c r="E12" s="249" t="s">
        <v>1310</v>
      </c>
      <c r="F12" s="245">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5">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5">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5">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5">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5">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5">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5">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5">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5">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5">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5">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5">
        <f t="shared" ca="1" si="0"/>
        <v>0</v>
      </c>
      <c r="S12" s="245"/>
      <c r="T12" s="245">
        <f ca="1">+T13</f>
        <v>0</v>
      </c>
      <c r="U12" s="244">
        <f t="shared" si="1"/>
        <v>1</v>
      </c>
      <c r="V12" s="347" t="e">
        <f>+VLOOKUP(A12,bd_lista!$A$3:$E$590,5,FALSE)</f>
        <v>#N/A</v>
      </c>
      <c r="W12" s="262" t="e">
        <f>+V12</f>
        <v>#N/A</v>
      </c>
      <c r="X12" s="244">
        <v>78</v>
      </c>
      <c r="Y12" s="244" t="str">
        <f>+VLOOKUP(X12,bd_lista!$A$3:$C$590,3,FALSE)</f>
        <v>Ministerio de Hidrocarburos y Energías</v>
      </c>
      <c r="Z12" s="248">
        <f>+X12</f>
        <v>78</v>
      </c>
      <c r="AA12" s="249" t="str">
        <f>+Y12</f>
        <v>Ministerio de Hidrocarburos y Energías</v>
      </c>
    </row>
    <row r="13" spans="1:27" ht="15" hidden="1" customHeight="1">
      <c r="A13" s="32">
        <v>85</v>
      </c>
      <c r="B13" s="295"/>
      <c r="C13" s="347" t="e">
        <f>+VLOOKUP(A13,bd_lista!$A$3:$C$590,3,FALSE)</f>
        <v>#N/A</v>
      </c>
      <c r="D13" s="347"/>
      <c r="E13" s="347" t="s">
        <v>1311</v>
      </c>
      <c r="F13" s="247">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247">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47">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7">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7">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7">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7">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7">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7">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7">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7">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7">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7">
        <f t="shared" ca="1" si="0"/>
        <v>0</v>
      </c>
      <c r="S13" s="247">
        <f ca="1">+R12+R13</f>
        <v>0</v>
      </c>
      <c r="T13" s="247">
        <f ca="1">+S13</f>
        <v>0</v>
      </c>
      <c r="U13" s="246">
        <f t="shared" si="1"/>
        <v>2</v>
      </c>
      <c r="V13" s="347" t="e">
        <f>+VLOOKUP(A13,bd_lista!$A$3:$E$590,5,FALSE)</f>
        <v>#N/A</v>
      </c>
      <c r="W13" s="250"/>
      <c r="X13" s="244">
        <v>78</v>
      </c>
      <c r="Y13" s="244" t="str">
        <f>+VLOOKUP(X13,bd_lista!$A$3:$C$590,3,FALSE)</f>
        <v>Ministerio de Hidrocarburos y Energías</v>
      </c>
      <c r="Z13" s="248"/>
      <c r="AA13" s="249"/>
    </row>
    <row r="14" spans="1:27" ht="15" hidden="1" customHeight="1">
      <c r="A14" s="254">
        <v>121</v>
      </c>
      <c r="B14" s="294">
        <f>+A14</f>
        <v>121</v>
      </c>
      <c r="C14" s="249" t="e">
        <f>+VLOOKUP(A14,bd_lista!$A$3:$C$590,3,FALSE)</f>
        <v>#N/A</v>
      </c>
      <c r="D14" s="249" t="e">
        <f>+C14</f>
        <v>#N/A</v>
      </c>
      <c r="E14" s="249" t="s">
        <v>1310</v>
      </c>
      <c r="F14" s="245">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5">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5">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5">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5">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5">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5">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5">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5">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5">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5">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5">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5">
        <f t="shared" ca="1" si="0"/>
        <v>0</v>
      </c>
      <c r="S14" s="245"/>
      <c r="T14" s="245">
        <f ca="1">+T15</f>
        <v>0</v>
      </c>
      <c r="U14" s="244">
        <f t="shared" si="1"/>
        <v>1</v>
      </c>
      <c r="V14" s="347" t="e">
        <f>+VLOOKUP(A14,bd_lista!$A$3:$E$590,5,FALSE)</f>
        <v>#N/A</v>
      </c>
      <c r="W14" s="262" t="e">
        <f>+V14</f>
        <v>#N/A</v>
      </c>
      <c r="X14" s="244" t="e">
        <f>+VLOOKUP(A14,[2]Sheet1!$A$13:$D$744,4,FALSE)</f>
        <v>#N/A</v>
      </c>
      <c r="Y14" s="244" t="e">
        <f>+VLOOKUP(X14,bd_lista!$A$3:$C$590,3,FALSE)</f>
        <v>#N/A</v>
      </c>
      <c r="Z14" s="248" t="e">
        <f>+X14</f>
        <v>#N/A</v>
      </c>
      <c r="AA14" s="249" t="e">
        <f>+Y14</f>
        <v>#N/A</v>
      </c>
    </row>
    <row r="15" spans="1:27" ht="15" hidden="1" customHeight="1">
      <c r="A15" s="32">
        <v>121</v>
      </c>
      <c r="B15" s="295"/>
      <c r="C15" s="347" t="e">
        <f>+VLOOKUP(A15,bd_lista!$A$3:$C$590,3,FALSE)</f>
        <v>#N/A</v>
      </c>
      <c r="D15" s="347"/>
      <c r="E15" s="347" t="s">
        <v>1311</v>
      </c>
      <c r="F15" s="247">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247">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47">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7">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7">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7">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7">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7">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7">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7">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7">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7">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7">
        <f t="shared" ca="1" si="0"/>
        <v>0</v>
      </c>
      <c r="S15" s="247">
        <f ca="1">+R14+R15</f>
        <v>0</v>
      </c>
      <c r="T15" s="247">
        <f ca="1">+S15</f>
        <v>0</v>
      </c>
      <c r="U15" s="246">
        <f t="shared" si="1"/>
        <v>2</v>
      </c>
      <c r="V15" s="347" t="e">
        <f>+VLOOKUP(A15,bd_lista!$A$3:$E$590,5,FALSE)</f>
        <v>#N/A</v>
      </c>
      <c r="W15" s="250"/>
      <c r="X15" s="244" t="e">
        <f>+VLOOKUP(A15,[2]Sheet1!$A$13:$D$744,4,FALSE)</f>
        <v>#N/A</v>
      </c>
      <c r="Y15" s="244" t="e">
        <f>+VLOOKUP(X15,bd_lista!$A$3:$C$590,3,FALSE)</f>
        <v>#N/A</v>
      </c>
      <c r="Z15" s="248"/>
      <c r="AA15" s="249"/>
    </row>
    <row r="16" spans="1:27" ht="15" hidden="1" customHeight="1">
      <c r="A16" s="254">
        <v>149</v>
      </c>
      <c r="B16" s="294">
        <f>+A16</f>
        <v>149</v>
      </c>
      <c r="C16" s="249" t="e">
        <f>+VLOOKUP(A16,bd_lista!$A$3:$C$590,3,FALSE)</f>
        <v>#N/A</v>
      </c>
      <c r="D16" s="249" t="e">
        <f>+C16</f>
        <v>#N/A</v>
      </c>
      <c r="E16" s="249" t="s">
        <v>1310</v>
      </c>
      <c r="F16" s="245">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5">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45">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5">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5">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5">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5">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5">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5">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5">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5">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5">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5">
        <f t="shared" ca="1" si="0"/>
        <v>0</v>
      </c>
      <c r="S16" s="245"/>
      <c r="T16" s="245">
        <f ca="1">+T17</f>
        <v>0</v>
      </c>
      <c r="U16" s="244">
        <f t="shared" si="1"/>
        <v>1</v>
      </c>
      <c r="V16" s="347" t="e">
        <f>+VLOOKUP(A16,bd_lista!$A$3:$E$590,5,FALSE)</f>
        <v>#N/A</v>
      </c>
      <c r="W16" s="262" t="e">
        <f>+V16</f>
        <v>#N/A</v>
      </c>
      <c r="X16" s="244" t="e">
        <f>+VLOOKUP(A16,[2]Sheet1!$A$13:$D$744,4,FALSE)</f>
        <v>#N/A</v>
      </c>
      <c r="Y16" s="244" t="e">
        <f>+VLOOKUP(X16,bd_lista!$A$3:$C$590,3,FALSE)</f>
        <v>#N/A</v>
      </c>
      <c r="Z16" s="248" t="e">
        <f>+X16</f>
        <v>#N/A</v>
      </c>
      <c r="AA16" s="249" t="e">
        <f>+Y16</f>
        <v>#N/A</v>
      </c>
    </row>
    <row r="17" spans="1:27" ht="15" hidden="1" customHeight="1">
      <c r="A17" s="32">
        <v>149</v>
      </c>
      <c r="B17" s="295"/>
      <c r="C17" s="347" t="e">
        <f>+VLOOKUP(A17,bd_lista!$A$3:$C$590,3,FALSE)</f>
        <v>#N/A</v>
      </c>
      <c r="D17" s="347"/>
      <c r="E17" s="347" t="s">
        <v>1311</v>
      </c>
      <c r="F17" s="247">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47">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47">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7">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7">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7">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7">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7">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7">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7">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7">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7">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7">
        <f t="shared" ca="1" si="0"/>
        <v>0</v>
      </c>
      <c r="S17" s="247">
        <f ca="1">+R16+R17</f>
        <v>0</v>
      </c>
      <c r="T17" s="247">
        <f ca="1">+S17</f>
        <v>0</v>
      </c>
      <c r="U17" s="246">
        <f t="shared" si="1"/>
        <v>2</v>
      </c>
      <c r="V17" s="347" t="e">
        <f>+VLOOKUP(A17,bd_lista!$A$3:$E$590,5,FALSE)</f>
        <v>#N/A</v>
      </c>
      <c r="W17" s="250"/>
      <c r="X17" s="244" t="e">
        <f>+VLOOKUP(A17,[2]Sheet1!$A$13:$D$744,4,FALSE)</f>
        <v>#N/A</v>
      </c>
      <c r="Y17" s="244" t="e">
        <f>+VLOOKUP(X17,bd_lista!$A$3:$C$590,3,FALSE)</f>
        <v>#N/A</v>
      </c>
      <c r="Z17" s="248"/>
      <c r="AA17" s="249"/>
    </row>
    <row r="18" spans="1:27" ht="15" hidden="1" customHeight="1">
      <c r="A18" s="254">
        <v>384</v>
      </c>
      <c r="B18" s="294">
        <f>+A18</f>
        <v>384</v>
      </c>
      <c r="C18" s="249" t="e">
        <f>+VLOOKUP(A18,bd_lista!$A$3:$C$590,3,FALSE)</f>
        <v>#N/A</v>
      </c>
      <c r="D18" s="249" t="e">
        <f>+C18</f>
        <v>#N/A</v>
      </c>
      <c r="E18" s="249" t="s">
        <v>1310</v>
      </c>
      <c r="F18" s="245">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5">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5">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5">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5">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5">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5">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5">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5">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5">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5">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5">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5">
        <f t="shared" ca="1" si="0"/>
        <v>0</v>
      </c>
      <c r="S18" s="252"/>
      <c r="T18" s="245">
        <f ca="1">+T19</f>
        <v>0</v>
      </c>
      <c r="U18" s="244">
        <f t="shared" si="1"/>
        <v>1</v>
      </c>
      <c r="V18" s="347" t="e">
        <f>+VLOOKUP(A18,bd_lista!$A$3:$E$590,5,FALSE)</f>
        <v>#N/A</v>
      </c>
      <c r="W18" s="262" t="e">
        <f>+V18</f>
        <v>#N/A</v>
      </c>
      <c r="X18" s="244">
        <f>+VLOOKUP(A18,[2]Sheet1!$A$13:$D$744,4,FALSE)</f>
        <v>30</v>
      </c>
      <c r="Y18" s="244" t="str">
        <f>+VLOOKUP(X18,bd_lista!$A$3:$C$590,3,FALSE)</f>
        <v>Ministerio de Justicia y Transparencia Institucional</v>
      </c>
      <c r="Z18" s="248">
        <f>+X18</f>
        <v>30</v>
      </c>
      <c r="AA18" s="249" t="str">
        <f>+Y18</f>
        <v>Ministerio de Justicia y Transparencia Institucional</v>
      </c>
    </row>
    <row r="19" spans="1:27" ht="15" hidden="1" customHeight="1">
      <c r="A19" s="32">
        <v>384</v>
      </c>
      <c r="B19" s="295"/>
      <c r="C19" s="347" t="e">
        <f>+VLOOKUP(A19,bd_lista!$A$3:$C$590,3,FALSE)</f>
        <v>#N/A</v>
      </c>
      <c r="D19" s="347"/>
      <c r="E19" s="347" t="s">
        <v>1311</v>
      </c>
      <c r="F19" s="247">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247">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47">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7">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7">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7">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7">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7">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7">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7">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7">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7">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7">
        <f t="shared" ca="1" si="0"/>
        <v>0</v>
      </c>
      <c r="S19" s="264">
        <f ca="1">+R18+R19</f>
        <v>0</v>
      </c>
      <c r="T19" s="247">
        <f ca="1">+S19</f>
        <v>0</v>
      </c>
      <c r="U19" s="246">
        <f t="shared" si="1"/>
        <v>2</v>
      </c>
      <c r="V19" s="347" t="e">
        <f>+VLOOKUP(A19,bd_lista!$A$3:$E$590,5,FALSE)</f>
        <v>#N/A</v>
      </c>
      <c r="W19" s="250"/>
      <c r="X19" s="244">
        <f>+VLOOKUP(A19,[2]Sheet1!$A$13:$D$744,4,FALSE)</f>
        <v>30</v>
      </c>
      <c r="Y19" s="244" t="str">
        <f>+VLOOKUP(X19,bd_lista!$A$3:$C$590,3,FALSE)</f>
        <v>Ministerio de Justicia y Transparencia Institucional</v>
      </c>
      <c r="Z19" s="248"/>
      <c r="AA19" s="249"/>
    </row>
    <row r="20" spans="1:27" ht="15" hidden="1" customHeight="1">
      <c r="A20" s="254">
        <v>48</v>
      </c>
      <c r="B20" s="294">
        <f>+A20</f>
        <v>48</v>
      </c>
      <c r="C20" s="249" t="e">
        <f>+VLOOKUP(A20,bd_lista!$A$3:$C$590,3,FALSE)</f>
        <v>#N/A</v>
      </c>
      <c r="D20" s="249" t="e">
        <f>+C20</f>
        <v>#N/A</v>
      </c>
      <c r="E20" s="249" t="s">
        <v>1310</v>
      </c>
      <c r="F20" s="245">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5">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5">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5">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5">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5">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5">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5">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5">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5">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5">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5">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5">
        <f t="shared" ca="1" si="0"/>
        <v>0</v>
      </c>
      <c r="S20" s="245"/>
      <c r="T20" s="245">
        <f ca="1">+T21</f>
        <v>0</v>
      </c>
      <c r="U20" s="244">
        <f t="shared" si="1"/>
        <v>1</v>
      </c>
      <c r="V20" s="347" t="e">
        <f>+VLOOKUP(A20,bd_lista!$A$3:$E$590,5,FALSE)</f>
        <v>#N/A</v>
      </c>
      <c r="W20" s="262" t="e">
        <f>+V20</f>
        <v>#N/A</v>
      </c>
      <c r="X20" s="244">
        <f>+A20</f>
        <v>48</v>
      </c>
      <c r="Y20" s="244" t="e">
        <f>+VLOOKUP(X20,bd_lista!$A$3:$C$590,3,FALSE)</f>
        <v>#N/A</v>
      </c>
      <c r="Z20" s="248">
        <f>+X20</f>
        <v>48</v>
      </c>
      <c r="AA20" s="249" t="e">
        <f>+Y20</f>
        <v>#N/A</v>
      </c>
    </row>
    <row r="21" spans="1:27" ht="15" hidden="1" customHeight="1">
      <c r="A21" s="32">
        <v>48</v>
      </c>
      <c r="B21" s="295"/>
      <c r="C21" s="347" t="e">
        <f>+VLOOKUP(A21,bd_lista!$A$3:$C$590,3,FALSE)</f>
        <v>#N/A</v>
      </c>
      <c r="D21" s="347"/>
      <c r="E21" s="347" t="s">
        <v>1311</v>
      </c>
      <c r="F21" s="247">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7">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47">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7">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7">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7">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7">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7">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7">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7">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7">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7">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7">
        <f t="shared" ca="1" si="0"/>
        <v>0</v>
      </c>
      <c r="S21" s="247">
        <f ca="1">+R20+R21</f>
        <v>0</v>
      </c>
      <c r="T21" s="247">
        <f ca="1">+S21</f>
        <v>0</v>
      </c>
      <c r="U21" s="246">
        <f t="shared" si="1"/>
        <v>2</v>
      </c>
      <c r="V21" s="347" t="e">
        <f>+VLOOKUP(A21,bd_lista!$A$3:$E$590,5,FALSE)</f>
        <v>#N/A</v>
      </c>
      <c r="W21" s="250"/>
      <c r="X21" s="244">
        <f>+A21</f>
        <v>48</v>
      </c>
      <c r="Y21" s="244" t="e">
        <f>+VLOOKUP(X21,bd_lista!$A$3:$C$590,3,FALSE)</f>
        <v>#N/A</v>
      </c>
      <c r="Z21" s="248"/>
      <c r="AA21" s="249"/>
    </row>
    <row r="22" spans="1:27" ht="15" hidden="1" customHeight="1">
      <c r="A22" s="254">
        <v>0</v>
      </c>
      <c r="B22" s="294">
        <f>+A22</f>
        <v>0</v>
      </c>
      <c r="C22" s="249" t="e">
        <f>+VLOOKUP(A22,bd_lista!$A$3:$C$590,3,FALSE)</f>
        <v>#N/A</v>
      </c>
      <c r="D22" s="249" t="e">
        <f>+C22</f>
        <v>#N/A</v>
      </c>
      <c r="E22" s="244" t="s">
        <v>1310</v>
      </c>
      <c r="F22" s="245">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5">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5">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5">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5">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5">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5">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5">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5">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5">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5">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5">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5">
        <f t="shared" ca="1" si="0"/>
        <v>0</v>
      </c>
      <c r="S22" s="245"/>
      <c r="T22" s="245">
        <f ca="1">+T23</f>
        <v>0</v>
      </c>
      <c r="U22" s="244">
        <f t="shared" si="1"/>
        <v>1</v>
      </c>
      <c r="V22" s="347" t="e">
        <f>+VLOOKUP(A22,bd_lista!A3:E590,5,FALSE)</f>
        <v>#N/A</v>
      </c>
      <c r="W22" s="262" t="e">
        <f>+V22</f>
        <v>#N/A</v>
      </c>
      <c r="X22" s="244" t="e">
        <f>+VLOOKUP(A22,[2]Sheet1!$A$13:$D$744,4,FALSE)</f>
        <v>#N/A</v>
      </c>
      <c r="Y22" s="244" t="e">
        <f>+VLOOKUP(X22,bd_lista!$A$3:$C$590,3,FALSE)</f>
        <v>#N/A</v>
      </c>
      <c r="Z22" s="248" t="e">
        <f>+X22</f>
        <v>#N/A</v>
      </c>
      <c r="AA22" s="249" t="e">
        <f>+Y22</f>
        <v>#N/A</v>
      </c>
    </row>
    <row r="23" spans="1:27" ht="15" hidden="1" customHeight="1">
      <c r="A23" s="32">
        <v>0</v>
      </c>
      <c r="B23" s="295"/>
      <c r="C23" s="347" t="e">
        <f>+VLOOKUP(A23,bd_lista!$A$3:$C$590,3,FALSE)</f>
        <v>#N/A</v>
      </c>
      <c r="D23" s="347"/>
      <c r="E23" s="246" t="s">
        <v>1311</v>
      </c>
      <c r="F23" s="247">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247">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47">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7">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7">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7">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7">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7">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7">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7">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7">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7">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7">
        <f t="shared" ca="1" si="0"/>
        <v>0</v>
      </c>
      <c r="S23" s="247">
        <f ca="1">+R22+R23</f>
        <v>0</v>
      </c>
      <c r="T23" s="247">
        <f ca="1">+S23</f>
        <v>0</v>
      </c>
      <c r="U23" s="246">
        <f t="shared" si="1"/>
        <v>2</v>
      </c>
      <c r="V23" s="347" t="e">
        <f>+VLOOKUP(A23,bd_lista!$A$3:$E$590,5,FALSE)</f>
        <v>#N/A</v>
      </c>
      <c r="W23" s="250"/>
      <c r="X23" s="244" t="e">
        <f>+VLOOKUP(A23,[2]Sheet1!$A$13:$D$744,4,FALSE)</f>
        <v>#N/A</v>
      </c>
      <c r="Y23" s="244" t="e">
        <f>+VLOOKUP(X23,bd_lista!$A$3:$C$590,3,FALSE)</f>
        <v>#N/A</v>
      </c>
      <c r="Z23" s="248"/>
      <c r="AA23" s="249"/>
    </row>
    <row r="24" spans="1:27" ht="15" hidden="1" customHeight="1">
      <c r="A24" s="254">
        <v>999</v>
      </c>
      <c r="B24" s="294">
        <f>+A24</f>
        <v>999</v>
      </c>
      <c r="C24" s="249" t="e">
        <f>+VLOOKUP(A24,bd_lista!$A$3:$C$590,3,FALSE)</f>
        <v>#N/A</v>
      </c>
      <c r="D24" s="249" t="e">
        <f>+C24</f>
        <v>#N/A</v>
      </c>
      <c r="E24" s="244" t="s">
        <v>1310</v>
      </c>
      <c r="F24" s="245">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5">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5">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5">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5">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5">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5">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5">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5">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5">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5">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5">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5">
        <f t="shared" ca="1" si="0"/>
        <v>0</v>
      </c>
      <c r="S24" s="252"/>
      <c r="T24" s="245">
        <f ca="1">+T25</f>
        <v>0</v>
      </c>
      <c r="U24" s="244">
        <f t="shared" si="1"/>
        <v>1</v>
      </c>
      <c r="V24" s="347" t="e">
        <f>+VLOOKUP(A24,bd_lista!$A$3:$E$590,5,FALSE)</f>
        <v>#N/A</v>
      </c>
      <c r="W24" s="262" t="e">
        <f>+V24</f>
        <v>#N/A</v>
      </c>
      <c r="X24" s="244">
        <f>+VLOOKUP(A24,[2]Sheet1!$A$13:$D$744,4,FALSE)</f>
        <v>0</v>
      </c>
      <c r="Y24" s="244" t="e">
        <f>+VLOOKUP(X24,bd_lista!$A$3:$C$590,3,FALSE)</f>
        <v>#N/A</v>
      </c>
      <c r="Z24" s="248">
        <f>+X24</f>
        <v>0</v>
      </c>
      <c r="AA24" s="249" t="e">
        <f>+Y24</f>
        <v>#N/A</v>
      </c>
    </row>
    <row r="25" spans="1:27" ht="15" hidden="1" customHeight="1">
      <c r="A25" s="32">
        <v>999</v>
      </c>
      <c r="B25" s="295"/>
      <c r="C25" s="347" t="e">
        <f>+VLOOKUP(A25,bd_lista!$A$3:$C$590,3,FALSE)</f>
        <v>#N/A</v>
      </c>
      <c r="D25" s="347"/>
      <c r="E25" s="246" t="s">
        <v>1311</v>
      </c>
      <c r="F25" s="247">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47">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47">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7">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7">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7">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7">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7">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7">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7">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7">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7">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7">
        <f t="shared" ca="1" si="0"/>
        <v>0</v>
      </c>
      <c r="S25" s="264">
        <f ca="1">+R24+R25</f>
        <v>0</v>
      </c>
      <c r="T25" s="247">
        <f ca="1">+S25</f>
        <v>0</v>
      </c>
      <c r="U25" s="246">
        <f t="shared" si="1"/>
        <v>2</v>
      </c>
      <c r="V25" s="347" t="e">
        <f>+VLOOKUP(A25,bd_lista!$A$3:$E$590,5,FALSE)</f>
        <v>#N/A</v>
      </c>
      <c r="W25" s="250"/>
      <c r="X25" s="244">
        <f>+VLOOKUP(A25,[2]Sheet1!$A$13:$D$744,4,FALSE)</f>
        <v>0</v>
      </c>
      <c r="Y25" s="244" t="e">
        <f>+VLOOKUP(X25,bd_lista!$A$3:$C$590,3,FALSE)</f>
        <v>#N/A</v>
      </c>
      <c r="Z25" s="248"/>
      <c r="AA25" s="249"/>
    </row>
    <row r="26" spans="1:27" ht="15" hidden="1" customHeight="1">
      <c r="A26" s="254">
        <v>148</v>
      </c>
      <c r="B26" s="294">
        <f>+A26</f>
        <v>148</v>
      </c>
      <c r="C26" s="249" t="str">
        <f>+VLOOKUP(A26,bd_lista!$A$3:$C$590,3,FALSE)</f>
        <v>Universidad Amazónica de Pando</v>
      </c>
      <c r="D26" s="249" t="str">
        <f>+C26</f>
        <v>Universidad Amazónica de Pando</v>
      </c>
      <c r="E26" s="249" t="s">
        <v>1310</v>
      </c>
      <c r="F26" s="245">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45">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45">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5">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5">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5">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5">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5">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5">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5">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5">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5">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5">
        <f t="shared" ca="1" si="0"/>
        <v>0</v>
      </c>
      <c r="S26" s="245"/>
      <c r="T26" s="245">
        <f ca="1">+T27</f>
        <v>0</v>
      </c>
      <c r="U26" s="244">
        <f t="shared" si="1"/>
        <v>1</v>
      </c>
      <c r="V26" s="347" t="str">
        <f>+VLOOKUP(A26,bd_lista!$A$3:$E$590,5,FALSE)</f>
        <v>Universidades Públicas</v>
      </c>
      <c r="W26" s="262" t="str">
        <f>+V26</f>
        <v>Universidades Públicas</v>
      </c>
      <c r="X26" s="244">
        <f>+VLOOKUP(A26,[2]Sheet1!$A$13:$D$744,4,FALSE)</f>
        <v>0</v>
      </c>
      <c r="Y26" s="244" t="e">
        <f>+VLOOKUP(X26,bd_lista!$A$3:$C$590,3,FALSE)</f>
        <v>#N/A</v>
      </c>
      <c r="Z26" s="248">
        <f>+X26</f>
        <v>0</v>
      </c>
      <c r="AA26" s="249" t="e">
        <f>+Y26</f>
        <v>#N/A</v>
      </c>
    </row>
    <row r="27" spans="1:27" ht="15" hidden="1" customHeight="1">
      <c r="A27" s="32">
        <v>148</v>
      </c>
      <c r="B27" s="295"/>
      <c r="C27" s="347" t="str">
        <f>+VLOOKUP(A27,bd_lista!$A$3:$C$590,3,FALSE)</f>
        <v>Universidad Amazónica de Pando</v>
      </c>
      <c r="D27" s="347"/>
      <c r="E27" s="347" t="s">
        <v>1311</v>
      </c>
      <c r="F27" s="247">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247">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47">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47">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7">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7">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7">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7">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7">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7">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7">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7">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7">
        <f t="shared" ca="1" si="0"/>
        <v>0</v>
      </c>
      <c r="S27" s="247">
        <f ca="1">+R26+R27</f>
        <v>0</v>
      </c>
      <c r="T27" s="247">
        <f ca="1">+S27</f>
        <v>0</v>
      </c>
      <c r="U27" s="246">
        <f t="shared" si="1"/>
        <v>2</v>
      </c>
      <c r="V27" s="347" t="str">
        <f>+VLOOKUP(A27,bd_lista!$A$3:$E$590,5,FALSE)</f>
        <v>Universidades Públicas</v>
      </c>
      <c r="W27" s="250"/>
      <c r="X27" s="244">
        <f>+VLOOKUP(A27,[2]Sheet1!$A$13:$D$744,4,FALSE)</f>
        <v>0</v>
      </c>
      <c r="Y27" s="244" t="e">
        <f>+VLOOKUP(X27,bd_lista!$A$3:$C$590,3,FALSE)</f>
        <v>#N/A</v>
      </c>
      <c r="Z27" s="248"/>
      <c r="AA27" s="249"/>
    </row>
    <row r="28" spans="1:27" ht="15" hidden="1" customHeight="1">
      <c r="A28" s="254">
        <v>802</v>
      </c>
      <c r="B28" s="294">
        <f>+A28</f>
        <v>802</v>
      </c>
      <c r="C28" s="249" t="str">
        <f>+VLOOKUP(A28,bd_lista!$A$3:$C$590,3,FALSE)</f>
        <v>Empresa Local de Agua Potable y Alcantarillado Sucre</v>
      </c>
      <c r="D28" s="249" t="str">
        <f>+C28</f>
        <v>Empresa Local de Agua Potable y Alcantarillado Sucre</v>
      </c>
      <c r="E28" s="244" t="s">
        <v>1310</v>
      </c>
      <c r="F28" s="245">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5">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45">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5">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5">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5">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5">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5">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5">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5">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5">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5">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5">
        <f t="shared" ref="R28:R29" ca="1" si="2">+SUM(F28:Q28)</f>
        <v>0</v>
      </c>
      <c r="S28" s="252"/>
      <c r="T28" s="245">
        <f ca="1">+T29</f>
        <v>28540.3</v>
      </c>
      <c r="U28" s="244">
        <f t="shared" ref="U28:U29" si="3">+IF(E28="Débitos",1,2)</f>
        <v>1</v>
      </c>
      <c r="V28" s="347" t="str">
        <f>+VLOOKUP(A28,bd_lista!$A$3:$E$590,5,FALSE)</f>
        <v>Empresas Municipales</v>
      </c>
      <c r="W28" s="262" t="str">
        <f>+V28</f>
        <v>Empresas Municipales</v>
      </c>
      <c r="X28" s="244">
        <f>+VLOOKUP(A28,[2]Sheet1!$A$13:$D$744,4,FALSE)</f>
        <v>0</v>
      </c>
      <c r="Y28" s="244" t="e">
        <f>+VLOOKUP(X28,bd_lista!$A$3:$C$590,3,FALSE)</f>
        <v>#N/A</v>
      </c>
      <c r="Z28" s="248">
        <f>+X28</f>
        <v>0</v>
      </c>
      <c r="AA28" s="248" t="e">
        <f>+Y28</f>
        <v>#N/A</v>
      </c>
    </row>
    <row r="29" spans="1:27" ht="15" hidden="1" customHeight="1">
      <c r="A29" s="32">
        <v>802</v>
      </c>
      <c r="B29" s="295"/>
      <c r="C29" s="347" t="str">
        <f>+VLOOKUP(A29,bd_lista!$A$3:$C$590,3,FALSE)</f>
        <v>Empresa Local de Agua Potable y Alcantarillado Sucre</v>
      </c>
      <c r="D29" s="347"/>
      <c r="E29" s="246" t="s">
        <v>1311</v>
      </c>
      <c r="F29" s="247">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247">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247">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28540.3</v>
      </c>
      <c r="I29" s="247">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7">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7">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7">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7">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7">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7">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7">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7">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7">
        <f t="shared" ca="1" si="2"/>
        <v>28540.3</v>
      </c>
      <c r="S29" s="264">
        <f ca="1">+R28+R29</f>
        <v>28540.3</v>
      </c>
      <c r="T29" s="247">
        <f ca="1">+S29</f>
        <v>28540.3</v>
      </c>
      <c r="U29" s="246">
        <f t="shared" si="3"/>
        <v>2</v>
      </c>
      <c r="V29" s="347" t="str">
        <f>+VLOOKUP(A29,bd_lista!$A$3:$E$590,5,FALSE)</f>
        <v>Empresas Municipales</v>
      </c>
      <c r="W29" s="250"/>
      <c r="X29" s="244">
        <f>+VLOOKUP(A29,[2]Sheet1!$A$13:$D$744,4,FALSE)</f>
        <v>0</v>
      </c>
      <c r="Y29" s="244" t="e">
        <f>+VLOOKUP(X29,bd_lista!$A$3:$C$590,3,FALSE)</f>
        <v>#N/A</v>
      </c>
      <c r="Z29" s="248"/>
      <c r="AA29" s="248"/>
    </row>
    <row r="30" spans="1:27" ht="15" customHeight="1">
      <c r="A30" s="254">
        <v>6</v>
      </c>
      <c r="B30" s="449">
        <f>+A30</f>
        <v>6</v>
      </c>
      <c r="C30" s="249" t="str">
        <f>+VLOOKUP(A30,bd_lista!$A$3:$C$590,3,FALSE)</f>
        <v>Vicepresidencia del Estado Plurinacional</v>
      </c>
      <c r="D30" s="451" t="str">
        <f>+C30</f>
        <v>Vicepresidencia del Estado Plurinacional</v>
      </c>
      <c r="E30" s="249" t="s">
        <v>1310</v>
      </c>
      <c r="F30" s="245">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5">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5">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45">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5">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5">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5">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5">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5">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5">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5">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5">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5">
        <f t="shared" ref="R30:R93" ca="1" si="4">+SUM(F30:Q30)</f>
        <v>0</v>
      </c>
      <c r="S30" s="245"/>
      <c r="T30" s="245">
        <f ca="1">+T31</f>
        <v>954</v>
      </c>
      <c r="U30" s="244">
        <f t="shared" ref="U30:U93" si="5">+IF(E30="Débitos",1,2)</f>
        <v>1</v>
      </c>
      <c r="V30" s="347" t="str">
        <f>+VLOOKUP(A30,bd_lista!$A$3:$E$590,5,FALSE)</f>
        <v>Órgano Ejecutivo</v>
      </c>
      <c r="W30" s="262" t="str">
        <f>+V30</f>
        <v>Órgano Ejecutivo</v>
      </c>
      <c r="X30" s="244">
        <f>+A30</f>
        <v>6</v>
      </c>
      <c r="Y30" s="244" t="str">
        <f>+VLOOKUP(X30,bd_lista!$A$3:$C$590,3,FALSE)</f>
        <v>Vicepresidencia del Estado Plurinacional</v>
      </c>
      <c r="Z30" s="248">
        <f>+X30</f>
        <v>6</v>
      </c>
      <c r="AA30" s="248" t="str">
        <f>+Y30</f>
        <v>Vicepresidencia del Estado Plurinacional</v>
      </c>
    </row>
    <row r="31" spans="1:27" ht="15" customHeight="1">
      <c r="A31" s="32">
        <v>6</v>
      </c>
      <c r="B31" s="450"/>
      <c r="C31" s="347" t="str">
        <f>+VLOOKUP(A31,bd_lista!$A$3:$C$590,3,FALSE)</f>
        <v>Vicepresidencia del Estado Plurinacional</v>
      </c>
      <c r="D31" s="452"/>
      <c r="E31" s="347" t="s">
        <v>1311</v>
      </c>
      <c r="F31" s="247">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7">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7">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7">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954</v>
      </c>
      <c r="J31" s="247">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7">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7">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47">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7">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7">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7">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7">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7">
        <f t="shared" ca="1" si="4"/>
        <v>954</v>
      </c>
      <c r="S31" s="247">
        <f ca="1">+R30+R31</f>
        <v>954</v>
      </c>
      <c r="T31" s="247">
        <f ca="1">+S31</f>
        <v>954</v>
      </c>
      <c r="U31" s="246">
        <f t="shared" si="5"/>
        <v>2</v>
      </c>
      <c r="V31" s="347" t="str">
        <f>+VLOOKUP(A31,bd_lista!$A$3:$E$590,5,FALSE)</f>
        <v>Órgano Ejecutivo</v>
      </c>
      <c r="W31" s="250"/>
      <c r="X31" s="244">
        <f>+A31</f>
        <v>6</v>
      </c>
      <c r="Y31" s="244" t="str">
        <f>+VLOOKUP(X31,bd_lista!$A$3:$C$590,3,FALSE)</f>
        <v>Vicepresidencia del Estado Plurinacional</v>
      </c>
      <c r="Z31" s="248"/>
      <c r="AA31" s="248"/>
    </row>
    <row r="32" spans="1:27" ht="15" customHeight="1">
      <c r="A32" s="254">
        <v>10</v>
      </c>
      <c r="B32" s="449">
        <f>+A32</f>
        <v>10</v>
      </c>
      <c r="C32" s="249" t="str">
        <f>+VLOOKUP(A32,bd_lista!$A$3:$C$590,3,FALSE)</f>
        <v>Ministerio de Relaciones Exteriores</v>
      </c>
      <c r="D32" s="451" t="str">
        <f>+C32</f>
        <v>Ministerio de Relaciones Exteriores</v>
      </c>
      <c r="E32" s="249" t="s">
        <v>1310</v>
      </c>
      <c r="F32" s="245">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5">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5">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45">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5">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2300</v>
      </c>
      <c r="K32" s="245">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5">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45">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5">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5">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5">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5">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5">
        <f t="shared" ca="1" si="4"/>
        <v>2300</v>
      </c>
      <c r="S32" s="245"/>
      <c r="T32" s="245">
        <f ca="1">+T33</f>
        <v>4208398.41</v>
      </c>
      <c r="U32" s="244">
        <f t="shared" si="5"/>
        <v>1</v>
      </c>
      <c r="V32" s="347" t="str">
        <f>+VLOOKUP(A32,bd_lista!$A$3:$E$590,5,FALSE)</f>
        <v>Órgano Ejecutivo</v>
      </c>
      <c r="W32" s="262" t="str">
        <f>+V32</f>
        <v>Órgano Ejecutivo</v>
      </c>
      <c r="X32" s="244">
        <f>+A32</f>
        <v>10</v>
      </c>
      <c r="Y32" s="244" t="str">
        <f>+VLOOKUP(X32,bd_lista!$A$3:$C$590,3,FALSE)</f>
        <v>Ministerio de Relaciones Exteriores</v>
      </c>
      <c r="Z32" s="248">
        <f>+X32</f>
        <v>10</v>
      </c>
      <c r="AA32" s="248" t="str">
        <f>+Y32</f>
        <v>Ministerio de Relaciones Exteriores</v>
      </c>
    </row>
    <row r="33" spans="1:27" ht="15" customHeight="1">
      <c r="A33" s="32">
        <v>10</v>
      </c>
      <c r="B33" s="450"/>
      <c r="C33" s="347" t="str">
        <f>+VLOOKUP(A33,bd_lista!$A$3:$C$590,3,FALSE)</f>
        <v>Ministerio de Relaciones Exteriores</v>
      </c>
      <c r="D33" s="452"/>
      <c r="E33" s="347" t="s">
        <v>1311</v>
      </c>
      <c r="F33" s="247">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47">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47">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247">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47">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4206098.41</v>
      </c>
      <c r="K33" s="247">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47">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247">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7">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7">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7">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7">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7">
        <f t="shared" ca="1" si="4"/>
        <v>4206098.41</v>
      </c>
      <c r="S33" s="247">
        <f ca="1">+R32+R33</f>
        <v>4208398.41</v>
      </c>
      <c r="T33" s="247">
        <f ca="1">+S33</f>
        <v>4208398.41</v>
      </c>
      <c r="U33" s="246">
        <f t="shared" si="5"/>
        <v>2</v>
      </c>
      <c r="V33" s="347" t="str">
        <f>+VLOOKUP(A33,bd_lista!$A$3:$E$590,5,FALSE)</f>
        <v>Órgano Ejecutivo</v>
      </c>
      <c r="W33" s="250"/>
      <c r="X33" s="244">
        <f>+A33</f>
        <v>10</v>
      </c>
      <c r="Y33" s="244" t="str">
        <f>+VLOOKUP(X33,bd_lista!$A$3:$C$590,3,FALSE)</f>
        <v>Ministerio de Relaciones Exteriores</v>
      </c>
      <c r="Z33" s="248"/>
      <c r="AA33" s="248"/>
    </row>
    <row r="34" spans="1:27" ht="15" hidden="1" customHeight="1">
      <c r="A34" s="254">
        <v>144</v>
      </c>
      <c r="B34" s="294">
        <f>+A34</f>
        <v>144</v>
      </c>
      <c r="C34" s="249" t="str">
        <f>+VLOOKUP(A34,bd_lista!$A$3:$C$590,3,FALSE)</f>
        <v>Universidad Nacional Siglo XX</v>
      </c>
      <c r="D34" s="249" t="str">
        <f>+C34</f>
        <v>Universidad Nacional Siglo XX</v>
      </c>
      <c r="E34" s="249" t="s">
        <v>1310</v>
      </c>
      <c r="F34" s="245">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45">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45">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5">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5">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5">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5">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5">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5">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5">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5">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5">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5">
        <f t="shared" ca="1" si="4"/>
        <v>0</v>
      </c>
      <c r="S34" s="245"/>
      <c r="T34" s="245">
        <f ca="1">+T35</f>
        <v>0</v>
      </c>
      <c r="U34" s="244">
        <f t="shared" si="5"/>
        <v>1</v>
      </c>
      <c r="V34" s="347" t="str">
        <f>+VLOOKUP(A34,bd_lista!$A$3:$E$590,5,FALSE)</f>
        <v>Universidades Públicas</v>
      </c>
      <c r="W34" s="262" t="str">
        <f>+V34</f>
        <v>Universidades Públicas</v>
      </c>
      <c r="X34" s="244">
        <f>+VLOOKUP(A34,[2]Sheet1!$A$13:$D$744,4,FALSE)</f>
        <v>0</v>
      </c>
      <c r="Y34" s="244" t="e">
        <f>+VLOOKUP(X34,bd_lista!$A$3:$C$590,3,FALSE)</f>
        <v>#N/A</v>
      </c>
      <c r="Z34" s="248">
        <f>+X34</f>
        <v>0</v>
      </c>
      <c r="AA34" s="249" t="e">
        <f>+Y34</f>
        <v>#N/A</v>
      </c>
    </row>
    <row r="35" spans="1:27" ht="15" hidden="1" customHeight="1">
      <c r="A35" s="32">
        <v>144</v>
      </c>
      <c r="B35" s="295"/>
      <c r="C35" s="347" t="str">
        <f>+VLOOKUP(A35,bd_lista!$A$3:$C$590,3,FALSE)</f>
        <v>Universidad Nacional Siglo XX</v>
      </c>
      <c r="D35" s="347"/>
      <c r="E35" s="347" t="s">
        <v>1311</v>
      </c>
      <c r="F35" s="247">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47">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47">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7">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7">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7">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7">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7">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7">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7">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7">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7">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7">
        <f t="shared" ca="1" si="4"/>
        <v>0</v>
      </c>
      <c r="S35" s="247">
        <f ca="1">+R34+R35</f>
        <v>0</v>
      </c>
      <c r="T35" s="247">
        <f ca="1">+S35</f>
        <v>0</v>
      </c>
      <c r="U35" s="246">
        <f t="shared" si="5"/>
        <v>2</v>
      </c>
      <c r="V35" s="347" t="str">
        <f>+VLOOKUP(A35,bd_lista!$A$3:$E$590,5,FALSE)</f>
        <v>Universidades Públicas</v>
      </c>
      <c r="W35" s="250"/>
      <c r="X35" s="244">
        <f>+VLOOKUP(A35,[2]Sheet1!$A$13:$D$744,4,FALSE)</f>
        <v>0</v>
      </c>
      <c r="Y35" s="244" t="e">
        <f>+VLOOKUP(X35,bd_lista!$A$3:$C$590,3,FALSE)</f>
        <v>#N/A</v>
      </c>
      <c r="Z35" s="248"/>
      <c r="AA35" s="249"/>
    </row>
    <row r="36" spans="1:27" ht="15" hidden="1" customHeight="1">
      <c r="A36" s="254">
        <v>141</v>
      </c>
      <c r="B36" s="294">
        <f>+A36</f>
        <v>141</v>
      </c>
      <c r="C36" s="249" t="str">
        <f>+VLOOKUP(A36,bd_lista!$A$3:$C$590,3,FALSE)</f>
        <v>Universidad Mayor de San Simón</v>
      </c>
      <c r="D36" s="249" t="str">
        <f>+C36</f>
        <v>Universidad Mayor de San Simón</v>
      </c>
      <c r="E36" s="249" t="s">
        <v>1310</v>
      </c>
      <c r="F36" s="245">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5">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5">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5">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5">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5">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5">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5">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5">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5">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5">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5">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5">
        <f t="shared" ca="1" si="4"/>
        <v>0</v>
      </c>
      <c r="S36" s="245"/>
      <c r="T36" s="245">
        <f ca="1">+T37</f>
        <v>0</v>
      </c>
      <c r="U36" s="244">
        <f t="shared" si="5"/>
        <v>1</v>
      </c>
      <c r="V36" s="347" t="str">
        <f>+VLOOKUP(A36,bd_lista!$A$3:$E$590,5,FALSE)</f>
        <v>Universidades Públicas</v>
      </c>
      <c r="W36" s="262" t="str">
        <f>+V36</f>
        <v>Universidades Públicas</v>
      </c>
      <c r="X36" s="244">
        <f>+VLOOKUP(A36,[2]Sheet1!$A$13:$D$744,4,FALSE)</f>
        <v>0</v>
      </c>
      <c r="Y36" s="244" t="e">
        <f>+VLOOKUP(X36,bd_lista!$A$3:$C$590,3,FALSE)</f>
        <v>#N/A</v>
      </c>
      <c r="Z36" s="248">
        <f>+X36</f>
        <v>0</v>
      </c>
      <c r="AA36" s="249" t="e">
        <f>+Y36</f>
        <v>#N/A</v>
      </c>
    </row>
    <row r="37" spans="1:27" ht="15" hidden="1" customHeight="1">
      <c r="A37" s="32">
        <v>141</v>
      </c>
      <c r="B37" s="295"/>
      <c r="C37" s="347" t="str">
        <f>+VLOOKUP(A37,bd_lista!$A$3:$C$590,3,FALSE)</f>
        <v>Universidad Mayor de San Simón</v>
      </c>
      <c r="D37" s="347"/>
      <c r="E37" s="347" t="s">
        <v>1311</v>
      </c>
      <c r="F37" s="247">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7">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47">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7">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7">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7">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7">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7">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7">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7">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7">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7">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7">
        <f t="shared" ca="1" si="4"/>
        <v>0</v>
      </c>
      <c r="S37" s="247">
        <f ca="1">+R36+R37</f>
        <v>0</v>
      </c>
      <c r="T37" s="247">
        <f ca="1">+S37</f>
        <v>0</v>
      </c>
      <c r="U37" s="246">
        <f t="shared" si="5"/>
        <v>2</v>
      </c>
      <c r="V37" s="347" t="str">
        <f>+VLOOKUP(A37,bd_lista!$A$3:$E$590,5,FALSE)</f>
        <v>Universidades Públicas</v>
      </c>
      <c r="W37" s="250"/>
      <c r="X37" s="244">
        <f>+VLOOKUP(A37,[2]Sheet1!$A$13:$D$744,4,FALSE)</f>
        <v>0</v>
      </c>
      <c r="Y37" s="244" t="e">
        <f>+VLOOKUP(X37,bd_lista!$A$3:$C$590,3,FALSE)</f>
        <v>#N/A</v>
      </c>
      <c r="Z37" s="248"/>
      <c r="AA37" s="249"/>
    </row>
    <row r="38" spans="1:27" ht="15" hidden="1" customHeight="1">
      <c r="A38" s="254">
        <v>138</v>
      </c>
      <c r="B38" s="294">
        <f>+A38</f>
        <v>138</v>
      </c>
      <c r="C38" s="249" t="str">
        <f>+VLOOKUP(A38,bd_lista!$A$3:$C$590,3,FALSE)</f>
        <v>Universidad Mayor Real y Pontificia de San Francisco Xavier</v>
      </c>
      <c r="D38" s="249" t="str">
        <f>+C38</f>
        <v>Universidad Mayor Real y Pontificia de San Francisco Xavier</v>
      </c>
      <c r="E38" s="249" t="s">
        <v>1310</v>
      </c>
      <c r="F38" s="245">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5">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5">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5">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5">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5">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5">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5">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5">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5">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5">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5">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5">
        <f t="shared" ca="1" si="4"/>
        <v>0</v>
      </c>
      <c r="S38" s="245"/>
      <c r="T38" s="245">
        <f ca="1">+T39</f>
        <v>0</v>
      </c>
      <c r="U38" s="244">
        <f t="shared" si="5"/>
        <v>1</v>
      </c>
      <c r="V38" s="347" t="str">
        <f>+VLOOKUP(A38,bd_lista!$A$3:$E$590,5,FALSE)</f>
        <v>Universidades Públicas</v>
      </c>
      <c r="W38" s="262" t="str">
        <f>+V38</f>
        <v>Universidades Públicas</v>
      </c>
      <c r="X38" s="244">
        <f>+VLOOKUP(A38,[2]Sheet1!$A$13:$D$744,4,FALSE)</f>
        <v>0</v>
      </c>
      <c r="Y38" s="244" t="e">
        <f>+VLOOKUP(X38,bd_lista!$A$3:$C$590,3,FALSE)</f>
        <v>#N/A</v>
      </c>
      <c r="Z38" s="248">
        <f>+X38</f>
        <v>0</v>
      </c>
      <c r="AA38" s="249" t="e">
        <f>+Y38</f>
        <v>#N/A</v>
      </c>
    </row>
    <row r="39" spans="1:27" ht="15" hidden="1" customHeight="1">
      <c r="A39" s="32">
        <v>138</v>
      </c>
      <c r="B39" s="295"/>
      <c r="C39" s="347" t="str">
        <f>+VLOOKUP(A39,bd_lista!$A$3:$C$590,3,FALSE)</f>
        <v>Universidad Mayor Real y Pontificia de San Francisco Xavier</v>
      </c>
      <c r="D39" s="347"/>
      <c r="E39" s="347" t="s">
        <v>1311</v>
      </c>
      <c r="F39" s="247">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7">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47">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7">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7">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7">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7">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7">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7">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7">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7">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7">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7">
        <f t="shared" ca="1" si="4"/>
        <v>0</v>
      </c>
      <c r="S39" s="247">
        <f ca="1">+R38+R39</f>
        <v>0</v>
      </c>
      <c r="T39" s="247">
        <f ca="1">+S39</f>
        <v>0</v>
      </c>
      <c r="U39" s="246">
        <f t="shared" si="5"/>
        <v>2</v>
      </c>
      <c r="V39" s="347" t="str">
        <f>+VLOOKUP(A39,bd_lista!$A$3:$E$590,5,FALSE)</f>
        <v>Universidades Públicas</v>
      </c>
      <c r="W39" s="250"/>
      <c r="X39" s="244">
        <f>+VLOOKUP(A39,[2]Sheet1!$A$13:$D$744,4,FALSE)</f>
        <v>0</v>
      </c>
      <c r="Y39" s="244" t="e">
        <f>+VLOOKUP(X39,bd_lista!$A$3:$C$590,3,FALSE)</f>
        <v>#N/A</v>
      </c>
      <c r="Z39" s="248"/>
      <c r="AA39" s="249"/>
    </row>
    <row r="40" spans="1:27" ht="15" hidden="1" customHeight="1">
      <c r="A40" s="254">
        <v>142</v>
      </c>
      <c r="B40" s="294">
        <f>+A40</f>
        <v>142</v>
      </c>
      <c r="C40" s="249" t="str">
        <f>+VLOOKUP(A40,bd_lista!$A$3:$C$590,3,FALSE)</f>
        <v>Universidad Técnica de Oruro</v>
      </c>
      <c r="D40" s="249" t="str">
        <f>+C40</f>
        <v>Universidad Técnica de Oruro</v>
      </c>
      <c r="E40" s="249" t="s">
        <v>1310</v>
      </c>
      <c r="F40" s="245">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5">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5">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5">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5">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5">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5">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5">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5">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5">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5">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5">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5">
        <f t="shared" ca="1" si="4"/>
        <v>0</v>
      </c>
      <c r="S40" s="245"/>
      <c r="T40" s="245">
        <f ca="1">+T41</f>
        <v>0</v>
      </c>
      <c r="U40" s="244">
        <f t="shared" si="5"/>
        <v>1</v>
      </c>
      <c r="V40" s="347" t="str">
        <f>+VLOOKUP(A40,bd_lista!$A$3:$E$590,5,FALSE)</f>
        <v>Universidades Públicas</v>
      </c>
      <c r="W40" s="262" t="str">
        <f>+V40</f>
        <v>Universidades Públicas</v>
      </c>
      <c r="X40" s="244">
        <f>+VLOOKUP(A40,[2]Sheet1!$A$13:$D$744,4,FALSE)</f>
        <v>0</v>
      </c>
      <c r="Y40" s="244" t="e">
        <f>+VLOOKUP(X40,bd_lista!$A$3:$C$590,3,FALSE)</f>
        <v>#N/A</v>
      </c>
      <c r="Z40" s="248">
        <f>+X40</f>
        <v>0</v>
      </c>
      <c r="AA40" s="249" t="e">
        <f>+Y40</f>
        <v>#N/A</v>
      </c>
    </row>
    <row r="41" spans="1:27" ht="15" hidden="1" customHeight="1">
      <c r="A41" s="32">
        <v>142</v>
      </c>
      <c r="B41" s="295"/>
      <c r="C41" s="347" t="str">
        <f>+VLOOKUP(A41,bd_lista!$A$3:$C$590,3,FALSE)</f>
        <v>Universidad Técnica de Oruro</v>
      </c>
      <c r="D41" s="347"/>
      <c r="E41" s="347" t="s">
        <v>1311</v>
      </c>
      <c r="F41" s="247">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7">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7">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7">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7">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7">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7">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7">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7">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7">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7">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7">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7">
        <f t="shared" ca="1" si="4"/>
        <v>0</v>
      </c>
      <c r="S41" s="247">
        <f ca="1">+R40+R41</f>
        <v>0</v>
      </c>
      <c r="T41" s="247">
        <f ca="1">+S41</f>
        <v>0</v>
      </c>
      <c r="U41" s="246">
        <f t="shared" si="5"/>
        <v>2</v>
      </c>
      <c r="V41" s="347" t="str">
        <f>+VLOOKUP(A41,bd_lista!$A$3:$E$590,5,FALSE)</f>
        <v>Universidades Públicas</v>
      </c>
      <c r="W41" s="250"/>
      <c r="X41" s="244">
        <f>+VLOOKUP(A41,[2]Sheet1!$A$13:$D$744,4,FALSE)</f>
        <v>0</v>
      </c>
      <c r="Y41" s="244" t="e">
        <f>+VLOOKUP(X41,bd_lista!$A$3:$C$590,3,FALSE)</f>
        <v>#N/A</v>
      </c>
      <c r="Z41" s="248"/>
      <c r="AA41" s="249"/>
    </row>
    <row r="42" spans="1:27" ht="15" hidden="1" customHeight="1">
      <c r="A42" s="254">
        <v>143</v>
      </c>
      <c r="B42" s="294">
        <f>+A42</f>
        <v>143</v>
      </c>
      <c r="C42" s="249" t="str">
        <f>+VLOOKUP(A42,bd_lista!$A$3:$C$590,3,FALSE)</f>
        <v>Universidad Autónoma Tomás Frías</v>
      </c>
      <c r="D42" s="249" t="str">
        <f>+C42</f>
        <v>Universidad Autónoma Tomás Frías</v>
      </c>
      <c r="E42" s="249" t="s">
        <v>1310</v>
      </c>
      <c r="F42" s="245">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5">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45">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5">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5">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5">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5">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5">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5">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5">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5">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5">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5">
        <f t="shared" ca="1" si="4"/>
        <v>0</v>
      </c>
      <c r="S42" s="245"/>
      <c r="T42" s="245">
        <f ca="1">+T43</f>
        <v>0</v>
      </c>
      <c r="U42" s="244">
        <f t="shared" si="5"/>
        <v>1</v>
      </c>
      <c r="V42" s="347" t="str">
        <f>+VLOOKUP(A42,bd_lista!$A$3:$E$590,5,FALSE)</f>
        <v>Universidades Públicas</v>
      </c>
      <c r="W42" s="262" t="str">
        <f>+V42</f>
        <v>Universidades Públicas</v>
      </c>
      <c r="X42" s="244">
        <f>+VLOOKUP(A42,[2]Sheet1!$A$13:$D$744,4,FALSE)</f>
        <v>0</v>
      </c>
      <c r="Y42" s="244" t="e">
        <f>+VLOOKUP(X42,bd_lista!$A$3:$C$590,3,FALSE)</f>
        <v>#N/A</v>
      </c>
      <c r="Z42" s="248">
        <f>+X42</f>
        <v>0</v>
      </c>
      <c r="AA42" s="249" t="e">
        <f>+Y42</f>
        <v>#N/A</v>
      </c>
    </row>
    <row r="43" spans="1:27" ht="15" hidden="1" customHeight="1">
      <c r="A43" s="32">
        <v>143</v>
      </c>
      <c r="B43" s="295"/>
      <c r="C43" s="347" t="str">
        <f>+VLOOKUP(A43,bd_lista!$A$3:$C$590,3,FALSE)</f>
        <v>Universidad Autónoma Tomás Frías</v>
      </c>
      <c r="D43" s="347"/>
      <c r="E43" s="347" t="s">
        <v>1311</v>
      </c>
      <c r="F43" s="247">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247">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47">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47">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7">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7">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7">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7">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7">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7">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7">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7">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7">
        <f t="shared" ca="1" si="4"/>
        <v>0</v>
      </c>
      <c r="S43" s="247">
        <f ca="1">+R42+R43</f>
        <v>0</v>
      </c>
      <c r="T43" s="247">
        <f ca="1">+S43</f>
        <v>0</v>
      </c>
      <c r="U43" s="246">
        <f t="shared" si="5"/>
        <v>2</v>
      </c>
      <c r="V43" s="347" t="str">
        <f>+VLOOKUP(A43,bd_lista!$A$3:$E$590,5,FALSE)</f>
        <v>Universidades Públicas</v>
      </c>
      <c r="W43" s="250"/>
      <c r="X43" s="244">
        <f>+VLOOKUP(A43,[2]Sheet1!$A$13:$D$744,4,FALSE)</f>
        <v>0</v>
      </c>
      <c r="Y43" s="244" t="e">
        <f>+VLOOKUP(X43,bd_lista!$A$3:$C$590,3,FALSE)</f>
        <v>#N/A</v>
      </c>
      <c r="Z43" s="248"/>
      <c r="AA43" s="249"/>
    </row>
    <row r="44" spans="1:27" ht="15" hidden="1" customHeight="1">
      <c r="A44" s="254">
        <v>146</v>
      </c>
      <c r="B44" s="294">
        <f>+A44</f>
        <v>146</v>
      </c>
      <c r="C44" s="249" t="str">
        <f>+VLOOKUP(A44,bd_lista!$A$3:$C$590,3,FALSE)</f>
        <v>Universidad Autónoma Gabriel René Moreno</v>
      </c>
      <c r="D44" s="249" t="str">
        <f>+C44</f>
        <v>Universidad Autónoma Gabriel René Moreno</v>
      </c>
      <c r="E44" s="249" t="s">
        <v>1310</v>
      </c>
      <c r="F44" s="245">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5">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5">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5">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5">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5">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5">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5">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5">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5">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5">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5">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5">
        <f t="shared" ca="1" si="4"/>
        <v>0</v>
      </c>
      <c r="S44" s="245"/>
      <c r="T44" s="245">
        <f ca="1">+T45</f>
        <v>0</v>
      </c>
      <c r="U44" s="244">
        <f t="shared" si="5"/>
        <v>1</v>
      </c>
      <c r="V44" s="347" t="str">
        <f>+VLOOKUP(A44,bd_lista!$A$3:$E$590,5,FALSE)</f>
        <v>Universidades Públicas</v>
      </c>
      <c r="W44" s="262" t="str">
        <f>+V44</f>
        <v>Universidades Públicas</v>
      </c>
      <c r="X44" s="244">
        <f>+VLOOKUP(A44,[2]Sheet1!$A$13:$D$744,4,FALSE)</f>
        <v>0</v>
      </c>
      <c r="Y44" s="244" t="e">
        <f>+VLOOKUP(X44,bd_lista!$A$3:$C$590,3,FALSE)</f>
        <v>#N/A</v>
      </c>
      <c r="Z44" s="248">
        <f>+X44</f>
        <v>0</v>
      </c>
      <c r="AA44" s="249" t="e">
        <f>+Y44</f>
        <v>#N/A</v>
      </c>
    </row>
    <row r="45" spans="1:27" ht="15" hidden="1" customHeight="1">
      <c r="A45" s="32">
        <v>146</v>
      </c>
      <c r="B45" s="295"/>
      <c r="C45" s="347" t="str">
        <f>+VLOOKUP(A45,bd_lista!$A$3:$C$590,3,FALSE)</f>
        <v>Universidad Autónoma Gabriel René Moreno</v>
      </c>
      <c r="D45" s="347"/>
      <c r="E45" s="347" t="s">
        <v>1311</v>
      </c>
      <c r="F45" s="247">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7">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7">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7">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7">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7">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7">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7">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7">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7">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7">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7">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7">
        <f t="shared" ca="1" si="4"/>
        <v>0</v>
      </c>
      <c r="S45" s="247">
        <f ca="1">+R44+R45</f>
        <v>0</v>
      </c>
      <c r="T45" s="247">
        <f ca="1">+S45</f>
        <v>0</v>
      </c>
      <c r="U45" s="246">
        <f t="shared" si="5"/>
        <v>2</v>
      </c>
      <c r="V45" s="347" t="str">
        <f>+VLOOKUP(A45,bd_lista!$A$3:$E$590,5,FALSE)</f>
        <v>Universidades Públicas</v>
      </c>
      <c r="W45" s="250"/>
      <c r="X45" s="244">
        <f>+VLOOKUP(A45,[2]Sheet1!$A$13:$D$744,4,FALSE)</f>
        <v>0</v>
      </c>
      <c r="Y45" s="244" t="e">
        <f>+VLOOKUP(X45,bd_lista!$A$3:$C$590,3,FALSE)</f>
        <v>#N/A</v>
      </c>
      <c r="Z45" s="248"/>
      <c r="AA45" s="249"/>
    </row>
    <row r="46" spans="1:27" ht="15" hidden="1" customHeight="1">
      <c r="A46" s="254">
        <v>147</v>
      </c>
      <c r="B46" s="294">
        <f>+A46</f>
        <v>147</v>
      </c>
      <c r="C46" s="249" t="str">
        <f>+VLOOKUP(A46,bd_lista!$A$3:$C$590,3,FALSE)</f>
        <v>Universidad Autónoma del Beni José Ballivián</v>
      </c>
      <c r="D46" s="346" t="str">
        <f>+C46</f>
        <v>Universidad Autónoma del Beni José Ballivián</v>
      </c>
      <c r="E46" s="249" t="s">
        <v>1310</v>
      </c>
      <c r="F46" s="245">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245">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45">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5">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5">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5">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5">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5">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5">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5">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5">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5">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5">
        <f t="shared" ca="1" si="4"/>
        <v>0</v>
      </c>
      <c r="S46" s="245"/>
      <c r="T46" s="245">
        <f ca="1">+T47</f>
        <v>0</v>
      </c>
      <c r="U46" s="244">
        <f t="shared" si="5"/>
        <v>1</v>
      </c>
      <c r="V46" s="347" t="str">
        <f>+VLOOKUP(A46,bd_lista!$A$3:$E$590,5,FALSE)</f>
        <v>Universidades Públicas</v>
      </c>
      <c r="W46" s="346" t="str">
        <f>+V46</f>
        <v>Universidades Públicas</v>
      </c>
      <c r="X46" s="244">
        <f>+VLOOKUP(A46,[2]Sheet1!$A$13:$D$744,4,FALSE)</f>
        <v>0</v>
      </c>
      <c r="Y46" s="244" t="e">
        <f>+VLOOKUP(X46,bd_lista!$A$3:$C$590,3,FALSE)</f>
        <v>#N/A</v>
      </c>
      <c r="Z46" s="248">
        <f>+X46</f>
        <v>0</v>
      </c>
      <c r="AA46" s="309" t="e">
        <f>+Y46</f>
        <v>#N/A</v>
      </c>
    </row>
    <row r="47" spans="1:27" ht="15" hidden="1" customHeight="1">
      <c r="A47" s="32">
        <v>147</v>
      </c>
      <c r="B47" s="295"/>
      <c r="C47" s="347" t="str">
        <f>+VLOOKUP(A47,bd_lista!$A$3:$C$590,3,FALSE)</f>
        <v>Universidad Autónoma del Beni José Ballivián</v>
      </c>
      <c r="D47" s="347"/>
      <c r="E47" s="347" t="s">
        <v>1311</v>
      </c>
      <c r="F47" s="247">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247">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47">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7">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7">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7">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7">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7">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7">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7">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7">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7">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7">
        <f t="shared" ca="1" si="4"/>
        <v>0</v>
      </c>
      <c r="S47" s="247">
        <f ca="1">+R46+R47</f>
        <v>0</v>
      </c>
      <c r="T47" s="247">
        <f ca="1">+S47</f>
        <v>0</v>
      </c>
      <c r="U47" s="246">
        <f t="shared" si="5"/>
        <v>2</v>
      </c>
      <c r="V47" s="347" t="str">
        <f>+VLOOKUP(A47,bd_lista!$A$3:$E$590,5,FALSE)</f>
        <v>Universidades Públicas</v>
      </c>
      <c r="W47" s="347"/>
      <c r="X47" s="244">
        <f>+VLOOKUP(A47,[2]Sheet1!$A$13:$D$744,4,FALSE)</f>
        <v>0</v>
      </c>
      <c r="Y47" s="244" t="e">
        <f>+VLOOKUP(X47,bd_lista!$A$3:$C$590,3,FALSE)</f>
        <v>#N/A</v>
      </c>
      <c r="Z47" s="302"/>
      <c r="AA47" s="303"/>
    </row>
    <row r="48" spans="1:27" ht="15" customHeight="1">
      <c r="A48" s="254">
        <v>15</v>
      </c>
      <c r="B48" s="449">
        <f>+A48</f>
        <v>15</v>
      </c>
      <c r="C48" s="249" t="str">
        <f>+VLOOKUP(A48,bd_lista!$A$3:$C$590,3,FALSE)</f>
        <v>Ministerio de Gobierno</v>
      </c>
      <c r="D48" s="451" t="str">
        <f>+C48</f>
        <v>Ministerio de Gobierno</v>
      </c>
      <c r="E48" s="249" t="s">
        <v>1310</v>
      </c>
      <c r="F48" s="245">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5">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45">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5">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5">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2444555.1690000007</v>
      </c>
      <c r="K48" s="245">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5">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45">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5">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5">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5">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5">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5">
        <f t="shared" ca="1" si="4"/>
        <v>2444555.1690000007</v>
      </c>
      <c r="S48" s="245"/>
      <c r="T48" s="245">
        <f ca="1">+T49</f>
        <v>2553721.8890000009</v>
      </c>
      <c r="U48" s="244">
        <f t="shared" si="5"/>
        <v>1</v>
      </c>
      <c r="V48" s="347" t="str">
        <f>+VLOOKUP(A48,bd_lista!$A$3:$E$590,5,FALSE)</f>
        <v>Órgano Ejecutivo</v>
      </c>
      <c r="W48" s="262" t="str">
        <f>+V48</f>
        <v>Órgano Ejecutivo</v>
      </c>
      <c r="X48" s="244">
        <f t="shared" ref="X48:X55" si="6">+A48</f>
        <v>15</v>
      </c>
      <c r="Y48" s="244" t="str">
        <f>+VLOOKUP(X48,bd_lista!$A$3:$C$590,3,FALSE)</f>
        <v>Ministerio de Gobierno</v>
      </c>
      <c r="Z48" s="304">
        <f>+X48</f>
        <v>15</v>
      </c>
      <c r="AA48" s="333" t="str">
        <f>+Y48</f>
        <v>Ministerio de Gobierno</v>
      </c>
    </row>
    <row r="49" spans="1:27" ht="15" customHeight="1">
      <c r="A49" s="32">
        <v>15</v>
      </c>
      <c r="B49" s="450"/>
      <c r="C49" s="347" t="str">
        <f>+VLOOKUP(A49,bd_lista!$A$3:$C$590,3,FALSE)</f>
        <v>Ministerio de Gobierno</v>
      </c>
      <c r="D49" s="452"/>
      <c r="E49" s="347" t="s">
        <v>1311</v>
      </c>
      <c r="F49" s="247">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47">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47">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3233.6</v>
      </c>
      <c r="I49" s="247">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2048.31</v>
      </c>
      <c r="J49" s="247">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103884.81</v>
      </c>
      <c r="K49" s="247">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47">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47">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47">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7">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7">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7">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7">
        <f t="shared" ca="1" si="4"/>
        <v>109166.72</v>
      </c>
      <c r="S49" s="247">
        <f ca="1">+R48+R49</f>
        <v>2553721.8890000009</v>
      </c>
      <c r="T49" s="247">
        <f ca="1">+S49</f>
        <v>2553721.8890000009</v>
      </c>
      <c r="U49" s="246">
        <f t="shared" si="5"/>
        <v>2</v>
      </c>
      <c r="V49" s="347" t="str">
        <f>+VLOOKUP(A49,bd_lista!$A$3:$E$590,5,FALSE)</f>
        <v>Órgano Ejecutivo</v>
      </c>
      <c r="W49" s="250"/>
      <c r="X49" s="244">
        <f t="shared" si="6"/>
        <v>15</v>
      </c>
      <c r="Y49" s="244" t="str">
        <f>+VLOOKUP(X49,bd_lista!$A$3:$C$590,3,FALSE)</f>
        <v>Ministerio de Gobierno</v>
      </c>
      <c r="Z49" s="302"/>
      <c r="AA49" s="335"/>
    </row>
    <row r="50" spans="1:27" ht="15" customHeight="1">
      <c r="A50" s="254">
        <v>16</v>
      </c>
      <c r="B50" s="449">
        <f>+A50</f>
        <v>16</v>
      </c>
      <c r="C50" s="249" t="str">
        <f>+VLOOKUP(A50,bd_lista!$A$3:$C$590,3,FALSE)</f>
        <v>Ministerio de Educación</v>
      </c>
      <c r="D50" s="451" t="str">
        <f>+C50</f>
        <v>Ministerio de Educación</v>
      </c>
      <c r="E50" s="249" t="s">
        <v>1310</v>
      </c>
      <c r="F50" s="245">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5">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5">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5">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1768.44</v>
      </c>
      <c r="J50" s="245">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5">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5">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5">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5">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5">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5">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5">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5">
        <f t="shared" ca="1" si="4"/>
        <v>1768.44</v>
      </c>
      <c r="S50" s="273"/>
      <c r="T50" s="245">
        <f ca="1">+T51</f>
        <v>1397397.91</v>
      </c>
      <c r="U50" s="244">
        <f t="shared" si="5"/>
        <v>1</v>
      </c>
      <c r="V50" s="347" t="str">
        <f>+VLOOKUP(A50,bd_lista!$A$3:$E$590,5,FALSE)</f>
        <v>Órgano Ejecutivo</v>
      </c>
      <c r="W50" s="262" t="str">
        <f>+V50</f>
        <v>Órgano Ejecutivo</v>
      </c>
      <c r="X50" s="244">
        <f t="shared" si="6"/>
        <v>16</v>
      </c>
      <c r="Y50" s="244" t="str">
        <f>+VLOOKUP(X50,bd_lista!$A$3:$C$590,3,FALSE)</f>
        <v>Ministerio de Educación</v>
      </c>
      <c r="Z50" s="304">
        <f>+X50</f>
        <v>16</v>
      </c>
      <c r="AA50" s="333" t="str">
        <f>+Y50</f>
        <v>Ministerio de Educación</v>
      </c>
    </row>
    <row r="51" spans="1:27" ht="15" customHeight="1">
      <c r="A51" s="32">
        <v>16</v>
      </c>
      <c r="B51" s="450"/>
      <c r="C51" s="347" t="str">
        <f>+VLOOKUP(A51,bd_lista!$A$3:$C$590,3,FALSE)</f>
        <v>Ministerio de Educación</v>
      </c>
      <c r="D51" s="452"/>
      <c r="E51" s="347" t="s">
        <v>1311</v>
      </c>
      <c r="F51" s="247">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247">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23.5</v>
      </c>
      <c r="H51" s="247">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47">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14995.43</v>
      </c>
      <c r="J51" s="247">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1380610.54</v>
      </c>
      <c r="K51" s="247">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47">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47">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7">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7">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7">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7">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7">
        <f t="shared" ca="1" si="4"/>
        <v>1395629.47</v>
      </c>
      <c r="S51" s="247">
        <f ca="1">+R50+R51</f>
        <v>1397397.91</v>
      </c>
      <c r="T51" s="247">
        <f ca="1">+S51</f>
        <v>1397397.91</v>
      </c>
      <c r="U51" s="246">
        <f t="shared" si="5"/>
        <v>2</v>
      </c>
      <c r="V51" s="347" t="str">
        <f>+VLOOKUP(A51,bd_lista!$A$3:$E$590,5,FALSE)</f>
        <v>Órgano Ejecutivo</v>
      </c>
      <c r="W51" s="250"/>
      <c r="X51" s="244">
        <f t="shared" si="6"/>
        <v>16</v>
      </c>
      <c r="Y51" s="244" t="str">
        <f>+VLOOKUP(X51,bd_lista!$A$3:$C$590,3,FALSE)</f>
        <v>Ministerio de Educación</v>
      </c>
      <c r="Z51" s="302"/>
      <c r="AA51" s="335"/>
    </row>
    <row r="52" spans="1:27" ht="15" customHeight="1">
      <c r="A52" s="254">
        <v>20</v>
      </c>
      <c r="B52" s="449">
        <f>+A52</f>
        <v>20</v>
      </c>
      <c r="C52" s="249" t="str">
        <f>+VLOOKUP(A52,bd_lista!$A$3:$C$590,3,FALSE)</f>
        <v>Ministerio de Defensa</v>
      </c>
      <c r="D52" s="451" t="str">
        <f>+C52</f>
        <v>Ministerio de Defensa</v>
      </c>
      <c r="E52" s="249" t="s">
        <v>1310</v>
      </c>
      <c r="F52" s="245">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5">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45">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5">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5">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15405.65</v>
      </c>
      <c r="K52" s="245">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5">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5">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5">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5">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5">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5">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5">
        <f t="shared" ca="1" si="4"/>
        <v>15405.65</v>
      </c>
      <c r="S52" s="245"/>
      <c r="T52" s="245">
        <f ca="1">+T53</f>
        <v>5782279.6700000027</v>
      </c>
      <c r="U52" s="244">
        <f t="shared" si="5"/>
        <v>1</v>
      </c>
      <c r="V52" s="347" t="str">
        <f>+VLOOKUP(A52,bd_lista!$A$3:$E$590,5,FALSE)</f>
        <v>Órgano Ejecutivo</v>
      </c>
      <c r="W52" s="262" t="str">
        <f>+V52</f>
        <v>Órgano Ejecutivo</v>
      </c>
      <c r="X52" s="244">
        <f t="shared" si="6"/>
        <v>20</v>
      </c>
      <c r="Y52" s="244" t="str">
        <f>+VLOOKUP(X52,bd_lista!$A$3:$C$590,3,FALSE)</f>
        <v>Ministerio de Defensa</v>
      </c>
      <c r="Z52" s="304">
        <f>+X52</f>
        <v>20</v>
      </c>
      <c r="AA52" s="333" t="str">
        <f>+Y52</f>
        <v>Ministerio de Defensa</v>
      </c>
    </row>
    <row r="53" spans="1:27" ht="15" customHeight="1">
      <c r="A53" s="32">
        <v>20</v>
      </c>
      <c r="B53" s="450"/>
      <c r="C53" s="347" t="str">
        <f>+VLOOKUP(A53,bd_lista!$A$3:$C$590,3,FALSE)</f>
        <v>Ministerio de Defensa</v>
      </c>
      <c r="D53" s="452"/>
      <c r="E53" s="347" t="s">
        <v>1311</v>
      </c>
      <c r="F53" s="247">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47">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47">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47">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47">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13839.869999999999</v>
      </c>
      <c r="K53" s="247">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5753034.1500000022</v>
      </c>
      <c r="L53" s="247">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47">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7">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7">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7">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7">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7">
        <f t="shared" ca="1" si="4"/>
        <v>5766874.0200000023</v>
      </c>
      <c r="S53" s="247">
        <f ca="1">+R52+R53</f>
        <v>5782279.6700000027</v>
      </c>
      <c r="T53" s="247">
        <f ca="1">+S53</f>
        <v>5782279.6700000027</v>
      </c>
      <c r="U53" s="246">
        <f t="shared" si="5"/>
        <v>2</v>
      </c>
      <c r="V53" s="347" t="str">
        <f>+VLOOKUP(A53,bd_lista!$A$3:$E$590,5,FALSE)</f>
        <v>Órgano Ejecutivo</v>
      </c>
      <c r="W53" s="250"/>
      <c r="X53" s="244">
        <f t="shared" si="6"/>
        <v>20</v>
      </c>
      <c r="Y53" s="244" t="str">
        <f>+VLOOKUP(X53,bd_lista!$A$3:$C$590,3,FALSE)</f>
        <v>Ministerio de Defensa</v>
      </c>
      <c r="Z53" s="302"/>
      <c r="AA53" s="335"/>
    </row>
    <row r="54" spans="1:27" customFormat="1" ht="15" customHeight="1">
      <c r="A54" s="254">
        <v>25</v>
      </c>
      <c r="B54" s="449">
        <f>+A54</f>
        <v>25</v>
      </c>
      <c r="C54" s="249" t="str">
        <f>+VLOOKUP(A54,bd_lista!$A$3:$C$590,3,FALSE)</f>
        <v>Ministerio de la Presidencia</v>
      </c>
      <c r="D54" s="451" t="str">
        <f>+C54</f>
        <v>Ministerio de la Presidencia</v>
      </c>
      <c r="E54" s="249" t="s">
        <v>1310</v>
      </c>
      <c r="F54" s="245">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5">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5">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5">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5">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5">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5">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5">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5">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5">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5">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5">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5">
        <f t="shared" ca="1" si="4"/>
        <v>0</v>
      </c>
      <c r="S54" s="245"/>
      <c r="T54" s="245">
        <f ca="1">+T55</f>
        <v>1498770.96</v>
      </c>
      <c r="U54" s="244">
        <f t="shared" si="5"/>
        <v>1</v>
      </c>
      <c r="V54" s="347" t="str">
        <f>+VLOOKUP(A54,bd_lista!$A$3:$E$590,5,FALSE)</f>
        <v>Órgano Ejecutivo</v>
      </c>
      <c r="W54" s="262" t="str">
        <f>+V54</f>
        <v>Órgano Ejecutivo</v>
      </c>
      <c r="X54" s="244">
        <f t="shared" si="6"/>
        <v>25</v>
      </c>
      <c r="Y54" s="244" t="str">
        <f>+VLOOKUP(X54,bd_lista!$A$3:$C$590,3,FALSE)</f>
        <v>Ministerio de la Presidencia</v>
      </c>
      <c r="Z54" s="304">
        <f>+X54</f>
        <v>25</v>
      </c>
      <c r="AA54" s="333" t="str">
        <f>+Y54</f>
        <v>Ministerio de la Presidencia</v>
      </c>
    </row>
    <row r="55" spans="1:27" customFormat="1" ht="15" customHeight="1">
      <c r="A55" s="32">
        <v>25</v>
      </c>
      <c r="B55" s="450"/>
      <c r="C55" s="347" t="str">
        <f>+VLOOKUP(A55,bd_lista!$A$3:$C$590,3,FALSE)</f>
        <v>Ministerio de la Presidencia</v>
      </c>
      <c r="D55" s="452"/>
      <c r="E55" s="347" t="s">
        <v>1311</v>
      </c>
      <c r="F55" s="247">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47">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47">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47">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7">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1758</v>
      </c>
      <c r="K55" s="247">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1497012.96</v>
      </c>
      <c r="L55" s="247">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47">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7">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7">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7">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7">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7">
        <f t="shared" ca="1" si="4"/>
        <v>1498770.96</v>
      </c>
      <c r="S55" s="247">
        <f ca="1">+R54+R55</f>
        <v>1498770.96</v>
      </c>
      <c r="T55" s="247">
        <f ca="1">+S55</f>
        <v>1498770.96</v>
      </c>
      <c r="U55" s="246">
        <f t="shared" si="5"/>
        <v>2</v>
      </c>
      <c r="V55" s="347" t="str">
        <f>+VLOOKUP(A55,bd_lista!$A$3:$E$590,5,FALSE)</f>
        <v>Órgano Ejecutivo</v>
      </c>
      <c r="W55" s="250"/>
      <c r="X55" s="244">
        <f t="shared" si="6"/>
        <v>25</v>
      </c>
      <c r="Y55" s="244" t="str">
        <f>+VLOOKUP(X55,bd_lista!$A$3:$C$590,3,FALSE)</f>
        <v>Ministerio de la Presidencia</v>
      </c>
      <c r="Z55" s="302"/>
      <c r="AA55" s="335"/>
    </row>
    <row r="56" spans="1:27" customFormat="1" ht="15" customHeight="1">
      <c r="A56" s="32">
        <v>30</v>
      </c>
      <c r="B56" s="449">
        <f>+A56</f>
        <v>30</v>
      </c>
      <c r="C56" s="249" t="str">
        <f>+VLOOKUP(A56,bd_lista!$A$3:$C$590,3,FALSE)</f>
        <v>Ministerio de Justicia y Transparencia Institucional</v>
      </c>
      <c r="D56" s="451" t="str">
        <f>+C56</f>
        <v>Ministerio de Justicia y Transparencia Institucional</v>
      </c>
      <c r="E56" s="249" t="s">
        <v>1310</v>
      </c>
      <c r="F56" s="245">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5">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5">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5">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5">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5">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5">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5">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5">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5">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5">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5">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5">
        <f t="shared" ca="1" si="4"/>
        <v>0</v>
      </c>
      <c r="S56" s="245"/>
      <c r="T56" s="245">
        <f ca="1">+T57</f>
        <v>77114.240000000005</v>
      </c>
      <c r="U56" s="244">
        <f t="shared" si="5"/>
        <v>1</v>
      </c>
      <c r="V56" s="347" t="str">
        <f>+VLOOKUP(A56,bd_lista!$A$3:$E$590,5,FALSE)</f>
        <v>Órgano Ejecutivo</v>
      </c>
      <c r="W56" s="262" t="str">
        <f>+V56</f>
        <v>Órgano Ejecutivo</v>
      </c>
      <c r="X56" s="244">
        <f>+VLOOKUP(A56,[2]Sheet1!$A$13:$D$744,4,FALSE)</f>
        <v>0</v>
      </c>
      <c r="Y56" s="244" t="e">
        <f>+VLOOKUP(X56,bd_lista!$A$3:$C$590,3,FALSE)</f>
        <v>#N/A</v>
      </c>
      <c r="Z56" s="304">
        <f>+X56</f>
        <v>0</v>
      </c>
      <c r="AA56" s="333" t="e">
        <f>+Y56</f>
        <v>#N/A</v>
      </c>
    </row>
    <row r="57" spans="1:27" customFormat="1" ht="15" customHeight="1">
      <c r="A57" s="32">
        <v>30</v>
      </c>
      <c r="B57" s="450"/>
      <c r="C57" s="347" t="str">
        <f>+VLOOKUP(A57,bd_lista!$A$3:$C$590,3,FALSE)</f>
        <v>Ministerio de Justicia y Transparencia Institucional</v>
      </c>
      <c r="D57" s="452"/>
      <c r="E57" s="347" t="s">
        <v>1311</v>
      </c>
      <c r="F57" s="247">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7">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7">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7">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7">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77114.240000000005</v>
      </c>
      <c r="K57" s="247">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7">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47">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7">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7">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7">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7">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7">
        <f t="shared" ca="1" si="4"/>
        <v>77114.240000000005</v>
      </c>
      <c r="S57" s="247">
        <f ca="1">+R56+R57</f>
        <v>77114.240000000005</v>
      </c>
      <c r="T57" s="247">
        <f ca="1">+S57</f>
        <v>77114.240000000005</v>
      </c>
      <c r="U57" s="246">
        <f t="shared" si="5"/>
        <v>2</v>
      </c>
      <c r="V57" s="347" t="str">
        <f>+VLOOKUP(A57,bd_lista!$A$3:$E$590,5,FALSE)</f>
        <v>Órgano Ejecutivo</v>
      </c>
      <c r="W57" s="250"/>
      <c r="X57" s="244">
        <f>+VLOOKUP(A57,[2]Sheet1!$A$13:$D$744,4,FALSE)</f>
        <v>0</v>
      </c>
      <c r="Y57" s="244" t="e">
        <f>+VLOOKUP(X57,bd_lista!$A$3:$C$590,3,FALSE)</f>
        <v>#N/A</v>
      </c>
      <c r="Z57" s="302"/>
      <c r="AA57" s="335"/>
    </row>
    <row r="58" spans="1:27" customFormat="1" ht="15" customHeight="1">
      <c r="A58" s="32">
        <v>35</v>
      </c>
      <c r="B58" s="449">
        <f>+A58</f>
        <v>35</v>
      </c>
      <c r="C58" s="249" t="str">
        <f>+VLOOKUP(A58,bd_lista!$A$3:$C$590,3,FALSE)</f>
        <v>Ministerio de Economía y Finanzas Públicas</v>
      </c>
      <c r="D58" s="451" t="str">
        <f>+C58</f>
        <v>Ministerio de Economía y Finanzas Públicas</v>
      </c>
      <c r="E58" s="249" t="s">
        <v>1310</v>
      </c>
      <c r="F58" s="245">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245">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245">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5">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5">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5">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5">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45">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5">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5">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5">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5">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5">
        <f t="shared" ca="1" si="4"/>
        <v>0</v>
      </c>
      <c r="S58" s="245"/>
      <c r="T58" s="245">
        <f ca="1">+T59</f>
        <v>14183.75</v>
      </c>
      <c r="U58" s="244">
        <f t="shared" si="5"/>
        <v>1</v>
      </c>
      <c r="V58" s="347" t="str">
        <f>+VLOOKUP(A58,bd_lista!$A$3:$E$590,5,FALSE)</f>
        <v>Órgano Ejecutivo</v>
      </c>
      <c r="W58" s="262" t="str">
        <f>+V58</f>
        <v>Órgano Ejecutivo</v>
      </c>
      <c r="X58" s="244">
        <f t="shared" ref="X58:X65" si="7">+A58</f>
        <v>35</v>
      </c>
      <c r="Y58" s="244" t="str">
        <f>+VLOOKUP(X58,bd_lista!$A$3:$C$590,3,FALSE)</f>
        <v>Ministerio de Economía y Finanzas Públicas</v>
      </c>
      <c r="Z58" s="304">
        <f>+X58</f>
        <v>35</v>
      </c>
      <c r="AA58" s="333" t="str">
        <f>+Y58</f>
        <v>Ministerio de Economía y Finanzas Públicas</v>
      </c>
    </row>
    <row r="59" spans="1:27" customFormat="1" ht="15" customHeight="1">
      <c r="A59" s="32">
        <v>35</v>
      </c>
      <c r="B59" s="450"/>
      <c r="C59" s="347" t="str">
        <f>+VLOOKUP(A59,bd_lista!$A$3:$C$590,3,FALSE)</f>
        <v>Ministerio de Economía y Finanzas Públicas</v>
      </c>
      <c r="D59" s="452"/>
      <c r="E59" s="347" t="s">
        <v>1311</v>
      </c>
      <c r="F59" s="247">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0</v>
      </c>
      <c r="G59" s="247">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3649.58</v>
      </c>
      <c r="H59" s="247">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247">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8182.2800000000007</v>
      </c>
      <c r="J59" s="247">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2351.89</v>
      </c>
      <c r="K59" s="247">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47">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7">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7">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7">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7">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7">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7">
        <f t="shared" ca="1" si="4"/>
        <v>14183.75</v>
      </c>
      <c r="S59" s="247">
        <f ca="1">+R58+R59</f>
        <v>14183.75</v>
      </c>
      <c r="T59" s="247">
        <f ca="1">+S59</f>
        <v>14183.75</v>
      </c>
      <c r="U59" s="246">
        <f t="shared" si="5"/>
        <v>2</v>
      </c>
      <c r="V59" s="347" t="str">
        <f>+VLOOKUP(A59,bd_lista!$A$3:$E$590,5,FALSE)</f>
        <v>Órgano Ejecutivo</v>
      </c>
      <c r="W59" s="250"/>
      <c r="X59" s="244">
        <f t="shared" si="7"/>
        <v>35</v>
      </c>
      <c r="Y59" s="244" t="str">
        <f>+VLOOKUP(X59,bd_lista!$A$3:$C$590,3,FALSE)</f>
        <v>Ministerio de Economía y Finanzas Públicas</v>
      </c>
      <c r="Z59" s="302"/>
      <c r="AA59" s="335"/>
    </row>
    <row r="60" spans="1:27" ht="15" customHeight="1">
      <c r="A60" s="32">
        <v>41</v>
      </c>
      <c r="B60" s="449">
        <f>+A60</f>
        <v>41</v>
      </c>
      <c r="C60" s="249" t="str">
        <f>+VLOOKUP(A60,bd_lista!$A$3:$C$590,3,FALSE)</f>
        <v>Ministerio de Desarrollo Productivo y Economía Plural</v>
      </c>
      <c r="D60" s="451" t="str">
        <f>+C60</f>
        <v>Ministerio de Desarrollo Productivo y Economía Plural</v>
      </c>
      <c r="E60" s="249" t="s">
        <v>1310</v>
      </c>
      <c r="F60" s="245">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5">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5">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5">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193542.9</v>
      </c>
      <c r="J60" s="245">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5">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5">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5">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5">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5">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5">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5">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5">
        <f t="shared" ca="1" si="4"/>
        <v>193542.9</v>
      </c>
      <c r="S60" s="245"/>
      <c r="T60" s="245">
        <f ca="1">+T61</f>
        <v>4182854.6300000004</v>
      </c>
      <c r="U60" s="244">
        <f t="shared" si="5"/>
        <v>1</v>
      </c>
      <c r="V60" s="347" t="str">
        <f>+VLOOKUP(A60,bd_lista!$A$3:$E$590,5,FALSE)</f>
        <v>Órgano Ejecutivo</v>
      </c>
      <c r="W60" s="262" t="str">
        <f>+V60</f>
        <v>Órgano Ejecutivo</v>
      </c>
      <c r="X60" s="244">
        <f t="shared" si="7"/>
        <v>41</v>
      </c>
      <c r="Y60" s="244" t="str">
        <f>+VLOOKUP(X60,bd_lista!$A$3:$C$590,3,FALSE)</f>
        <v>Ministerio de Desarrollo Productivo y Economía Plural</v>
      </c>
      <c r="Z60" s="304">
        <f>+X60</f>
        <v>41</v>
      </c>
      <c r="AA60" s="333" t="str">
        <f>+Y60</f>
        <v>Ministerio de Desarrollo Productivo y Economía Plural</v>
      </c>
    </row>
    <row r="61" spans="1:27" ht="15" customHeight="1">
      <c r="A61" s="32">
        <v>41</v>
      </c>
      <c r="B61" s="450"/>
      <c r="C61" s="347" t="str">
        <f>+VLOOKUP(A61,bd_lista!$A$3:$C$590,3,FALSE)</f>
        <v>Ministerio de Desarrollo Productivo y Economía Plural</v>
      </c>
      <c r="D61" s="452"/>
      <c r="E61" s="347" t="s">
        <v>1311</v>
      </c>
      <c r="F61" s="247">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47">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0</v>
      </c>
      <c r="H61" s="247">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47">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4812.8</v>
      </c>
      <c r="J61" s="247">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387704.44</v>
      </c>
      <c r="K61" s="247">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3596794.49</v>
      </c>
      <c r="L61" s="247">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47">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7">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7">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7">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7">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7">
        <f t="shared" ca="1" si="4"/>
        <v>3989311.7300000004</v>
      </c>
      <c r="S61" s="247">
        <f ca="1">+R60+R61</f>
        <v>4182854.6300000004</v>
      </c>
      <c r="T61" s="247">
        <f ca="1">+S61</f>
        <v>4182854.6300000004</v>
      </c>
      <c r="U61" s="246">
        <f t="shared" si="5"/>
        <v>2</v>
      </c>
      <c r="V61" s="347" t="str">
        <f>+VLOOKUP(A61,bd_lista!$A$3:$E$590,5,FALSE)</f>
        <v>Órgano Ejecutivo</v>
      </c>
      <c r="W61" s="250"/>
      <c r="X61" s="244">
        <f t="shared" si="7"/>
        <v>41</v>
      </c>
      <c r="Y61" s="244" t="str">
        <f>+VLOOKUP(X61,bd_lista!$A$3:$C$590,3,FALSE)</f>
        <v>Ministerio de Desarrollo Productivo y Economía Plural</v>
      </c>
      <c r="Z61" s="302"/>
      <c r="AA61" s="335"/>
    </row>
    <row r="62" spans="1:27" customFormat="1" ht="15" customHeight="1">
      <c r="A62" s="254">
        <v>46</v>
      </c>
      <c r="B62" s="449">
        <f>+A62</f>
        <v>46</v>
      </c>
      <c r="C62" s="249" t="str">
        <f>+VLOOKUP(A62,bd_lista!$A$3:$C$590,3,FALSE)</f>
        <v>Ministerio de Salud y Deportes</v>
      </c>
      <c r="D62" s="451" t="str">
        <f>+C62</f>
        <v>Ministerio de Salud y Deportes</v>
      </c>
      <c r="E62" s="249" t="s">
        <v>1310</v>
      </c>
      <c r="F62" s="245">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292.97000000000003</v>
      </c>
      <c r="G62" s="245">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5">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50</v>
      </c>
      <c r="I62" s="245">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745127.11</v>
      </c>
      <c r="J62" s="245">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686000</v>
      </c>
      <c r="K62" s="245">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5">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45">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5">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5">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5">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5">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5">
        <f t="shared" ca="1" si="4"/>
        <v>1431470.0800000001</v>
      </c>
      <c r="S62" s="245"/>
      <c r="T62" s="245">
        <f ca="1">+T63</f>
        <v>51328019.969999999</v>
      </c>
      <c r="U62" s="244">
        <f t="shared" si="5"/>
        <v>1</v>
      </c>
      <c r="V62" s="347" t="str">
        <f>+VLOOKUP(A62,bd_lista!$A$3:$E$590,5,FALSE)</f>
        <v>Órgano Ejecutivo</v>
      </c>
      <c r="W62" s="262" t="str">
        <f>+V62</f>
        <v>Órgano Ejecutivo</v>
      </c>
      <c r="X62" s="244">
        <f t="shared" si="7"/>
        <v>46</v>
      </c>
      <c r="Y62" s="244" t="str">
        <f>+VLOOKUP(X62,bd_lista!$A$3:$C$590,3,FALSE)</f>
        <v>Ministerio de Salud y Deportes</v>
      </c>
      <c r="Z62" s="304">
        <f>+X62</f>
        <v>46</v>
      </c>
      <c r="AA62" s="333" t="str">
        <f>+Y62</f>
        <v>Ministerio de Salud y Deportes</v>
      </c>
    </row>
    <row r="63" spans="1:27" customFormat="1" ht="15" customHeight="1">
      <c r="A63" s="32">
        <v>46</v>
      </c>
      <c r="B63" s="450"/>
      <c r="C63" s="347" t="str">
        <f>+VLOOKUP(A63,bd_lista!$A$3:$C$590,3,FALSE)</f>
        <v>Ministerio de Salud y Deportes</v>
      </c>
      <c r="D63" s="452"/>
      <c r="E63" s="347" t="s">
        <v>1311</v>
      </c>
      <c r="F63" s="247">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12417.5</v>
      </c>
      <c r="G63" s="247">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661.82</v>
      </c>
      <c r="H63" s="247">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37137919.710000001</v>
      </c>
      <c r="I63" s="247">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47">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1218515.3799999999</v>
      </c>
      <c r="K63" s="247">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11527035.48</v>
      </c>
      <c r="L63" s="247">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247">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47">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7">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7">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7">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7">
        <f t="shared" ca="1" si="4"/>
        <v>49896549.890000001</v>
      </c>
      <c r="S63" s="247">
        <f ca="1">+R62+R63</f>
        <v>51328019.969999999</v>
      </c>
      <c r="T63" s="247">
        <f ca="1">+S63</f>
        <v>51328019.969999999</v>
      </c>
      <c r="U63" s="246">
        <f t="shared" si="5"/>
        <v>2</v>
      </c>
      <c r="V63" s="347" t="str">
        <f>+VLOOKUP(A63,bd_lista!$A$3:$E$590,5,FALSE)</f>
        <v>Órgano Ejecutivo</v>
      </c>
      <c r="W63" s="250"/>
      <c r="X63" s="244">
        <f t="shared" si="7"/>
        <v>46</v>
      </c>
      <c r="Y63" s="244" t="str">
        <f>+VLOOKUP(X63,bd_lista!$A$3:$C$590,3,FALSE)</f>
        <v>Ministerio de Salud y Deportes</v>
      </c>
      <c r="Z63" s="302"/>
      <c r="AA63" s="335"/>
    </row>
    <row r="64" spans="1:27" customFormat="1" ht="15" customHeight="1">
      <c r="A64" s="32">
        <v>47</v>
      </c>
      <c r="B64" s="449">
        <f>+A64</f>
        <v>47</v>
      </c>
      <c r="C64" s="249" t="str">
        <f>+VLOOKUP(A64,bd_lista!$A$3:$C$590,3,FALSE)</f>
        <v>Ministerio de Desarrollo Rural y Tierras</v>
      </c>
      <c r="D64" s="451" t="str">
        <f>+C64</f>
        <v>Ministerio de Desarrollo Rural y Tierras</v>
      </c>
      <c r="E64" s="249" t="s">
        <v>1310</v>
      </c>
      <c r="F64" s="245">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45">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5">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5">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5">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87775364.991200015</v>
      </c>
      <c r="K64" s="245">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5">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5">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5">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5">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5">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5">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5">
        <f t="shared" ca="1" si="4"/>
        <v>87775364.991200015</v>
      </c>
      <c r="S64" s="245"/>
      <c r="T64" s="245">
        <f ca="1">+T65</f>
        <v>180210818.5212</v>
      </c>
      <c r="U64" s="244">
        <f t="shared" si="5"/>
        <v>1</v>
      </c>
      <c r="V64" s="347" t="str">
        <f>+VLOOKUP(A64,bd_lista!$A$3:$E$590,5,FALSE)</f>
        <v>Órgano Ejecutivo</v>
      </c>
      <c r="W64" s="262" t="str">
        <f>+V64</f>
        <v>Órgano Ejecutivo</v>
      </c>
      <c r="X64" s="244">
        <f t="shared" si="7"/>
        <v>47</v>
      </c>
      <c r="Y64" s="244" t="str">
        <f>+VLOOKUP(X64,bd_lista!$A$3:$C$590,3,FALSE)</f>
        <v>Ministerio de Desarrollo Rural y Tierras</v>
      </c>
      <c r="Z64" s="304">
        <f>+X64</f>
        <v>47</v>
      </c>
      <c r="AA64" s="333" t="str">
        <f>+Y64</f>
        <v>Ministerio de Desarrollo Rural y Tierras</v>
      </c>
    </row>
    <row r="65" spans="1:27" customFormat="1" ht="15" customHeight="1">
      <c r="A65" s="32">
        <v>47</v>
      </c>
      <c r="B65" s="450"/>
      <c r="C65" s="347" t="str">
        <f>+VLOOKUP(A65,bd_lista!$A$3:$C$590,3,FALSE)</f>
        <v>Ministerio de Desarrollo Rural y Tierras</v>
      </c>
      <c r="D65" s="452"/>
      <c r="E65" s="347" t="s">
        <v>1311</v>
      </c>
      <c r="F65" s="247">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47">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47">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47">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47">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92357376.499999985</v>
      </c>
      <c r="K65" s="247">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78077.029999999984</v>
      </c>
      <c r="L65" s="247">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7">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47">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7">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7">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7">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7">
        <f t="shared" ca="1" si="4"/>
        <v>92435453.529999986</v>
      </c>
      <c r="S65" s="247">
        <f ca="1">+R64+R65</f>
        <v>180210818.5212</v>
      </c>
      <c r="T65" s="247">
        <f ca="1">+S65</f>
        <v>180210818.5212</v>
      </c>
      <c r="U65" s="246">
        <f t="shared" si="5"/>
        <v>2</v>
      </c>
      <c r="V65" s="347" t="str">
        <f>+VLOOKUP(A65,bd_lista!$A$3:$E$590,5,FALSE)</f>
        <v>Órgano Ejecutivo</v>
      </c>
      <c r="W65" s="250"/>
      <c r="X65" s="244">
        <f t="shared" si="7"/>
        <v>47</v>
      </c>
      <c r="Y65" s="244" t="str">
        <f>+VLOOKUP(X65,bd_lista!$A$3:$C$590,3,FALSE)</f>
        <v>Ministerio de Desarrollo Rural y Tierras</v>
      </c>
      <c r="Z65" s="302"/>
      <c r="AA65" s="335"/>
    </row>
    <row r="66" spans="1:27" customFormat="1" ht="15" hidden="1" customHeight="1">
      <c r="A66" s="32">
        <v>512</v>
      </c>
      <c r="B66" s="449">
        <f>+A66</f>
        <v>512</v>
      </c>
      <c r="C66" s="249" t="str">
        <f>+VLOOKUP(A66,bd_lista!$A$3:$C$590,3,FALSE)</f>
        <v>Adm.de Aeropuertos y Servicios Auxiliares a la Naveg. Aérea</v>
      </c>
      <c r="D66" s="451" t="str">
        <f>+C66</f>
        <v>Adm.de Aeropuertos y Servicios Auxiliares a la Naveg. Aérea</v>
      </c>
      <c r="E66" s="249" t="s">
        <v>1310</v>
      </c>
      <c r="F66" s="245">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5">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5">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5">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5">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5">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5">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5">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5">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5">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5">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5">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5">
        <f t="shared" ca="1" si="4"/>
        <v>0</v>
      </c>
      <c r="S66" s="268"/>
      <c r="T66" s="245">
        <f ca="1">+T67</f>
        <v>36151.33</v>
      </c>
      <c r="U66" s="244">
        <f t="shared" si="5"/>
        <v>1</v>
      </c>
      <c r="V66" s="347"/>
      <c r="W66" s="262">
        <f>+V66</f>
        <v>0</v>
      </c>
      <c r="X66" s="244">
        <f>+VLOOKUP(A66,[2]Sheet1!$A$13:$D$744,4,FALSE)</f>
        <v>81</v>
      </c>
      <c r="Y66" s="244" t="str">
        <f>+VLOOKUP(X66,bd_lista!$A$3:$C$590,3,FALSE)</f>
        <v>Ministerio de Obras Públicas, Servicios y Vivienda</v>
      </c>
      <c r="Z66" s="304">
        <f>+X66</f>
        <v>81</v>
      </c>
      <c r="AA66" s="333" t="str">
        <f>+Y66</f>
        <v>Ministerio de Obras Públicas, Servicios y Vivienda</v>
      </c>
    </row>
    <row r="67" spans="1:27" customFormat="1" ht="15" hidden="1" customHeight="1">
      <c r="A67" s="32">
        <v>512</v>
      </c>
      <c r="B67" s="450"/>
      <c r="C67" s="347" t="str">
        <f>+VLOOKUP(A67,bd_lista!$A$3:$C$590,3,FALSE)</f>
        <v>Adm.de Aeropuertos y Servicios Auxiliares a la Naveg. Aérea</v>
      </c>
      <c r="D67" s="452"/>
      <c r="E67" s="347" t="s">
        <v>1311</v>
      </c>
      <c r="F67" s="247">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47">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36151.33</v>
      </c>
      <c r="H67" s="247">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47">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7">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7">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7">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7">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7">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7">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7">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7">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7">
        <f t="shared" ca="1" si="4"/>
        <v>36151.33</v>
      </c>
      <c r="S67" s="267">
        <f ca="1">+R66+R67</f>
        <v>36151.33</v>
      </c>
      <c r="T67" s="247">
        <f ca="1">+S67</f>
        <v>36151.33</v>
      </c>
      <c r="U67" s="246">
        <f t="shared" si="5"/>
        <v>2</v>
      </c>
      <c r="V67" s="347"/>
      <c r="W67" s="250"/>
      <c r="X67" s="244">
        <f>+VLOOKUP(A67,[2]Sheet1!$A$13:$D$744,4,FALSE)</f>
        <v>81</v>
      </c>
      <c r="Y67" s="244" t="str">
        <f>+VLOOKUP(X67,bd_lista!$A$3:$C$590,3,FALSE)</f>
        <v>Ministerio de Obras Públicas, Servicios y Vivienda</v>
      </c>
      <c r="Z67" s="302"/>
      <c r="AA67" s="335"/>
    </row>
    <row r="68" spans="1:27" ht="15" customHeight="1">
      <c r="A68" s="32">
        <v>53</v>
      </c>
      <c r="B68" s="449">
        <f>+A68</f>
        <v>53</v>
      </c>
      <c r="C68" s="249" t="str">
        <f>+VLOOKUP(A68,bd_lista!$A$3:$C$590,3,FALSE)</f>
        <v>Ministerio de Culturas, Descolonización y Despatriarcalización</v>
      </c>
      <c r="D68" s="451" t="str">
        <f>+C68</f>
        <v>Ministerio de Culturas, Descolonización y Despatriarcalización</v>
      </c>
      <c r="E68" s="249" t="s">
        <v>1310</v>
      </c>
      <c r="F68" s="245">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5">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5">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5">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5">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5">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5">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5">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5">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5">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5">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5">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5">
        <f t="shared" ca="1" si="4"/>
        <v>0</v>
      </c>
      <c r="S68" s="245"/>
      <c r="T68" s="245">
        <f ca="1">+T69</f>
        <v>17083.370000000003</v>
      </c>
      <c r="U68" s="244">
        <f t="shared" si="5"/>
        <v>1</v>
      </c>
      <c r="V68" s="347" t="str">
        <f>+VLOOKUP(A68,bd_lista!$A$3:$E$590,5,FALSE)</f>
        <v>Órgano Ejecutivo</v>
      </c>
      <c r="W68" s="262" t="str">
        <f>+V68</f>
        <v>Órgano Ejecutivo</v>
      </c>
      <c r="X68" s="244" t="e">
        <f>+VLOOKUP(A68,[2]Sheet1!$A$13:$D$744,4,FALSE)</f>
        <v>#N/A</v>
      </c>
      <c r="Y68" s="244" t="e">
        <f>+VLOOKUP(X68,bd_lista!$A$3:$C$590,3,FALSE)</f>
        <v>#N/A</v>
      </c>
      <c r="Z68" s="304" t="e">
        <f>+X68</f>
        <v>#N/A</v>
      </c>
      <c r="AA68" s="333" t="e">
        <f>+Y68</f>
        <v>#N/A</v>
      </c>
    </row>
    <row r="69" spans="1:27" ht="15" customHeight="1">
      <c r="A69" s="32">
        <v>53</v>
      </c>
      <c r="B69" s="450"/>
      <c r="C69" s="347" t="str">
        <f>+VLOOKUP(A69,bd_lista!$A$3:$C$590,3,FALSE)</f>
        <v>Ministerio de Culturas, Descolonización y Despatriarcalización</v>
      </c>
      <c r="D69" s="452"/>
      <c r="E69" s="347" t="s">
        <v>1311</v>
      </c>
      <c r="F69" s="247">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7">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7">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47">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47">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17083.370000000003</v>
      </c>
      <c r="K69" s="247">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7">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7">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7">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7">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7">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7">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7">
        <f t="shared" ca="1" si="4"/>
        <v>17083.370000000003</v>
      </c>
      <c r="S69" s="247">
        <f ca="1">+R68+R69</f>
        <v>17083.370000000003</v>
      </c>
      <c r="T69" s="247">
        <f ca="1">+S69</f>
        <v>17083.370000000003</v>
      </c>
      <c r="U69" s="246">
        <f t="shared" si="5"/>
        <v>2</v>
      </c>
      <c r="V69" s="347" t="str">
        <f>+VLOOKUP(A69,bd_lista!$A$3:$E$590,5,FALSE)</f>
        <v>Órgano Ejecutivo</v>
      </c>
      <c r="W69" s="250"/>
      <c r="X69" s="244" t="e">
        <f>+VLOOKUP(A69,[2]Sheet1!$A$13:$D$744,4,FALSE)</f>
        <v>#N/A</v>
      </c>
      <c r="Y69" s="244" t="e">
        <f>+VLOOKUP(X69,bd_lista!$A$3:$C$590,3,FALSE)</f>
        <v>#N/A</v>
      </c>
      <c r="Z69" s="302"/>
      <c r="AA69" s="335"/>
    </row>
    <row r="70" spans="1:27" customFormat="1" ht="15" customHeight="1">
      <c r="A70" s="254">
        <v>66</v>
      </c>
      <c r="B70" s="449">
        <f>+A70</f>
        <v>66</v>
      </c>
      <c r="C70" s="249" t="str">
        <f>+VLOOKUP(A70,bd_lista!$A$3:$C$590,3,FALSE)</f>
        <v>Ministerio de Planificación del Desarrollo</v>
      </c>
      <c r="D70" s="451" t="str">
        <f>+C70</f>
        <v>Ministerio de Planificación del Desarrollo</v>
      </c>
      <c r="E70" s="249" t="s">
        <v>1310</v>
      </c>
      <c r="F70" s="245">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245">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245">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5">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45">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627643.48</v>
      </c>
      <c r="K70" s="245">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5">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5">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5">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5">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5">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5">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5">
        <f t="shared" ca="1" si="4"/>
        <v>627643.48</v>
      </c>
      <c r="S70" s="245"/>
      <c r="T70" s="245">
        <f ca="1">+T71</f>
        <v>642513.06999999995</v>
      </c>
      <c r="U70" s="244">
        <f t="shared" si="5"/>
        <v>1</v>
      </c>
      <c r="V70" s="347" t="str">
        <f>+VLOOKUP(A70,bd_lista!$A$3:$E$590,5,FALSE)</f>
        <v>Órgano Ejecutivo</v>
      </c>
      <c r="W70" s="262" t="str">
        <f>+V70</f>
        <v>Órgano Ejecutivo</v>
      </c>
      <c r="X70" s="244">
        <f t="shared" ref="X70:X77" si="8">+A70</f>
        <v>66</v>
      </c>
      <c r="Y70" s="244" t="str">
        <f>+VLOOKUP(X70,bd_lista!$A$3:$C$590,3,FALSE)</f>
        <v>Ministerio de Planificación del Desarrollo</v>
      </c>
      <c r="Z70" s="304">
        <f>+X70</f>
        <v>66</v>
      </c>
      <c r="AA70" s="333" t="str">
        <f>+Y70</f>
        <v>Ministerio de Planificación del Desarrollo</v>
      </c>
    </row>
    <row r="71" spans="1:27" customFormat="1" ht="15" customHeight="1">
      <c r="A71" s="32">
        <v>66</v>
      </c>
      <c r="B71" s="450"/>
      <c r="C71" s="347" t="str">
        <f>+VLOOKUP(A71,bd_lista!$A$3:$C$590,3,FALSE)</f>
        <v>Ministerio de Planificación del Desarrollo</v>
      </c>
      <c r="D71" s="452"/>
      <c r="E71" s="347" t="s">
        <v>1311</v>
      </c>
      <c r="F71" s="247">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247">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47">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247">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47">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11389.59</v>
      </c>
      <c r="K71" s="247">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3480</v>
      </c>
      <c r="L71" s="247">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7">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7">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7">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7">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7">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7">
        <f t="shared" ca="1" si="4"/>
        <v>14869.59</v>
      </c>
      <c r="S71" s="247">
        <f ca="1">+R70+R71</f>
        <v>642513.06999999995</v>
      </c>
      <c r="T71" s="247">
        <f ca="1">+S71</f>
        <v>642513.06999999995</v>
      </c>
      <c r="U71" s="246">
        <f t="shared" si="5"/>
        <v>2</v>
      </c>
      <c r="V71" s="347" t="str">
        <f>+VLOOKUP(A71,bd_lista!$A$3:$E$590,5,FALSE)</f>
        <v>Órgano Ejecutivo</v>
      </c>
      <c r="W71" s="250"/>
      <c r="X71" s="244">
        <f t="shared" si="8"/>
        <v>66</v>
      </c>
      <c r="Y71" s="244" t="str">
        <f>+VLOOKUP(X71,bd_lista!$A$3:$C$590,3,FALSE)</f>
        <v>Ministerio de Planificación del Desarrollo</v>
      </c>
      <c r="Z71" s="302"/>
      <c r="AA71" s="335"/>
    </row>
    <row r="72" spans="1:27" ht="15" customHeight="1">
      <c r="A72" s="32">
        <v>70</v>
      </c>
      <c r="B72" s="449">
        <f>+A72</f>
        <v>70</v>
      </c>
      <c r="C72" s="249" t="str">
        <f>+VLOOKUP(A72,bd_lista!$A$3:$C$590,3,FALSE)</f>
        <v>Ministerio de Trabajo, Empleo y Previsión Social</v>
      </c>
      <c r="D72" s="451" t="str">
        <f>+C72</f>
        <v>Ministerio de Trabajo, Empleo y Previsión Social</v>
      </c>
      <c r="E72" s="249" t="s">
        <v>1310</v>
      </c>
      <c r="F72" s="245">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5">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5">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5">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5">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5">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5">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45">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5">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5">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5">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5">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5">
        <f t="shared" ca="1" si="4"/>
        <v>0</v>
      </c>
      <c r="S72" s="245"/>
      <c r="T72" s="245">
        <f ca="1">+T73</f>
        <v>382494.81</v>
      </c>
      <c r="U72" s="244">
        <f t="shared" si="5"/>
        <v>1</v>
      </c>
      <c r="V72" s="347" t="str">
        <f>+VLOOKUP(A72,bd_lista!$A$3:$E$590,5,FALSE)</f>
        <v>Órgano Ejecutivo</v>
      </c>
      <c r="W72" s="262" t="str">
        <f>+V72</f>
        <v>Órgano Ejecutivo</v>
      </c>
      <c r="X72" s="244">
        <f t="shared" si="8"/>
        <v>70</v>
      </c>
      <c r="Y72" s="244" t="str">
        <f>+VLOOKUP(X72,bd_lista!$A$3:$C$590,3,FALSE)</f>
        <v>Ministerio de Trabajo, Empleo y Previsión Social</v>
      </c>
      <c r="Z72" s="304">
        <f>+X72</f>
        <v>70</v>
      </c>
      <c r="AA72" s="333" t="str">
        <f>+Y72</f>
        <v>Ministerio de Trabajo, Empleo y Previsión Social</v>
      </c>
    </row>
    <row r="73" spans="1:27" ht="15" customHeight="1">
      <c r="A73" s="32">
        <v>70</v>
      </c>
      <c r="B73" s="450"/>
      <c r="C73" s="347" t="str">
        <f>+VLOOKUP(A73,bd_lista!$A$3:$C$590,3,FALSE)</f>
        <v>Ministerio de Trabajo, Empleo y Previsión Social</v>
      </c>
      <c r="D73" s="452"/>
      <c r="E73" s="347" t="s">
        <v>1311</v>
      </c>
      <c r="F73" s="247">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7">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0</v>
      </c>
      <c r="H73" s="247">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247">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47">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2864.8100000000004</v>
      </c>
      <c r="K73" s="247">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379630</v>
      </c>
      <c r="L73" s="247">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47">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7">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7">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7">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7">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7">
        <f t="shared" ca="1" si="4"/>
        <v>382494.81</v>
      </c>
      <c r="S73" s="247">
        <f ca="1">+R72+R73</f>
        <v>382494.81</v>
      </c>
      <c r="T73" s="247">
        <f ca="1">+S73</f>
        <v>382494.81</v>
      </c>
      <c r="U73" s="246">
        <f t="shared" si="5"/>
        <v>2</v>
      </c>
      <c r="V73" s="347" t="str">
        <f>+VLOOKUP(A73,bd_lista!$A$3:$E$590,5,FALSE)</f>
        <v>Órgano Ejecutivo</v>
      </c>
      <c r="W73" s="250"/>
      <c r="X73" s="244">
        <f t="shared" si="8"/>
        <v>70</v>
      </c>
      <c r="Y73" s="244" t="str">
        <f>+VLOOKUP(X73,bd_lista!$A$3:$C$590,3,FALSE)</f>
        <v>Ministerio de Trabajo, Empleo y Previsión Social</v>
      </c>
      <c r="Z73" s="302"/>
      <c r="AA73" s="335"/>
    </row>
    <row r="74" spans="1:27" ht="15" hidden="1" customHeight="1">
      <c r="A74" s="254">
        <v>76</v>
      </c>
      <c r="B74" s="449">
        <f>+A74</f>
        <v>76</v>
      </c>
      <c r="C74" s="249" t="str">
        <f>+VLOOKUP(A74,bd_lista!$A$3:$C$590,3,FALSE)</f>
        <v>Ministerio de Minería y Metalurgia</v>
      </c>
      <c r="D74" s="451" t="str">
        <f>+C74</f>
        <v>Ministerio de Minería y Metalurgia</v>
      </c>
      <c r="E74" s="249" t="s">
        <v>1310</v>
      </c>
      <c r="F74" s="245">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5">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5">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5">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5">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5">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5">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5">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5">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5">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5">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5">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5">
        <f t="shared" ca="1" si="4"/>
        <v>0</v>
      </c>
      <c r="S74" s="245"/>
      <c r="T74" s="245">
        <f ca="1">+T75</f>
        <v>0</v>
      </c>
      <c r="U74" s="244">
        <f t="shared" si="5"/>
        <v>1</v>
      </c>
      <c r="V74" s="347" t="str">
        <f>+VLOOKUP(A74,bd_lista!$A$3:$E$590,5,FALSE)</f>
        <v>Órgano Ejecutivo</v>
      </c>
      <c r="W74" s="262" t="str">
        <f>+V74</f>
        <v>Órgano Ejecutivo</v>
      </c>
      <c r="X74" s="244">
        <f t="shared" si="8"/>
        <v>76</v>
      </c>
      <c r="Y74" s="244" t="str">
        <f>+VLOOKUP(X74,bd_lista!$A$3:$C$590,3,FALSE)</f>
        <v>Ministerio de Minería y Metalurgia</v>
      </c>
      <c r="Z74" s="304">
        <f>+X74</f>
        <v>76</v>
      </c>
      <c r="AA74" s="333" t="str">
        <f>+Y74</f>
        <v>Ministerio de Minería y Metalurgia</v>
      </c>
    </row>
    <row r="75" spans="1:27" ht="15" hidden="1" customHeight="1">
      <c r="A75" s="32">
        <v>76</v>
      </c>
      <c r="B75" s="450"/>
      <c r="C75" s="347" t="str">
        <f>+VLOOKUP(A75,bd_lista!$A$3:$C$590,3,FALSE)</f>
        <v>Ministerio de Minería y Metalurgia</v>
      </c>
      <c r="D75" s="452"/>
      <c r="E75" s="347" t="s">
        <v>1311</v>
      </c>
      <c r="F75" s="247">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7">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0</v>
      </c>
      <c r="H75" s="247">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47">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47">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7">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7">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7">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7">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7">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7">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7">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7">
        <f t="shared" ca="1" si="4"/>
        <v>0</v>
      </c>
      <c r="S75" s="247">
        <f ca="1">+R74+R75</f>
        <v>0</v>
      </c>
      <c r="T75" s="247">
        <f ca="1">+S75</f>
        <v>0</v>
      </c>
      <c r="U75" s="246">
        <f t="shared" si="5"/>
        <v>2</v>
      </c>
      <c r="V75" s="347" t="str">
        <f>+VLOOKUP(A75,bd_lista!$A$3:$E$590,5,FALSE)</f>
        <v>Órgano Ejecutivo</v>
      </c>
      <c r="W75" s="250"/>
      <c r="X75" s="244">
        <f t="shared" si="8"/>
        <v>76</v>
      </c>
      <c r="Y75" s="244" t="str">
        <f>+VLOOKUP(X75,bd_lista!$A$3:$C$590,3,FALSE)</f>
        <v>Ministerio de Minería y Metalurgia</v>
      </c>
      <c r="Z75" s="302"/>
      <c r="AA75" s="335"/>
    </row>
    <row r="76" spans="1:27" ht="15" customHeight="1">
      <c r="A76" s="254">
        <v>78</v>
      </c>
      <c r="B76" s="449">
        <f>+A76</f>
        <v>78</v>
      </c>
      <c r="C76" s="249" t="str">
        <f>+VLOOKUP(A76,bd_lista!$A$3:$C$590,3,FALSE)</f>
        <v>Ministerio de Hidrocarburos y Energías</v>
      </c>
      <c r="D76" s="451" t="str">
        <f>+C76</f>
        <v>Ministerio de Hidrocarburos y Energías</v>
      </c>
      <c r="E76" s="249" t="s">
        <v>1310</v>
      </c>
      <c r="F76" s="245">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5">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5">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45">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5">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50.01</v>
      </c>
      <c r="K76" s="245">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5">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5">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5">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5">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5">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5">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5">
        <f t="shared" ca="1" si="4"/>
        <v>50.01</v>
      </c>
      <c r="S76" s="245"/>
      <c r="T76" s="245">
        <f ca="1">+T77</f>
        <v>1151459.3500000001</v>
      </c>
      <c r="U76" s="244">
        <f t="shared" si="5"/>
        <v>1</v>
      </c>
      <c r="V76" s="347" t="str">
        <f>+VLOOKUP(A76,bd_lista!$A$3:$E$590,5,FALSE)</f>
        <v>Órgano Ejecutivo</v>
      </c>
      <c r="W76" s="262" t="str">
        <f>+V76</f>
        <v>Órgano Ejecutivo</v>
      </c>
      <c r="X76" s="244">
        <f t="shared" si="8"/>
        <v>78</v>
      </c>
      <c r="Y76" s="244" t="str">
        <f>+VLOOKUP(X76,bd_lista!$A$3:$C$590,3,FALSE)</f>
        <v>Ministerio de Hidrocarburos y Energías</v>
      </c>
      <c r="Z76" s="304">
        <f>+X76</f>
        <v>78</v>
      </c>
      <c r="AA76" s="333" t="str">
        <f>+Y76</f>
        <v>Ministerio de Hidrocarburos y Energías</v>
      </c>
    </row>
    <row r="77" spans="1:27" ht="15" customHeight="1">
      <c r="A77" s="32">
        <v>78</v>
      </c>
      <c r="B77" s="450"/>
      <c r="C77" s="347" t="str">
        <f>+VLOOKUP(A77,bd_lista!$A$3:$C$590,3,FALSE)</f>
        <v>Ministerio de Hidrocarburos y Energías</v>
      </c>
      <c r="D77" s="452"/>
      <c r="E77" s="347" t="s">
        <v>1311</v>
      </c>
      <c r="F77" s="247">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47">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47">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47">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8394.73</v>
      </c>
      <c r="J77" s="247">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1088924.49</v>
      </c>
      <c r="K77" s="247">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54090.12</v>
      </c>
      <c r="L77" s="247">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47">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7">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7">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7">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7">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7">
        <f t="shared" ca="1" si="4"/>
        <v>1151409.3400000001</v>
      </c>
      <c r="S77" s="247">
        <f ca="1">+R76+R77</f>
        <v>1151459.3500000001</v>
      </c>
      <c r="T77" s="247">
        <f ca="1">+S77</f>
        <v>1151459.3500000001</v>
      </c>
      <c r="U77" s="246">
        <f t="shared" si="5"/>
        <v>2</v>
      </c>
      <c r="V77" s="347" t="str">
        <f>+VLOOKUP(A77,bd_lista!$A$3:$E$590,5,FALSE)</f>
        <v>Órgano Ejecutivo</v>
      </c>
      <c r="W77" s="250"/>
      <c r="X77" s="244">
        <f t="shared" si="8"/>
        <v>78</v>
      </c>
      <c r="Y77" s="244" t="str">
        <f>+VLOOKUP(X77,bd_lista!$A$3:$C$590,3,FALSE)</f>
        <v>Ministerio de Hidrocarburos y Energías</v>
      </c>
      <c r="Z77" s="302"/>
      <c r="AA77" s="335"/>
    </row>
    <row r="78" spans="1:27" customFormat="1" ht="15" customHeight="1">
      <c r="A78" s="254">
        <v>81</v>
      </c>
      <c r="B78" s="449">
        <f>+A78</f>
        <v>81</v>
      </c>
      <c r="C78" s="249" t="str">
        <f>+VLOOKUP(A78,bd_lista!$A$3:$C$590,3,FALSE)</f>
        <v>Ministerio de Obras Públicas, Servicios y Vivienda</v>
      </c>
      <c r="D78" s="451" t="str">
        <f>+C78</f>
        <v>Ministerio de Obras Públicas, Servicios y Vivienda</v>
      </c>
      <c r="E78" s="249" t="s">
        <v>1310</v>
      </c>
      <c r="F78" s="245">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5">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5">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5">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5">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5">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5">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5">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5">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5">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5">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5">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5">
        <f t="shared" ca="1" si="4"/>
        <v>0</v>
      </c>
      <c r="S78" s="245"/>
      <c r="T78" s="245">
        <f ca="1">+T79</f>
        <v>1873826.24</v>
      </c>
      <c r="U78" s="244">
        <f t="shared" si="5"/>
        <v>1</v>
      </c>
      <c r="V78" s="347" t="str">
        <f>+VLOOKUP(A78,bd_lista!$A$3:$E$590,5,FALSE)</f>
        <v>Órgano Ejecutivo</v>
      </c>
      <c r="W78" s="262" t="str">
        <f>+V78</f>
        <v>Órgano Ejecutivo</v>
      </c>
      <c r="X78" s="244">
        <f>+VLOOKUP(A78,[2]Sheet1!$A$13:$D$744,4,FALSE)</f>
        <v>0</v>
      </c>
      <c r="Y78" s="244" t="e">
        <f>+VLOOKUP(X78,bd_lista!$A$3:$C$590,3,FALSE)</f>
        <v>#N/A</v>
      </c>
      <c r="Z78" s="304">
        <f>+X78</f>
        <v>0</v>
      </c>
      <c r="AA78" s="333" t="e">
        <f>+Y78</f>
        <v>#N/A</v>
      </c>
    </row>
    <row r="79" spans="1:27" customFormat="1" ht="15" customHeight="1">
      <c r="A79" s="32">
        <v>81</v>
      </c>
      <c r="B79" s="450"/>
      <c r="C79" s="347" t="str">
        <f>+VLOOKUP(A79,bd_lista!$A$3:$C$590,3,FALSE)</f>
        <v>Ministerio de Obras Públicas, Servicios y Vivienda</v>
      </c>
      <c r="D79" s="452"/>
      <c r="E79" s="347" t="s">
        <v>1311</v>
      </c>
      <c r="F79" s="247">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7">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7">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7">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7">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946105.28</v>
      </c>
      <c r="K79" s="247">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927720.95999999996</v>
      </c>
      <c r="L79" s="247">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47">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7">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7">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7">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7">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7">
        <f t="shared" ca="1" si="4"/>
        <v>1873826.24</v>
      </c>
      <c r="S79" s="247">
        <f ca="1">+R78+R79</f>
        <v>1873826.24</v>
      </c>
      <c r="T79" s="247">
        <f ca="1">+S79</f>
        <v>1873826.24</v>
      </c>
      <c r="U79" s="246">
        <f t="shared" si="5"/>
        <v>2</v>
      </c>
      <c r="V79" s="347" t="str">
        <f>+VLOOKUP(A79,bd_lista!$A$3:$E$590,5,FALSE)</f>
        <v>Órgano Ejecutivo</v>
      </c>
      <c r="W79" s="250"/>
      <c r="X79" s="244">
        <f>+VLOOKUP(A79,[2]Sheet1!$A$13:$D$744,4,FALSE)</f>
        <v>0</v>
      </c>
      <c r="Y79" s="244" t="e">
        <f>+VLOOKUP(X79,bd_lista!$A$3:$C$590,3,FALSE)</f>
        <v>#N/A</v>
      </c>
      <c r="Z79" s="302"/>
      <c r="AA79" s="335"/>
    </row>
    <row r="80" spans="1:27" customFormat="1" ht="15" customHeight="1">
      <c r="A80" s="32">
        <v>86</v>
      </c>
      <c r="B80" s="449">
        <f>+A80</f>
        <v>86</v>
      </c>
      <c r="C80" s="249" t="str">
        <f>+VLOOKUP(A80,bd_lista!$A$3:$C$590,3,FALSE)</f>
        <v>Ministerio de Medio Ambiente y Agua</v>
      </c>
      <c r="D80" s="451" t="str">
        <f>+C80</f>
        <v>Ministerio de Medio Ambiente y Agua</v>
      </c>
      <c r="E80" s="249" t="s">
        <v>1310</v>
      </c>
      <c r="F80" s="245">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45">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45">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5">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2148844.5700000003</v>
      </c>
      <c r="J80" s="245">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14999335.610600002</v>
      </c>
      <c r="K80" s="245">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45">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45">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45">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5">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5">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5">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5">
        <f t="shared" ca="1" si="4"/>
        <v>17148180.180600002</v>
      </c>
      <c r="S80" s="245"/>
      <c r="T80" s="245">
        <f ca="1">+T81</f>
        <v>109725218.47059999</v>
      </c>
      <c r="U80" s="244">
        <f t="shared" si="5"/>
        <v>1</v>
      </c>
      <c r="V80" s="347" t="str">
        <f>+VLOOKUP(A80,bd_lista!$A$3:$E$590,5,FALSE)</f>
        <v>Órgano Ejecutivo</v>
      </c>
      <c r="W80" s="262" t="str">
        <f>+V80</f>
        <v>Órgano Ejecutivo</v>
      </c>
      <c r="X80" s="244">
        <f>+A80</f>
        <v>86</v>
      </c>
      <c r="Y80" s="244" t="str">
        <f>+VLOOKUP(X80,bd_lista!$A$3:$C$590,3,FALSE)</f>
        <v>Ministerio de Medio Ambiente y Agua</v>
      </c>
      <c r="Z80" s="304">
        <f>+X80</f>
        <v>86</v>
      </c>
      <c r="AA80" s="333" t="str">
        <f>+Y80</f>
        <v>Ministerio de Medio Ambiente y Agua</v>
      </c>
    </row>
    <row r="81" spans="1:27" customFormat="1" ht="15" customHeight="1">
      <c r="A81" s="32">
        <v>86</v>
      </c>
      <c r="B81" s="450"/>
      <c r="C81" s="347" t="str">
        <f>+VLOOKUP(A81,bd_lista!$A$3:$C$590,3,FALSE)</f>
        <v>Ministerio de Medio Ambiente y Agua</v>
      </c>
      <c r="D81" s="452"/>
      <c r="E81" s="347" t="s">
        <v>1311</v>
      </c>
      <c r="F81" s="247">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47">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5705</v>
      </c>
      <c r="H81" s="247">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500</v>
      </c>
      <c r="I81" s="247">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22581926.420000002</v>
      </c>
      <c r="J81" s="247">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69988906.86999999</v>
      </c>
      <c r="K81" s="247">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47">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47">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47">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7">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7">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7">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7">
        <f t="shared" ca="1" si="4"/>
        <v>92577038.289999992</v>
      </c>
      <c r="S81" s="247">
        <f ca="1">+R80+R81</f>
        <v>109725218.47059999</v>
      </c>
      <c r="T81" s="247">
        <f ca="1">+S81</f>
        <v>109725218.47059999</v>
      </c>
      <c r="U81" s="246">
        <f t="shared" si="5"/>
        <v>2</v>
      </c>
      <c r="V81" s="347" t="str">
        <f>+VLOOKUP(A81,bd_lista!$A$3:$E$590,5,FALSE)</f>
        <v>Órgano Ejecutivo</v>
      </c>
      <c r="W81" s="250"/>
      <c r="X81" s="244">
        <f>+A81</f>
        <v>86</v>
      </c>
      <c r="Y81" s="244" t="str">
        <f>+VLOOKUP(X81,bd_lista!$A$3:$C$590,3,FALSE)</f>
        <v>Ministerio de Medio Ambiente y Agua</v>
      </c>
      <c r="Z81" s="302"/>
      <c r="AA81" s="335"/>
    </row>
    <row r="82" spans="1:27" customFormat="1" ht="15" customHeight="1">
      <c r="A82" s="32">
        <v>109</v>
      </c>
      <c r="B82" s="449">
        <f>+A82</f>
        <v>109</v>
      </c>
      <c r="C82" s="249" t="str">
        <f>+VLOOKUP(A82,bd_lista!$A$3:$C$590,3,FALSE)</f>
        <v>Conservatorio Plurinacional de Musica</v>
      </c>
      <c r="D82" s="451" t="str">
        <f>+C82</f>
        <v>Conservatorio Plurinacional de Musica</v>
      </c>
      <c r="E82" s="249" t="s">
        <v>1310</v>
      </c>
      <c r="F82" s="245">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5">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5">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5">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5">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5">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5">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5">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5">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5">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5">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5">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5">
        <f t="shared" ca="1" si="4"/>
        <v>0</v>
      </c>
      <c r="S82" s="245"/>
      <c r="T82" s="245">
        <f ca="1">+T83</f>
        <v>99902.5</v>
      </c>
      <c r="U82" s="244">
        <f t="shared" si="5"/>
        <v>1</v>
      </c>
      <c r="V82" s="347" t="str">
        <f>+VLOOKUP(A82,bd_lista!$A$3:$E$590,5,FALSE)</f>
        <v>Instituciones Descentralizadas</v>
      </c>
      <c r="W82" s="262" t="str">
        <f>+V82</f>
        <v>Instituciones Descentralizadas</v>
      </c>
      <c r="X82" s="244">
        <f>+VLOOKUP(A82,[2]Sheet1!$A$13:$D$744,4,FALSE)</f>
        <v>16</v>
      </c>
      <c r="Y82" s="244" t="str">
        <f>+VLOOKUP(X82,bd_lista!$A$3:$C$590,3,FALSE)</f>
        <v>Ministerio de Educación</v>
      </c>
      <c r="Z82" s="304">
        <f>+X82</f>
        <v>16</v>
      </c>
      <c r="AA82" s="333" t="str">
        <f>+Y82</f>
        <v>Ministerio de Educación</v>
      </c>
    </row>
    <row r="83" spans="1:27" customFormat="1" ht="15" customHeight="1">
      <c r="A83" s="32">
        <v>109</v>
      </c>
      <c r="B83" s="450"/>
      <c r="C83" s="347" t="str">
        <f>+VLOOKUP(A83,bd_lista!$A$3:$C$590,3,FALSE)</f>
        <v>Conservatorio Plurinacional de Musica</v>
      </c>
      <c r="D83" s="452"/>
      <c r="E83" s="347" t="s">
        <v>1311</v>
      </c>
      <c r="F83" s="247">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247">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7">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7">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7">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7">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99902.5</v>
      </c>
      <c r="L83" s="247">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7">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7">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7">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7">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7">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7">
        <f t="shared" ca="1" si="4"/>
        <v>99902.5</v>
      </c>
      <c r="S83" s="247">
        <f ca="1">+R82+R83</f>
        <v>99902.5</v>
      </c>
      <c r="T83" s="247">
        <f ca="1">+S83</f>
        <v>99902.5</v>
      </c>
      <c r="U83" s="246">
        <f t="shared" si="5"/>
        <v>2</v>
      </c>
      <c r="V83" s="347" t="str">
        <f>+VLOOKUP(A83,bd_lista!$A$3:$E$590,5,FALSE)</f>
        <v>Instituciones Descentralizadas</v>
      </c>
      <c r="W83" s="250"/>
      <c r="X83" s="244">
        <f>+VLOOKUP(A83,[2]Sheet1!$A$13:$D$744,4,FALSE)</f>
        <v>16</v>
      </c>
      <c r="Y83" s="244" t="str">
        <f>+VLOOKUP(X83,bd_lista!$A$3:$C$590,3,FALSE)</f>
        <v>Ministerio de Educación</v>
      </c>
      <c r="Z83" s="302"/>
      <c r="AA83" s="335"/>
    </row>
    <row r="84" spans="1:27" customFormat="1" ht="15" customHeight="1">
      <c r="A84" s="253">
        <v>117</v>
      </c>
      <c r="B84" s="449">
        <f>+A84</f>
        <v>117</v>
      </c>
      <c r="C84" s="249" t="str">
        <f>+VLOOKUP(A84,bd_lista!$A$3:$C$590,3,FALSE)</f>
        <v>Dirección General de Aeronáutica Civil</v>
      </c>
      <c r="D84" s="451" t="str">
        <f>+C84</f>
        <v>Dirección General de Aeronáutica Civil</v>
      </c>
      <c r="E84" s="249" t="s">
        <v>1310</v>
      </c>
      <c r="F84" s="245">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5">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5">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5">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5">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1694984.4504</v>
      </c>
      <c r="K84" s="245">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45">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5">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5">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5">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5">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5">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5">
        <f t="shared" ca="1" si="4"/>
        <v>1694984.4504</v>
      </c>
      <c r="S84" s="245"/>
      <c r="T84" s="245">
        <f ca="1">+T85</f>
        <v>7930343.8703999985</v>
      </c>
      <c r="U84" s="244">
        <f t="shared" si="5"/>
        <v>1</v>
      </c>
      <c r="V84" s="347" t="str">
        <f>+VLOOKUP(A84,bd_lista!$A$3:$E$590,5,FALSE)</f>
        <v>Instituciones Descentralizadas</v>
      </c>
      <c r="W84" s="262" t="str">
        <f>+V84</f>
        <v>Instituciones Descentralizadas</v>
      </c>
      <c r="X84" s="244">
        <f>+VLOOKUP(A84,[2]Sheet1!$A$13:$D$744,4,FALSE)</f>
        <v>81</v>
      </c>
      <c r="Y84" s="244" t="str">
        <f>+VLOOKUP(X84,bd_lista!$A$3:$C$590,3,FALSE)</f>
        <v>Ministerio de Obras Públicas, Servicios y Vivienda</v>
      </c>
      <c r="Z84" s="304">
        <f>+X84</f>
        <v>81</v>
      </c>
      <c r="AA84" s="333" t="str">
        <f>+Y84</f>
        <v>Ministerio de Obras Públicas, Servicios y Vivienda</v>
      </c>
    </row>
    <row r="85" spans="1:27" customFormat="1" ht="15" customHeight="1">
      <c r="A85" s="254">
        <v>117</v>
      </c>
      <c r="B85" s="450"/>
      <c r="C85" s="347" t="str">
        <f>+VLOOKUP(A85,bd_lista!$A$3:$C$590,3,FALSE)</f>
        <v>Dirección General de Aeronáutica Civil</v>
      </c>
      <c r="D85" s="452"/>
      <c r="E85" s="347" t="s">
        <v>1311</v>
      </c>
      <c r="F85" s="247">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7">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7">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7">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47">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1685825.38</v>
      </c>
      <c r="K85" s="247">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4549534.0399999991</v>
      </c>
      <c r="L85" s="247">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7">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7">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7">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7">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7">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7">
        <f t="shared" ca="1" si="4"/>
        <v>6235359.419999999</v>
      </c>
      <c r="S85" s="247">
        <f ca="1">+R84+R85</f>
        <v>7930343.8703999985</v>
      </c>
      <c r="T85" s="247">
        <f ca="1">+S85</f>
        <v>7930343.8703999985</v>
      </c>
      <c r="U85" s="246">
        <f t="shared" si="5"/>
        <v>2</v>
      </c>
      <c r="V85" s="347" t="str">
        <f>+VLOOKUP(A85,bd_lista!$A$3:$E$590,5,FALSE)</f>
        <v>Instituciones Descentralizadas</v>
      </c>
      <c r="W85" s="250"/>
      <c r="X85" s="244">
        <f>+VLOOKUP(A85,[2]Sheet1!$A$13:$D$744,4,FALSE)</f>
        <v>81</v>
      </c>
      <c r="Y85" s="244" t="str">
        <f>+VLOOKUP(X85,bd_lista!$A$3:$C$590,3,FALSE)</f>
        <v>Ministerio de Obras Públicas, Servicios y Vivienda</v>
      </c>
      <c r="Z85" s="302"/>
      <c r="AA85" s="335"/>
    </row>
    <row r="86" spans="1:27" customFormat="1" ht="15" customHeight="1">
      <c r="A86" s="32">
        <v>119</v>
      </c>
      <c r="B86" s="449">
        <f>+A86</f>
        <v>119</v>
      </c>
      <c r="C86" s="249" t="str">
        <f>+VLOOKUP(A86,bd_lista!$A$3:$C$590,3,FALSE)</f>
        <v>Agencia para el Des. de la Soc. de la Información en Bolivia</v>
      </c>
      <c r="D86" s="451" t="str">
        <f>+C86</f>
        <v>Agencia para el Des. de la Soc. de la Información en Bolivia</v>
      </c>
      <c r="E86" s="249" t="s">
        <v>1310</v>
      </c>
      <c r="F86" s="245">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5">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5">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5">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5">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50</v>
      </c>
      <c r="K86" s="245">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5">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5">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5">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5">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5">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5">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5">
        <f t="shared" ca="1" si="4"/>
        <v>50</v>
      </c>
      <c r="S86" s="245"/>
      <c r="T86" s="245">
        <f ca="1">+T87</f>
        <v>50</v>
      </c>
      <c r="U86" s="244">
        <f t="shared" si="5"/>
        <v>1</v>
      </c>
      <c r="V86" s="347" t="str">
        <f>+VLOOKUP(A86,bd_lista!$A$3:$E$590,5,FALSE)</f>
        <v>Instituciones Descentralizadas</v>
      </c>
      <c r="W86" s="262" t="str">
        <f>+V86</f>
        <v>Instituciones Descentralizadas</v>
      </c>
      <c r="X86" s="244">
        <f>+VLOOKUP(A86,[2]Sheet1!$A$13:$D$744,4,FALSE)</f>
        <v>6</v>
      </c>
      <c r="Y86" s="244" t="str">
        <f>+VLOOKUP(X86,bd_lista!$A$3:$C$590,3,FALSE)</f>
        <v>Vicepresidencia del Estado Plurinacional</v>
      </c>
      <c r="Z86" s="304">
        <f>+X86</f>
        <v>6</v>
      </c>
      <c r="AA86" s="333" t="str">
        <f>+Y86</f>
        <v>Vicepresidencia del Estado Plurinacional</v>
      </c>
    </row>
    <row r="87" spans="1:27" customFormat="1" ht="15" customHeight="1">
      <c r="A87" s="32">
        <v>119</v>
      </c>
      <c r="B87" s="450"/>
      <c r="C87" s="347" t="str">
        <f>+VLOOKUP(A87,bd_lista!$A$3:$C$590,3,FALSE)</f>
        <v>Agencia para el Des. de la Soc. de la Información en Bolivia</v>
      </c>
      <c r="D87" s="452"/>
      <c r="E87" s="347" t="s">
        <v>1311</v>
      </c>
      <c r="F87" s="247">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7">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7">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7">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7">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7">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7">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7">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7">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7">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7">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7">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7">
        <f t="shared" ca="1" si="4"/>
        <v>0</v>
      </c>
      <c r="S87" s="247">
        <f ca="1">+R86+R87</f>
        <v>50</v>
      </c>
      <c r="T87" s="247">
        <f ca="1">+S87</f>
        <v>50</v>
      </c>
      <c r="U87" s="246">
        <f t="shared" si="5"/>
        <v>2</v>
      </c>
      <c r="V87" s="347" t="str">
        <f>+VLOOKUP(A87,bd_lista!$A$3:$E$590,5,FALSE)</f>
        <v>Instituciones Descentralizadas</v>
      </c>
      <c r="W87" s="250"/>
      <c r="X87" s="244">
        <f>+VLOOKUP(A87,[2]Sheet1!$A$13:$D$744,4,FALSE)</f>
        <v>6</v>
      </c>
      <c r="Y87" s="244" t="str">
        <f>+VLOOKUP(X87,bd_lista!$A$3:$C$590,3,FALSE)</f>
        <v>Vicepresidencia del Estado Plurinacional</v>
      </c>
      <c r="Z87" s="302"/>
      <c r="AA87" s="335"/>
    </row>
    <row r="88" spans="1:27" customFormat="1" ht="15" hidden="1" customHeight="1">
      <c r="A88" s="32">
        <v>600</v>
      </c>
      <c r="B88" s="449">
        <f>+A88</f>
        <v>600</v>
      </c>
      <c r="C88" s="249" t="str">
        <f>+VLOOKUP(A88,bd_lista!$A$3:$C$590,3,FALSE)</f>
        <v>Empresa Servicios Aéreos Bolivianos</v>
      </c>
      <c r="D88" s="451" t="str">
        <f>+C88</f>
        <v>Empresa Servicios Aéreos Bolivianos</v>
      </c>
      <c r="E88" s="249" t="s">
        <v>1310</v>
      </c>
      <c r="F88" s="245">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5">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5">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5">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5">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5">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5">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5">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5">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5">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5">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5">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5">
        <f t="shared" ca="1" si="4"/>
        <v>0</v>
      </c>
      <c r="S88" s="252"/>
      <c r="T88" s="245">
        <f ca="1">+T89</f>
        <v>0</v>
      </c>
      <c r="U88" s="244">
        <f t="shared" si="5"/>
        <v>1</v>
      </c>
      <c r="V88" s="347" t="str">
        <f>+VLOOKUP(A88,bd_lista!$A$3:$E$590,5,FALSE)</f>
        <v>Empresas Nacionales</v>
      </c>
      <c r="W88" s="262" t="str">
        <f>+V88</f>
        <v>Empresas Nacionales</v>
      </c>
      <c r="X88" s="244">
        <f>+VLOOKUP(A88,[2]Sheet1!$A$13:$D$744,4,FALSE)</f>
        <v>20</v>
      </c>
      <c r="Y88" s="244" t="str">
        <f>+VLOOKUP(X88,bd_lista!$A$3:$C$590,3,FALSE)</f>
        <v>Ministerio de Defensa</v>
      </c>
      <c r="Z88" s="304">
        <f>+X88</f>
        <v>20</v>
      </c>
      <c r="AA88" s="305" t="str">
        <f>+Y88</f>
        <v>Ministerio de Defensa</v>
      </c>
    </row>
    <row r="89" spans="1:27" customFormat="1" ht="15" hidden="1" customHeight="1">
      <c r="A89" s="32">
        <v>600</v>
      </c>
      <c r="B89" s="450"/>
      <c r="C89" s="347" t="str">
        <f>+VLOOKUP(A89,bd_lista!$A$3:$C$590,3,FALSE)</f>
        <v>Empresa Servicios Aéreos Bolivianos</v>
      </c>
      <c r="D89" s="452"/>
      <c r="E89" s="347" t="s">
        <v>1311</v>
      </c>
      <c r="F89" s="247">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7">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7">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7">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7">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7">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7">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7">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7">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7">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7">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7">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7">
        <f t="shared" ca="1" si="4"/>
        <v>0</v>
      </c>
      <c r="S89" s="264">
        <f ca="1">+R88+R89</f>
        <v>0</v>
      </c>
      <c r="T89" s="247">
        <f ca="1">+S89</f>
        <v>0</v>
      </c>
      <c r="U89" s="246">
        <f t="shared" si="5"/>
        <v>2</v>
      </c>
      <c r="V89" s="347" t="str">
        <f>+VLOOKUP(A89,bd_lista!$A$3:$E$590,5,FALSE)</f>
        <v>Empresas Nacionales</v>
      </c>
      <c r="W89" s="250"/>
      <c r="X89" s="244">
        <f>+VLOOKUP(A89,[2]Sheet1!$A$13:$D$744,4,FALSE)</f>
        <v>20</v>
      </c>
      <c r="Y89" s="244" t="str">
        <f>+VLOOKUP(X89,bd_lista!$A$3:$C$590,3,FALSE)</f>
        <v>Ministerio de Defensa</v>
      </c>
      <c r="Z89" s="302"/>
      <c r="AA89" s="303"/>
    </row>
    <row r="90" spans="1:27" customFormat="1" ht="15" customHeight="1">
      <c r="A90" s="32">
        <v>129</v>
      </c>
      <c r="B90" s="449">
        <f>+A90</f>
        <v>129</v>
      </c>
      <c r="C90" s="249" t="str">
        <f>+VLOOKUP(A90,bd_lista!$A$3:$C$590,3,FALSE)</f>
        <v>Escuela de Gestión Pública Plurinacional</v>
      </c>
      <c r="D90" s="451" t="str">
        <f>+C90</f>
        <v>Escuela de Gestión Pública Plurinacional</v>
      </c>
      <c r="E90" s="249" t="s">
        <v>1310</v>
      </c>
      <c r="F90" s="245">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5">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5">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5">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5">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5">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5">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5">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5">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5">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5">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5">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5">
        <f t="shared" ca="1" si="4"/>
        <v>0</v>
      </c>
      <c r="S90" s="245"/>
      <c r="T90" s="245">
        <f ca="1">+T91</f>
        <v>2</v>
      </c>
      <c r="U90" s="244">
        <f t="shared" si="5"/>
        <v>1</v>
      </c>
      <c r="V90" s="347" t="str">
        <f>+VLOOKUP(A90,bd_lista!$A$3:$E$590,5,FALSE)</f>
        <v>Instituciones Descentralizadas</v>
      </c>
      <c r="W90" s="262" t="str">
        <f>+V90</f>
        <v>Instituciones Descentralizadas</v>
      </c>
      <c r="X90" s="244">
        <f>+VLOOKUP(A90,[2]Sheet1!$A$13:$D$744,4,FALSE)</f>
        <v>16</v>
      </c>
      <c r="Y90" s="244" t="str">
        <f>+VLOOKUP(X90,bd_lista!$A$3:$C$590,3,FALSE)</f>
        <v>Ministerio de Educación</v>
      </c>
      <c r="Z90" s="304">
        <f>+X90</f>
        <v>16</v>
      </c>
      <c r="AA90" s="333" t="str">
        <f>+Y90</f>
        <v>Ministerio de Educación</v>
      </c>
    </row>
    <row r="91" spans="1:27" customFormat="1" ht="15" customHeight="1">
      <c r="A91" s="32">
        <v>129</v>
      </c>
      <c r="B91" s="450"/>
      <c r="C91" s="347" t="str">
        <f>+VLOOKUP(A91,bd_lista!$A$3:$C$590,3,FALSE)</f>
        <v>Escuela de Gestión Pública Plurinacional</v>
      </c>
      <c r="D91" s="452"/>
      <c r="E91" s="347" t="s">
        <v>1311</v>
      </c>
      <c r="F91" s="247">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7">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7">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7">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7">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2</v>
      </c>
      <c r="K91" s="247">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7">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7">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7">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7">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7">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7">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7">
        <f t="shared" ca="1" si="4"/>
        <v>2</v>
      </c>
      <c r="S91" s="247">
        <f ca="1">+R90+R91</f>
        <v>2</v>
      </c>
      <c r="T91" s="247">
        <f ca="1">+S91</f>
        <v>2</v>
      </c>
      <c r="U91" s="246">
        <f t="shared" si="5"/>
        <v>2</v>
      </c>
      <c r="V91" s="347" t="str">
        <f>+VLOOKUP(A91,bd_lista!$A$3:$E$590,5,FALSE)</f>
        <v>Instituciones Descentralizadas</v>
      </c>
      <c r="W91" s="250"/>
      <c r="X91" s="244">
        <f>+VLOOKUP(A91,[2]Sheet1!$A$13:$D$744,4,FALSE)</f>
        <v>16</v>
      </c>
      <c r="Y91" s="244" t="str">
        <f>+VLOOKUP(X91,bd_lista!$A$3:$C$590,3,FALSE)</f>
        <v>Ministerio de Educación</v>
      </c>
      <c r="Z91" s="302"/>
      <c r="AA91" s="335"/>
    </row>
    <row r="92" spans="1:27" customFormat="1" ht="15" hidden="1" customHeight="1">
      <c r="A92" s="32">
        <v>522</v>
      </c>
      <c r="B92" s="449">
        <f>+A92</f>
        <v>522</v>
      </c>
      <c r="C92" s="249" t="str">
        <f>+VLOOKUP(A92,bd_lista!$A$3:$C$590,3,FALSE)</f>
        <v>Empresa Nacional de Ferrocarriles - Residual</v>
      </c>
      <c r="D92" s="451" t="str">
        <f>+C92</f>
        <v>Empresa Nacional de Ferrocarriles - Residual</v>
      </c>
      <c r="E92" s="249" t="s">
        <v>1310</v>
      </c>
      <c r="F92" s="245">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5">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5">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5">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5">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5">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5">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5">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5">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5">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5">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5">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5">
        <f t="shared" ca="1" si="4"/>
        <v>0</v>
      </c>
      <c r="S92" s="268"/>
      <c r="T92" s="245">
        <f ca="1">+T93</f>
        <v>0</v>
      </c>
      <c r="U92" s="244">
        <f t="shared" si="5"/>
        <v>1</v>
      </c>
      <c r="V92" s="347" t="str">
        <f>+VLOOKUP(A92,bd_lista!$A$3:$E$590,5,FALSE)</f>
        <v>Empresas Nacionales</v>
      </c>
      <c r="W92" s="262" t="str">
        <f>+V92</f>
        <v>Empresas Nacionales</v>
      </c>
      <c r="X92" s="244">
        <f>+VLOOKUP(A92,[2]Sheet1!$A$13:$D$744,4,FALSE)</f>
        <v>81</v>
      </c>
      <c r="Y92" s="244" t="str">
        <f>+VLOOKUP(X92,bd_lista!$A$3:$C$590,3,FALSE)</f>
        <v>Ministerio de Obras Públicas, Servicios y Vivienda</v>
      </c>
      <c r="Z92" s="304">
        <f>+X92</f>
        <v>81</v>
      </c>
      <c r="AA92" s="333" t="str">
        <f>+Y92</f>
        <v>Ministerio de Obras Públicas, Servicios y Vivienda</v>
      </c>
    </row>
    <row r="93" spans="1:27" customFormat="1" ht="15" hidden="1" customHeight="1">
      <c r="A93" s="32">
        <v>522</v>
      </c>
      <c r="B93" s="450"/>
      <c r="C93" s="347" t="str">
        <f>+VLOOKUP(A93,bd_lista!$A$3:$C$590,3,FALSE)</f>
        <v>Empresa Nacional de Ferrocarriles - Residual</v>
      </c>
      <c r="D93" s="452"/>
      <c r="E93" s="347" t="s">
        <v>1311</v>
      </c>
      <c r="F93" s="247">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7">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7">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7">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7">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7">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7">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7">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7">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7">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7">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7">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7">
        <f t="shared" ca="1" si="4"/>
        <v>0</v>
      </c>
      <c r="S93" s="267">
        <f ca="1">+R92+R93</f>
        <v>0</v>
      </c>
      <c r="T93" s="247">
        <f ca="1">+S93</f>
        <v>0</v>
      </c>
      <c r="U93" s="246">
        <f t="shared" si="5"/>
        <v>2</v>
      </c>
      <c r="V93" s="347" t="str">
        <f>+VLOOKUP(A93,bd_lista!$A$3:$E$590,5,FALSE)</f>
        <v>Empresas Nacionales</v>
      </c>
      <c r="W93" s="250"/>
      <c r="X93" s="244">
        <f>+VLOOKUP(A93,[2]Sheet1!$A$13:$D$744,4,FALSE)</f>
        <v>81</v>
      </c>
      <c r="Y93" s="244" t="str">
        <f>+VLOOKUP(X93,bd_lista!$A$3:$C$590,3,FALSE)</f>
        <v>Ministerio de Obras Públicas, Servicios y Vivienda</v>
      </c>
      <c r="Z93" s="302"/>
      <c r="AA93" s="335"/>
    </row>
    <row r="94" spans="1:27" customFormat="1" ht="15" customHeight="1">
      <c r="A94" s="32">
        <v>130</v>
      </c>
      <c r="B94" s="449">
        <f>+A94</f>
        <v>130</v>
      </c>
      <c r="C94" s="249" t="str">
        <f>+VLOOKUP(A94,bd_lista!$A$3:$C$590,3,FALSE)</f>
        <v>Fondo de Financiamiento para la Minería</v>
      </c>
      <c r="D94" s="451" t="str">
        <f>+C94</f>
        <v>Fondo de Financiamiento para la Minería</v>
      </c>
      <c r="E94" s="249" t="s">
        <v>1310</v>
      </c>
      <c r="F94" s="245">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5">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5">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5">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5">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5">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5">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5">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73">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73">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73">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73">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5">
        <f t="shared" ref="R94:R157" ca="1" si="9">+SUM(F94:Q94)</f>
        <v>0</v>
      </c>
      <c r="S94" s="245"/>
      <c r="T94" s="245">
        <f ca="1">+T95</f>
        <v>27927</v>
      </c>
      <c r="U94" s="244">
        <f t="shared" ref="U94:U157" si="10">+IF(E94="Débitos",1,2)</f>
        <v>1</v>
      </c>
      <c r="V94" s="347" t="str">
        <f>+VLOOKUP(A94,bd_lista!$A$3:$E$590,5,FALSE)</f>
        <v>Instituciones Descentralizadas</v>
      </c>
      <c r="W94" s="262" t="str">
        <f>+V94</f>
        <v>Instituciones Descentralizadas</v>
      </c>
      <c r="X94" s="244">
        <f>+VLOOKUP(A94,[2]Sheet1!$A$13:$D$744,4,FALSE)</f>
        <v>76</v>
      </c>
      <c r="Y94" s="244" t="str">
        <f>+VLOOKUP(X94,bd_lista!$A$3:$C$590,3,FALSE)</f>
        <v>Ministerio de Minería y Metalurgia</v>
      </c>
      <c r="Z94" s="304">
        <f>+X94</f>
        <v>76</v>
      </c>
      <c r="AA94" s="333" t="str">
        <f>+Y94</f>
        <v>Ministerio de Minería y Metalurgia</v>
      </c>
    </row>
    <row r="95" spans="1:27" customFormat="1" ht="15" customHeight="1">
      <c r="A95" s="32">
        <v>130</v>
      </c>
      <c r="B95" s="450"/>
      <c r="C95" s="347" t="str">
        <f>+VLOOKUP(A95,bd_lista!$A$3:$C$590,3,FALSE)</f>
        <v>Fondo de Financiamiento para la Minería</v>
      </c>
      <c r="D95" s="452"/>
      <c r="E95" s="347" t="s">
        <v>1311</v>
      </c>
      <c r="F95" s="247">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7">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47">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27927</v>
      </c>
      <c r="I95" s="247">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7">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7">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7">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7">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7">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7">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7">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7">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7">
        <f t="shared" ca="1" si="9"/>
        <v>27927</v>
      </c>
      <c r="S95" s="247">
        <f ca="1">+R94+R95</f>
        <v>27927</v>
      </c>
      <c r="T95" s="247">
        <f ca="1">+S95</f>
        <v>27927</v>
      </c>
      <c r="U95" s="246">
        <f t="shared" si="10"/>
        <v>2</v>
      </c>
      <c r="V95" s="347" t="str">
        <f>+VLOOKUP(A95,bd_lista!$A$3:$E$590,5,FALSE)</f>
        <v>Instituciones Descentralizadas</v>
      </c>
      <c r="W95" s="250"/>
      <c r="X95" s="244">
        <f>+VLOOKUP(A95,[2]Sheet1!$A$13:$D$744,4,FALSE)</f>
        <v>76</v>
      </c>
      <c r="Y95" s="244" t="str">
        <f>+VLOOKUP(X95,bd_lista!$A$3:$C$590,3,FALSE)</f>
        <v>Ministerio de Minería y Metalurgia</v>
      </c>
      <c r="Z95" s="302"/>
      <c r="AA95" s="335"/>
    </row>
    <row r="96" spans="1:27" customFormat="1" ht="15" customHeight="1">
      <c r="A96" s="32">
        <v>132</v>
      </c>
      <c r="B96" s="449">
        <f>+A96</f>
        <v>132</v>
      </c>
      <c r="C96" s="249" t="str">
        <f>+VLOOKUP(A96,bd_lista!$A$3:$C$590,3,FALSE)</f>
        <v>Servicio de Desarrollo de las Empresas Púb. Productivas</v>
      </c>
      <c r="D96" s="451" t="str">
        <f>+C96</f>
        <v>Servicio de Desarrollo de las Empresas Púb. Productivas</v>
      </c>
      <c r="E96" s="249" t="s">
        <v>1310</v>
      </c>
      <c r="F96" s="245">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5">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5">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45">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8461.9700000000012</v>
      </c>
      <c r="J96" s="245">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3698305.5200000005</v>
      </c>
      <c r="K96" s="245">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5">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45">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5">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5">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5">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5">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5">
        <f t="shared" ca="1" si="9"/>
        <v>3706767.4900000007</v>
      </c>
      <c r="S96" s="273"/>
      <c r="T96" s="245">
        <f ca="1">+T97</f>
        <v>13532571.040000001</v>
      </c>
      <c r="U96" s="244">
        <f t="shared" si="10"/>
        <v>1</v>
      </c>
      <c r="V96" s="347" t="str">
        <f>+VLOOKUP(A96,bd_lista!$A$3:$E$590,5,FALSE)</f>
        <v>Instituciones Descentralizadas</v>
      </c>
      <c r="W96" s="262" t="str">
        <f>+V96</f>
        <v>Instituciones Descentralizadas</v>
      </c>
      <c r="X96" s="244">
        <f>+VLOOKUP(A96,[2]Sheet1!$A$13:$D$744,4,FALSE)</f>
        <v>41</v>
      </c>
      <c r="Y96" s="244" t="str">
        <f>+VLOOKUP(X96,bd_lista!$A$3:$C$590,3,FALSE)</f>
        <v>Ministerio de Desarrollo Productivo y Economía Plural</v>
      </c>
      <c r="Z96" s="304">
        <f>+X96</f>
        <v>41</v>
      </c>
      <c r="AA96" s="305" t="str">
        <f>+Y96</f>
        <v>Ministerio de Desarrollo Productivo y Economía Plural</v>
      </c>
    </row>
    <row r="97" spans="1:27" customFormat="1" ht="15" customHeight="1">
      <c r="A97" s="32">
        <v>132</v>
      </c>
      <c r="B97" s="450"/>
      <c r="C97" s="347" t="str">
        <f>+VLOOKUP(A97,bd_lista!$A$3:$C$590,3,FALSE)</f>
        <v>Servicio de Desarrollo de las Empresas Púb. Productivas</v>
      </c>
      <c r="D97" s="452"/>
      <c r="E97" s="347" t="s">
        <v>1311</v>
      </c>
      <c r="F97" s="247">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47">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47">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7">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376.15</v>
      </c>
      <c r="J97" s="247">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6230281.6699999999</v>
      </c>
      <c r="K97" s="247">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3595145.73</v>
      </c>
      <c r="L97" s="247">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247">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7">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7">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7">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7">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7">
        <f t="shared" ca="1" si="9"/>
        <v>9825803.5500000007</v>
      </c>
      <c r="S97" s="247">
        <f ca="1">+R96+R97</f>
        <v>13532571.040000001</v>
      </c>
      <c r="T97" s="247">
        <f ca="1">+S97</f>
        <v>13532571.040000001</v>
      </c>
      <c r="U97" s="246">
        <f t="shared" si="10"/>
        <v>2</v>
      </c>
      <c r="V97" s="347" t="str">
        <f>+VLOOKUP(A97,bd_lista!$A$3:$E$590,5,FALSE)</f>
        <v>Instituciones Descentralizadas</v>
      </c>
      <c r="W97" s="250"/>
      <c r="X97" s="244">
        <f>+VLOOKUP(A97,[2]Sheet1!$A$13:$D$744,4,FALSE)</f>
        <v>41</v>
      </c>
      <c r="Y97" s="244" t="str">
        <f>+VLOOKUP(X97,bd_lista!$A$3:$C$590,3,FALSE)</f>
        <v>Ministerio de Desarrollo Productivo y Economía Plural</v>
      </c>
      <c r="Z97" s="302"/>
      <c r="AA97" s="303"/>
    </row>
    <row r="98" spans="1:27" customFormat="1" ht="15" hidden="1" customHeight="1">
      <c r="A98" s="32">
        <v>905</v>
      </c>
      <c r="B98" s="449">
        <f>+A98</f>
        <v>905</v>
      </c>
      <c r="C98" s="249" t="str">
        <f>+VLOOKUP(A98,bd_lista!$A$3:$C$590,3,FALSE)</f>
        <v>Gobierno Autónomo Departamental de Potosí</v>
      </c>
      <c r="D98" s="451" t="str">
        <f>+C98</f>
        <v>Gobierno Autónomo Departamental de Potosí</v>
      </c>
      <c r="E98" s="244" t="s">
        <v>1310</v>
      </c>
      <c r="F98" s="245">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5">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5">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5">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5">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5">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5">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5">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5">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5">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5">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5">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5">
        <f t="shared" ca="1" si="9"/>
        <v>0</v>
      </c>
      <c r="S98" s="252"/>
      <c r="T98" s="245">
        <f ca="1">+T99</f>
        <v>215298.26000000004</v>
      </c>
      <c r="U98" s="244">
        <f t="shared" si="10"/>
        <v>1</v>
      </c>
      <c r="V98" s="347" t="str">
        <f>+VLOOKUP(A98,bd_lista!$A$3:$E$590,5,FALSE)</f>
        <v>Gobiernos Autónomos Departamentales</v>
      </c>
      <c r="W98" s="262" t="str">
        <f>+V98</f>
        <v>Gobiernos Autónomos Departamentales</v>
      </c>
      <c r="X98" s="244">
        <f>+VLOOKUP(A98,[2]Sheet1!$A$13:$D$744,4,FALSE)</f>
        <v>0</v>
      </c>
      <c r="Y98" s="244" t="e">
        <f>+VLOOKUP(X98,bd_lista!$A$3:$C$590,3,FALSE)</f>
        <v>#N/A</v>
      </c>
      <c r="Z98" s="304">
        <f>+X98</f>
        <v>0</v>
      </c>
      <c r="AA98" s="305" t="e">
        <f>+Y98</f>
        <v>#N/A</v>
      </c>
    </row>
    <row r="99" spans="1:27" customFormat="1" ht="15" hidden="1" customHeight="1">
      <c r="A99" s="32">
        <v>905</v>
      </c>
      <c r="B99" s="450"/>
      <c r="C99" s="347" t="str">
        <f>+VLOOKUP(A99,bd_lista!$A$3:$C$590,3,FALSE)</f>
        <v>Gobierno Autónomo Departamental de Potosí</v>
      </c>
      <c r="D99" s="452"/>
      <c r="E99" s="246" t="s">
        <v>1311</v>
      </c>
      <c r="F99" s="247">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4068.6</v>
      </c>
      <c r="G99" s="247">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8193.75</v>
      </c>
      <c r="H99" s="247">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203035.91000000003</v>
      </c>
      <c r="I99" s="247">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7">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7">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7">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7">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7">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7">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7">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7">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7">
        <f t="shared" ca="1" si="9"/>
        <v>215298.26000000004</v>
      </c>
      <c r="S99" s="264">
        <f ca="1">+R98+R99</f>
        <v>215298.26000000004</v>
      </c>
      <c r="T99" s="247">
        <f ca="1">+S99</f>
        <v>215298.26000000004</v>
      </c>
      <c r="U99" s="246">
        <f t="shared" si="10"/>
        <v>2</v>
      </c>
      <c r="V99" s="347" t="str">
        <f>+VLOOKUP(A99,bd_lista!$A$3:$E$590,5,FALSE)</f>
        <v>Gobiernos Autónomos Departamentales</v>
      </c>
      <c r="W99" s="250"/>
      <c r="X99" s="244">
        <f>+VLOOKUP(A99,[2]Sheet1!$A$13:$D$744,4,FALSE)</f>
        <v>0</v>
      </c>
      <c r="Y99" s="244" t="e">
        <f>+VLOOKUP(X99,bd_lista!$A$3:$C$590,3,FALSE)</f>
        <v>#N/A</v>
      </c>
      <c r="Z99" s="302"/>
      <c r="AA99" s="303"/>
    </row>
    <row r="100" spans="1:27" ht="15" hidden="1" customHeight="1">
      <c r="A100" s="32">
        <v>2328</v>
      </c>
      <c r="B100" s="449">
        <f>+A100</f>
        <v>2328</v>
      </c>
      <c r="C100" s="249" t="str">
        <f>+VLOOKUP(A100,bd_lista!$A$3:$C$590,3,FALSE)</f>
        <v>EMPRESA MUNICIPAL DE AGUA POTABLE Y ALCANTARILLADO SANITARIO DE URIONDO</v>
      </c>
      <c r="D100" s="451" t="str">
        <f>+C100</f>
        <v>EMPRESA MUNICIPAL DE AGUA POTABLE Y ALCANTARILLADO SANITARIO DE URIONDO</v>
      </c>
      <c r="E100" s="244" t="s">
        <v>1310</v>
      </c>
      <c r="F100" s="245">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5">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5">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5">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5">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5">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5">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5">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5">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5">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5">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5">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5">
        <f t="shared" ca="1" si="9"/>
        <v>0</v>
      </c>
      <c r="S100" s="252"/>
      <c r="T100" s="245">
        <f ca="1">+T101</f>
        <v>0</v>
      </c>
      <c r="U100" s="244">
        <f t="shared" si="10"/>
        <v>1</v>
      </c>
      <c r="V100" s="347" t="str">
        <f>+VLOOKUP(A100,bd_lista!$A$3:$E$590,5,FALSE)</f>
        <v>Instituciones Descentralizadas Municipales</v>
      </c>
      <c r="W100" s="262" t="str">
        <f>+V100</f>
        <v>Instituciones Descentralizadas Municipales</v>
      </c>
      <c r="X100" s="244">
        <f>+VLOOKUP(A100,[2]Sheet1!$A$13:$D$744,4,FALSE)</f>
        <v>0</v>
      </c>
      <c r="Y100" s="244" t="e">
        <f>+VLOOKUP(X100,bd_lista!$A$3:$C$590,3,FALSE)</f>
        <v>#N/A</v>
      </c>
      <c r="Z100" s="304">
        <f>+X100</f>
        <v>0</v>
      </c>
      <c r="AA100" s="333" t="e">
        <f>+Y100</f>
        <v>#N/A</v>
      </c>
    </row>
    <row r="101" spans="1:27" ht="15" hidden="1" customHeight="1">
      <c r="A101" s="32">
        <v>2328</v>
      </c>
      <c r="B101" s="450"/>
      <c r="C101" s="347" t="str">
        <f>+VLOOKUP(A101,bd_lista!$A$3:$C$590,3,FALSE)</f>
        <v>EMPRESA MUNICIPAL DE AGUA POTABLE Y ALCANTARILLADO SANITARIO DE URIONDO</v>
      </c>
      <c r="D101" s="452"/>
      <c r="E101" s="246" t="s">
        <v>1311</v>
      </c>
      <c r="F101" s="247">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7">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7">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7">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7">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7">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7">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7">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7">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7">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7">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7">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7">
        <f t="shared" ca="1" si="9"/>
        <v>0</v>
      </c>
      <c r="S101" s="264">
        <f ca="1">+R100+R101</f>
        <v>0</v>
      </c>
      <c r="T101" s="247">
        <f ca="1">+S101</f>
        <v>0</v>
      </c>
      <c r="U101" s="246">
        <f t="shared" si="10"/>
        <v>2</v>
      </c>
      <c r="V101" s="347" t="str">
        <f>+VLOOKUP(A101,bd_lista!$A$3:$E$590,5,FALSE)</f>
        <v>Instituciones Descentralizadas Municipales</v>
      </c>
      <c r="W101" s="250"/>
      <c r="X101" s="244">
        <f>+VLOOKUP(A101,[2]Sheet1!$A$13:$D$744,4,FALSE)</f>
        <v>0</v>
      </c>
      <c r="Y101" s="244" t="e">
        <f>+VLOOKUP(X101,bd_lista!$A$3:$C$590,3,FALSE)</f>
        <v>#N/A</v>
      </c>
      <c r="Z101" s="302"/>
      <c r="AA101" s="335"/>
    </row>
    <row r="102" spans="1:27" ht="15" hidden="1" customHeight="1">
      <c r="A102" s="254">
        <v>2326</v>
      </c>
      <c r="B102" s="449">
        <f>+A102</f>
        <v>2326</v>
      </c>
      <c r="C102" s="249" t="str">
        <f>+VLOOKUP(A102,bd_lista!$A$3:$C$590,3,FALSE)</f>
        <v>ENTIDAD ORDEN Y SEGURIDAD CIUDADANA MUNICIPAL DE TARIJA</v>
      </c>
      <c r="D102" s="451" t="str">
        <f>+C102</f>
        <v>ENTIDAD ORDEN Y SEGURIDAD CIUDADANA MUNICIPAL DE TARIJA</v>
      </c>
      <c r="E102" s="244" t="s">
        <v>1310</v>
      </c>
      <c r="F102" s="245">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5">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5">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5">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5">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5">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5">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5">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5">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5">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5">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5">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5">
        <f t="shared" ca="1" si="9"/>
        <v>0</v>
      </c>
      <c r="S102" s="252"/>
      <c r="T102" s="245">
        <f ca="1">+T103</f>
        <v>0</v>
      </c>
      <c r="U102" s="244">
        <f t="shared" si="10"/>
        <v>1</v>
      </c>
      <c r="V102" s="347" t="str">
        <f>+VLOOKUP(A102,bd_lista!$A$3:$E$590,5,FALSE)</f>
        <v>Instituciones Descentralizadas Municipales</v>
      </c>
      <c r="W102" s="262" t="str">
        <f>+V102</f>
        <v>Instituciones Descentralizadas Municipales</v>
      </c>
      <c r="X102" s="244">
        <f>+VLOOKUP(A102,[2]Sheet1!$A$13:$D$744,4,FALSE)</f>
        <v>0</v>
      </c>
      <c r="Y102" s="244" t="e">
        <f>+VLOOKUP(X102,bd_lista!$A$3:$C$590,3,FALSE)</f>
        <v>#N/A</v>
      </c>
      <c r="Z102" s="304">
        <f>+X102</f>
        <v>0</v>
      </c>
      <c r="AA102" s="333" t="e">
        <f>+Y102</f>
        <v>#N/A</v>
      </c>
    </row>
    <row r="103" spans="1:27" ht="15" hidden="1" customHeight="1">
      <c r="A103" s="32">
        <v>2326</v>
      </c>
      <c r="B103" s="450"/>
      <c r="C103" s="347" t="str">
        <f>+VLOOKUP(A103,bd_lista!$A$3:$C$590,3,FALSE)</f>
        <v>ENTIDAD ORDEN Y SEGURIDAD CIUDADANA MUNICIPAL DE TARIJA</v>
      </c>
      <c r="D103" s="452"/>
      <c r="E103" s="246" t="s">
        <v>1311</v>
      </c>
      <c r="F103" s="247">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7">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7">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7">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7">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7">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7">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7">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7">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7">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7">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7">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7">
        <f t="shared" ca="1" si="9"/>
        <v>0</v>
      </c>
      <c r="S103" s="264">
        <f ca="1">+R102+R103</f>
        <v>0</v>
      </c>
      <c r="T103" s="247">
        <f ca="1">+S103</f>
        <v>0</v>
      </c>
      <c r="U103" s="246">
        <f t="shared" si="10"/>
        <v>2</v>
      </c>
      <c r="V103" s="347" t="str">
        <f>+VLOOKUP(A103,bd_lista!$A$3:$E$590,5,FALSE)</f>
        <v>Instituciones Descentralizadas Municipales</v>
      </c>
      <c r="W103" s="250"/>
      <c r="X103" s="244">
        <f>+VLOOKUP(A103,[2]Sheet1!$A$13:$D$744,4,FALSE)</f>
        <v>0</v>
      </c>
      <c r="Y103" s="244" t="e">
        <f>+VLOOKUP(X103,bd_lista!$A$3:$C$590,3,FALSE)</f>
        <v>#N/A</v>
      </c>
      <c r="Z103" s="302"/>
      <c r="AA103" s="335"/>
    </row>
    <row r="104" spans="1:27" ht="15" hidden="1" customHeight="1">
      <c r="A104" s="254">
        <v>2327</v>
      </c>
      <c r="B104" s="449">
        <f>+A104</f>
        <v>2327</v>
      </c>
      <c r="C104" s="249" t="str">
        <f>+VLOOKUP(A104,bd_lista!$A$3:$C$590,3,FALSE)</f>
        <v>EMPRESA MUNICIPAL AUTONOMA DE AGUA POTABLE Y ALCANTARILLADO  DE YACUIBA</v>
      </c>
      <c r="D104" s="451" t="str">
        <f>+C104</f>
        <v>EMPRESA MUNICIPAL AUTONOMA DE AGUA POTABLE Y ALCANTARILLADO  DE YACUIBA</v>
      </c>
      <c r="E104" s="244" t="s">
        <v>1310</v>
      </c>
      <c r="F104" s="245">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5">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5">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5">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5">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5">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5">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5">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5">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5">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5">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5">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5">
        <f t="shared" ca="1" si="9"/>
        <v>0</v>
      </c>
      <c r="S104" s="252"/>
      <c r="T104" s="245">
        <f ca="1">+T105</f>
        <v>0</v>
      </c>
      <c r="U104" s="244">
        <f t="shared" si="10"/>
        <v>1</v>
      </c>
      <c r="V104" s="347" t="str">
        <f>+VLOOKUP(A104,bd_lista!$A$3:$E$590,5,FALSE)</f>
        <v>Instituciones Descentralizadas Municipales</v>
      </c>
      <c r="W104" s="262" t="str">
        <f>+V104</f>
        <v>Instituciones Descentralizadas Municipales</v>
      </c>
      <c r="X104" s="244">
        <f>+VLOOKUP(A104,[2]Sheet1!$A$13:$D$744,4,FALSE)</f>
        <v>0</v>
      </c>
      <c r="Y104" s="244" t="e">
        <f>+VLOOKUP(X104,bd_lista!$A$3:$C$590,3,FALSE)</f>
        <v>#N/A</v>
      </c>
      <c r="Z104" s="304">
        <f>+X104</f>
        <v>0</v>
      </c>
      <c r="AA104" s="333" t="e">
        <f>+Y104</f>
        <v>#N/A</v>
      </c>
    </row>
    <row r="105" spans="1:27" ht="15" hidden="1" customHeight="1">
      <c r="A105" s="32">
        <v>2327</v>
      </c>
      <c r="B105" s="450"/>
      <c r="C105" s="347" t="str">
        <f>+VLOOKUP(A105,bd_lista!$A$3:$C$590,3,FALSE)</f>
        <v>EMPRESA MUNICIPAL AUTONOMA DE AGUA POTABLE Y ALCANTARILLADO  DE YACUIBA</v>
      </c>
      <c r="D105" s="452"/>
      <c r="E105" s="246" t="s">
        <v>1311</v>
      </c>
      <c r="F105" s="247">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7">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7">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7">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7">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7">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7">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7">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7">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7">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7">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7">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7">
        <f t="shared" ca="1" si="9"/>
        <v>0</v>
      </c>
      <c r="S105" s="264">
        <f ca="1">+R104+R105</f>
        <v>0</v>
      </c>
      <c r="T105" s="247">
        <f ca="1">+S105</f>
        <v>0</v>
      </c>
      <c r="U105" s="246">
        <f t="shared" si="10"/>
        <v>2</v>
      </c>
      <c r="V105" s="347" t="str">
        <f>+VLOOKUP(A105,bd_lista!$A$3:$E$590,5,FALSE)</f>
        <v>Instituciones Descentralizadas Municipales</v>
      </c>
      <c r="W105" s="250"/>
      <c r="X105" s="244">
        <f>+VLOOKUP(A105,[2]Sheet1!$A$13:$D$744,4,FALSE)</f>
        <v>0</v>
      </c>
      <c r="Y105" s="244" t="e">
        <f>+VLOOKUP(X105,bd_lista!$A$3:$C$590,3,FALSE)</f>
        <v>#N/A</v>
      </c>
      <c r="Z105" s="302"/>
      <c r="AA105" s="335"/>
    </row>
    <row r="106" spans="1:27" ht="15" hidden="1" customHeight="1">
      <c r="A106" s="254">
        <v>2322</v>
      </c>
      <c r="B106" s="449">
        <f>+A106</f>
        <v>2322</v>
      </c>
      <c r="C106" s="249" t="str">
        <f>+VLOOKUP(A106,bd_lista!$A$3:$C$590,3,FALSE)</f>
        <v>ENTIDAD MATADERO FRIGORIFICO MUNICIPAL DE TARIJA</v>
      </c>
      <c r="D106" s="451" t="str">
        <f>+C106</f>
        <v>ENTIDAD MATADERO FRIGORIFICO MUNICIPAL DE TARIJA</v>
      </c>
      <c r="E106" s="244" t="s">
        <v>1310</v>
      </c>
      <c r="F106" s="245">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5">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5">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5">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5">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5">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5">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5">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5">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5">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5">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5">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5">
        <f t="shared" ca="1" si="9"/>
        <v>0</v>
      </c>
      <c r="S106" s="252"/>
      <c r="T106" s="245">
        <f ca="1">+T107</f>
        <v>0</v>
      </c>
      <c r="U106" s="244">
        <f t="shared" si="10"/>
        <v>1</v>
      </c>
      <c r="V106" s="347" t="str">
        <f>+VLOOKUP(A106,bd_lista!$A$3:$E$590,5,FALSE)</f>
        <v>Instituciones Descentralizadas Municipales</v>
      </c>
      <c r="W106" s="262" t="str">
        <f>+V106</f>
        <v>Instituciones Descentralizadas Municipales</v>
      </c>
      <c r="X106" s="244">
        <f>+VLOOKUP(A106,[2]Sheet1!$A$13:$D$744,4,FALSE)</f>
        <v>0</v>
      </c>
      <c r="Y106" s="244" t="e">
        <f>+VLOOKUP(X106,bd_lista!$A$3:$C$590,3,FALSE)</f>
        <v>#N/A</v>
      </c>
      <c r="Z106" s="304">
        <f>+X106</f>
        <v>0</v>
      </c>
      <c r="AA106" s="305" t="e">
        <f>+Y106</f>
        <v>#N/A</v>
      </c>
    </row>
    <row r="107" spans="1:27" ht="15" hidden="1" customHeight="1">
      <c r="A107" s="32">
        <v>2322</v>
      </c>
      <c r="B107" s="450"/>
      <c r="C107" s="347" t="str">
        <f>+VLOOKUP(A107,bd_lista!$A$3:$C$590,3,FALSE)</f>
        <v>ENTIDAD MATADERO FRIGORIFICO MUNICIPAL DE TARIJA</v>
      </c>
      <c r="D107" s="452"/>
      <c r="E107" s="246" t="s">
        <v>1311</v>
      </c>
      <c r="F107" s="247">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7">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7">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7">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7">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7">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7">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7">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7">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7">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7">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7">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7">
        <f t="shared" ca="1" si="9"/>
        <v>0</v>
      </c>
      <c r="S107" s="264">
        <f ca="1">+R106+R107</f>
        <v>0</v>
      </c>
      <c r="T107" s="247">
        <f ca="1">+S107</f>
        <v>0</v>
      </c>
      <c r="U107" s="246">
        <f t="shared" si="10"/>
        <v>2</v>
      </c>
      <c r="V107" s="347" t="str">
        <f>+VLOOKUP(A107,bd_lista!$A$3:$E$590,5,FALSE)</f>
        <v>Instituciones Descentralizadas Municipales</v>
      </c>
      <c r="W107" s="250"/>
      <c r="X107" s="244">
        <f>+VLOOKUP(A107,[2]Sheet1!$A$13:$D$744,4,FALSE)</f>
        <v>0</v>
      </c>
      <c r="Y107" s="244" t="e">
        <f>+VLOOKUP(X107,bd_lista!$A$3:$C$590,3,FALSE)</f>
        <v>#N/A</v>
      </c>
      <c r="Z107" s="302"/>
      <c r="AA107" s="303"/>
    </row>
    <row r="108" spans="1:27" ht="15" hidden="1" customHeight="1">
      <c r="A108" s="254">
        <v>2323</v>
      </c>
      <c r="B108" s="449">
        <f>+A108</f>
        <v>2323</v>
      </c>
      <c r="C108" s="249" t="str">
        <f>+VLOOKUP(A108,bd_lista!$A$3:$C$590,3,FALSE)</f>
        <v>ENTIDAD ASEO MUNICIPAL DE TARIJA</v>
      </c>
      <c r="D108" s="451" t="str">
        <f>+C108</f>
        <v>ENTIDAD ASEO MUNICIPAL DE TARIJA</v>
      </c>
      <c r="E108" s="244" t="s">
        <v>1310</v>
      </c>
      <c r="F108" s="245">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5">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5">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5">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5">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5">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5">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5">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5">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5">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5">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5">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5">
        <f t="shared" ca="1" si="9"/>
        <v>0</v>
      </c>
      <c r="S108" s="252"/>
      <c r="T108" s="245">
        <f ca="1">+T109</f>
        <v>0</v>
      </c>
      <c r="U108" s="244">
        <f t="shared" si="10"/>
        <v>1</v>
      </c>
      <c r="V108" s="347" t="str">
        <f>+VLOOKUP(A108,bd_lista!$A$3:$E$590,5,FALSE)</f>
        <v>Instituciones Descentralizadas Municipales</v>
      </c>
      <c r="W108" s="262" t="str">
        <f>+V108</f>
        <v>Instituciones Descentralizadas Municipales</v>
      </c>
      <c r="X108" s="244">
        <f>+VLOOKUP(A108,[2]Sheet1!$A$13:$D$744,4,FALSE)</f>
        <v>0</v>
      </c>
      <c r="Y108" s="244" t="e">
        <f>+VLOOKUP(X108,bd_lista!$A$3:$C$590,3,FALSE)</f>
        <v>#N/A</v>
      </c>
      <c r="Z108" s="304">
        <f>+X108</f>
        <v>0</v>
      </c>
      <c r="AA108" s="305" t="e">
        <f>+Y108</f>
        <v>#N/A</v>
      </c>
    </row>
    <row r="109" spans="1:27" ht="15" hidden="1" customHeight="1">
      <c r="A109" s="32">
        <v>2323</v>
      </c>
      <c r="B109" s="450"/>
      <c r="C109" s="347" t="str">
        <f>+VLOOKUP(A109,bd_lista!$A$3:$C$590,3,FALSE)</f>
        <v>ENTIDAD ASEO MUNICIPAL DE TARIJA</v>
      </c>
      <c r="D109" s="452"/>
      <c r="E109" s="246" t="s">
        <v>1311</v>
      </c>
      <c r="F109" s="247">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7">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7">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7">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7">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7">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7">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7">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7">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7">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7">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7">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7">
        <f t="shared" ca="1" si="9"/>
        <v>0</v>
      </c>
      <c r="S109" s="264">
        <f ca="1">+R108+R109</f>
        <v>0</v>
      </c>
      <c r="T109" s="247">
        <f ca="1">+S109</f>
        <v>0</v>
      </c>
      <c r="U109" s="246">
        <f t="shared" si="10"/>
        <v>2</v>
      </c>
      <c r="V109" s="347" t="str">
        <f>+VLOOKUP(A109,bd_lista!$A$3:$E$590,5,FALSE)</f>
        <v>Instituciones Descentralizadas Municipales</v>
      </c>
      <c r="W109" s="250"/>
      <c r="X109" s="244">
        <f>+VLOOKUP(A109,[2]Sheet1!$A$13:$D$744,4,FALSE)</f>
        <v>0</v>
      </c>
      <c r="Y109" s="244" t="e">
        <f>+VLOOKUP(X109,bd_lista!$A$3:$C$590,3,FALSE)</f>
        <v>#N/A</v>
      </c>
      <c r="Z109" s="302"/>
      <c r="AA109" s="303"/>
    </row>
    <row r="110" spans="1:27" ht="15" hidden="1" customHeight="1">
      <c r="A110" s="254">
        <v>2324</v>
      </c>
      <c r="B110" s="449">
        <f>+A110</f>
        <v>2324</v>
      </c>
      <c r="C110" s="249" t="str">
        <f>+VLOOKUP(A110,bd_lista!$A$3:$C$590,3,FALSE)</f>
        <v>ENTIDAD OBRAS PUBLICAS MUNICIPALES DE TARIJA</v>
      </c>
      <c r="D110" s="451" t="str">
        <f>+C110</f>
        <v>ENTIDAD OBRAS PUBLICAS MUNICIPALES DE TARIJA</v>
      </c>
      <c r="E110" s="244" t="s">
        <v>1310</v>
      </c>
      <c r="F110" s="245">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5">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5">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5">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5">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5">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5">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5">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5">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5">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5">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5">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5">
        <f t="shared" ca="1" si="9"/>
        <v>0</v>
      </c>
      <c r="S110" s="252"/>
      <c r="T110" s="245">
        <f ca="1">+T111</f>
        <v>0</v>
      </c>
      <c r="U110" s="244">
        <f t="shared" si="10"/>
        <v>1</v>
      </c>
      <c r="V110" s="347" t="str">
        <f>+VLOOKUP(A110,bd_lista!$A$3:$E$590,5,FALSE)</f>
        <v>Instituciones Descentralizadas Municipales</v>
      </c>
      <c r="W110" s="262" t="str">
        <f>+V110</f>
        <v>Instituciones Descentralizadas Municipales</v>
      </c>
      <c r="X110" s="244">
        <f>+VLOOKUP(A110,[2]Sheet1!$A$13:$D$744,4,FALSE)</f>
        <v>0</v>
      </c>
      <c r="Y110" s="244" t="e">
        <f>+VLOOKUP(X110,bd_lista!$A$3:$C$590,3,FALSE)</f>
        <v>#N/A</v>
      </c>
      <c r="Z110" s="304">
        <f>+X110</f>
        <v>0</v>
      </c>
      <c r="AA110" s="305" t="e">
        <f>+Y110</f>
        <v>#N/A</v>
      </c>
    </row>
    <row r="111" spans="1:27" ht="15" hidden="1" customHeight="1">
      <c r="A111" s="32">
        <v>2324</v>
      </c>
      <c r="B111" s="450"/>
      <c r="C111" s="347" t="str">
        <f>+VLOOKUP(A111,bd_lista!$A$3:$C$590,3,FALSE)</f>
        <v>ENTIDAD OBRAS PUBLICAS MUNICIPALES DE TARIJA</v>
      </c>
      <c r="D111" s="452"/>
      <c r="E111" s="246" t="s">
        <v>1311</v>
      </c>
      <c r="F111" s="247">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247">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47">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7">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7">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7">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7">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7">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7">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7">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7">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7">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7">
        <f t="shared" ca="1" si="9"/>
        <v>0</v>
      </c>
      <c r="S111" s="264">
        <f ca="1">+R110+R111</f>
        <v>0</v>
      </c>
      <c r="T111" s="247">
        <f ca="1">+S111</f>
        <v>0</v>
      </c>
      <c r="U111" s="246">
        <f t="shared" si="10"/>
        <v>2</v>
      </c>
      <c r="V111" s="347" t="str">
        <f>+VLOOKUP(A111,bd_lista!$A$3:$E$590,5,FALSE)</f>
        <v>Instituciones Descentralizadas Municipales</v>
      </c>
      <c r="W111" s="250"/>
      <c r="X111" s="244">
        <f>+VLOOKUP(A111,[2]Sheet1!$A$13:$D$744,4,FALSE)</f>
        <v>0</v>
      </c>
      <c r="Y111" s="244" t="e">
        <f>+VLOOKUP(X111,bd_lista!$A$3:$C$590,3,FALSE)</f>
        <v>#N/A</v>
      </c>
      <c r="Z111" s="302"/>
      <c r="AA111" s="303"/>
    </row>
    <row r="112" spans="1:27" ht="15" hidden="1" customHeight="1">
      <c r="A112" s="254">
        <v>2325</v>
      </c>
      <c r="B112" s="449">
        <f>+A112</f>
        <v>2325</v>
      </c>
      <c r="C112" s="249" t="str">
        <f>+VLOOKUP(A112,bd_lista!$A$3:$C$590,3,FALSE)</f>
        <v>ENTIDAD ORDENAMIENTO TERRITORIAL DE TARIJA</v>
      </c>
      <c r="D112" s="451" t="str">
        <f>+C112</f>
        <v>ENTIDAD ORDENAMIENTO TERRITORIAL DE TARIJA</v>
      </c>
      <c r="E112" s="244" t="s">
        <v>1310</v>
      </c>
      <c r="F112" s="245">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5">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5">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5">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5">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5">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5">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5">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5">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5">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5">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5">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5">
        <f t="shared" ca="1" si="9"/>
        <v>0</v>
      </c>
      <c r="S112" s="252"/>
      <c r="T112" s="245">
        <f ca="1">+T113</f>
        <v>0</v>
      </c>
      <c r="U112" s="244">
        <f t="shared" si="10"/>
        <v>1</v>
      </c>
      <c r="V112" s="347" t="str">
        <f>+VLOOKUP(A112,bd_lista!$A$3:$E$590,5,FALSE)</f>
        <v>Instituciones Descentralizadas Municipales</v>
      </c>
      <c r="W112" s="262" t="str">
        <f>+V112</f>
        <v>Instituciones Descentralizadas Municipales</v>
      </c>
      <c r="X112" s="244">
        <f>+VLOOKUP(A112,[2]Sheet1!$A$13:$D$744,4,FALSE)</f>
        <v>0</v>
      </c>
      <c r="Y112" s="244" t="e">
        <f>+VLOOKUP(X112,bd_lista!$A$3:$C$590,3,FALSE)</f>
        <v>#N/A</v>
      </c>
      <c r="Z112" s="304">
        <f>+X112</f>
        <v>0</v>
      </c>
      <c r="AA112" s="305" t="e">
        <f>+Y112</f>
        <v>#N/A</v>
      </c>
    </row>
    <row r="113" spans="1:27" ht="15" hidden="1" customHeight="1">
      <c r="A113" s="32">
        <v>2325</v>
      </c>
      <c r="B113" s="450"/>
      <c r="C113" s="347" t="str">
        <f>+VLOOKUP(A113,bd_lista!$A$3:$C$590,3,FALSE)</f>
        <v>ENTIDAD ORDENAMIENTO TERRITORIAL DE TARIJA</v>
      </c>
      <c r="D113" s="452"/>
      <c r="E113" s="246" t="s">
        <v>1311</v>
      </c>
      <c r="F113" s="247">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7">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7">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7">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7">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7">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7">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7">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7">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7">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7">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7">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7">
        <f t="shared" ca="1" si="9"/>
        <v>0</v>
      </c>
      <c r="S113" s="264">
        <f ca="1">+R112+R113</f>
        <v>0</v>
      </c>
      <c r="T113" s="247">
        <f ca="1">+S113</f>
        <v>0</v>
      </c>
      <c r="U113" s="246">
        <f t="shared" si="10"/>
        <v>2</v>
      </c>
      <c r="V113" s="347" t="str">
        <f>+VLOOKUP(A113,bd_lista!$A$3:$E$590,5,FALSE)</f>
        <v>Instituciones Descentralizadas Municipales</v>
      </c>
      <c r="W113" s="250"/>
      <c r="X113" s="244">
        <f>+VLOOKUP(A113,[2]Sheet1!$A$13:$D$744,4,FALSE)</f>
        <v>0</v>
      </c>
      <c r="Y113" s="244" t="e">
        <f>+VLOOKUP(X113,bd_lista!$A$3:$C$590,3,FALSE)</f>
        <v>#N/A</v>
      </c>
      <c r="Z113" s="302"/>
      <c r="AA113" s="303"/>
    </row>
    <row r="114" spans="1:27" ht="15" hidden="1" customHeight="1">
      <c r="A114" s="254">
        <v>2330</v>
      </c>
      <c r="B114" s="449">
        <f>+A114</f>
        <v>2330</v>
      </c>
      <c r="C114" s="249" t="str">
        <f>+VLOOKUP(A114,bd_lista!$A$3:$C$590,3,FALSE)</f>
        <v>EMPRESA PÚBLICA DEPARTAMENTAL DE SERVICIOS ELECTRICOS TARIJA - SETAR</v>
      </c>
      <c r="D114" s="451" t="str">
        <f>+C114</f>
        <v>EMPRESA PÚBLICA DEPARTAMENTAL DE SERVICIOS ELECTRICOS TARIJA - SETAR</v>
      </c>
      <c r="E114" s="244" t="s">
        <v>1310</v>
      </c>
      <c r="F114" s="245">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5">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5">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5">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5">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5">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5">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5">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5">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5">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5">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5">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5">
        <f t="shared" ca="1" si="9"/>
        <v>0</v>
      </c>
      <c r="S114" s="252"/>
      <c r="T114" s="245">
        <f ca="1">+T115</f>
        <v>0</v>
      </c>
      <c r="U114" s="244">
        <f t="shared" si="10"/>
        <v>1</v>
      </c>
      <c r="V114" s="347" t="str">
        <f>+VLOOKUP(A114,bd_lista!$A$3:$E$590,5,FALSE)</f>
        <v>Instituciones Descentralizadas Municipales</v>
      </c>
      <c r="W114" s="262" t="str">
        <f>+V114</f>
        <v>Instituciones Descentralizadas Municipales</v>
      </c>
      <c r="X114" s="244">
        <f>+VLOOKUP(A114,[2]Sheet1!$A$13:$D$744,4,FALSE)</f>
        <v>0</v>
      </c>
      <c r="Y114" s="244" t="e">
        <f>+VLOOKUP(X114,bd_lista!$A$3:$C$590,3,FALSE)</f>
        <v>#N/A</v>
      </c>
      <c r="Z114" s="304">
        <f>+X114</f>
        <v>0</v>
      </c>
      <c r="AA114" s="305" t="e">
        <f>+Y114</f>
        <v>#N/A</v>
      </c>
    </row>
    <row r="115" spans="1:27" ht="15" hidden="1" customHeight="1">
      <c r="A115" s="32">
        <v>2330</v>
      </c>
      <c r="B115" s="450"/>
      <c r="C115" s="347" t="str">
        <f>+VLOOKUP(A115,bd_lista!$A$3:$C$590,3,FALSE)</f>
        <v>EMPRESA PÚBLICA DEPARTAMENTAL DE SERVICIOS ELECTRICOS TARIJA - SETAR</v>
      </c>
      <c r="D115" s="452"/>
      <c r="E115" s="246" t="s">
        <v>1311</v>
      </c>
      <c r="F115" s="247">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7">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7">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7">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7">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7">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7">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7">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7">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7">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7">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7">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7">
        <f t="shared" ca="1" si="9"/>
        <v>0</v>
      </c>
      <c r="S115" s="264">
        <f ca="1">+R114+R115</f>
        <v>0</v>
      </c>
      <c r="T115" s="247">
        <f ca="1">+S115</f>
        <v>0</v>
      </c>
      <c r="U115" s="246">
        <f t="shared" si="10"/>
        <v>2</v>
      </c>
      <c r="V115" s="347" t="str">
        <f>+VLOOKUP(A115,bd_lista!$A$3:$E$590,5,FALSE)</f>
        <v>Instituciones Descentralizadas Municipales</v>
      </c>
      <c r="W115" s="250"/>
      <c r="X115" s="244">
        <f>+VLOOKUP(A115,[2]Sheet1!$A$13:$D$744,4,FALSE)</f>
        <v>0</v>
      </c>
      <c r="Y115" s="244" t="e">
        <f>+VLOOKUP(X115,bd_lista!$A$3:$C$590,3,FALSE)</f>
        <v>#N/A</v>
      </c>
      <c r="Z115" s="302"/>
      <c r="AA115" s="303"/>
    </row>
    <row r="116" spans="1:27" customFormat="1" ht="15" hidden="1" customHeight="1">
      <c r="A116" s="254">
        <v>2331</v>
      </c>
      <c r="B116" s="449">
        <f>+A116</f>
        <v>2331</v>
      </c>
      <c r="C116" s="249" t="str">
        <f>+VLOOKUP(A116,bd_lista!$A$3:$C$590,3,FALSE)</f>
        <v>ENTIDAD DESCENTRALIZADA MUNICIPAL TERMINAL DE BUSES LA PAZ</v>
      </c>
      <c r="D116" s="451" t="str">
        <f>+C116</f>
        <v>ENTIDAD DESCENTRALIZADA MUNICIPAL TERMINAL DE BUSES LA PAZ</v>
      </c>
      <c r="E116" s="244" t="s">
        <v>1310</v>
      </c>
      <c r="F116" s="245">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5">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5">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5">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5">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5">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5">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5">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5">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5">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5">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5">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5">
        <f t="shared" ca="1" si="9"/>
        <v>0</v>
      </c>
      <c r="S116" s="252"/>
      <c r="T116" s="245">
        <f ca="1">+T117</f>
        <v>0</v>
      </c>
      <c r="U116" s="244">
        <f t="shared" si="10"/>
        <v>1</v>
      </c>
      <c r="V116" s="347" t="str">
        <f>+VLOOKUP(A116,bd_lista!$A$3:$E$590,5,FALSE)</f>
        <v>Instituciones Descentralizadas Municipales</v>
      </c>
      <c r="W116" s="262" t="str">
        <f>+V116</f>
        <v>Instituciones Descentralizadas Municipales</v>
      </c>
      <c r="X116" s="244">
        <f>+VLOOKUP(A116,[2]Sheet1!$A$13:$D$744,4,FALSE)</f>
        <v>0</v>
      </c>
      <c r="Y116" s="244" t="e">
        <f>+VLOOKUP(X116,bd_lista!$A$3:$C$590,3,FALSE)</f>
        <v>#N/A</v>
      </c>
      <c r="Z116" s="304">
        <f>+X116</f>
        <v>0</v>
      </c>
      <c r="AA116" s="305" t="e">
        <f>+Y116</f>
        <v>#N/A</v>
      </c>
    </row>
    <row r="117" spans="1:27" customFormat="1" ht="15" hidden="1" customHeight="1">
      <c r="A117" s="32">
        <v>2331</v>
      </c>
      <c r="B117" s="450"/>
      <c r="C117" s="347" t="str">
        <f>+VLOOKUP(A117,bd_lista!$A$3:$C$590,3,FALSE)</f>
        <v>ENTIDAD DESCENTRALIZADA MUNICIPAL TERMINAL DE BUSES LA PAZ</v>
      </c>
      <c r="D117" s="452"/>
      <c r="E117" s="246" t="s">
        <v>1311</v>
      </c>
      <c r="F117" s="247">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7">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7">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7">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7">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7">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7">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7">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7">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7">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7">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7">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7">
        <f t="shared" ca="1" si="9"/>
        <v>0</v>
      </c>
      <c r="S117" s="264">
        <f ca="1">+R116+R117</f>
        <v>0</v>
      </c>
      <c r="T117" s="247">
        <f ca="1">+S117</f>
        <v>0</v>
      </c>
      <c r="U117" s="246">
        <f t="shared" si="10"/>
        <v>2</v>
      </c>
      <c r="V117" s="347" t="str">
        <f>+VLOOKUP(A117,bd_lista!$A$3:$E$590,5,FALSE)</f>
        <v>Instituciones Descentralizadas Municipales</v>
      </c>
      <c r="W117" s="250"/>
      <c r="X117" s="244">
        <f>+VLOOKUP(A117,[2]Sheet1!$A$13:$D$744,4,FALSE)</f>
        <v>0</v>
      </c>
      <c r="Y117" s="244" t="e">
        <f>+VLOOKUP(X117,bd_lista!$A$3:$C$590,3,FALSE)</f>
        <v>#N/A</v>
      </c>
      <c r="Z117" s="302"/>
      <c r="AA117" s="303"/>
    </row>
    <row r="118" spans="1:27" ht="15" hidden="1" customHeight="1">
      <c r="A118" s="32">
        <v>2333</v>
      </c>
      <c r="B118" s="449">
        <f>+A118</f>
        <v>2333</v>
      </c>
      <c r="C118" s="249" t="str">
        <f>+VLOOKUP(A118,bd_lista!$A$3:$C$590,3,FALSE)</f>
        <v>ENTIDAD DIRECCIÓN DE LA TERMINAL DE BUSES DE TARIJA</v>
      </c>
      <c r="D118" s="451" t="str">
        <f>+C118</f>
        <v>ENTIDAD DIRECCIÓN DE LA TERMINAL DE BUSES DE TARIJA</v>
      </c>
      <c r="E118" s="244" t="s">
        <v>1310</v>
      </c>
      <c r="F118" s="245">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5">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5">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5">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5">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5">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5">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5">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5">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5">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5">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5">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5">
        <f t="shared" ca="1" si="9"/>
        <v>0</v>
      </c>
      <c r="S118" s="252"/>
      <c r="T118" s="245">
        <f ca="1">+T119</f>
        <v>0</v>
      </c>
      <c r="U118" s="244">
        <f t="shared" si="10"/>
        <v>1</v>
      </c>
      <c r="V118" s="347" t="str">
        <f>+VLOOKUP(A118,bd_lista!$A$3:$E$590,5,FALSE)</f>
        <v>Instituciones Descentralizadas Municipales</v>
      </c>
      <c r="W118" s="262" t="str">
        <f>+V118</f>
        <v>Instituciones Descentralizadas Municipales</v>
      </c>
      <c r="X118" s="244">
        <f>+VLOOKUP(A118,[2]Sheet1!$A$13:$D$744,4,FALSE)</f>
        <v>0</v>
      </c>
      <c r="Y118" s="244" t="e">
        <f>+VLOOKUP(X118,bd_lista!$A$3:$C$590,3,FALSE)</f>
        <v>#N/A</v>
      </c>
      <c r="Z118" s="304">
        <f>+X118</f>
        <v>0</v>
      </c>
      <c r="AA118" s="305" t="e">
        <f>+Y118</f>
        <v>#N/A</v>
      </c>
    </row>
    <row r="119" spans="1:27" ht="15" hidden="1" customHeight="1">
      <c r="A119" s="32">
        <v>2333</v>
      </c>
      <c r="B119" s="450"/>
      <c r="C119" s="347" t="str">
        <f>+VLOOKUP(A119,bd_lista!$A$3:$C$590,3,FALSE)</f>
        <v>ENTIDAD DIRECCIÓN DE LA TERMINAL DE BUSES DE TARIJA</v>
      </c>
      <c r="D119" s="452"/>
      <c r="E119" s="246" t="s">
        <v>1311</v>
      </c>
      <c r="F119" s="247">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247">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47">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7">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7">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7">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7">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7">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7">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7">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7">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7">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7">
        <f t="shared" ca="1" si="9"/>
        <v>0</v>
      </c>
      <c r="S119" s="264">
        <f ca="1">+R118+R119</f>
        <v>0</v>
      </c>
      <c r="T119" s="247">
        <f ca="1">+S119</f>
        <v>0</v>
      </c>
      <c r="U119" s="246">
        <f t="shared" si="10"/>
        <v>2</v>
      </c>
      <c r="V119" s="347" t="str">
        <f>+VLOOKUP(A119,bd_lista!$A$3:$E$590,5,FALSE)</f>
        <v>Instituciones Descentralizadas Municipales</v>
      </c>
      <c r="W119" s="250"/>
      <c r="X119" s="244">
        <f>+VLOOKUP(A119,[2]Sheet1!$A$13:$D$744,4,FALSE)</f>
        <v>0</v>
      </c>
      <c r="Y119" s="244" t="e">
        <f>+VLOOKUP(X119,bd_lista!$A$3:$C$590,3,FALSE)</f>
        <v>#N/A</v>
      </c>
      <c r="Z119" s="302"/>
      <c r="AA119" s="303"/>
    </row>
    <row r="120" spans="1:27" ht="15" hidden="1" customHeight="1">
      <c r="A120" s="254">
        <v>2311</v>
      </c>
      <c r="B120" s="449">
        <f>+A120</f>
        <v>2311</v>
      </c>
      <c r="C120" s="249" t="str">
        <f>+VLOOKUP(A120,bd_lista!$A$3:$C$590,3,FALSE)</f>
        <v>SERVICIO DE ENCAUZAMIENTO DE RIOS (SEARPI)</v>
      </c>
      <c r="D120" s="451" t="str">
        <f>+C120</f>
        <v>SERVICIO DE ENCAUZAMIENTO DE RIOS (SEARPI)</v>
      </c>
      <c r="E120" s="244" t="s">
        <v>1310</v>
      </c>
      <c r="F120" s="245">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5">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5">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5">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5">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5">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5">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5">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5">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5">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5">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5">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5">
        <f t="shared" ca="1" si="9"/>
        <v>0</v>
      </c>
      <c r="S120" s="252"/>
      <c r="T120" s="245">
        <f ca="1">+T121</f>
        <v>0</v>
      </c>
      <c r="U120" s="244">
        <f t="shared" si="10"/>
        <v>1</v>
      </c>
      <c r="V120" s="347" t="str">
        <f>+VLOOKUP(A120,bd_lista!$A$3:$E$590,5,FALSE)</f>
        <v>Instituciones Descentralizadas Departamentales</v>
      </c>
      <c r="W120" s="262" t="str">
        <f>+V120</f>
        <v>Instituciones Descentralizadas Departamentales</v>
      </c>
      <c r="X120" s="244">
        <f>+VLOOKUP(A120,[2]Sheet1!$A$13:$D$744,4,FALSE)</f>
        <v>0</v>
      </c>
      <c r="Y120" s="244" t="e">
        <f>+VLOOKUP(X120,bd_lista!$A$3:$C$590,3,FALSE)</f>
        <v>#N/A</v>
      </c>
      <c r="Z120" s="304">
        <f>+X120</f>
        <v>0</v>
      </c>
      <c r="AA120" s="333" t="e">
        <f>+Y120</f>
        <v>#N/A</v>
      </c>
    </row>
    <row r="121" spans="1:27" ht="15" hidden="1" customHeight="1">
      <c r="A121" s="32">
        <v>2311</v>
      </c>
      <c r="B121" s="450"/>
      <c r="C121" s="347" t="str">
        <f>+VLOOKUP(A121,bd_lista!$A$3:$C$590,3,FALSE)</f>
        <v>SERVICIO DE ENCAUZAMIENTO DE RIOS (SEARPI)</v>
      </c>
      <c r="D121" s="452"/>
      <c r="E121" s="246" t="s">
        <v>1311</v>
      </c>
      <c r="F121" s="247">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7">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47">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7">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7">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7">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7">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7">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7">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7">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7">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7">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7">
        <f t="shared" ca="1" si="9"/>
        <v>0</v>
      </c>
      <c r="S121" s="264">
        <f ca="1">+R120+R121</f>
        <v>0</v>
      </c>
      <c r="T121" s="247">
        <f ca="1">+S121</f>
        <v>0</v>
      </c>
      <c r="U121" s="246">
        <f t="shared" si="10"/>
        <v>2</v>
      </c>
      <c r="V121" s="347" t="str">
        <f>+VLOOKUP(A121,bd_lista!$A$3:$E$590,5,FALSE)</f>
        <v>Instituciones Descentralizadas Departamentales</v>
      </c>
      <c r="W121" s="250"/>
      <c r="X121" s="244">
        <f>+VLOOKUP(A121,[2]Sheet1!$A$13:$D$744,4,FALSE)</f>
        <v>0</v>
      </c>
      <c r="Y121" s="244" t="e">
        <f>+VLOOKUP(X121,bd_lista!$A$3:$C$590,3,FALSE)</f>
        <v>#N/A</v>
      </c>
      <c r="Z121" s="302"/>
      <c r="AA121" s="335"/>
    </row>
    <row r="122" spans="1:27" ht="15" hidden="1" customHeight="1">
      <c r="A122" s="254">
        <v>903</v>
      </c>
      <c r="B122" s="449">
        <f>+A122</f>
        <v>903</v>
      </c>
      <c r="C122" s="249" t="str">
        <f>+VLOOKUP(A122,bd_lista!$A$3:$C$590,3,FALSE)</f>
        <v>Gobierno Autónomo Departamental de Cochabamba</v>
      </c>
      <c r="D122" s="451" t="str">
        <f>+C122</f>
        <v>Gobierno Autónomo Departamental de Cochabamba</v>
      </c>
      <c r="E122" s="244" t="s">
        <v>1310</v>
      </c>
      <c r="F122" s="245">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5">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5">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5">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5">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5">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5">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5">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5">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5">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5">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5">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5">
        <f t="shared" ca="1" si="9"/>
        <v>0</v>
      </c>
      <c r="S122" s="252"/>
      <c r="T122" s="245">
        <f ca="1">+T123</f>
        <v>4349.6400000000003</v>
      </c>
      <c r="U122" s="244">
        <f t="shared" si="10"/>
        <v>1</v>
      </c>
      <c r="V122" s="347" t="str">
        <f>+VLOOKUP(A122,bd_lista!$A$3:$E$590,5,FALSE)</f>
        <v>Gobiernos Autónomos Departamentales</v>
      </c>
      <c r="W122" s="262" t="str">
        <f>+V122</f>
        <v>Gobiernos Autónomos Departamentales</v>
      </c>
      <c r="X122" s="244">
        <f>+VLOOKUP(A122,[2]Sheet1!$A$13:$D$744,4,FALSE)</f>
        <v>0</v>
      </c>
      <c r="Y122" s="244" t="e">
        <f>+VLOOKUP(X122,bd_lista!$A$3:$C$590,3,FALSE)</f>
        <v>#N/A</v>
      </c>
      <c r="Z122" s="304">
        <f>+X122</f>
        <v>0</v>
      </c>
      <c r="AA122" s="305" t="e">
        <f>+Y122</f>
        <v>#N/A</v>
      </c>
    </row>
    <row r="123" spans="1:27" ht="15" hidden="1" customHeight="1">
      <c r="A123" s="32">
        <v>903</v>
      </c>
      <c r="B123" s="450"/>
      <c r="C123" s="347" t="str">
        <f>+VLOOKUP(A123,bd_lista!$A$3:$C$590,3,FALSE)</f>
        <v>Gobierno Autónomo Departamental de Cochabamba</v>
      </c>
      <c r="D123" s="452"/>
      <c r="E123" s="246" t="s">
        <v>1311</v>
      </c>
      <c r="F123" s="247">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4349.6400000000003</v>
      </c>
      <c r="G123" s="247">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7">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7">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47">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7">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7">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47">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7">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7">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7">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7">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7">
        <f t="shared" ca="1" si="9"/>
        <v>4349.6400000000003</v>
      </c>
      <c r="S123" s="264">
        <f ca="1">+R122+R123</f>
        <v>4349.6400000000003</v>
      </c>
      <c r="T123" s="247">
        <f ca="1">+S123</f>
        <v>4349.6400000000003</v>
      </c>
      <c r="U123" s="246">
        <f t="shared" si="10"/>
        <v>2</v>
      </c>
      <c r="V123" s="347" t="str">
        <f>+VLOOKUP(A123,bd_lista!$A$3:$E$590,5,FALSE)</f>
        <v>Gobiernos Autónomos Departamentales</v>
      </c>
      <c r="W123" s="250"/>
      <c r="X123" s="244">
        <f>+VLOOKUP(A123,[2]Sheet1!$A$13:$D$744,4,FALSE)</f>
        <v>0</v>
      </c>
      <c r="Y123" s="244" t="e">
        <f>+VLOOKUP(X123,bd_lista!$A$3:$C$590,3,FALSE)</f>
        <v>#N/A</v>
      </c>
      <c r="Z123" s="302"/>
      <c r="AA123" s="303"/>
    </row>
    <row r="124" spans="1:27" customFormat="1" ht="15" customHeight="1">
      <c r="A124" s="254">
        <v>133</v>
      </c>
      <c r="B124" s="449">
        <f>+A124</f>
        <v>133</v>
      </c>
      <c r="C124" s="249" t="str">
        <f>+VLOOKUP(A124,bd_lista!$A$3:$C$590,3,FALSE)</f>
        <v>Lotería Nacional de Beneficencia y Salubridad</v>
      </c>
      <c r="D124" s="451" t="str">
        <f>+C124</f>
        <v>Lotería Nacional de Beneficencia y Salubridad</v>
      </c>
      <c r="E124" s="249" t="s">
        <v>1310</v>
      </c>
      <c r="F124" s="245">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5">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5">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5">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5">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5">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5">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5">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5">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5">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5">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5">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5">
        <f t="shared" ca="1" si="9"/>
        <v>0</v>
      </c>
      <c r="S124" s="245"/>
      <c r="T124" s="245">
        <f ca="1">+T125</f>
        <v>694888.05000000016</v>
      </c>
      <c r="U124" s="244">
        <f t="shared" si="10"/>
        <v>1</v>
      </c>
      <c r="V124" s="347" t="str">
        <f>+VLOOKUP(A124,bd_lista!$A$3:$E$590,5,FALSE)</f>
        <v>Instituciones Descentralizadas</v>
      </c>
      <c r="W124" s="262" t="str">
        <f>+V124</f>
        <v>Instituciones Descentralizadas</v>
      </c>
      <c r="X124" s="244">
        <f>+VLOOKUP(A124,[2]Sheet1!$A$13:$D$744,4,FALSE)</f>
        <v>46</v>
      </c>
      <c r="Y124" s="244" t="str">
        <f>+VLOOKUP(X124,bd_lista!$A$3:$C$590,3,FALSE)</f>
        <v>Ministerio de Salud y Deportes</v>
      </c>
      <c r="Z124" s="304">
        <f>+X124</f>
        <v>46</v>
      </c>
      <c r="AA124" s="333" t="str">
        <f>+Y124</f>
        <v>Ministerio de Salud y Deportes</v>
      </c>
    </row>
    <row r="125" spans="1:27" customFormat="1" ht="15" customHeight="1">
      <c r="A125" s="32">
        <v>133</v>
      </c>
      <c r="B125" s="450"/>
      <c r="C125" s="347" t="str">
        <f>+VLOOKUP(A125,bd_lista!$A$3:$C$590,3,FALSE)</f>
        <v>Lotería Nacional de Beneficencia y Salubridad</v>
      </c>
      <c r="D125" s="452"/>
      <c r="E125" s="347" t="s">
        <v>1311</v>
      </c>
      <c r="F125" s="247">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7">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7">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7">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7">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7">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694888.05000000016</v>
      </c>
      <c r="L125" s="247">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7">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7">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7">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7">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7">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7">
        <f t="shared" ca="1" si="9"/>
        <v>694888.05000000016</v>
      </c>
      <c r="S125" s="247">
        <f ca="1">+R124+R125</f>
        <v>694888.05000000016</v>
      </c>
      <c r="T125" s="247">
        <f ca="1">+S125</f>
        <v>694888.05000000016</v>
      </c>
      <c r="U125" s="246">
        <f t="shared" si="10"/>
        <v>2</v>
      </c>
      <c r="V125" s="347" t="str">
        <f>+VLOOKUP(A125,bd_lista!$A$3:$E$590,5,FALSE)</f>
        <v>Instituciones Descentralizadas</v>
      </c>
      <c r="W125" s="250"/>
      <c r="X125" s="244">
        <f>+VLOOKUP(A125,[2]Sheet1!$A$13:$D$744,4,FALSE)</f>
        <v>46</v>
      </c>
      <c r="Y125" s="244" t="str">
        <f>+VLOOKUP(X125,bd_lista!$A$3:$C$590,3,FALSE)</f>
        <v>Ministerio de Salud y Deportes</v>
      </c>
      <c r="Z125" s="302"/>
      <c r="AA125" s="335"/>
    </row>
    <row r="126" spans="1:27" ht="15" hidden="1" customHeight="1">
      <c r="A126" s="32">
        <v>902</v>
      </c>
      <c r="B126" s="449">
        <f>+A126</f>
        <v>902</v>
      </c>
      <c r="C126" s="249" t="str">
        <f>+VLOOKUP(A126,bd_lista!$A$3:$C$590,3,FALSE)</f>
        <v>Gobierno Autónomo Departamental de La Paz</v>
      </c>
      <c r="D126" s="451" t="str">
        <f>+C126</f>
        <v>Gobierno Autónomo Departamental de La Paz</v>
      </c>
      <c r="E126" s="244" t="s">
        <v>1310</v>
      </c>
      <c r="F126" s="245">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5">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5">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5">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5">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5">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5">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5">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5">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5">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5">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5">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5">
        <f t="shared" ca="1" si="9"/>
        <v>0</v>
      </c>
      <c r="S126" s="252"/>
      <c r="T126" s="245">
        <f ca="1">+T127</f>
        <v>900</v>
      </c>
      <c r="U126" s="244">
        <f t="shared" si="10"/>
        <v>1</v>
      </c>
      <c r="V126" s="347" t="str">
        <f>+VLOOKUP(A126,bd_lista!$A$3:$E$590,5,FALSE)</f>
        <v>Gobiernos Autónomos Departamentales</v>
      </c>
      <c r="W126" s="262" t="str">
        <f>+V126</f>
        <v>Gobiernos Autónomos Departamentales</v>
      </c>
      <c r="X126" s="244">
        <f>+VLOOKUP(A126,[2]Sheet1!$A$13:$D$744,4,FALSE)</f>
        <v>0</v>
      </c>
      <c r="Y126" s="244" t="e">
        <f>+VLOOKUP(X126,bd_lista!$A$3:$C$590,3,FALSE)</f>
        <v>#N/A</v>
      </c>
      <c r="Z126" s="304">
        <f>+X126</f>
        <v>0</v>
      </c>
      <c r="AA126" s="305" t="e">
        <f>+Y126</f>
        <v>#N/A</v>
      </c>
    </row>
    <row r="127" spans="1:27" ht="15" hidden="1" customHeight="1">
      <c r="A127" s="32">
        <v>902</v>
      </c>
      <c r="B127" s="450"/>
      <c r="C127" s="347" t="str">
        <f>+VLOOKUP(A127,bd_lista!$A$3:$C$590,3,FALSE)</f>
        <v>Gobierno Autónomo Departamental de La Paz</v>
      </c>
      <c r="D127" s="452"/>
      <c r="E127" s="246" t="s">
        <v>1311</v>
      </c>
      <c r="F127" s="247">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7">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0</v>
      </c>
      <c r="H127" s="247">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247">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47">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900</v>
      </c>
      <c r="K127" s="247">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7">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7">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7">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7">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7">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7">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7">
        <f t="shared" ca="1" si="9"/>
        <v>900</v>
      </c>
      <c r="S127" s="264">
        <f ca="1">+R126+R127</f>
        <v>900</v>
      </c>
      <c r="T127" s="247">
        <f ca="1">+S127</f>
        <v>900</v>
      </c>
      <c r="U127" s="246">
        <f t="shared" si="10"/>
        <v>2</v>
      </c>
      <c r="V127" s="347" t="str">
        <f>+VLOOKUP(A127,bd_lista!$A$3:$E$590,5,FALSE)</f>
        <v>Gobiernos Autónomos Departamentales</v>
      </c>
      <c r="W127" s="250"/>
      <c r="X127" s="244">
        <f>+VLOOKUP(A127,[2]Sheet1!$A$13:$D$744,4,FALSE)</f>
        <v>0</v>
      </c>
      <c r="Y127" s="244" t="e">
        <f>+VLOOKUP(X127,bd_lista!$A$3:$C$590,3,FALSE)</f>
        <v>#N/A</v>
      </c>
      <c r="Z127" s="302"/>
      <c r="AA127" s="303"/>
    </row>
    <row r="128" spans="1:27" ht="15" hidden="1" customHeight="1">
      <c r="A128" s="254">
        <v>584</v>
      </c>
      <c r="B128" s="449">
        <f>+A128</f>
        <v>584</v>
      </c>
      <c r="C128" s="249" t="str">
        <f>+VLOOKUP(A128,bd_lista!$A$3:$C$590,3,FALSE)</f>
        <v>Empresa Boliviana de Industrializacion de Hidrocarburos</v>
      </c>
      <c r="D128" s="451" t="str">
        <f>+C128</f>
        <v>Empresa Boliviana de Industrializacion de Hidrocarburos</v>
      </c>
      <c r="E128" s="249" t="s">
        <v>1310</v>
      </c>
      <c r="F128" s="245">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5">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5">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5">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5">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5">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5">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5">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5">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5">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5">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5">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5">
        <f t="shared" ca="1" si="9"/>
        <v>0</v>
      </c>
      <c r="S128" s="268"/>
      <c r="T128" s="245">
        <f ca="1">+T129</f>
        <v>0</v>
      </c>
      <c r="U128" s="244">
        <f t="shared" si="10"/>
        <v>1</v>
      </c>
      <c r="V128" s="347" t="str">
        <f>+VLOOKUP(A128,bd_lista!$A$3:$E$590,5,FALSE)</f>
        <v>Empresas Nacionales</v>
      </c>
      <c r="W128" s="262" t="str">
        <f>+V128</f>
        <v>Empresas Nacionales</v>
      </c>
      <c r="X128" s="244">
        <v>78</v>
      </c>
      <c r="Y128" s="244" t="str">
        <f>+VLOOKUP(X128,bd_lista!$A$3:$C$590,3,FALSE)</f>
        <v>Ministerio de Hidrocarburos y Energías</v>
      </c>
      <c r="Z128" s="304">
        <f>+X128</f>
        <v>78</v>
      </c>
      <c r="AA128" s="333" t="str">
        <f>+Y128</f>
        <v>Ministerio de Hidrocarburos y Energías</v>
      </c>
    </row>
    <row r="129" spans="1:27" ht="15" hidden="1" customHeight="1">
      <c r="A129" s="32">
        <v>584</v>
      </c>
      <c r="B129" s="450"/>
      <c r="C129" s="347" t="str">
        <f>+VLOOKUP(A129,bd_lista!$A$3:$C$590,3,FALSE)</f>
        <v>Empresa Boliviana de Industrializacion de Hidrocarburos</v>
      </c>
      <c r="D129" s="452"/>
      <c r="E129" s="347" t="s">
        <v>1311</v>
      </c>
      <c r="F129" s="247">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7">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7">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7">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7">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7">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7">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7">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7">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7">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7">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7">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7">
        <f t="shared" ca="1" si="9"/>
        <v>0</v>
      </c>
      <c r="S129" s="267">
        <f ca="1">+R128+R129</f>
        <v>0</v>
      </c>
      <c r="T129" s="247">
        <f ca="1">+S129</f>
        <v>0</v>
      </c>
      <c r="U129" s="246">
        <f t="shared" si="10"/>
        <v>2</v>
      </c>
      <c r="V129" s="347" t="str">
        <f>+VLOOKUP(A129,bd_lista!$A$3:$E$590,5,FALSE)</f>
        <v>Empresas Nacionales</v>
      </c>
      <c r="W129" s="250"/>
      <c r="X129" s="244">
        <v>78</v>
      </c>
      <c r="Y129" s="244" t="str">
        <f>+VLOOKUP(X129,bd_lista!$A$3:$C$590,3,FALSE)</f>
        <v>Ministerio de Hidrocarburos y Energías</v>
      </c>
      <c r="Z129" s="302"/>
      <c r="AA129" s="335"/>
    </row>
    <row r="130" spans="1:27" ht="15" hidden="1" customHeight="1">
      <c r="A130" s="254">
        <v>1339</v>
      </c>
      <c r="B130" s="449">
        <f>+A130</f>
        <v>1339</v>
      </c>
      <c r="C130" s="249" t="str">
        <f>+VLOOKUP(A130,bd_lista!$A$3:$C$590,3,FALSE)</f>
        <v>Gobierno Autónomo Municipal de Tacopaya</v>
      </c>
      <c r="D130" s="451" t="str">
        <f>+C130</f>
        <v>Gobierno Autónomo Municipal de Tacopaya</v>
      </c>
      <c r="E130" s="244" t="s">
        <v>1310</v>
      </c>
      <c r="F130" s="245">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5">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5">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5">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5">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5">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5">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5">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5">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5">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5">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5">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5">
        <f t="shared" ca="1" si="9"/>
        <v>0</v>
      </c>
      <c r="S130" s="252"/>
      <c r="T130" s="245">
        <f ca="1">+T131</f>
        <v>6438.66</v>
      </c>
      <c r="U130" s="244">
        <f t="shared" si="10"/>
        <v>1</v>
      </c>
      <c r="V130" s="347" t="str">
        <f>+VLOOKUP(A130,bd_lista!$A$3:$E$590,5,FALSE)</f>
        <v>Gobiernos Autonomos Municipales</v>
      </c>
      <c r="W130" s="262" t="str">
        <f>+V130</f>
        <v>Gobiernos Autonomos Municipales</v>
      </c>
      <c r="X130" s="244">
        <f>+VLOOKUP(A130,[2]Sheet1!$A$13:$D$744,4,FALSE)</f>
        <v>0</v>
      </c>
      <c r="Y130" s="244" t="e">
        <f>+VLOOKUP(X130,bd_lista!$A$3:$C$590,3,FALSE)</f>
        <v>#N/A</v>
      </c>
      <c r="Z130" s="304">
        <f>+X130</f>
        <v>0</v>
      </c>
      <c r="AA130" s="305" t="e">
        <f>+Y130</f>
        <v>#N/A</v>
      </c>
    </row>
    <row r="131" spans="1:27" ht="15" hidden="1" customHeight="1">
      <c r="A131" s="32">
        <v>1339</v>
      </c>
      <c r="B131" s="450"/>
      <c r="C131" s="347" t="str">
        <f>+VLOOKUP(A131,bd_lista!$A$3:$C$590,3,FALSE)</f>
        <v>Gobierno Autónomo Municipal de Tacopaya</v>
      </c>
      <c r="D131" s="452"/>
      <c r="E131" s="246" t="s">
        <v>1311</v>
      </c>
      <c r="F131" s="247">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7">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7">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6438.66</v>
      </c>
      <c r="I131" s="247">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7">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7">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7">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7">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7">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7">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7">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7">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7">
        <f t="shared" ca="1" si="9"/>
        <v>6438.66</v>
      </c>
      <c r="S131" s="264">
        <f ca="1">+R130+R131</f>
        <v>6438.66</v>
      </c>
      <c r="T131" s="247">
        <f ca="1">+S131</f>
        <v>6438.66</v>
      </c>
      <c r="U131" s="246">
        <f t="shared" si="10"/>
        <v>2</v>
      </c>
      <c r="V131" s="347" t="str">
        <f>+VLOOKUP(A131,bd_lista!$A$3:$E$590,5,FALSE)</f>
        <v>Gobiernos Autonomos Municipales</v>
      </c>
      <c r="W131" s="250"/>
      <c r="X131" s="244">
        <f>+VLOOKUP(A131,[2]Sheet1!$A$13:$D$744,4,FALSE)</f>
        <v>0</v>
      </c>
      <c r="Y131" s="244" t="e">
        <f>+VLOOKUP(X131,bd_lista!$A$3:$C$590,3,FALSE)</f>
        <v>#N/A</v>
      </c>
      <c r="Z131" s="302"/>
      <c r="AA131" s="303"/>
    </row>
    <row r="132" spans="1:27" ht="15" hidden="1" customHeight="1">
      <c r="A132" s="254">
        <v>1201</v>
      </c>
      <c r="B132" s="449">
        <f>+A132</f>
        <v>1201</v>
      </c>
      <c r="C132" s="249" t="str">
        <f>+VLOOKUP(A132,bd_lista!$A$3:$C$590,3,FALSE)</f>
        <v>Gobierno Autónomo Municipal de La Paz</v>
      </c>
      <c r="D132" s="451" t="str">
        <f>+C132</f>
        <v>Gobierno Autónomo Municipal de La Paz</v>
      </c>
      <c r="E132" s="244" t="s">
        <v>1310</v>
      </c>
      <c r="F132" s="245">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5">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5">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5">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5">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5">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5">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5">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5">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5">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5">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5">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5">
        <f t="shared" ca="1" si="9"/>
        <v>0</v>
      </c>
      <c r="S132" s="252"/>
      <c r="T132" s="245">
        <f ca="1">+T133</f>
        <v>6077.4699999999993</v>
      </c>
      <c r="U132" s="244">
        <f t="shared" si="10"/>
        <v>1</v>
      </c>
      <c r="V132" s="347" t="str">
        <f>+VLOOKUP(A132,bd_lista!$A$3:$E$590,5,FALSE)</f>
        <v>Gobiernos Autonomos Municipales</v>
      </c>
      <c r="W132" s="262" t="str">
        <f>+V132</f>
        <v>Gobiernos Autonomos Municipales</v>
      </c>
      <c r="X132" s="244">
        <f>+VLOOKUP(A132,[2]Sheet1!$A$13:$D$744,4,FALSE)</f>
        <v>0</v>
      </c>
      <c r="Y132" s="244" t="e">
        <f>+VLOOKUP(X132,bd_lista!$A$3:$C$590,3,FALSE)</f>
        <v>#N/A</v>
      </c>
      <c r="Z132" s="304">
        <f>+X132</f>
        <v>0</v>
      </c>
      <c r="AA132" s="305" t="e">
        <f>+Y132</f>
        <v>#N/A</v>
      </c>
    </row>
    <row r="133" spans="1:27" ht="15" hidden="1" customHeight="1">
      <c r="A133" s="32">
        <v>1201</v>
      </c>
      <c r="B133" s="450"/>
      <c r="C133" s="347" t="str">
        <f>+VLOOKUP(A133,bd_lista!$A$3:$C$590,3,FALSE)</f>
        <v>Gobierno Autónomo Municipal de La Paz</v>
      </c>
      <c r="D133" s="452"/>
      <c r="E133" s="246" t="s">
        <v>1311</v>
      </c>
      <c r="F133" s="247">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7">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3503.66</v>
      </c>
      <c r="H133" s="247">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47">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2573.81</v>
      </c>
      <c r="J133" s="247">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7">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47">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7">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7">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7">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7">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7">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7">
        <f t="shared" ca="1" si="9"/>
        <v>6077.4699999999993</v>
      </c>
      <c r="S133" s="264">
        <f ca="1">+R132+R133</f>
        <v>6077.4699999999993</v>
      </c>
      <c r="T133" s="247">
        <f ca="1">+S133</f>
        <v>6077.4699999999993</v>
      </c>
      <c r="U133" s="246">
        <f t="shared" si="10"/>
        <v>2</v>
      </c>
      <c r="V133" s="347" t="str">
        <f>+VLOOKUP(A133,bd_lista!$A$3:$E$590,5,FALSE)</f>
        <v>Gobiernos Autonomos Municipales</v>
      </c>
      <c r="W133" s="250"/>
      <c r="X133" s="244">
        <f>+VLOOKUP(A133,[2]Sheet1!$A$13:$D$744,4,FALSE)</f>
        <v>0</v>
      </c>
      <c r="Y133" s="244" t="e">
        <f>+VLOOKUP(X133,bd_lista!$A$3:$C$590,3,FALSE)</f>
        <v>#N/A</v>
      </c>
      <c r="Z133" s="302"/>
      <c r="AA133" s="303"/>
    </row>
    <row r="134" spans="1:27" ht="15" hidden="1" customHeight="1">
      <c r="A134" s="254">
        <v>411</v>
      </c>
      <c r="B134" s="449">
        <f>+A134</f>
        <v>411</v>
      </c>
      <c r="C134" s="249" t="str">
        <f>+VLOOKUP(A134,bd_lista!$A$3:$C$590,3,FALSE)</f>
        <v>Corporación del Seguro Social Militar</v>
      </c>
      <c r="D134" s="451" t="str">
        <f>+C134</f>
        <v>Corporación del Seguro Social Militar</v>
      </c>
      <c r="E134" s="249" t="s">
        <v>1310</v>
      </c>
      <c r="F134" s="245">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5">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5">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5">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5">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5">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5">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5">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5">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5">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5">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5">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5">
        <f t="shared" ca="1" si="9"/>
        <v>0</v>
      </c>
      <c r="S134" s="252"/>
      <c r="T134" s="245">
        <f ca="1">+T135</f>
        <v>0</v>
      </c>
      <c r="U134" s="244">
        <f t="shared" si="10"/>
        <v>1</v>
      </c>
      <c r="V134" s="347" t="str">
        <f>+VLOOKUP(A134,bd_lista!$A$3:$E$590,5,FALSE)</f>
        <v>Instituciones de Seguridad Social</v>
      </c>
      <c r="W134" s="262" t="str">
        <f>+V134</f>
        <v>Instituciones de Seguridad Social</v>
      </c>
      <c r="X134" s="244">
        <f>+VLOOKUP(A134,[2]Sheet1!$A$13:$D$744,4,FALSE)</f>
        <v>20</v>
      </c>
      <c r="Y134" s="244" t="str">
        <f>+VLOOKUP(X134,bd_lista!$A$3:$C$590,3,FALSE)</f>
        <v>Ministerio de Defensa</v>
      </c>
      <c r="Z134" s="304">
        <f>+X134</f>
        <v>20</v>
      </c>
      <c r="AA134" s="305" t="str">
        <f>+Y134</f>
        <v>Ministerio de Defensa</v>
      </c>
    </row>
    <row r="135" spans="1:27" ht="15" hidden="1" customHeight="1">
      <c r="A135" s="32">
        <v>411</v>
      </c>
      <c r="B135" s="450"/>
      <c r="C135" s="347" t="str">
        <f>+VLOOKUP(A135,bd_lista!$A$3:$C$590,3,FALSE)</f>
        <v>Corporación del Seguro Social Militar</v>
      </c>
      <c r="D135" s="452"/>
      <c r="E135" s="347" t="s">
        <v>1311</v>
      </c>
      <c r="F135" s="247">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7">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7">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7">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7">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7">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7">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7">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7">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7">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7">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7">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7">
        <f t="shared" ca="1" si="9"/>
        <v>0</v>
      </c>
      <c r="S135" s="264">
        <f ca="1">+R134+R135</f>
        <v>0</v>
      </c>
      <c r="T135" s="247">
        <f ca="1">+S135</f>
        <v>0</v>
      </c>
      <c r="U135" s="246">
        <f t="shared" si="10"/>
        <v>2</v>
      </c>
      <c r="V135" s="347" t="str">
        <f>+VLOOKUP(A135,bd_lista!$A$3:$E$590,5,FALSE)</f>
        <v>Instituciones de Seguridad Social</v>
      </c>
      <c r="W135" s="250"/>
      <c r="X135" s="244">
        <f>+VLOOKUP(A135,[2]Sheet1!$A$13:$D$744,4,FALSE)</f>
        <v>20</v>
      </c>
      <c r="Y135" s="244" t="str">
        <f>+VLOOKUP(X135,bd_lista!$A$3:$C$590,3,FALSE)</f>
        <v>Ministerio de Defensa</v>
      </c>
      <c r="Z135" s="302"/>
      <c r="AA135" s="303"/>
    </row>
    <row r="136" spans="1:27" ht="15" hidden="1" customHeight="1">
      <c r="A136" s="254">
        <v>1430</v>
      </c>
      <c r="B136" s="449">
        <f>+A136</f>
        <v>1430</v>
      </c>
      <c r="C136" s="249" t="str">
        <f>+VLOOKUP(A136,bd_lista!$A$3:$C$590,3,FALSE)</f>
        <v>Gobierno Autónomo Municipal de Carangas</v>
      </c>
      <c r="D136" s="451" t="str">
        <f>+C136</f>
        <v>Gobierno Autónomo Municipal de Carangas</v>
      </c>
      <c r="E136" s="244" t="s">
        <v>1310</v>
      </c>
      <c r="F136" s="245">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5">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5">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5">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5">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5">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5">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5">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5">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5">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5">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5">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5">
        <f t="shared" ca="1" si="9"/>
        <v>0</v>
      </c>
      <c r="S136" s="252"/>
      <c r="T136" s="245">
        <f ca="1">+T137</f>
        <v>0</v>
      </c>
      <c r="U136" s="244">
        <f t="shared" si="10"/>
        <v>1</v>
      </c>
      <c r="V136" s="347" t="str">
        <f>+VLOOKUP(A136,bd_lista!$A$3:$E$590,5,FALSE)</f>
        <v>Gobiernos Autonomos Municipales</v>
      </c>
      <c r="W136" s="262" t="str">
        <f>+V136</f>
        <v>Gobiernos Autonomos Municipales</v>
      </c>
      <c r="X136" s="244">
        <f>+VLOOKUP(A136,[2]Sheet1!$A$13:$D$744,4,FALSE)</f>
        <v>0</v>
      </c>
      <c r="Y136" s="244" t="e">
        <f>+VLOOKUP(X136,bd_lista!$A$3:$C$590,3,FALSE)</f>
        <v>#N/A</v>
      </c>
      <c r="Z136" s="304">
        <f>+X136</f>
        <v>0</v>
      </c>
      <c r="AA136" s="305" t="e">
        <f>+Y136</f>
        <v>#N/A</v>
      </c>
    </row>
    <row r="137" spans="1:27" ht="15" hidden="1" customHeight="1">
      <c r="A137" s="32">
        <v>1430</v>
      </c>
      <c r="B137" s="450"/>
      <c r="C137" s="347" t="str">
        <f>+VLOOKUP(A137,bd_lista!$A$3:$C$590,3,FALSE)</f>
        <v>Gobierno Autónomo Municipal de Carangas</v>
      </c>
      <c r="D137" s="452"/>
      <c r="E137" s="246" t="s">
        <v>1311</v>
      </c>
      <c r="F137" s="247">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47">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247">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247">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7">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7">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7">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7">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7">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7">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7">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7">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7">
        <f t="shared" ca="1" si="9"/>
        <v>0</v>
      </c>
      <c r="S137" s="264">
        <f ca="1">+R136+R137</f>
        <v>0</v>
      </c>
      <c r="T137" s="247">
        <f ca="1">+S137</f>
        <v>0</v>
      </c>
      <c r="U137" s="246">
        <f t="shared" si="10"/>
        <v>2</v>
      </c>
      <c r="V137" s="347" t="str">
        <f>+VLOOKUP(A137,bd_lista!$A$3:$E$590,5,FALSE)</f>
        <v>Gobiernos Autonomos Municipales</v>
      </c>
      <c r="W137" s="250"/>
      <c r="X137" s="244">
        <f>+VLOOKUP(A137,[2]Sheet1!$A$13:$D$744,4,FALSE)</f>
        <v>0</v>
      </c>
      <c r="Y137" s="244" t="e">
        <f>+VLOOKUP(X137,bd_lista!$A$3:$C$590,3,FALSE)</f>
        <v>#N/A</v>
      </c>
      <c r="Z137" s="302"/>
      <c r="AA137" s="303"/>
    </row>
    <row r="138" spans="1:27" ht="15" customHeight="1">
      <c r="A138" s="254">
        <v>134</v>
      </c>
      <c r="B138" s="449">
        <f>+A138</f>
        <v>134</v>
      </c>
      <c r="C138" s="249" t="str">
        <f>+VLOOKUP(A138,bd_lista!$A$3:$C$590,3,FALSE)</f>
        <v>Consejo Nacional de Vivienda Policial</v>
      </c>
      <c r="D138" s="451" t="str">
        <f>+C138</f>
        <v>Consejo Nacional de Vivienda Policial</v>
      </c>
      <c r="E138" s="249" t="s">
        <v>1310</v>
      </c>
      <c r="F138" s="245">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5">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245">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5">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5">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5">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5">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5">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5">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5">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5">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5">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5">
        <f t="shared" ca="1" si="9"/>
        <v>0</v>
      </c>
      <c r="S138" s="245"/>
      <c r="T138" s="245">
        <f ca="1">+T139</f>
        <v>14628475.01</v>
      </c>
      <c r="U138" s="244">
        <f t="shared" si="10"/>
        <v>1</v>
      </c>
      <c r="V138" s="347" t="str">
        <f>+VLOOKUP(A138,bd_lista!$A$3:$E$590,5,FALSE)</f>
        <v>Instituciones Descentralizadas</v>
      </c>
      <c r="W138" s="262" t="str">
        <f>+V138</f>
        <v>Instituciones Descentralizadas</v>
      </c>
      <c r="X138" s="244">
        <f>+VLOOKUP(A138,[2]Sheet1!$A$13:$D$744,4,FALSE)</f>
        <v>81</v>
      </c>
      <c r="Y138" s="244" t="str">
        <f>+VLOOKUP(X138,bd_lista!$A$3:$C$590,3,FALSE)</f>
        <v>Ministerio de Obras Públicas, Servicios y Vivienda</v>
      </c>
      <c r="Z138" s="304">
        <f>+X138</f>
        <v>81</v>
      </c>
      <c r="AA138" s="333" t="str">
        <f>+Y138</f>
        <v>Ministerio de Obras Públicas, Servicios y Vivienda</v>
      </c>
    </row>
    <row r="139" spans="1:27" ht="15" customHeight="1">
      <c r="A139" s="32">
        <v>134</v>
      </c>
      <c r="B139" s="450"/>
      <c r="C139" s="347" t="str">
        <f>+VLOOKUP(A139,bd_lista!$A$3:$C$590,3,FALSE)</f>
        <v>Consejo Nacional de Vivienda Policial</v>
      </c>
      <c r="D139" s="452"/>
      <c r="E139" s="347" t="s">
        <v>1311</v>
      </c>
      <c r="F139" s="247">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0</v>
      </c>
      <c r="G139" s="247">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247">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7">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47">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3320</v>
      </c>
      <c r="K139" s="247">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14625155.01</v>
      </c>
      <c r="L139" s="247">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7">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7">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7">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7">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7">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7">
        <f t="shared" ca="1" si="9"/>
        <v>14628475.01</v>
      </c>
      <c r="S139" s="247">
        <f ca="1">+R138+R139</f>
        <v>14628475.01</v>
      </c>
      <c r="T139" s="247">
        <f ca="1">+S139</f>
        <v>14628475.01</v>
      </c>
      <c r="U139" s="246">
        <f t="shared" si="10"/>
        <v>2</v>
      </c>
      <c r="V139" s="347" t="str">
        <f>+VLOOKUP(A139,bd_lista!$A$3:$E$590,5,FALSE)</f>
        <v>Instituciones Descentralizadas</v>
      </c>
      <c r="W139" s="250"/>
      <c r="X139" s="244">
        <f>+VLOOKUP(A139,[2]Sheet1!$A$13:$D$744,4,FALSE)</f>
        <v>81</v>
      </c>
      <c r="Y139" s="244" t="str">
        <f>+VLOOKUP(X139,bd_lista!$A$3:$C$590,3,FALSE)</f>
        <v>Ministerio de Obras Públicas, Servicios y Vivienda</v>
      </c>
      <c r="Z139" s="302"/>
      <c r="AA139" s="335"/>
    </row>
    <row r="140" spans="1:27" ht="15" customHeight="1">
      <c r="A140" s="254">
        <v>153</v>
      </c>
      <c r="B140" s="449">
        <f>+A140</f>
        <v>153</v>
      </c>
      <c r="C140" s="249" t="str">
        <f>+VLOOKUP(A140,bd_lista!$A$3:$C$590,3,FALSE)</f>
        <v>Observatorio Plurinacional de la Calidad  Educativa</v>
      </c>
      <c r="D140" s="451" t="str">
        <f>+C140</f>
        <v>Observatorio Plurinacional de la Calidad  Educativa</v>
      </c>
      <c r="E140" s="249" t="s">
        <v>1310</v>
      </c>
      <c r="F140" s="245">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5">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5">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5">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5">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5">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5">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5">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5">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5">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5">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5">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5">
        <f t="shared" ca="1" si="9"/>
        <v>0</v>
      </c>
      <c r="S140" s="245"/>
      <c r="T140" s="245">
        <f ca="1">+T141</f>
        <v>172930.56</v>
      </c>
      <c r="U140" s="244">
        <f t="shared" si="10"/>
        <v>1</v>
      </c>
      <c r="V140" s="347" t="str">
        <f>+VLOOKUP(A140,bd_lista!$A$3:$E$590,5,FALSE)</f>
        <v>Instituciones Descentralizadas</v>
      </c>
      <c r="W140" s="262" t="str">
        <f>+V140</f>
        <v>Instituciones Descentralizadas</v>
      </c>
      <c r="X140" s="244">
        <f>+VLOOKUP(A140,[2]Sheet1!$A$13:$D$744,4,FALSE)</f>
        <v>16</v>
      </c>
      <c r="Y140" s="244" t="str">
        <f>+VLOOKUP(X140,bd_lista!$A$3:$C$590,3,FALSE)</f>
        <v>Ministerio de Educación</v>
      </c>
      <c r="Z140" s="304">
        <f>+X140</f>
        <v>16</v>
      </c>
      <c r="AA140" s="333" t="str">
        <f>+Y140</f>
        <v>Ministerio de Educación</v>
      </c>
    </row>
    <row r="141" spans="1:27" ht="15" customHeight="1">
      <c r="A141" s="32">
        <v>153</v>
      </c>
      <c r="B141" s="450"/>
      <c r="C141" s="347" t="str">
        <f>+VLOOKUP(A141,bd_lista!$A$3:$C$590,3,FALSE)</f>
        <v>Observatorio Plurinacional de la Calidad  Educativa</v>
      </c>
      <c r="D141" s="452"/>
      <c r="E141" s="347" t="s">
        <v>1311</v>
      </c>
      <c r="F141" s="247">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7">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2058.56</v>
      </c>
      <c r="H141" s="247">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7">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7">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170872</v>
      </c>
      <c r="K141" s="247">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7">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7">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7">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7">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7">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7">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7">
        <f t="shared" ca="1" si="9"/>
        <v>172930.56</v>
      </c>
      <c r="S141" s="247">
        <f ca="1">+R140+R141</f>
        <v>172930.56</v>
      </c>
      <c r="T141" s="247">
        <f ca="1">+S141</f>
        <v>172930.56</v>
      </c>
      <c r="U141" s="246">
        <f t="shared" si="10"/>
        <v>2</v>
      </c>
      <c r="V141" s="347" t="str">
        <f>+VLOOKUP(A141,bd_lista!$A$3:$E$590,5,FALSE)</f>
        <v>Instituciones Descentralizadas</v>
      </c>
      <c r="W141" s="250"/>
      <c r="X141" s="244">
        <f>+VLOOKUP(A141,[2]Sheet1!$A$13:$D$744,4,FALSE)</f>
        <v>16</v>
      </c>
      <c r="Y141" s="244" t="str">
        <f>+VLOOKUP(X141,bd_lista!$A$3:$C$590,3,FALSE)</f>
        <v>Ministerio de Educación</v>
      </c>
      <c r="Z141" s="302"/>
      <c r="AA141" s="335"/>
    </row>
    <row r="142" spans="1:27" ht="15" hidden="1" customHeight="1">
      <c r="A142" s="254">
        <v>281</v>
      </c>
      <c r="B142" s="449">
        <f>+A142</f>
        <v>281</v>
      </c>
      <c r="C142" s="249" t="str">
        <f>+VLOOKUP(A142,bd_lista!$A$3:$C$590,3,FALSE)</f>
        <v>Oficina Técnica Nacional de los Ríos Pilcomayo y Bermejo</v>
      </c>
      <c r="D142" s="451" t="str">
        <f>+C142</f>
        <v>Oficina Técnica Nacional de los Ríos Pilcomayo y Bermejo</v>
      </c>
      <c r="E142" s="249" t="s">
        <v>1310</v>
      </c>
      <c r="F142" s="245">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5">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5">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5">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5">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5">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5">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5">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5">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5">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5">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5">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5">
        <f t="shared" ca="1" si="9"/>
        <v>0</v>
      </c>
      <c r="S142" s="245"/>
      <c r="T142" s="245">
        <f ca="1">+T143</f>
        <v>0</v>
      </c>
      <c r="U142" s="244">
        <f t="shared" si="10"/>
        <v>1</v>
      </c>
      <c r="V142" s="347" t="str">
        <f>+VLOOKUP(A142,bd_lista!$A$3:$E$590,5,FALSE)</f>
        <v>Instituciones Descentralizadas</v>
      </c>
      <c r="W142" s="262" t="str">
        <f>+V142</f>
        <v>Instituciones Descentralizadas</v>
      </c>
      <c r="X142" s="244">
        <f>+VLOOKUP(A142,[2]Sheet1!$A$13:$D$744,4,FALSE)</f>
        <v>86</v>
      </c>
      <c r="Y142" s="244" t="str">
        <f>+VLOOKUP(X142,bd_lista!$A$3:$C$590,3,FALSE)</f>
        <v>Ministerio de Medio Ambiente y Agua</v>
      </c>
      <c r="Z142" s="304">
        <f>+X142</f>
        <v>86</v>
      </c>
      <c r="AA142" s="333" t="str">
        <f>+Y142</f>
        <v>Ministerio de Medio Ambiente y Agua</v>
      </c>
    </row>
    <row r="143" spans="1:27" ht="15" hidden="1" customHeight="1">
      <c r="A143" s="32">
        <v>281</v>
      </c>
      <c r="B143" s="450"/>
      <c r="C143" s="347" t="str">
        <f>+VLOOKUP(A143,bd_lista!$A$3:$C$590,3,FALSE)</f>
        <v>Oficina Técnica Nacional de los Ríos Pilcomayo y Bermejo</v>
      </c>
      <c r="D143" s="452"/>
      <c r="E143" s="347" t="s">
        <v>1311</v>
      </c>
      <c r="F143" s="247">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247">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47">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7">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7">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7">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47">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7">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47">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7">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7">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7">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7">
        <f t="shared" ca="1" si="9"/>
        <v>0</v>
      </c>
      <c r="S143" s="247">
        <f ca="1">+R142+R143</f>
        <v>0</v>
      </c>
      <c r="T143" s="247">
        <f ca="1">+S143</f>
        <v>0</v>
      </c>
      <c r="U143" s="246">
        <f t="shared" si="10"/>
        <v>2</v>
      </c>
      <c r="V143" s="347" t="str">
        <f>+VLOOKUP(A143,bd_lista!$A$3:$E$590,5,FALSE)</f>
        <v>Instituciones Descentralizadas</v>
      </c>
      <c r="W143" s="250"/>
      <c r="X143" s="244">
        <f>+VLOOKUP(A143,[2]Sheet1!$A$13:$D$744,4,FALSE)</f>
        <v>86</v>
      </c>
      <c r="Y143" s="244" t="str">
        <f>+VLOOKUP(X143,bd_lista!$A$3:$C$590,3,FALSE)</f>
        <v>Ministerio de Medio Ambiente y Agua</v>
      </c>
      <c r="Z143" s="302"/>
      <c r="AA143" s="335"/>
    </row>
    <row r="144" spans="1:27" ht="15" customHeight="1">
      <c r="A144" s="254">
        <v>154</v>
      </c>
      <c r="B144" s="449">
        <f>+A144</f>
        <v>154</v>
      </c>
      <c r="C144" s="249" t="str">
        <f>+VLOOKUP(A144,bd_lista!$A$3:$C$590,3,FALSE)</f>
        <v>Museo Nacional de Historia Natural</v>
      </c>
      <c r="D144" s="451" t="str">
        <f>+C144</f>
        <v>Museo Nacional de Historia Natural</v>
      </c>
      <c r="E144" s="249" t="s">
        <v>1310</v>
      </c>
      <c r="F144" s="245">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5">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5">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5">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5">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5">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5">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5">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5">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5">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5">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5">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5">
        <f t="shared" ca="1" si="9"/>
        <v>0</v>
      </c>
      <c r="S144" s="245"/>
      <c r="T144" s="245">
        <f ca="1">+T145</f>
        <v>899</v>
      </c>
      <c r="U144" s="244">
        <f t="shared" si="10"/>
        <v>1</v>
      </c>
      <c r="V144" s="347" t="str">
        <f>+VLOOKUP(A144,bd_lista!$A$3:$E$590,5,FALSE)</f>
        <v>Instituciones Descentralizadas</v>
      </c>
      <c r="W144" s="262" t="str">
        <f>+V144</f>
        <v>Instituciones Descentralizadas</v>
      </c>
      <c r="X144" s="244">
        <f>+VLOOKUP(A144,[2]Sheet1!$A$13:$D$744,4,FALSE)</f>
        <v>86</v>
      </c>
      <c r="Y144" s="244" t="str">
        <f>+VLOOKUP(X144,bd_lista!$A$3:$C$590,3,FALSE)</f>
        <v>Ministerio de Medio Ambiente y Agua</v>
      </c>
      <c r="Z144" s="304">
        <f>+X144</f>
        <v>86</v>
      </c>
      <c r="AA144" s="305" t="str">
        <f>+Y144</f>
        <v>Ministerio de Medio Ambiente y Agua</v>
      </c>
    </row>
    <row r="145" spans="1:27" ht="15" customHeight="1">
      <c r="A145" s="32">
        <v>154</v>
      </c>
      <c r="B145" s="450"/>
      <c r="C145" s="347" t="str">
        <f>+VLOOKUP(A145,bd_lista!$A$3:$C$590,3,FALSE)</f>
        <v>Museo Nacional de Historia Natural</v>
      </c>
      <c r="D145" s="452"/>
      <c r="E145" s="347" t="s">
        <v>1311</v>
      </c>
      <c r="F145" s="247">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7">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247">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47">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7">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899</v>
      </c>
      <c r="K145" s="247">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7">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7">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7">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7">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7">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7">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7">
        <f t="shared" ca="1" si="9"/>
        <v>899</v>
      </c>
      <c r="S145" s="247">
        <f ca="1">+R144+R145</f>
        <v>899</v>
      </c>
      <c r="T145" s="247">
        <f ca="1">+S145</f>
        <v>899</v>
      </c>
      <c r="U145" s="246">
        <f t="shared" si="10"/>
        <v>2</v>
      </c>
      <c r="V145" s="347" t="str">
        <f>+VLOOKUP(A145,bd_lista!$A$3:$E$590,5,FALSE)</f>
        <v>Instituciones Descentralizadas</v>
      </c>
      <c r="W145" s="250"/>
      <c r="X145" s="244">
        <f>+VLOOKUP(A145,[2]Sheet1!$A$13:$D$744,4,FALSE)</f>
        <v>86</v>
      </c>
      <c r="Y145" s="244" t="str">
        <f>+VLOOKUP(X145,bd_lista!$A$3:$C$590,3,FALSE)</f>
        <v>Ministerio de Medio Ambiente y Agua</v>
      </c>
      <c r="Z145" s="302"/>
      <c r="AA145" s="303"/>
    </row>
    <row r="146" spans="1:27" ht="15" customHeight="1">
      <c r="A146" s="254">
        <v>155</v>
      </c>
      <c r="B146" s="449">
        <f>+A146</f>
        <v>155</v>
      </c>
      <c r="C146" s="249" t="str">
        <f>+VLOOKUP(A146,bd_lista!$A$3:$C$590,3,FALSE)</f>
        <v>Dirección del Notariado Plurinacional</v>
      </c>
      <c r="D146" s="451" t="str">
        <f>+C146</f>
        <v>Dirección del Notariado Plurinacional</v>
      </c>
      <c r="E146" s="249" t="s">
        <v>1310</v>
      </c>
      <c r="F146" s="245">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5">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5">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5">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5">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5">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5">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5">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5">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5">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5">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5">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5">
        <f t="shared" ca="1" si="9"/>
        <v>0</v>
      </c>
      <c r="S146" s="245"/>
      <c r="T146" s="245">
        <f ca="1">+T147</f>
        <v>23626.78</v>
      </c>
      <c r="U146" s="244">
        <f t="shared" si="10"/>
        <v>1</v>
      </c>
      <c r="V146" s="347" t="str">
        <f>+VLOOKUP(A146,bd_lista!$A$3:$E$590,5,FALSE)</f>
        <v>Instituciones Descentralizadas</v>
      </c>
      <c r="W146" s="262" t="str">
        <f>+V146</f>
        <v>Instituciones Descentralizadas</v>
      </c>
      <c r="X146" s="244">
        <f>+VLOOKUP(A146,[2]Sheet1!$A$13:$D$744,4,FALSE)</f>
        <v>30</v>
      </c>
      <c r="Y146" s="244" t="str">
        <f>+VLOOKUP(X146,bd_lista!$A$3:$C$590,3,FALSE)</f>
        <v>Ministerio de Justicia y Transparencia Institucional</v>
      </c>
      <c r="Z146" s="304">
        <f>+X146</f>
        <v>30</v>
      </c>
      <c r="AA146" s="333" t="str">
        <f>+Y146</f>
        <v>Ministerio de Justicia y Transparencia Institucional</v>
      </c>
    </row>
    <row r="147" spans="1:27" ht="15" customHeight="1">
      <c r="A147" s="32">
        <v>155</v>
      </c>
      <c r="B147" s="450"/>
      <c r="C147" s="347" t="str">
        <f>+VLOOKUP(A147,bd_lista!$A$3:$C$590,3,FALSE)</f>
        <v>Dirección del Notariado Plurinacional</v>
      </c>
      <c r="D147" s="452"/>
      <c r="E147" s="347" t="s">
        <v>1311</v>
      </c>
      <c r="F147" s="247">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247">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0</v>
      </c>
      <c r="H147" s="247">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7">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47">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23626.78</v>
      </c>
      <c r="K147" s="247">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7">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7">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7">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7">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7">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7">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7">
        <f t="shared" ca="1" si="9"/>
        <v>23626.78</v>
      </c>
      <c r="S147" s="247">
        <f ca="1">+R146+R147</f>
        <v>23626.78</v>
      </c>
      <c r="T147" s="247">
        <f ca="1">+S147</f>
        <v>23626.78</v>
      </c>
      <c r="U147" s="246">
        <f t="shared" si="10"/>
        <v>2</v>
      </c>
      <c r="V147" s="347" t="str">
        <f>+VLOOKUP(A147,bd_lista!$A$3:$E$590,5,FALSE)</f>
        <v>Instituciones Descentralizadas</v>
      </c>
      <c r="W147" s="250"/>
      <c r="X147" s="244">
        <f>+VLOOKUP(A147,[2]Sheet1!$A$13:$D$744,4,FALSE)</f>
        <v>30</v>
      </c>
      <c r="Y147" s="244" t="str">
        <f>+VLOOKUP(X147,bd_lista!$A$3:$C$590,3,FALSE)</f>
        <v>Ministerio de Justicia y Transparencia Institucional</v>
      </c>
      <c r="Z147" s="302"/>
      <c r="AA147" s="335"/>
    </row>
    <row r="148" spans="1:27" ht="15" customHeight="1">
      <c r="A148" s="254">
        <v>156</v>
      </c>
      <c r="B148" s="449">
        <f>+A148</f>
        <v>156</v>
      </c>
      <c r="C148" s="249" t="str">
        <f>+VLOOKUP(A148,bd_lista!$A$3:$C$590,3,FALSE)</f>
        <v>Servicio Plurinacional de Asistencia a la Víctima</v>
      </c>
      <c r="D148" s="451" t="str">
        <f>+C148</f>
        <v>Servicio Plurinacional de Asistencia a la Víctima</v>
      </c>
      <c r="E148" s="249" t="s">
        <v>1310</v>
      </c>
      <c r="F148" s="245">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5">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45">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5">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5">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5">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5">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5">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5">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5">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5">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5">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5">
        <f t="shared" ca="1" si="9"/>
        <v>0</v>
      </c>
      <c r="S148" s="245"/>
      <c r="T148" s="245">
        <f ca="1">+T149</f>
        <v>15566.2</v>
      </c>
      <c r="U148" s="244">
        <f t="shared" si="10"/>
        <v>1</v>
      </c>
      <c r="V148" s="347" t="str">
        <f>+VLOOKUP(A148,bd_lista!$A$3:$E$590,5,FALSE)</f>
        <v>Instituciones Descentralizadas</v>
      </c>
      <c r="W148" s="262" t="str">
        <f>+V148</f>
        <v>Instituciones Descentralizadas</v>
      </c>
      <c r="X148" s="244">
        <f>+VLOOKUP(A148,[2]Sheet1!$A$13:$D$744,4,FALSE)</f>
        <v>30</v>
      </c>
      <c r="Y148" s="244" t="str">
        <f>+VLOOKUP(X148,bd_lista!$A$3:$C$590,3,FALSE)</f>
        <v>Ministerio de Justicia y Transparencia Institucional</v>
      </c>
      <c r="Z148" s="304">
        <f>+X148</f>
        <v>30</v>
      </c>
      <c r="AA148" s="333" t="str">
        <f>+Y148</f>
        <v>Ministerio de Justicia y Transparencia Institucional</v>
      </c>
    </row>
    <row r="149" spans="1:27" ht="15" customHeight="1">
      <c r="A149" s="32">
        <v>156</v>
      </c>
      <c r="B149" s="450"/>
      <c r="C149" s="347" t="str">
        <f>+VLOOKUP(A149,bd_lista!$A$3:$C$590,3,FALSE)</f>
        <v>Servicio Plurinacional de Asistencia a la Víctima</v>
      </c>
      <c r="D149" s="452"/>
      <c r="E149" s="347" t="s">
        <v>1311</v>
      </c>
      <c r="F149" s="247">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247">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0</v>
      </c>
      <c r="H149" s="247">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47">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15566.2</v>
      </c>
      <c r="J149" s="247">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7">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7">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7">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7">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7">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7">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7">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7">
        <f t="shared" ca="1" si="9"/>
        <v>15566.2</v>
      </c>
      <c r="S149" s="247">
        <f ca="1">+R148+R149</f>
        <v>15566.2</v>
      </c>
      <c r="T149" s="247">
        <f ca="1">+S149</f>
        <v>15566.2</v>
      </c>
      <c r="U149" s="246">
        <f t="shared" si="10"/>
        <v>2</v>
      </c>
      <c r="V149" s="347" t="str">
        <f>+VLOOKUP(A149,bd_lista!$A$3:$E$590,5,FALSE)</f>
        <v>Instituciones Descentralizadas</v>
      </c>
      <c r="W149" s="250"/>
      <c r="X149" s="244">
        <f>+VLOOKUP(A149,[2]Sheet1!$A$13:$D$744,4,FALSE)</f>
        <v>30</v>
      </c>
      <c r="Y149" s="244" t="str">
        <f>+VLOOKUP(X149,bd_lista!$A$3:$C$590,3,FALSE)</f>
        <v>Ministerio de Justicia y Transparencia Institucional</v>
      </c>
      <c r="Z149" s="302"/>
      <c r="AA149" s="335"/>
    </row>
    <row r="150" spans="1:27" ht="15" customHeight="1">
      <c r="A150" s="254">
        <v>163</v>
      </c>
      <c r="B150" s="449">
        <f>+A150</f>
        <v>163</v>
      </c>
      <c r="C150" s="249" t="str">
        <f>+VLOOKUP(A150,bd_lista!$A$3:$C$590,3,FALSE)</f>
        <v>Agencia Nacional de Hidrocarburos</v>
      </c>
      <c r="D150" s="451" t="str">
        <f>+C150</f>
        <v>Agencia Nacional de Hidrocarburos</v>
      </c>
      <c r="E150" s="249" t="s">
        <v>1310</v>
      </c>
      <c r="F150" s="245">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5">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5">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5">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5">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5">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5">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5">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5">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5">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5">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5">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5">
        <f t="shared" ca="1" si="9"/>
        <v>0</v>
      </c>
      <c r="S150" s="245"/>
      <c r="T150" s="245">
        <f ca="1">+T151</f>
        <v>7288838.5200000005</v>
      </c>
      <c r="U150" s="244">
        <f t="shared" si="10"/>
        <v>1</v>
      </c>
      <c r="V150" s="347" t="str">
        <f>+VLOOKUP(A150,bd_lista!$A$3:$E$590,5,FALSE)</f>
        <v>Instituciones Descentralizadas</v>
      </c>
      <c r="W150" s="262" t="str">
        <f>+V150</f>
        <v>Instituciones Descentralizadas</v>
      </c>
      <c r="X150" s="244">
        <f>+VLOOKUP(A150,[2]Sheet1!$A$13:$D$744,4,FALSE)</f>
        <v>78</v>
      </c>
      <c r="Y150" s="244" t="str">
        <f>+VLOOKUP(X150,bd_lista!$A$3:$C$590,3,FALSE)</f>
        <v>Ministerio de Hidrocarburos y Energías</v>
      </c>
      <c r="Z150" s="304">
        <f>+X150</f>
        <v>78</v>
      </c>
      <c r="AA150" s="333" t="str">
        <f>+Y150</f>
        <v>Ministerio de Hidrocarburos y Energías</v>
      </c>
    </row>
    <row r="151" spans="1:27" ht="15" customHeight="1">
      <c r="A151" s="32">
        <v>163</v>
      </c>
      <c r="B151" s="450"/>
      <c r="C151" s="347" t="str">
        <f>+VLOOKUP(A151,bd_lista!$A$3:$C$590,3,FALSE)</f>
        <v>Agencia Nacional de Hidrocarburos</v>
      </c>
      <c r="D151" s="452"/>
      <c r="E151" s="347" t="s">
        <v>1311</v>
      </c>
      <c r="F151" s="247">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247">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47">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247">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47">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59.150000000000006</v>
      </c>
      <c r="K151" s="247">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7288779.3700000001</v>
      </c>
      <c r="L151" s="247">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47">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47">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7">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7">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7">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7">
        <f t="shared" ca="1" si="9"/>
        <v>7288838.5200000005</v>
      </c>
      <c r="S151" s="247">
        <f ca="1">+R150+R151</f>
        <v>7288838.5200000005</v>
      </c>
      <c r="T151" s="247">
        <f ca="1">+S151</f>
        <v>7288838.5200000005</v>
      </c>
      <c r="U151" s="246">
        <f t="shared" si="10"/>
        <v>2</v>
      </c>
      <c r="V151" s="347" t="str">
        <f>+VLOOKUP(A151,bd_lista!$A$3:$E$590,5,FALSE)</f>
        <v>Instituciones Descentralizadas</v>
      </c>
      <c r="W151" s="250"/>
      <c r="X151" s="244">
        <f>+VLOOKUP(A151,[2]Sheet1!$A$13:$D$744,4,FALSE)</f>
        <v>78</v>
      </c>
      <c r="Y151" s="244" t="str">
        <f>+VLOOKUP(X151,bd_lista!$A$3:$C$590,3,FALSE)</f>
        <v>Ministerio de Hidrocarburos y Energías</v>
      </c>
      <c r="Z151" s="302"/>
      <c r="AA151" s="335"/>
    </row>
    <row r="152" spans="1:27" ht="15" hidden="1" customHeight="1">
      <c r="A152" s="254">
        <v>169</v>
      </c>
      <c r="B152" s="449">
        <f>+A152</f>
        <v>169</v>
      </c>
      <c r="C152" s="249" t="str">
        <f>+VLOOKUP(A152,bd_lista!$A$3:$C$590,3,FALSE)</f>
        <v>Autoridad General de Impugnación Tributaria</v>
      </c>
      <c r="D152" s="451" t="str">
        <f>+C152</f>
        <v>Autoridad General de Impugnación Tributaria</v>
      </c>
      <c r="E152" s="249" t="s">
        <v>1310</v>
      </c>
      <c r="F152" s="245">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5">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45">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45">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5">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5">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45">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5">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5">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5">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5">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5">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5">
        <f t="shared" ca="1" si="9"/>
        <v>0</v>
      </c>
      <c r="S152" s="245"/>
      <c r="T152" s="245">
        <f ca="1">+T153</f>
        <v>0</v>
      </c>
      <c r="U152" s="244">
        <f t="shared" si="10"/>
        <v>1</v>
      </c>
      <c r="V152" s="347" t="str">
        <f>+VLOOKUP(A152,bd_lista!$A$3:$E$590,5,FALSE)</f>
        <v>Instituciones Descentralizadas</v>
      </c>
      <c r="W152" s="262" t="str">
        <f>+V152</f>
        <v>Instituciones Descentralizadas</v>
      </c>
      <c r="X152" s="244">
        <f>+VLOOKUP(A152,[2]Sheet1!$A$13:$D$744,4,FALSE)</f>
        <v>35</v>
      </c>
      <c r="Y152" s="244" t="str">
        <f>+VLOOKUP(X152,bd_lista!$A$3:$C$590,3,FALSE)</f>
        <v>Ministerio de Economía y Finanzas Públicas</v>
      </c>
      <c r="Z152" s="304">
        <f>+X152</f>
        <v>35</v>
      </c>
      <c r="AA152" s="333" t="str">
        <f>+Y152</f>
        <v>Ministerio de Economía y Finanzas Públicas</v>
      </c>
    </row>
    <row r="153" spans="1:27" ht="15" hidden="1" customHeight="1">
      <c r="A153" s="32">
        <v>169</v>
      </c>
      <c r="B153" s="450"/>
      <c r="C153" s="347" t="str">
        <f>+VLOOKUP(A153,bd_lista!$A$3:$C$590,3,FALSE)</f>
        <v>Autoridad General de Impugnación Tributaria</v>
      </c>
      <c r="D153" s="452"/>
      <c r="E153" s="347" t="s">
        <v>1311</v>
      </c>
      <c r="F153" s="247">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7">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247">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247">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7">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7">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7">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7">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7">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7">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7">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7">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7">
        <f t="shared" ca="1" si="9"/>
        <v>0</v>
      </c>
      <c r="S153" s="247">
        <f ca="1">+R152+R153</f>
        <v>0</v>
      </c>
      <c r="T153" s="247">
        <f ca="1">+S153</f>
        <v>0</v>
      </c>
      <c r="U153" s="246">
        <f t="shared" si="10"/>
        <v>2</v>
      </c>
      <c r="V153" s="347" t="str">
        <f>+VLOOKUP(A153,bd_lista!$A$3:$E$590,5,FALSE)</f>
        <v>Instituciones Descentralizadas</v>
      </c>
      <c r="W153" s="250"/>
      <c r="X153" s="244">
        <f>+VLOOKUP(A153,[2]Sheet1!$A$13:$D$744,4,FALSE)</f>
        <v>35</v>
      </c>
      <c r="Y153" s="244" t="str">
        <f>+VLOOKUP(X153,bd_lista!$A$3:$C$590,3,FALSE)</f>
        <v>Ministerio de Economía y Finanzas Públicas</v>
      </c>
      <c r="Z153" s="302"/>
      <c r="AA153" s="335"/>
    </row>
    <row r="154" spans="1:27" ht="15" customHeight="1">
      <c r="A154" s="254">
        <v>190</v>
      </c>
      <c r="B154" s="449">
        <f>+A154</f>
        <v>190</v>
      </c>
      <c r="C154" s="249" t="str">
        <f>+VLOOKUP(A154,bd_lista!$A$3:$C$590,3,FALSE)</f>
        <v>Autoridad Jurisdiccional Administrativa Minera</v>
      </c>
      <c r="D154" s="451" t="str">
        <f>+C154</f>
        <v>Autoridad Jurisdiccional Administrativa Minera</v>
      </c>
      <c r="E154" s="249" t="s">
        <v>1310</v>
      </c>
      <c r="F154" s="245">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5">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5">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5">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5">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5">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5">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5">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5">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5">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5">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5">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5">
        <f t="shared" ca="1" si="9"/>
        <v>0</v>
      </c>
      <c r="S154" s="245"/>
      <c r="T154" s="245">
        <f ca="1">+T155</f>
        <v>235</v>
      </c>
      <c r="U154" s="244">
        <f t="shared" si="10"/>
        <v>1</v>
      </c>
      <c r="V154" s="347" t="str">
        <f>+VLOOKUP(A154,bd_lista!$A$3:$E$590,5,FALSE)</f>
        <v>Instituciones Descentralizadas</v>
      </c>
      <c r="W154" s="262" t="str">
        <f>+V154</f>
        <v>Instituciones Descentralizadas</v>
      </c>
      <c r="X154" s="244">
        <f>+VLOOKUP(A154,[2]Sheet1!$A$13:$D$744,4,FALSE)</f>
        <v>76</v>
      </c>
      <c r="Y154" s="244" t="str">
        <f>+VLOOKUP(X154,bd_lista!$A$3:$C$590,3,FALSE)</f>
        <v>Ministerio de Minería y Metalurgia</v>
      </c>
      <c r="Z154" s="304">
        <f>+X154</f>
        <v>76</v>
      </c>
      <c r="AA154" s="333" t="str">
        <f>+Y154</f>
        <v>Ministerio de Minería y Metalurgia</v>
      </c>
    </row>
    <row r="155" spans="1:27" ht="15" customHeight="1">
      <c r="A155" s="32">
        <v>190</v>
      </c>
      <c r="B155" s="450"/>
      <c r="C155" s="347" t="str">
        <f>+VLOOKUP(A155,bd_lista!$A$3:$C$590,3,FALSE)</f>
        <v>Autoridad Jurisdiccional Administrativa Minera</v>
      </c>
      <c r="D155" s="452"/>
      <c r="E155" s="347" t="s">
        <v>1311</v>
      </c>
      <c r="F155" s="247">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7">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7">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47">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155</v>
      </c>
      <c r="J155" s="247">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80</v>
      </c>
      <c r="K155" s="247">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7">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7">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7">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7">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7">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7">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7">
        <f t="shared" ca="1" si="9"/>
        <v>235</v>
      </c>
      <c r="S155" s="247">
        <f ca="1">+R154+R155</f>
        <v>235</v>
      </c>
      <c r="T155" s="247">
        <f ca="1">+S155</f>
        <v>235</v>
      </c>
      <c r="U155" s="246">
        <f t="shared" si="10"/>
        <v>2</v>
      </c>
      <c r="V155" s="347" t="str">
        <f>+VLOOKUP(A155,bd_lista!$A$3:$E$590,5,FALSE)</f>
        <v>Instituciones Descentralizadas</v>
      </c>
      <c r="W155" s="250"/>
      <c r="X155" s="244">
        <f>+VLOOKUP(A155,[2]Sheet1!$A$13:$D$744,4,FALSE)</f>
        <v>76</v>
      </c>
      <c r="Y155" s="244" t="str">
        <f>+VLOOKUP(X155,bd_lista!$A$3:$C$590,3,FALSE)</f>
        <v>Ministerio de Minería y Metalurgia</v>
      </c>
      <c r="Z155" s="302"/>
      <c r="AA155" s="335"/>
    </row>
    <row r="156" spans="1:27" ht="15" customHeight="1">
      <c r="A156" s="254">
        <v>192</v>
      </c>
      <c r="B156" s="449">
        <f>+A156</f>
        <v>192</v>
      </c>
      <c r="C156" s="249" t="str">
        <f>+VLOOKUP(A156,bd_lista!$A$3:$C$590,3,FALSE)</f>
        <v>Servicio al Mejoramiento de la Navegación Amazónica</v>
      </c>
      <c r="D156" s="451" t="str">
        <f>+C156</f>
        <v>Servicio al Mejoramiento de la Navegación Amazónica</v>
      </c>
      <c r="E156" s="249" t="s">
        <v>1310</v>
      </c>
      <c r="F156" s="245">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5">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5">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5">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5">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5">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5">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5">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5">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5">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5">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5">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5">
        <f t="shared" ca="1" si="9"/>
        <v>0</v>
      </c>
      <c r="S156" s="245"/>
      <c r="T156" s="245">
        <f ca="1">+T157</f>
        <v>3058</v>
      </c>
      <c r="U156" s="244">
        <f t="shared" si="10"/>
        <v>1</v>
      </c>
      <c r="V156" s="347" t="str">
        <f>+VLOOKUP(A156,bd_lista!$A$3:$E$590,5,FALSE)</f>
        <v>Instituciones Descentralizadas</v>
      </c>
      <c r="W156" s="262" t="str">
        <f>+V156</f>
        <v>Instituciones Descentralizadas</v>
      </c>
      <c r="X156" s="244">
        <f>+VLOOKUP(A156,[2]Sheet1!$A$13:$D$744,4,FALSE)</f>
        <v>81</v>
      </c>
      <c r="Y156" s="244" t="str">
        <f>+VLOOKUP(X156,bd_lista!$A$3:$C$590,3,FALSE)</f>
        <v>Ministerio de Obras Públicas, Servicios y Vivienda</v>
      </c>
      <c r="Z156" s="304">
        <f>+X156</f>
        <v>81</v>
      </c>
      <c r="AA156" s="333" t="str">
        <f>+Y156</f>
        <v>Ministerio de Obras Públicas, Servicios y Vivienda</v>
      </c>
    </row>
    <row r="157" spans="1:27" ht="15" customHeight="1">
      <c r="A157" s="32">
        <v>192</v>
      </c>
      <c r="B157" s="450"/>
      <c r="C157" s="347" t="str">
        <f>+VLOOKUP(A157,bd_lista!$A$3:$C$590,3,FALSE)</f>
        <v>Servicio al Mejoramiento de la Navegación Amazónica</v>
      </c>
      <c r="D157" s="452"/>
      <c r="E157" s="347" t="s">
        <v>1311</v>
      </c>
      <c r="F157" s="247">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47">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50</v>
      </c>
      <c r="H157" s="247">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47">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7">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7">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3008</v>
      </c>
      <c r="L157" s="247">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7">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7">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7">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7">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7">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7">
        <f t="shared" ca="1" si="9"/>
        <v>3058</v>
      </c>
      <c r="S157" s="247">
        <f ca="1">+R156+R157</f>
        <v>3058</v>
      </c>
      <c r="T157" s="247">
        <f ca="1">+S157</f>
        <v>3058</v>
      </c>
      <c r="U157" s="246">
        <f t="shared" si="10"/>
        <v>2</v>
      </c>
      <c r="V157" s="347" t="str">
        <f>+VLOOKUP(A157,bd_lista!$A$3:$E$590,5,FALSE)</f>
        <v>Instituciones Descentralizadas</v>
      </c>
      <c r="W157" s="250"/>
      <c r="X157" s="244">
        <f>+VLOOKUP(A157,[2]Sheet1!$A$13:$D$744,4,FALSE)</f>
        <v>81</v>
      </c>
      <c r="Y157" s="244" t="str">
        <f>+VLOOKUP(X157,bd_lista!$A$3:$C$590,3,FALSE)</f>
        <v>Ministerio de Obras Públicas, Servicios y Vivienda</v>
      </c>
      <c r="Z157" s="302"/>
      <c r="AA157" s="335"/>
    </row>
    <row r="158" spans="1:27" ht="15" hidden="1" customHeight="1">
      <c r="A158" s="254">
        <v>197</v>
      </c>
      <c r="B158" s="449">
        <f>+A158</f>
        <v>197</v>
      </c>
      <c r="C158" s="249" t="str">
        <f>+VLOOKUP(A158,bd_lista!$A$3:$C$590,3,FALSE)</f>
        <v>DIRECCIÓN ESTRATÉGICA DE REIVINDICACION MARÍTIMA, SILALA Y RECURSOS HÍDRICOS INTERNACIONALES</v>
      </c>
      <c r="D158" s="451" t="str">
        <f>+C158</f>
        <v>DIRECCIÓN ESTRATÉGICA DE REIVINDICACION MARÍTIMA, SILALA Y RECURSOS HÍDRICOS INTERNACIONALES</v>
      </c>
      <c r="E158" s="249" t="s">
        <v>1310</v>
      </c>
      <c r="F158" s="245">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5">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5">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5">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5">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5">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5">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5">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5">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5">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5">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5">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5">
        <f t="shared" ref="R158:R221" ca="1" si="11">+SUM(F158:Q158)</f>
        <v>0</v>
      </c>
      <c r="S158" s="245"/>
      <c r="T158" s="245">
        <f ca="1">+T159</f>
        <v>0</v>
      </c>
      <c r="U158" s="244">
        <f t="shared" ref="U158:U221" si="12">+IF(E158="Débitos",1,2)</f>
        <v>1</v>
      </c>
      <c r="V158" s="347" t="str">
        <f>+VLOOKUP(A158,bd_lista!$A$3:$E$590,5,FALSE)</f>
        <v>Instituciones Descentralizadas</v>
      </c>
      <c r="W158" s="262" t="str">
        <f>+V158</f>
        <v>Instituciones Descentralizadas</v>
      </c>
      <c r="X158" s="244">
        <f>+VLOOKUP(A158,[2]Sheet1!$A$13:$D$744,4,FALSE)</f>
        <v>10</v>
      </c>
      <c r="Y158" s="244" t="str">
        <f>+VLOOKUP(X158,bd_lista!$A$3:$C$590,3,FALSE)</f>
        <v>Ministerio de Relaciones Exteriores</v>
      </c>
      <c r="Z158" s="304">
        <f>+X158</f>
        <v>10</v>
      </c>
      <c r="AA158" s="333" t="str">
        <f>+Y158</f>
        <v>Ministerio de Relaciones Exteriores</v>
      </c>
    </row>
    <row r="159" spans="1:27" ht="15" hidden="1" customHeight="1">
      <c r="A159" s="32">
        <v>197</v>
      </c>
      <c r="B159" s="450"/>
      <c r="C159" s="347" t="str">
        <f>+VLOOKUP(A159,bd_lista!$A$3:$C$590,3,FALSE)</f>
        <v>DIRECCIÓN ESTRATÉGICA DE REIVINDICACION MARÍTIMA, SILALA Y RECURSOS HÍDRICOS INTERNACIONALES</v>
      </c>
      <c r="D159" s="452"/>
      <c r="E159" s="347" t="s">
        <v>1311</v>
      </c>
      <c r="F159" s="247">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7">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247">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47">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7">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7">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7">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7">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7">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7">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7">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7">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7">
        <f t="shared" ca="1" si="11"/>
        <v>0</v>
      </c>
      <c r="S159" s="247">
        <f ca="1">+R158+R159</f>
        <v>0</v>
      </c>
      <c r="T159" s="247">
        <f ca="1">+S159</f>
        <v>0</v>
      </c>
      <c r="U159" s="246">
        <f t="shared" si="12"/>
        <v>2</v>
      </c>
      <c r="V159" s="347" t="str">
        <f>+VLOOKUP(A159,bd_lista!$A$3:$E$590,5,FALSE)</f>
        <v>Instituciones Descentralizadas</v>
      </c>
      <c r="W159" s="250"/>
      <c r="X159" s="244">
        <f>+VLOOKUP(A159,[2]Sheet1!$A$13:$D$744,4,FALSE)</f>
        <v>10</v>
      </c>
      <c r="Y159" s="244" t="str">
        <f>+VLOOKUP(X159,bd_lista!$A$3:$C$590,3,FALSE)</f>
        <v>Ministerio de Relaciones Exteriores</v>
      </c>
      <c r="Z159" s="302"/>
      <c r="AA159" s="335"/>
    </row>
    <row r="160" spans="1:27" customFormat="1" ht="15" customHeight="1">
      <c r="A160" s="254">
        <v>201</v>
      </c>
      <c r="B160" s="449">
        <f>+A160</f>
        <v>201</v>
      </c>
      <c r="C160" s="249" t="str">
        <f>+VLOOKUP(A160,bd_lista!$A$3:$C$590,3,FALSE)</f>
        <v>Agencia para el Des. de las Macroreg. y Zonas Fronterizas</v>
      </c>
      <c r="D160" s="451" t="str">
        <f>+C160</f>
        <v>Agencia para el Des. de las Macroreg. y Zonas Fronterizas</v>
      </c>
      <c r="E160" s="249" t="s">
        <v>1310</v>
      </c>
      <c r="F160" s="245">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5">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5">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5">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5">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55610.23</v>
      </c>
      <c r="K160" s="245">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5">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5">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5">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5">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5">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5">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5">
        <f t="shared" ca="1" si="11"/>
        <v>55610.23</v>
      </c>
      <c r="S160" s="245"/>
      <c r="T160" s="245">
        <f ca="1">+T161</f>
        <v>56849.23</v>
      </c>
      <c r="U160" s="244">
        <f t="shared" si="12"/>
        <v>1</v>
      </c>
      <c r="V160" s="347" t="str">
        <f>+VLOOKUP(A160,bd_lista!$A$3:$E$590,5,FALSE)</f>
        <v>Instituciones Descentralizadas</v>
      </c>
      <c r="W160" s="262" t="str">
        <f>+V160</f>
        <v>Instituciones Descentralizadas</v>
      </c>
      <c r="X160" s="244">
        <f>+VLOOKUP(A160,[2]Sheet1!$A$13:$D$744,4,FALSE)</f>
        <v>66</v>
      </c>
      <c r="Y160" s="244" t="str">
        <f>+VLOOKUP(X160,bd_lista!$A$3:$C$590,3,FALSE)</f>
        <v>Ministerio de Planificación del Desarrollo</v>
      </c>
      <c r="Z160" s="304">
        <f>+X160</f>
        <v>66</v>
      </c>
      <c r="AA160" s="333" t="str">
        <f>+Y160</f>
        <v>Ministerio de Planificación del Desarrollo</v>
      </c>
    </row>
    <row r="161" spans="1:27" customFormat="1" ht="15" customHeight="1">
      <c r="A161" s="32">
        <v>201</v>
      </c>
      <c r="B161" s="450"/>
      <c r="C161" s="347" t="str">
        <f>+VLOOKUP(A161,bd_lista!$A$3:$C$590,3,FALSE)</f>
        <v>Agencia para el Des. de las Macroreg. y Zonas Fronterizas</v>
      </c>
      <c r="D161" s="452"/>
      <c r="E161" s="347" t="s">
        <v>1311</v>
      </c>
      <c r="F161" s="247">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7">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247">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47">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108</v>
      </c>
      <c r="J161" s="247">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1131</v>
      </c>
      <c r="K161" s="247">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7">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7">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7">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7">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7">
        <f t="shared" ca="1" si="11"/>
        <v>1239</v>
      </c>
      <c r="S161" s="247">
        <f ca="1">+R160+R161</f>
        <v>56849.23</v>
      </c>
      <c r="T161" s="247">
        <f ca="1">+S161</f>
        <v>56849.23</v>
      </c>
      <c r="U161" s="246">
        <f t="shared" si="12"/>
        <v>2</v>
      </c>
      <c r="V161" s="347" t="str">
        <f>+VLOOKUP(A161,bd_lista!$A$3:$E$590,5,FALSE)</f>
        <v>Instituciones Descentralizadas</v>
      </c>
      <c r="W161" s="250"/>
      <c r="X161" s="244">
        <f>+VLOOKUP(A161,[2]Sheet1!$A$13:$D$744,4,FALSE)</f>
        <v>66</v>
      </c>
      <c r="Y161" s="244" t="str">
        <f>+VLOOKUP(X161,bd_lista!$A$3:$C$590,3,FALSE)</f>
        <v>Ministerio de Planificación del Desarrollo</v>
      </c>
      <c r="Z161" s="302"/>
      <c r="AA161" s="335"/>
    </row>
    <row r="162" spans="1:27" ht="15" customHeight="1">
      <c r="A162" s="32">
        <v>203</v>
      </c>
      <c r="B162" s="449">
        <f>+A162</f>
        <v>203</v>
      </c>
      <c r="C162" s="249" t="str">
        <f>+VLOOKUP(A162,bd_lista!$A$3:$C$590,3,FALSE)</f>
        <v>Autoridad de Supervisión del Sistema Financiero</v>
      </c>
      <c r="D162" s="451" t="str">
        <f>+C162</f>
        <v>Autoridad de Supervisión del Sistema Financiero</v>
      </c>
      <c r="E162" s="249" t="s">
        <v>1310</v>
      </c>
      <c r="F162" s="245">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5">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5">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5">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1503.3</v>
      </c>
      <c r="J162" s="245">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5">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5">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5">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5">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5">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5">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5">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5">
        <f t="shared" ca="1" si="11"/>
        <v>1503.3</v>
      </c>
      <c r="S162" s="245"/>
      <c r="T162" s="245">
        <f ca="1">+T163</f>
        <v>239471.87000000002</v>
      </c>
      <c r="U162" s="244">
        <f t="shared" si="12"/>
        <v>1</v>
      </c>
      <c r="V162" s="347" t="str">
        <f>+VLOOKUP(A162,bd_lista!$A$3:$E$590,5,FALSE)</f>
        <v>Instituciones Descentralizadas</v>
      </c>
      <c r="W162" s="262" t="str">
        <f>+V162</f>
        <v>Instituciones Descentralizadas</v>
      </c>
      <c r="X162" s="244">
        <f>+VLOOKUP(A162,[2]Sheet1!$A$13:$D$744,4,FALSE)</f>
        <v>35</v>
      </c>
      <c r="Y162" s="244" t="str">
        <f>+VLOOKUP(X162,bd_lista!$A$3:$C$590,3,FALSE)</f>
        <v>Ministerio de Economía y Finanzas Públicas</v>
      </c>
      <c r="Z162" s="304">
        <f>+X162</f>
        <v>35</v>
      </c>
      <c r="AA162" s="333" t="str">
        <f>+Y162</f>
        <v>Ministerio de Economía y Finanzas Públicas</v>
      </c>
    </row>
    <row r="163" spans="1:27" ht="15" customHeight="1">
      <c r="A163" s="32">
        <v>203</v>
      </c>
      <c r="B163" s="450"/>
      <c r="C163" s="347" t="str">
        <f>+VLOOKUP(A163,bd_lista!$A$3:$C$590,3,FALSE)</f>
        <v>Autoridad de Supervisión del Sistema Financiero</v>
      </c>
      <c r="D163" s="452"/>
      <c r="E163" s="347" t="s">
        <v>1311</v>
      </c>
      <c r="F163" s="247">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7">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7">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0.03</v>
      </c>
      <c r="I163" s="247">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3806.46</v>
      </c>
      <c r="J163" s="247">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18749.68</v>
      </c>
      <c r="K163" s="247">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215412.40000000002</v>
      </c>
      <c r="L163" s="247">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7">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7">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7">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7">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7">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7">
        <f t="shared" ca="1" si="11"/>
        <v>237968.57000000004</v>
      </c>
      <c r="S163" s="247">
        <f ca="1">+R162+R163</f>
        <v>239471.87000000002</v>
      </c>
      <c r="T163" s="247">
        <f ca="1">+S163</f>
        <v>239471.87000000002</v>
      </c>
      <c r="U163" s="246">
        <f t="shared" si="12"/>
        <v>2</v>
      </c>
      <c r="V163" s="347" t="str">
        <f>+VLOOKUP(A163,bd_lista!$A$3:$E$590,5,FALSE)</f>
        <v>Instituciones Descentralizadas</v>
      </c>
      <c r="W163" s="250"/>
      <c r="X163" s="244">
        <f>+VLOOKUP(A163,[2]Sheet1!$A$13:$D$744,4,FALSE)</f>
        <v>35</v>
      </c>
      <c r="Y163" s="244" t="str">
        <f>+VLOOKUP(X163,bd_lista!$A$3:$C$590,3,FALSE)</f>
        <v>Ministerio de Economía y Finanzas Públicas</v>
      </c>
      <c r="Z163" s="302"/>
      <c r="AA163" s="335"/>
    </row>
    <row r="164" spans="1:27" ht="15" customHeight="1">
      <c r="A164" s="254">
        <v>206</v>
      </c>
      <c r="B164" s="449">
        <f>+A164</f>
        <v>206</v>
      </c>
      <c r="C164" s="249" t="str">
        <f>+VLOOKUP(A164,bd_lista!$A$3:$C$590,3,FALSE)</f>
        <v>Instituto Nacional de Estadística</v>
      </c>
      <c r="D164" s="451" t="str">
        <f>+C164</f>
        <v>Instituto Nacional de Estadística</v>
      </c>
      <c r="E164" s="249" t="s">
        <v>1310</v>
      </c>
      <c r="F164" s="245">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5">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5">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5">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5">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5">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5">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5">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5">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5">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5">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5">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5">
        <f t="shared" ca="1" si="11"/>
        <v>0</v>
      </c>
      <c r="S164" s="245"/>
      <c r="T164" s="245">
        <f ca="1">+T165</f>
        <v>536.11</v>
      </c>
      <c r="U164" s="244">
        <f t="shared" si="12"/>
        <v>1</v>
      </c>
      <c r="V164" s="347" t="str">
        <f>+VLOOKUP(A164,bd_lista!$A$3:$E$590,5,FALSE)</f>
        <v>Instituciones Descentralizadas</v>
      </c>
      <c r="W164" s="262" t="str">
        <f>+V164</f>
        <v>Instituciones Descentralizadas</v>
      </c>
      <c r="X164" s="244">
        <f>+VLOOKUP(A164,[2]Sheet1!$A$13:$D$744,4,FALSE)</f>
        <v>66</v>
      </c>
      <c r="Y164" s="244" t="str">
        <f>+VLOOKUP(X164,bd_lista!$A$3:$C$590,3,FALSE)</f>
        <v>Ministerio de Planificación del Desarrollo</v>
      </c>
      <c r="Z164" s="304">
        <f>+X164</f>
        <v>66</v>
      </c>
      <c r="AA164" s="333" t="str">
        <f>+Y164</f>
        <v>Ministerio de Planificación del Desarrollo</v>
      </c>
    </row>
    <row r="165" spans="1:27" ht="15" customHeight="1">
      <c r="A165" s="32">
        <v>206</v>
      </c>
      <c r="B165" s="450"/>
      <c r="C165" s="347" t="str">
        <f>+VLOOKUP(A165,bd_lista!$A$3:$C$590,3,FALSE)</f>
        <v>Instituto Nacional de Estadística</v>
      </c>
      <c r="D165" s="452"/>
      <c r="E165" s="347" t="s">
        <v>1311</v>
      </c>
      <c r="F165" s="247">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47">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247">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47">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48</v>
      </c>
      <c r="J165" s="247">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488.11</v>
      </c>
      <c r="K165" s="247">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7">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47">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7">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7">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7">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7">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7">
        <f t="shared" ca="1" si="11"/>
        <v>536.11</v>
      </c>
      <c r="S165" s="247">
        <f ca="1">+R164+R165</f>
        <v>536.11</v>
      </c>
      <c r="T165" s="247">
        <f ca="1">+S165</f>
        <v>536.11</v>
      </c>
      <c r="U165" s="246">
        <f t="shared" si="12"/>
        <v>2</v>
      </c>
      <c r="V165" s="347" t="str">
        <f>+VLOOKUP(A165,bd_lista!$A$3:$E$590,5,FALSE)</f>
        <v>Instituciones Descentralizadas</v>
      </c>
      <c r="W165" s="250"/>
      <c r="X165" s="244">
        <f>+VLOOKUP(A165,[2]Sheet1!$A$13:$D$744,4,FALSE)</f>
        <v>66</v>
      </c>
      <c r="Y165" s="244" t="str">
        <f>+VLOOKUP(X165,bd_lista!$A$3:$C$590,3,FALSE)</f>
        <v>Ministerio de Planificación del Desarrollo</v>
      </c>
      <c r="Z165" s="302"/>
      <c r="AA165" s="335"/>
    </row>
    <row r="166" spans="1:27" ht="15" customHeight="1">
      <c r="A166" s="254">
        <v>212</v>
      </c>
      <c r="B166" s="449">
        <f>+A166</f>
        <v>212</v>
      </c>
      <c r="C166" s="249" t="str">
        <f>+VLOOKUP(A166,bd_lista!$A$3:$C$590,3,FALSE)</f>
        <v>Instituto Nacional de Reforma Agraria</v>
      </c>
      <c r="D166" s="451" t="str">
        <f>+C166</f>
        <v>Instituto Nacional de Reforma Agraria</v>
      </c>
      <c r="E166" s="249" t="s">
        <v>1310</v>
      </c>
      <c r="F166" s="245">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5">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5">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5">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13329007.440000001</v>
      </c>
      <c r="J166" s="245">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5">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5">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5">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5">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5">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5">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5">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5">
        <f t="shared" ca="1" si="11"/>
        <v>13329007.440000001</v>
      </c>
      <c r="S166" s="245"/>
      <c r="T166" s="245">
        <f ca="1">+T167</f>
        <v>26665003.880000003</v>
      </c>
      <c r="U166" s="244">
        <f t="shared" si="12"/>
        <v>1</v>
      </c>
      <c r="V166" s="347" t="str">
        <f>+VLOOKUP(A166,bd_lista!$A$3:$E$590,5,FALSE)</f>
        <v>Instituciones Descentralizadas</v>
      </c>
      <c r="W166" s="262" t="str">
        <f>+V166</f>
        <v>Instituciones Descentralizadas</v>
      </c>
      <c r="X166" s="244">
        <f>+VLOOKUP(A166,[2]Sheet1!$A$13:$D$744,4,FALSE)</f>
        <v>47</v>
      </c>
      <c r="Y166" s="244" t="str">
        <f>+VLOOKUP(X166,bd_lista!$A$3:$C$590,3,FALSE)</f>
        <v>Ministerio de Desarrollo Rural y Tierras</v>
      </c>
      <c r="Z166" s="304">
        <f>+X166</f>
        <v>47</v>
      </c>
      <c r="AA166" s="305" t="str">
        <f>+Y166</f>
        <v>Ministerio de Desarrollo Rural y Tierras</v>
      </c>
    </row>
    <row r="167" spans="1:27" ht="15" customHeight="1">
      <c r="A167" s="32">
        <v>212</v>
      </c>
      <c r="B167" s="450"/>
      <c r="C167" s="347" t="str">
        <f>+VLOOKUP(A167,bd_lista!$A$3:$C$590,3,FALSE)</f>
        <v>Instituto Nacional de Reforma Agraria</v>
      </c>
      <c r="D167" s="452"/>
      <c r="E167" s="347" t="s">
        <v>1311</v>
      </c>
      <c r="F167" s="247">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7">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6073</v>
      </c>
      <c r="H167" s="247">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47">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13329433.439999999</v>
      </c>
      <c r="J167" s="247">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490</v>
      </c>
      <c r="K167" s="247">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47">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47">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7">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7">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7">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7">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7">
        <f t="shared" ca="1" si="11"/>
        <v>13335996.439999999</v>
      </c>
      <c r="S167" s="247">
        <f ca="1">+R166+R167</f>
        <v>26665003.880000003</v>
      </c>
      <c r="T167" s="247">
        <f ca="1">+S167</f>
        <v>26665003.880000003</v>
      </c>
      <c r="U167" s="246">
        <f t="shared" si="12"/>
        <v>2</v>
      </c>
      <c r="V167" s="347" t="str">
        <f>+VLOOKUP(A167,bd_lista!$A$3:$E$590,5,FALSE)</f>
        <v>Instituciones Descentralizadas</v>
      </c>
      <c r="W167" s="250"/>
      <c r="X167" s="244">
        <f>+VLOOKUP(A167,[2]Sheet1!$A$13:$D$744,4,FALSE)</f>
        <v>47</v>
      </c>
      <c r="Y167" s="244" t="str">
        <f>+VLOOKUP(X167,bd_lista!$A$3:$C$590,3,FALSE)</f>
        <v>Ministerio de Desarrollo Rural y Tierras</v>
      </c>
      <c r="Z167" s="302"/>
      <c r="AA167" s="303"/>
    </row>
    <row r="168" spans="1:27" ht="15" customHeight="1">
      <c r="A168" s="254">
        <v>213</v>
      </c>
      <c r="B168" s="449">
        <f>+A168</f>
        <v>213</v>
      </c>
      <c r="C168" s="249" t="str">
        <f>+VLOOKUP(A168,bd_lista!$A$3:$C$590,3,FALSE)</f>
        <v>Servicio Nacional de Meteorología e Hidrología</v>
      </c>
      <c r="D168" s="451" t="str">
        <f>+C168</f>
        <v>Servicio Nacional de Meteorología e Hidrología</v>
      </c>
      <c r="E168" s="249" t="s">
        <v>1310</v>
      </c>
      <c r="F168" s="245">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5">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5">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5">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5">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5">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5">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5">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45">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5">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5">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5">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5">
        <f t="shared" ca="1" si="11"/>
        <v>0</v>
      </c>
      <c r="S168" s="245"/>
      <c r="T168" s="245">
        <f ca="1">+T169</f>
        <v>6890.2</v>
      </c>
      <c r="U168" s="244">
        <f t="shared" si="12"/>
        <v>1</v>
      </c>
      <c r="V168" s="347" t="str">
        <f>+VLOOKUP(A168,bd_lista!$A$3:$E$590,5,FALSE)</f>
        <v>Instituciones Descentralizadas</v>
      </c>
      <c r="W168" s="262" t="str">
        <f>+V168</f>
        <v>Instituciones Descentralizadas</v>
      </c>
      <c r="X168" s="244">
        <f>+VLOOKUP(A168,[2]Sheet1!$A$13:$D$744,4,FALSE)</f>
        <v>86</v>
      </c>
      <c r="Y168" s="244" t="str">
        <f>+VLOOKUP(X168,bd_lista!$A$3:$C$590,3,FALSE)</f>
        <v>Ministerio de Medio Ambiente y Agua</v>
      </c>
      <c r="Z168" s="304">
        <f>+X168</f>
        <v>86</v>
      </c>
      <c r="AA168" s="333" t="str">
        <f>+Y168</f>
        <v>Ministerio de Medio Ambiente y Agua</v>
      </c>
    </row>
    <row r="169" spans="1:27" ht="15" customHeight="1">
      <c r="A169" s="32">
        <v>213</v>
      </c>
      <c r="B169" s="450"/>
      <c r="C169" s="347" t="str">
        <f>+VLOOKUP(A169,bd_lista!$A$3:$C$590,3,FALSE)</f>
        <v>Servicio Nacional de Meteorología e Hidrología</v>
      </c>
      <c r="D169" s="452"/>
      <c r="E169" s="347" t="s">
        <v>1311</v>
      </c>
      <c r="F169" s="247">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247">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7">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7">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366.4</v>
      </c>
      <c r="J169" s="247">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6523.8</v>
      </c>
      <c r="K169" s="247">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7">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247">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7">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7">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7">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7">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7">
        <f t="shared" ca="1" si="11"/>
        <v>6890.2</v>
      </c>
      <c r="S169" s="247">
        <f ca="1">+R168+R169</f>
        <v>6890.2</v>
      </c>
      <c r="T169" s="247">
        <f ca="1">+S169</f>
        <v>6890.2</v>
      </c>
      <c r="U169" s="246">
        <f t="shared" si="12"/>
        <v>2</v>
      </c>
      <c r="V169" s="347" t="str">
        <f>+VLOOKUP(A169,bd_lista!$A$3:$E$590,5,FALSE)</f>
        <v>Instituciones Descentralizadas</v>
      </c>
      <c r="W169" s="250"/>
      <c r="X169" s="244">
        <f>+VLOOKUP(A169,[2]Sheet1!$A$13:$D$744,4,FALSE)</f>
        <v>86</v>
      </c>
      <c r="Y169" s="244" t="str">
        <f>+VLOOKUP(X169,bd_lista!$A$3:$C$590,3,FALSE)</f>
        <v>Ministerio de Medio Ambiente y Agua</v>
      </c>
      <c r="Z169" s="302"/>
      <c r="AA169" s="335"/>
    </row>
    <row r="170" spans="1:27" ht="15" customHeight="1">
      <c r="A170" s="254">
        <v>222</v>
      </c>
      <c r="B170" s="449">
        <f>+A170</f>
        <v>222</v>
      </c>
      <c r="C170" s="249" t="str">
        <f>+VLOOKUP(A170,bd_lista!$A$3:$C$590,3,FALSE)</f>
        <v>Instituto Nacional de Innovación Agropecuaria y Forestal</v>
      </c>
      <c r="D170" s="451" t="str">
        <f>+C170</f>
        <v>Instituto Nacional de Innovación Agropecuaria y Forestal</v>
      </c>
      <c r="E170" s="249" t="s">
        <v>1310</v>
      </c>
      <c r="F170" s="245">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5">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5">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5">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45">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5">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45">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5">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5">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5">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5">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5">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5">
        <f t="shared" ca="1" si="11"/>
        <v>0</v>
      </c>
      <c r="S170" s="245"/>
      <c r="T170" s="245">
        <f ca="1">+T171</f>
        <v>1751023.6199999994</v>
      </c>
      <c r="U170" s="244">
        <f t="shared" si="12"/>
        <v>1</v>
      </c>
      <c r="V170" s="347" t="str">
        <f>+VLOOKUP(A170,bd_lista!$A$3:$E$590,5,FALSE)</f>
        <v>Instituciones Descentralizadas</v>
      </c>
      <c r="W170" s="262" t="str">
        <f>+V170</f>
        <v>Instituciones Descentralizadas</v>
      </c>
      <c r="X170" s="244">
        <f>+VLOOKUP(A170,[2]Sheet1!$A$13:$D$744,4,FALSE)</f>
        <v>47</v>
      </c>
      <c r="Y170" s="244" t="str">
        <f>+VLOOKUP(X170,bd_lista!$A$3:$C$590,3,FALSE)</f>
        <v>Ministerio de Desarrollo Rural y Tierras</v>
      </c>
      <c r="Z170" s="304">
        <f>+X170</f>
        <v>47</v>
      </c>
      <c r="AA170" s="333" t="str">
        <f>+Y170</f>
        <v>Ministerio de Desarrollo Rural y Tierras</v>
      </c>
    </row>
    <row r="171" spans="1:27" ht="15" customHeight="1">
      <c r="A171" s="32">
        <v>222</v>
      </c>
      <c r="B171" s="450"/>
      <c r="C171" s="347" t="str">
        <f>+VLOOKUP(A171,bd_lista!$A$3:$C$590,3,FALSE)</f>
        <v>Instituto Nacional de Innovación Agropecuaria y Forestal</v>
      </c>
      <c r="D171" s="452"/>
      <c r="E171" s="347" t="s">
        <v>1311</v>
      </c>
      <c r="F171" s="247">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7">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47">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47">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47">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455.7</v>
      </c>
      <c r="K171" s="247">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1750567.9199999995</v>
      </c>
      <c r="L171" s="247">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7">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7">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7">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7">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7">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7">
        <f t="shared" ca="1" si="11"/>
        <v>1751023.6199999994</v>
      </c>
      <c r="S171" s="247">
        <f ca="1">+R170+R171</f>
        <v>1751023.6199999994</v>
      </c>
      <c r="T171" s="247">
        <f ca="1">+S171</f>
        <v>1751023.6199999994</v>
      </c>
      <c r="U171" s="246">
        <f t="shared" si="12"/>
        <v>2</v>
      </c>
      <c r="V171" s="347" t="str">
        <f>+VLOOKUP(A171,bd_lista!$A$3:$E$590,5,FALSE)</f>
        <v>Instituciones Descentralizadas</v>
      </c>
      <c r="W171" s="250"/>
      <c r="X171" s="244">
        <f>+VLOOKUP(A171,[2]Sheet1!$A$13:$D$744,4,FALSE)</f>
        <v>47</v>
      </c>
      <c r="Y171" s="244" t="str">
        <f>+VLOOKUP(X171,bd_lista!$A$3:$C$590,3,FALSE)</f>
        <v>Ministerio de Desarrollo Rural y Tierras</v>
      </c>
      <c r="Z171" s="302"/>
      <c r="AA171" s="335"/>
    </row>
    <row r="172" spans="1:27" customFormat="1" ht="15" hidden="1" customHeight="1">
      <c r="A172" s="254">
        <v>268</v>
      </c>
      <c r="B172" s="449">
        <f>+A172</f>
        <v>268</v>
      </c>
      <c r="C172" s="249" t="str">
        <f>+VLOOKUP(A172,bd_lista!$A$3:$C$590,3,FALSE)</f>
        <v>Direc. Dptal. de Educación Oruro</v>
      </c>
      <c r="D172" s="451" t="str">
        <f>+C172</f>
        <v>Direc. Dptal. de Educación Oruro</v>
      </c>
      <c r="E172" s="249" t="s">
        <v>1310</v>
      </c>
      <c r="F172" s="245">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5">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45">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5">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5">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5">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5">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5">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5">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5">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5">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5">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5">
        <f t="shared" ca="1" si="11"/>
        <v>0</v>
      </c>
      <c r="S172" s="245"/>
      <c r="T172" s="245">
        <f ca="1">+T173</f>
        <v>0</v>
      </c>
      <c r="U172" s="244">
        <f t="shared" si="12"/>
        <v>1</v>
      </c>
      <c r="V172" s="347" t="str">
        <f>+VLOOKUP(A172,bd_lista!$A$3:$E$590,5,FALSE)</f>
        <v>Instituciones Descentralizadas</v>
      </c>
      <c r="W172" s="262" t="str">
        <f>+V172</f>
        <v>Instituciones Descentralizadas</v>
      </c>
      <c r="X172" s="244">
        <f>+VLOOKUP(A172,[2]Sheet1!$A$13:$D$744,4,FALSE)</f>
        <v>16</v>
      </c>
      <c r="Y172" s="244" t="str">
        <f>+VLOOKUP(X172,bd_lista!$A$3:$C$590,3,FALSE)</f>
        <v>Ministerio de Educación</v>
      </c>
      <c r="Z172" s="304">
        <f>+X172</f>
        <v>16</v>
      </c>
      <c r="AA172" s="333" t="str">
        <f>+Y172</f>
        <v>Ministerio de Educación</v>
      </c>
    </row>
    <row r="173" spans="1:27" customFormat="1" ht="15" hidden="1" customHeight="1">
      <c r="A173" s="32">
        <v>268</v>
      </c>
      <c r="B173" s="450"/>
      <c r="C173" s="347" t="str">
        <f>+VLOOKUP(A173,bd_lista!$A$3:$C$590,3,FALSE)</f>
        <v>Direc. Dptal. de Educación Oruro</v>
      </c>
      <c r="D173" s="452"/>
      <c r="E173" s="347" t="s">
        <v>1311</v>
      </c>
      <c r="F173" s="247">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7">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47">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7">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47">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7">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7">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7">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7">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7">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7">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7">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7">
        <f t="shared" ca="1" si="11"/>
        <v>0</v>
      </c>
      <c r="S173" s="247">
        <f ca="1">+R172+R173</f>
        <v>0</v>
      </c>
      <c r="T173" s="247">
        <f ca="1">+S173</f>
        <v>0</v>
      </c>
      <c r="U173" s="246">
        <f t="shared" si="12"/>
        <v>2</v>
      </c>
      <c r="V173" s="347" t="str">
        <f>+VLOOKUP(A173,bd_lista!$A$3:$E$590,5,FALSE)</f>
        <v>Instituciones Descentralizadas</v>
      </c>
      <c r="W173" s="250"/>
      <c r="X173" s="244">
        <f>+VLOOKUP(A173,[2]Sheet1!$A$13:$D$744,4,FALSE)</f>
        <v>16</v>
      </c>
      <c r="Y173" s="244" t="str">
        <f>+VLOOKUP(X173,bd_lista!$A$3:$C$590,3,FALSE)</f>
        <v>Ministerio de Educación</v>
      </c>
      <c r="Z173" s="302"/>
      <c r="AA173" s="335"/>
    </row>
    <row r="174" spans="1:27" ht="15" customHeight="1">
      <c r="A174" s="32">
        <v>223</v>
      </c>
      <c r="B174" s="449">
        <f>+A174</f>
        <v>223</v>
      </c>
      <c r="C174" s="249" t="str">
        <f>+VLOOKUP(A174,bd_lista!$A$3:$C$590,3,FALSE)</f>
        <v>Fondo Nacional de Desarrollo Forestal</v>
      </c>
      <c r="D174" s="451" t="str">
        <f>+C174</f>
        <v>Fondo Nacional de Desarrollo Forestal</v>
      </c>
      <c r="E174" s="249" t="s">
        <v>1310</v>
      </c>
      <c r="F174" s="245">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5">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5">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5">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5">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5">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5">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5">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5">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5">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5">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5">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5">
        <f t="shared" ca="1" si="11"/>
        <v>0</v>
      </c>
      <c r="S174" s="245"/>
      <c r="T174" s="245">
        <f ca="1">+T175</f>
        <v>2407400.75</v>
      </c>
      <c r="U174" s="244">
        <f t="shared" si="12"/>
        <v>1</v>
      </c>
      <c r="V174" s="347" t="str">
        <f>+VLOOKUP(A174,bd_lista!$A$3:$E$590,5,FALSE)</f>
        <v>Instituciones Descentralizadas</v>
      </c>
      <c r="W174" s="262" t="str">
        <f>+V174</f>
        <v>Instituciones Descentralizadas</v>
      </c>
      <c r="X174" s="244">
        <f>+VLOOKUP(A174,[2]Sheet1!$A$13:$D$744,4,FALSE)</f>
        <v>86</v>
      </c>
      <c r="Y174" s="244" t="str">
        <f>+VLOOKUP(X174,bd_lista!$A$3:$C$590,3,FALSE)</f>
        <v>Ministerio de Medio Ambiente y Agua</v>
      </c>
      <c r="Z174" s="304">
        <f>+X174</f>
        <v>86</v>
      </c>
      <c r="AA174" s="305" t="str">
        <f>+Y174</f>
        <v>Ministerio de Medio Ambiente y Agua</v>
      </c>
    </row>
    <row r="175" spans="1:27" ht="15" customHeight="1">
      <c r="A175" s="32">
        <v>223</v>
      </c>
      <c r="B175" s="450"/>
      <c r="C175" s="347" t="str">
        <f>+VLOOKUP(A175,bd_lista!$A$3:$C$590,3,FALSE)</f>
        <v>Fondo Nacional de Desarrollo Forestal</v>
      </c>
      <c r="D175" s="452"/>
      <c r="E175" s="347" t="s">
        <v>1311</v>
      </c>
      <c r="F175" s="247">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0</v>
      </c>
      <c r="G175" s="247">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47">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47">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47">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3934.29</v>
      </c>
      <c r="K175" s="247">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2403466.46</v>
      </c>
      <c r="L175" s="247">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47">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7">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7">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7">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7">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7">
        <f t="shared" ca="1" si="11"/>
        <v>2407400.75</v>
      </c>
      <c r="S175" s="247">
        <f ca="1">+R174+R175</f>
        <v>2407400.75</v>
      </c>
      <c r="T175" s="247">
        <f ca="1">+S175</f>
        <v>2407400.75</v>
      </c>
      <c r="U175" s="246">
        <f t="shared" si="12"/>
        <v>2</v>
      </c>
      <c r="V175" s="347" t="str">
        <f>+VLOOKUP(A175,bd_lista!$A$3:$E$590,5,FALSE)</f>
        <v>Instituciones Descentralizadas</v>
      </c>
      <c r="W175" s="250"/>
      <c r="X175" s="244">
        <f>+VLOOKUP(A175,[2]Sheet1!$A$13:$D$744,4,FALSE)</f>
        <v>86</v>
      </c>
      <c r="Y175" s="244" t="str">
        <f>+VLOOKUP(X175,bd_lista!$A$3:$C$590,3,FALSE)</f>
        <v>Ministerio de Medio Ambiente y Agua</v>
      </c>
      <c r="Z175" s="302"/>
      <c r="AA175" s="303"/>
    </row>
    <row r="176" spans="1:27" ht="15" customHeight="1">
      <c r="A176" s="254">
        <v>225</v>
      </c>
      <c r="B176" s="449">
        <f>+A176</f>
        <v>225</v>
      </c>
      <c r="C176" s="249" t="str">
        <f>+VLOOKUP(A176,bd_lista!$A$3:$C$590,3,FALSE)</f>
        <v>Serv. Nal. para la Sostenibilidad en Saneamiento Básico</v>
      </c>
      <c r="D176" s="451" t="str">
        <f>+C176</f>
        <v>Serv. Nal. para la Sostenibilidad en Saneamiento Básico</v>
      </c>
      <c r="E176" s="249" t="s">
        <v>1310</v>
      </c>
      <c r="F176" s="245">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5">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5">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5">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5">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5">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5">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5">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5">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5">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5">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5">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5">
        <f t="shared" ca="1" si="11"/>
        <v>0</v>
      </c>
      <c r="S176" s="245"/>
      <c r="T176" s="245">
        <f ca="1">+T177</f>
        <v>800000</v>
      </c>
      <c r="U176" s="244">
        <f t="shared" si="12"/>
        <v>1</v>
      </c>
      <c r="V176" s="347" t="str">
        <f>+VLOOKUP(A176,bd_lista!$A$3:$E$590,5,FALSE)</f>
        <v>Instituciones Descentralizadas</v>
      </c>
      <c r="W176" s="262" t="str">
        <f>+V176</f>
        <v>Instituciones Descentralizadas</v>
      </c>
      <c r="X176" s="244">
        <f>+VLOOKUP(A176,[2]Sheet1!$A$13:$D$744,4,FALSE)</f>
        <v>86</v>
      </c>
      <c r="Y176" s="244" t="str">
        <f>+VLOOKUP(X176,bd_lista!$A$3:$C$590,3,FALSE)</f>
        <v>Ministerio de Medio Ambiente y Agua</v>
      </c>
      <c r="Z176" s="304">
        <f>+X176</f>
        <v>86</v>
      </c>
      <c r="AA176" s="333" t="str">
        <f>+Y176</f>
        <v>Ministerio de Medio Ambiente y Agua</v>
      </c>
    </row>
    <row r="177" spans="1:27" ht="15" customHeight="1">
      <c r="A177" s="32">
        <v>225</v>
      </c>
      <c r="B177" s="450"/>
      <c r="C177" s="347" t="str">
        <f>+VLOOKUP(A177,bd_lista!$A$3:$C$590,3,FALSE)</f>
        <v>Serv. Nal. para la Sostenibilidad en Saneamiento Básico</v>
      </c>
      <c r="D177" s="452"/>
      <c r="E177" s="347" t="s">
        <v>1311</v>
      </c>
      <c r="F177" s="247">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247">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7">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47">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47">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7">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800000</v>
      </c>
      <c r="L177" s="247">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7">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7">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7">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7">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7">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7">
        <f t="shared" ca="1" si="11"/>
        <v>800000</v>
      </c>
      <c r="S177" s="247">
        <f ca="1">+R176+R177</f>
        <v>800000</v>
      </c>
      <c r="T177" s="247">
        <f ca="1">+S177</f>
        <v>800000</v>
      </c>
      <c r="U177" s="246">
        <f t="shared" si="12"/>
        <v>2</v>
      </c>
      <c r="V177" s="347" t="str">
        <f>+VLOOKUP(A177,bd_lista!$A$3:$E$590,5,FALSE)</f>
        <v>Instituciones Descentralizadas</v>
      </c>
      <c r="W177" s="250"/>
      <c r="X177" s="244">
        <f>+VLOOKUP(A177,[2]Sheet1!$A$13:$D$744,4,FALSE)</f>
        <v>86</v>
      </c>
      <c r="Y177" s="244" t="str">
        <f>+VLOOKUP(X177,bd_lista!$A$3:$C$590,3,FALSE)</f>
        <v>Ministerio de Medio Ambiente y Agua</v>
      </c>
      <c r="Z177" s="302"/>
      <c r="AA177" s="335"/>
    </row>
    <row r="178" spans="1:27" ht="15" hidden="1" customHeight="1">
      <c r="A178" s="254">
        <v>224</v>
      </c>
      <c r="B178" s="449">
        <f>+A178</f>
        <v>224</v>
      </c>
      <c r="C178" s="249" t="str">
        <f>+VLOOKUP(A178,bd_lista!$A$3:$C$590,3,FALSE)</f>
        <v>Insumos Bolivia</v>
      </c>
      <c r="D178" s="451" t="str">
        <f>+C178</f>
        <v>Insumos Bolivia</v>
      </c>
      <c r="E178" s="249" t="s">
        <v>1310</v>
      </c>
      <c r="F178" s="245">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5">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5">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5">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5">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5">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5">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5">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5">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5">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5">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5">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5">
        <f t="shared" ca="1" si="11"/>
        <v>0</v>
      </c>
      <c r="S178" s="245"/>
      <c r="T178" s="245">
        <f ca="1">+T179</f>
        <v>0</v>
      </c>
      <c r="U178" s="244">
        <f t="shared" si="12"/>
        <v>1</v>
      </c>
      <c r="V178" s="347" t="str">
        <f>+VLOOKUP(A178,bd_lista!$A$3:$E$590,5,FALSE)</f>
        <v>Instituciones Descentralizadas</v>
      </c>
      <c r="W178" s="262" t="str">
        <f>+V178</f>
        <v>Instituciones Descentralizadas</v>
      </c>
      <c r="X178" s="244">
        <f>+VLOOKUP(A178,[2]Sheet1!$A$13:$D$744,4,FALSE)</f>
        <v>41</v>
      </c>
      <c r="Y178" s="244" t="str">
        <f>+VLOOKUP(X178,bd_lista!$A$3:$C$590,3,FALSE)</f>
        <v>Ministerio de Desarrollo Productivo y Economía Plural</v>
      </c>
      <c r="Z178" s="304">
        <f>+X178</f>
        <v>41</v>
      </c>
      <c r="AA178" s="333" t="str">
        <f>+Y178</f>
        <v>Ministerio de Desarrollo Productivo y Economía Plural</v>
      </c>
    </row>
    <row r="179" spans="1:27" ht="15" hidden="1" customHeight="1">
      <c r="A179" s="32">
        <v>224</v>
      </c>
      <c r="B179" s="450"/>
      <c r="C179" s="347" t="str">
        <f>+VLOOKUP(A179,bd_lista!$A$3:$C$590,3,FALSE)</f>
        <v>Insumos Bolivia</v>
      </c>
      <c r="D179" s="452"/>
      <c r="E179" s="347" t="s">
        <v>1311</v>
      </c>
      <c r="F179" s="247">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7">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7">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47">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47">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7">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7">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7">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7">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7">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7">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247">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7">
        <f t="shared" ca="1" si="11"/>
        <v>0</v>
      </c>
      <c r="S179" s="247">
        <f ca="1">+R178+R179</f>
        <v>0</v>
      </c>
      <c r="T179" s="247">
        <f ca="1">+S179</f>
        <v>0</v>
      </c>
      <c r="U179" s="246">
        <f t="shared" si="12"/>
        <v>2</v>
      </c>
      <c r="V179" s="347" t="str">
        <f>+VLOOKUP(A179,bd_lista!$A$3:$E$590,5,FALSE)</f>
        <v>Instituciones Descentralizadas</v>
      </c>
      <c r="W179" s="250"/>
      <c r="X179" s="244">
        <f>+VLOOKUP(A179,[2]Sheet1!$A$13:$D$744,4,FALSE)</f>
        <v>41</v>
      </c>
      <c r="Y179" s="244" t="str">
        <f>+VLOOKUP(X179,bd_lista!$A$3:$C$590,3,FALSE)</f>
        <v>Ministerio de Desarrollo Productivo y Economía Plural</v>
      </c>
      <c r="Z179" s="302"/>
      <c r="AA179" s="335"/>
    </row>
    <row r="180" spans="1:27" ht="15" hidden="1" customHeight="1">
      <c r="A180" s="254">
        <v>254</v>
      </c>
      <c r="B180" s="449">
        <f>+A180</f>
        <v>254</v>
      </c>
      <c r="C180" s="249" t="str">
        <f>+VLOOKUP(A180,bd_lista!$A$3:$C$590,3,FALSE)</f>
        <v>Instituto del Seguro Agrario</v>
      </c>
      <c r="D180" s="451" t="str">
        <f>+C180</f>
        <v>Instituto del Seguro Agrario</v>
      </c>
      <c r="E180" s="249" t="s">
        <v>1310</v>
      </c>
      <c r="F180" s="245">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5">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5">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5">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5">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5">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5">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5">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5">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5">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5">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5">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5">
        <f t="shared" ca="1" si="11"/>
        <v>0</v>
      </c>
      <c r="S180" s="245"/>
      <c r="T180" s="245">
        <f ca="1">+T181</f>
        <v>0</v>
      </c>
      <c r="U180" s="244">
        <f t="shared" si="12"/>
        <v>1</v>
      </c>
      <c r="V180" s="347" t="str">
        <f>+VLOOKUP(A180,bd_lista!$A$3:$E$590,5,FALSE)</f>
        <v>Instituciones Descentralizadas</v>
      </c>
      <c r="W180" s="262" t="str">
        <f>+V180</f>
        <v>Instituciones Descentralizadas</v>
      </c>
      <c r="X180" s="244">
        <f>+VLOOKUP(A180,[2]Sheet1!$A$13:$D$744,4,FALSE)</f>
        <v>47</v>
      </c>
      <c r="Y180" s="244" t="str">
        <f>+VLOOKUP(X180,bd_lista!$A$3:$C$590,3,FALSE)</f>
        <v>Ministerio de Desarrollo Rural y Tierras</v>
      </c>
      <c r="Z180" s="304">
        <f>+X180</f>
        <v>47</v>
      </c>
      <c r="AA180" s="333" t="str">
        <f>+Y180</f>
        <v>Ministerio de Desarrollo Rural y Tierras</v>
      </c>
    </row>
    <row r="181" spans="1:27" ht="15" hidden="1" customHeight="1">
      <c r="A181" s="32">
        <v>254</v>
      </c>
      <c r="B181" s="450"/>
      <c r="C181" s="347" t="str">
        <f>+VLOOKUP(A181,bd_lista!$A$3:$C$590,3,FALSE)</f>
        <v>Instituto del Seguro Agrario</v>
      </c>
      <c r="D181" s="452"/>
      <c r="E181" s="347" t="s">
        <v>1311</v>
      </c>
      <c r="F181" s="247">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247">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47">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47">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7">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7">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7">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7">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7">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7">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7">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7">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7">
        <f t="shared" ca="1" si="11"/>
        <v>0</v>
      </c>
      <c r="S181" s="247">
        <f ca="1">+R180+R181</f>
        <v>0</v>
      </c>
      <c r="T181" s="247">
        <f ca="1">+S181</f>
        <v>0</v>
      </c>
      <c r="U181" s="246">
        <f t="shared" si="12"/>
        <v>2</v>
      </c>
      <c r="V181" s="347" t="str">
        <f>+VLOOKUP(A181,bd_lista!$A$3:$E$590,5,FALSE)</f>
        <v>Instituciones Descentralizadas</v>
      </c>
      <c r="W181" s="250"/>
      <c r="X181" s="244">
        <f>+VLOOKUP(A181,[2]Sheet1!$A$13:$D$744,4,FALSE)</f>
        <v>47</v>
      </c>
      <c r="Y181" s="244" t="str">
        <f>+VLOOKUP(X181,bd_lista!$A$3:$C$590,3,FALSE)</f>
        <v>Ministerio de Desarrollo Rural y Tierras</v>
      </c>
      <c r="Z181" s="302"/>
      <c r="AA181" s="335"/>
    </row>
    <row r="182" spans="1:27" ht="15" customHeight="1">
      <c r="A182" s="254">
        <v>234</v>
      </c>
      <c r="B182" s="449">
        <f>+A182</f>
        <v>234</v>
      </c>
      <c r="C182" s="249" t="str">
        <f>+VLOOKUP(A182,bd_lista!$A$3:$C$590,3,FALSE)</f>
        <v xml:space="preserve">Servicio Geológico Minero </v>
      </c>
      <c r="D182" s="451" t="str">
        <f>+C182</f>
        <v xml:space="preserve">Servicio Geológico Minero </v>
      </c>
      <c r="E182" s="249" t="s">
        <v>1310</v>
      </c>
      <c r="F182" s="245">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5">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5">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5">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5">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5">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5">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5">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45">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5">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5">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5">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5">
        <f t="shared" ca="1" si="11"/>
        <v>0</v>
      </c>
      <c r="S182" s="245"/>
      <c r="T182" s="245">
        <f ca="1">+T183</f>
        <v>7078.48</v>
      </c>
      <c r="U182" s="244">
        <f t="shared" si="12"/>
        <v>1</v>
      </c>
      <c r="V182" s="347" t="str">
        <f>+VLOOKUP(A182,bd_lista!$A$3:$E$590,5,FALSE)</f>
        <v>Instituciones Descentralizadas</v>
      </c>
      <c r="W182" s="262" t="str">
        <f>+V182</f>
        <v>Instituciones Descentralizadas</v>
      </c>
      <c r="X182" s="244">
        <f>+VLOOKUP(A182,[2]Sheet1!$A$13:$D$744,4,FALSE)</f>
        <v>76</v>
      </c>
      <c r="Y182" s="244" t="str">
        <f>+VLOOKUP(X182,bd_lista!$A$3:$C$590,3,FALSE)</f>
        <v>Ministerio de Minería y Metalurgia</v>
      </c>
      <c r="Z182" s="304">
        <f>+X182</f>
        <v>76</v>
      </c>
      <c r="AA182" s="333" t="str">
        <f>+Y182</f>
        <v>Ministerio de Minería y Metalurgia</v>
      </c>
    </row>
    <row r="183" spans="1:27" ht="15" customHeight="1">
      <c r="A183" s="32">
        <v>234</v>
      </c>
      <c r="B183" s="450"/>
      <c r="C183" s="347" t="str">
        <f>+VLOOKUP(A183,bd_lista!$A$3:$C$590,3,FALSE)</f>
        <v xml:space="preserve">Servicio Geológico Minero </v>
      </c>
      <c r="D183" s="452"/>
      <c r="E183" s="347" t="s">
        <v>1311</v>
      </c>
      <c r="F183" s="247">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7">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7">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47">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47">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3774.48</v>
      </c>
      <c r="K183" s="247">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3304</v>
      </c>
      <c r="L183" s="247">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47">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47">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7">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7">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7">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7">
        <f t="shared" ca="1" si="11"/>
        <v>7078.48</v>
      </c>
      <c r="S183" s="247">
        <f ca="1">+R182+R183</f>
        <v>7078.48</v>
      </c>
      <c r="T183" s="247">
        <f ca="1">+S183</f>
        <v>7078.48</v>
      </c>
      <c r="U183" s="246">
        <f t="shared" si="12"/>
        <v>2</v>
      </c>
      <c r="V183" s="347" t="str">
        <f>+VLOOKUP(A183,bd_lista!$A$3:$E$590,5,FALSE)</f>
        <v>Instituciones Descentralizadas</v>
      </c>
      <c r="W183" s="250"/>
      <c r="X183" s="244">
        <f>+VLOOKUP(A183,[2]Sheet1!$A$13:$D$744,4,FALSE)</f>
        <v>76</v>
      </c>
      <c r="Y183" s="244" t="str">
        <f>+VLOOKUP(X183,bd_lista!$A$3:$C$590,3,FALSE)</f>
        <v>Ministerio de Minería y Metalurgia</v>
      </c>
      <c r="Z183" s="302"/>
      <c r="AA183" s="335"/>
    </row>
    <row r="184" spans="1:27" ht="15" hidden="1" customHeight="1">
      <c r="A184" s="254">
        <v>300</v>
      </c>
      <c r="B184" s="449">
        <f>+A184</f>
        <v>300</v>
      </c>
      <c r="C184" s="249" t="str">
        <f>+VLOOKUP(A184,bd_lista!$A$3:$C$590,3,FALSE)</f>
        <v>Servicio Departamental de Riego - Cochabamba</v>
      </c>
      <c r="D184" s="451" t="str">
        <f>+C184</f>
        <v>Servicio Departamental de Riego - Cochabamba</v>
      </c>
      <c r="E184" s="249" t="s">
        <v>1310</v>
      </c>
      <c r="F184" s="245">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5">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5">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5">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5">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5">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5">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5">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5">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5">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5">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5">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5">
        <f t="shared" ca="1" si="11"/>
        <v>0</v>
      </c>
      <c r="S184" s="245"/>
      <c r="T184" s="245">
        <f ca="1">+T185</f>
        <v>0</v>
      </c>
      <c r="U184" s="244">
        <f t="shared" si="12"/>
        <v>1</v>
      </c>
      <c r="V184" s="347" t="str">
        <f>+VLOOKUP(A184,bd_lista!$A$3:$E$590,5,FALSE)</f>
        <v>Instituciones Descentralizadas</v>
      </c>
      <c r="W184" s="262" t="str">
        <f>+V184</f>
        <v>Instituciones Descentralizadas</v>
      </c>
      <c r="X184" s="244">
        <f>+VLOOKUP(A184,[2]Sheet1!$A$13:$D$744,4,FALSE)</f>
        <v>86</v>
      </c>
      <c r="Y184" s="244" t="str">
        <f>+VLOOKUP(X184,bd_lista!$A$3:$C$590,3,FALSE)</f>
        <v>Ministerio de Medio Ambiente y Agua</v>
      </c>
      <c r="Z184" s="304">
        <f>+X184</f>
        <v>86</v>
      </c>
      <c r="AA184" s="305" t="str">
        <f>+Y184</f>
        <v>Ministerio de Medio Ambiente y Agua</v>
      </c>
    </row>
    <row r="185" spans="1:27" ht="15" hidden="1" customHeight="1">
      <c r="A185" s="32">
        <v>300</v>
      </c>
      <c r="B185" s="450"/>
      <c r="C185" s="347" t="str">
        <f>+VLOOKUP(A185,bd_lista!$A$3:$C$590,3,FALSE)</f>
        <v>Servicio Departamental de Riego - Cochabamba</v>
      </c>
      <c r="D185" s="452"/>
      <c r="E185" s="347" t="s">
        <v>1311</v>
      </c>
      <c r="F185" s="247">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47">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7">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7">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7">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7">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7">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7">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7">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7">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7">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7">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7">
        <f t="shared" ca="1" si="11"/>
        <v>0</v>
      </c>
      <c r="S185" s="247">
        <f ca="1">+R184+R185</f>
        <v>0</v>
      </c>
      <c r="T185" s="247">
        <f ca="1">+S185</f>
        <v>0</v>
      </c>
      <c r="U185" s="246">
        <f t="shared" si="12"/>
        <v>2</v>
      </c>
      <c r="V185" s="347" t="str">
        <f>+VLOOKUP(A185,bd_lista!$A$3:$E$590,5,FALSE)</f>
        <v>Instituciones Descentralizadas</v>
      </c>
      <c r="W185" s="250"/>
      <c r="X185" s="244">
        <f>+VLOOKUP(A185,[2]Sheet1!$A$13:$D$744,4,FALSE)</f>
        <v>86</v>
      </c>
      <c r="Y185" s="244" t="str">
        <f>+VLOOKUP(X185,bd_lista!$A$3:$C$590,3,FALSE)</f>
        <v>Ministerio de Medio Ambiente y Agua</v>
      </c>
      <c r="Z185" s="302"/>
      <c r="AA185" s="303"/>
    </row>
    <row r="186" spans="1:27" customFormat="1" ht="15" hidden="1" customHeight="1">
      <c r="A186" s="254">
        <v>227</v>
      </c>
      <c r="B186" s="449">
        <f>+A186</f>
        <v>227</v>
      </c>
      <c r="C186" s="249" t="str">
        <f>+VLOOKUP(A186,bd_lista!$A$3:$C$590,3,FALSE)</f>
        <v>Zona Franca Comercial e Industrial de Cobija</v>
      </c>
      <c r="D186" s="451" t="str">
        <f>+C186</f>
        <v>Zona Franca Comercial e Industrial de Cobija</v>
      </c>
      <c r="E186" s="249" t="s">
        <v>1310</v>
      </c>
      <c r="F186" s="245">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5">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5">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5">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5">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5">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5">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5">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5">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5">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5">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5">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5">
        <f t="shared" ca="1" si="11"/>
        <v>0</v>
      </c>
      <c r="S186" s="245"/>
      <c r="T186" s="245">
        <f ca="1">+T187</f>
        <v>0</v>
      </c>
      <c r="U186" s="244">
        <f t="shared" si="12"/>
        <v>1</v>
      </c>
      <c r="V186" s="347" t="str">
        <f>+VLOOKUP(A186,bd_lista!$A$3:$E$590,5,FALSE)</f>
        <v>Instituciones Descentralizadas</v>
      </c>
      <c r="W186" s="262" t="str">
        <f>+V186</f>
        <v>Instituciones Descentralizadas</v>
      </c>
      <c r="X186" s="244">
        <f>+VLOOKUP(A186,[2]Sheet1!$A$13:$D$744,4,FALSE)</f>
        <v>41</v>
      </c>
      <c r="Y186" s="244" t="str">
        <f>+VLOOKUP(X186,bd_lista!$A$3:$C$590,3,FALSE)</f>
        <v>Ministerio de Desarrollo Productivo y Economía Plural</v>
      </c>
      <c r="Z186" s="304">
        <f>+X186</f>
        <v>41</v>
      </c>
      <c r="AA186" s="333" t="str">
        <f>+Y186</f>
        <v>Ministerio de Desarrollo Productivo y Economía Plural</v>
      </c>
    </row>
    <row r="187" spans="1:27" customFormat="1" ht="15" hidden="1" customHeight="1">
      <c r="A187" s="32">
        <v>227</v>
      </c>
      <c r="B187" s="450"/>
      <c r="C187" s="347" t="str">
        <f>+VLOOKUP(A187,bd_lista!$A$3:$C$590,3,FALSE)</f>
        <v>Zona Franca Comercial e Industrial de Cobija</v>
      </c>
      <c r="D187" s="452"/>
      <c r="E187" s="347" t="s">
        <v>1311</v>
      </c>
      <c r="F187" s="247">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7">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47">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47">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47">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7">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7">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47">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7">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7">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7">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47">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7">
        <f t="shared" ca="1" si="11"/>
        <v>0</v>
      </c>
      <c r="S187" s="247">
        <f ca="1">+R186+R187</f>
        <v>0</v>
      </c>
      <c r="T187" s="247">
        <f ca="1">+S187</f>
        <v>0</v>
      </c>
      <c r="U187" s="246">
        <f t="shared" si="12"/>
        <v>2</v>
      </c>
      <c r="V187" s="347" t="str">
        <f>+VLOOKUP(A187,bd_lista!$A$3:$E$590,5,FALSE)</f>
        <v>Instituciones Descentralizadas</v>
      </c>
      <c r="W187" s="250"/>
      <c r="X187" s="244">
        <f>+VLOOKUP(A187,[2]Sheet1!$A$13:$D$744,4,FALSE)</f>
        <v>41</v>
      </c>
      <c r="Y187" s="244" t="str">
        <f>+VLOOKUP(X187,bd_lista!$A$3:$C$590,3,FALSE)</f>
        <v>Ministerio de Desarrollo Productivo y Economía Plural</v>
      </c>
      <c r="Z187" s="302"/>
      <c r="AA187" s="335"/>
    </row>
    <row r="188" spans="1:27" customFormat="1" ht="15" customHeight="1">
      <c r="A188" s="32">
        <v>244</v>
      </c>
      <c r="B188" s="449">
        <f>+A188</f>
        <v>244</v>
      </c>
      <c r="C188" s="249" t="str">
        <f>+VLOOKUP(A188,bd_lista!$A$3:$C$590,3,FALSE)</f>
        <v>Servicio Nacional de Aerofotogrametría</v>
      </c>
      <c r="D188" s="451" t="str">
        <f>+C188</f>
        <v>Servicio Nacional de Aerofotogrametría</v>
      </c>
      <c r="E188" s="249" t="s">
        <v>1310</v>
      </c>
      <c r="F188" s="245">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5">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5">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5">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5">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5">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5">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5">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5">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5">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5">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5">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5">
        <f t="shared" ca="1" si="11"/>
        <v>0</v>
      </c>
      <c r="S188" s="245"/>
      <c r="T188" s="245">
        <f ca="1">+T189</f>
        <v>205494</v>
      </c>
      <c r="U188" s="244">
        <f t="shared" si="12"/>
        <v>1</v>
      </c>
      <c r="V188" s="347" t="str">
        <f>+VLOOKUP(A188,bd_lista!$A$3:$E$590,5,FALSE)</f>
        <v>Instituciones Descentralizadas</v>
      </c>
      <c r="W188" s="262" t="str">
        <f>+V188</f>
        <v>Instituciones Descentralizadas</v>
      </c>
      <c r="X188" s="244">
        <f>+VLOOKUP(A188,[2]Sheet1!$A$13:$D$744,4,FALSE)</f>
        <v>20</v>
      </c>
      <c r="Y188" s="244" t="str">
        <f>+VLOOKUP(X188,bd_lista!$A$3:$C$590,3,FALSE)</f>
        <v>Ministerio de Defensa</v>
      </c>
      <c r="Z188" s="304">
        <f>+X188</f>
        <v>20</v>
      </c>
      <c r="AA188" s="333" t="str">
        <f>+Y188</f>
        <v>Ministerio de Defensa</v>
      </c>
    </row>
    <row r="189" spans="1:27" customFormat="1" ht="15" customHeight="1">
      <c r="A189" s="32">
        <v>244</v>
      </c>
      <c r="B189" s="450"/>
      <c r="C189" s="347" t="str">
        <f>+VLOOKUP(A189,bd_lista!$A$3:$C$590,3,FALSE)</f>
        <v>Servicio Nacional de Aerofotogrametría</v>
      </c>
      <c r="D189" s="452"/>
      <c r="E189" s="347" t="s">
        <v>1311</v>
      </c>
      <c r="F189" s="247">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7">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7">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205494</v>
      </c>
      <c r="I189" s="247">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7">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7">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47">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7">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7">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7">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7">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7">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7">
        <f t="shared" ca="1" si="11"/>
        <v>205494</v>
      </c>
      <c r="S189" s="247">
        <f ca="1">+R188+R189</f>
        <v>205494</v>
      </c>
      <c r="T189" s="247">
        <f ca="1">+S189</f>
        <v>205494</v>
      </c>
      <c r="U189" s="246">
        <f t="shared" si="12"/>
        <v>2</v>
      </c>
      <c r="V189" s="347" t="str">
        <f>+VLOOKUP(A189,bd_lista!$A$3:$E$590,5,FALSE)</f>
        <v>Instituciones Descentralizadas</v>
      </c>
      <c r="W189" s="250"/>
      <c r="X189" s="244">
        <f>+VLOOKUP(A189,[2]Sheet1!$A$13:$D$744,4,FALSE)</f>
        <v>20</v>
      </c>
      <c r="Y189" s="244" t="str">
        <f>+VLOOKUP(X189,bd_lista!$A$3:$C$590,3,FALSE)</f>
        <v>Ministerio de Defensa</v>
      </c>
      <c r="Z189" s="302"/>
      <c r="AA189" s="335"/>
    </row>
    <row r="190" spans="1:27" customFormat="1" ht="15" hidden="1" customHeight="1">
      <c r="A190" s="32">
        <v>273</v>
      </c>
      <c r="B190" s="449">
        <f>+A190</f>
        <v>273</v>
      </c>
      <c r="C190" s="249" t="str">
        <f>+VLOOKUP(A190,bd_lista!$A$3:$C$590,3,FALSE)</f>
        <v>Direc. Dptal. de Educación Pando</v>
      </c>
      <c r="D190" s="451" t="str">
        <f>+C190</f>
        <v>Direc. Dptal. de Educación Pando</v>
      </c>
      <c r="E190" s="249" t="s">
        <v>1310</v>
      </c>
      <c r="F190" s="245">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5">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5">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5">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5">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5">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5">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5">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5">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5">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5">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73">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5">
        <f t="shared" ca="1" si="11"/>
        <v>0</v>
      </c>
      <c r="S190" s="245"/>
      <c r="T190" s="245">
        <f ca="1">+T191</f>
        <v>0</v>
      </c>
      <c r="U190" s="244">
        <f t="shared" si="12"/>
        <v>1</v>
      </c>
      <c r="V190" s="347" t="str">
        <f>+VLOOKUP(A190,bd_lista!$A$3:$E$590,5,FALSE)</f>
        <v>Instituciones Descentralizadas</v>
      </c>
      <c r="W190" s="262" t="str">
        <f>+V190</f>
        <v>Instituciones Descentralizadas</v>
      </c>
      <c r="X190" s="244">
        <f>+VLOOKUP(A190,[2]Sheet1!$A$13:$D$744,4,FALSE)</f>
        <v>16</v>
      </c>
      <c r="Y190" s="244" t="str">
        <f>+VLOOKUP(X190,bd_lista!$A$3:$C$590,3,FALSE)</f>
        <v>Ministerio de Educación</v>
      </c>
      <c r="Z190" s="304">
        <f>+X190</f>
        <v>16</v>
      </c>
      <c r="AA190" s="333" t="str">
        <f>+Y190</f>
        <v>Ministerio de Educación</v>
      </c>
    </row>
    <row r="191" spans="1:27" customFormat="1" ht="15" hidden="1" customHeight="1">
      <c r="A191" s="32">
        <v>273</v>
      </c>
      <c r="B191" s="450"/>
      <c r="C191" s="347" t="str">
        <f>+VLOOKUP(A191,bd_lista!$A$3:$C$590,3,FALSE)</f>
        <v>Direc. Dptal. de Educación Pando</v>
      </c>
      <c r="D191" s="452"/>
      <c r="E191" s="347" t="s">
        <v>1311</v>
      </c>
      <c r="F191" s="247">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7">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7">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7">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7">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7">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7">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7">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7">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7">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7">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7">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7">
        <f t="shared" ca="1" si="11"/>
        <v>0</v>
      </c>
      <c r="S191" s="247">
        <f ca="1">+R190+R191</f>
        <v>0</v>
      </c>
      <c r="T191" s="247">
        <f ca="1">+S191</f>
        <v>0</v>
      </c>
      <c r="U191" s="246">
        <f t="shared" si="12"/>
        <v>2</v>
      </c>
      <c r="V191" s="347" t="str">
        <f>+VLOOKUP(A191,bd_lista!$A$3:$E$590,5,FALSE)</f>
        <v>Instituciones Descentralizadas</v>
      </c>
      <c r="W191" s="250"/>
      <c r="X191" s="244">
        <f>+VLOOKUP(A191,[2]Sheet1!$A$13:$D$744,4,FALSE)</f>
        <v>16</v>
      </c>
      <c r="Y191" s="244" t="str">
        <f>+VLOOKUP(X191,bd_lista!$A$3:$C$590,3,FALSE)</f>
        <v>Ministerio de Educación</v>
      </c>
      <c r="Z191" s="302"/>
      <c r="AA191" s="335"/>
    </row>
    <row r="192" spans="1:27" ht="15" hidden="1" customHeight="1">
      <c r="A192" s="32">
        <v>150</v>
      </c>
      <c r="B192" s="449">
        <f>+A192</f>
        <v>150</v>
      </c>
      <c r="C192" s="249" t="str">
        <f>+VLOOKUP(A192,bd_lista!$A$3:$C$590,3,FALSE)</f>
        <v>Proyecto Sucre Ciudad Universitaria</v>
      </c>
      <c r="D192" s="451" t="str">
        <f>+C192</f>
        <v>Proyecto Sucre Ciudad Universitaria</v>
      </c>
      <c r="E192" s="249" t="s">
        <v>1310</v>
      </c>
      <c r="F192" s="245">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5">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5">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5">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5">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5">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5">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5">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5">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5">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5">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73">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5">
        <f t="shared" ca="1" si="11"/>
        <v>0</v>
      </c>
      <c r="S192" s="245"/>
      <c r="T192" s="245">
        <f ca="1">+T193</f>
        <v>0</v>
      </c>
      <c r="U192" s="244">
        <f t="shared" si="12"/>
        <v>1</v>
      </c>
      <c r="V192" s="347" t="str">
        <f>+VLOOKUP(A192,bd_lista!$A$3:$E$590,5,FALSE)</f>
        <v>Instituciones Descentralizadas</v>
      </c>
      <c r="W192" s="262" t="str">
        <f>+V192</f>
        <v>Instituciones Descentralizadas</v>
      </c>
      <c r="X192" s="244">
        <f>+VLOOKUP(A192,[2]Sheet1!$A$13:$D$744,4,FALSE)</f>
        <v>16</v>
      </c>
      <c r="Y192" s="244" t="str">
        <f>+VLOOKUP(X192,bd_lista!$A$3:$C$590,3,FALSE)</f>
        <v>Ministerio de Educación</v>
      </c>
      <c r="Z192" s="304">
        <f>+X192</f>
        <v>16</v>
      </c>
      <c r="AA192" s="305" t="str">
        <f>+Y192</f>
        <v>Ministerio de Educación</v>
      </c>
    </row>
    <row r="193" spans="1:27" ht="15" hidden="1" customHeight="1">
      <c r="A193" s="32">
        <v>150</v>
      </c>
      <c r="B193" s="450"/>
      <c r="C193" s="347" t="str">
        <f>+VLOOKUP(A193,bd_lista!$A$3:$C$590,3,FALSE)</f>
        <v>Proyecto Sucre Ciudad Universitaria</v>
      </c>
      <c r="D193" s="452"/>
      <c r="E193" s="347" t="s">
        <v>1311</v>
      </c>
      <c r="F193" s="247">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7">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7">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7">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7">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7">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7">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7">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7">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7">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7">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7">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7">
        <f t="shared" ca="1" si="11"/>
        <v>0</v>
      </c>
      <c r="S193" s="247">
        <f ca="1">+R192+R193</f>
        <v>0</v>
      </c>
      <c r="T193" s="247">
        <f ca="1">+S193</f>
        <v>0</v>
      </c>
      <c r="U193" s="246">
        <f t="shared" si="12"/>
        <v>2</v>
      </c>
      <c r="V193" s="347" t="str">
        <f>+VLOOKUP(A193,bd_lista!$A$3:$E$590,5,FALSE)</f>
        <v>Instituciones Descentralizadas</v>
      </c>
      <c r="W193" s="250"/>
      <c r="X193" s="244">
        <f>+VLOOKUP(A193,[2]Sheet1!$A$13:$D$744,4,FALSE)</f>
        <v>16</v>
      </c>
      <c r="Y193" s="244" t="str">
        <f>+VLOOKUP(X193,bd_lista!$A$3:$C$590,3,FALSE)</f>
        <v>Ministerio de Educación</v>
      </c>
      <c r="Z193" s="302"/>
      <c r="AA193" s="303"/>
    </row>
    <row r="194" spans="1:27" ht="15" customHeight="1">
      <c r="A194" s="254">
        <v>249</v>
      </c>
      <c r="B194" s="449">
        <f>+A194</f>
        <v>249</v>
      </c>
      <c r="C194" s="249" t="str">
        <f>+VLOOKUP(A194,bd_lista!$A$3:$C$590,3,FALSE)</f>
        <v>Central de Abastecimiento y Suministros de Salud</v>
      </c>
      <c r="D194" s="451" t="str">
        <f>+C194</f>
        <v>Central de Abastecimiento y Suministros de Salud</v>
      </c>
      <c r="E194" s="249" t="s">
        <v>1310</v>
      </c>
      <c r="F194" s="245">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645.96</v>
      </c>
      <c r="G194" s="245">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5">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5">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5">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5">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5">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5">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5">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5">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5">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5">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5">
        <f t="shared" ca="1" si="11"/>
        <v>645.96</v>
      </c>
      <c r="S194" s="245"/>
      <c r="T194" s="245">
        <f ca="1">+T195</f>
        <v>2420177.04</v>
      </c>
      <c r="U194" s="244">
        <f t="shared" si="12"/>
        <v>1</v>
      </c>
      <c r="V194" s="347" t="str">
        <f>+VLOOKUP(A194,bd_lista!$A$3:$E$590,5,FALSE)</f>
        <v>Instituciones Descentralizadas</v>
      </c>
      <c r="W194" s="262" t="str">
        <f>+V194</f>
        <v>Instituciones Descentralizadas</v>
      </c>
      <c r="X194" s="244">
        <f>+VLOOKUP(A194,[2]Sheet1!$A$13:$D$744,4,FALSE)</f>
        <v>46</v>
      </c>
      <c r="Y194" s="244" t="str">
        <f>+VLOOKUP(X194,bd_lista!$A$3:$C$590,3,FALSE)</f>
        <v>Ministerio de Salud y Deportes</v>
      </c>
      <c r="Z194" s="304">
        <f>+X194</f>
        <v>46</v>
      </c>
      <c r="AA194" s="305" t="str">
        <f>+Y194</f>
        <v>Ministerio de Salud y Deportes</v>
      </c>
    </row>
    <row r="195" spans="1:27" ht="15" customHeight="1">
      <c r="A195" s="32">
        <v>249</v>
      </c>
      <c r="B195" s="450"/>
      <c r="C195" s="347" t="str">
        <f>+VLOOKUP(A195,bd_lista!$A$3:$C$590,3,FALSE)</f>
        <v>Central de Abastecimiento y Suministros de Salud</v>
      </c>
      <c r="D195" s="452"/>
      <c r="E195" s="347" t="s">
        <v>1311</v>
      </c>
      <c r="F195" s="247">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47">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47">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47">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7">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0.45</v>
      </c>
      <c r="K195" s="247">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2419530.63</v>
      </c>
      <c r="L195" s="247">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7">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7">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7">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7">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7">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7">
        <f t="shared" ca="1" si="11"/>
        <v>2419531.08</v>
      </c>
      <c r="S195" s="247">
        <f ca="1">+R194+R195</f>
        <v>2420177.04</v>
      </c>
      <c r="T195" s="247">
        <f ca="1">+S195</f>
        <v>2420177.04</v>
      </c>
      <c r="U195" s="246">
        <f t="shared" si="12"/>
        <v>2</v>
      </c>
      <c r="V195" s="347" t="str">
        <f>+VLOOKUP(A195,bd_lista!$A$3:$E$590,5,FALSE)</f>
        <v>Instituciones Descentralizadas</v>
      </c>
      <c r="W195" s="250"/>
      <c r="X195" s="244">
        <f>+VLOOKUP(A195,[2]Sheet1!$A$13:$D$744,4,FALSE)</f>
        <v>46</v>
      </c>
      <c r="Y195" s="244" t="str">
        <f>+VLOOKUP(X195,bd_lista!$A$3:$C$590,3,FALSE)</f>
        <v>Ministerio de Salud y Deportes</v>
      </c>
      <c r="Z195" s="302"/>
      <c r="AA195" s="303"/>
    </row>
    <row r="196" spans="1:27" ht="15" customHeight="1">
      <c r="A196" s="254">
        <v>253</v>
      </c>
      <c r="B196" s="449">
        <f>+A196</f>
        <v>253</v>
      </c>
      <c r="C196" s="249" t="str">
        <f>+VLOOKUP(A196,bd_lista!$A$3:$C$590,3,FALSE)</f>
        <v>Entidad Ejecutora de Medio Ambiente y Agua</v>
      </c>
      <c r="D196" s="451" t="str">
        <f>+C196</f>
        <v>Entidad Ejecutora de Medio Ambiente y Agua</v>
      </c>
      <c r="E196" s="249" t="s">
        <v>1310</v>
      </c>
      <c r="F196" s="245">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45">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5">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5">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2024071.8199999998</v>
      </c>
      <c r="J196" s="245">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5">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45">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5">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5">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5">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5">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5">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5">
        <f t="shared" ca="1" si="11"/>
        <v>2024071.8199999998</v>
      </c>
      <c r="S196" s="245"/>
      <c r="T196" s="245">
        <f ca="1">+T197</f>
        <v>4415041.99</v>
      </c>
      <c r="U196" s="244">
        <f t="shared" si="12"/>
        <v>1</v>
      </c>
      <c r="V196" s="347" t="str">
        <f>+VLOOKUP(A196,bd_lista!$A$3:$E$590,5,FALSE)</f>
        <v>Instituciones Descentralizadas</v>
      </c>
      <c r="W196" s="262" t="str">
        <f>+V196</f>
        <v>Instituciones Descentralizadas</v>
      </c>
      <c r="X196" s="244">
        <f>+VLOOKUP(A196,[2]Sheet1!$A$13:$D$744,4,FALSE)</f>
        <v>86</v>
      </c>
      <c r="Y196" s="244" t="str">
        <f>+VLOOKUP(X196,bd_lista!$A$3:$C$590,3,FALSE)</f>
        <v>Ministerio de Medio Ambiente y Agua</v>
      </c>
      <c r="Z196" s="304">
        <f>+X196</f>
        <v>86</v>
      </c>
      <c r="AA196" s="305" t="str">
        <f>+Y196</f>
        <v>Ministerio de Medio Ambiente y Agua</v>
      </c>
    </row>
    <row r="197" spans="1:27" ht="15" customHeight="1">
      <c r="A197" s="32">
        <v>253</v>
      </c>
      <c r="B197" s="450"/>
      <c r="C197" s="347" t="str">
        <f>+VLOOKUP(A197,bd_lista!$A$3:$C$590,3,FALSE)</f>
        <v>Entidad Ejecutora de Medio Ambiente y Agua</v>
      </c>
      <c r="D197" s="452"/>
      <c r="E197" s="347" t="s">
        <v>1311</v>
      </c>
      <c r="F197" s="247">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247">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47">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7">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1303650</v>
      </c>
      <c r="J197" s="247">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7">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1087320.17</v>
      </c>
      <c r="L197" s="247">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7">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7">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7">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7">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7">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7">
        <f t="shared" ca="1" si="11"/>
        <v>2390970.17</v>
      </c>
      <c r="S197" s="247">
        <f ca="1">+R196+R197</f>
        <v>4415041.99</v>
      </c>
      <c r="T197" s="247">
        <f ca="1">+S197</f>
        <v>4415041.99</v>
      </c>
      <c r="U197" s="246">
        <f t="shared" si="12"/>
        <v>2</v>
      </c>
      <c r="V197" s="347" t="str">
        <f>+VLOOKUP(A197,bd_lista!$A$3:$E$590,5,FALSE)</f>
        <v>Instituciones Descentralizadas</v>
      </c>
      <c r="W197" s="250"/>
      <c r="X197" s="244">
        <f>+VLOOKUP(A197,[2]Sheet1!$A$13:$D$744,4,FALSE)</f>
        <v>86</v>
      </c>
      <c r="Y197" s="244" t="str">
        <f>+VLOOKUP(X197,bd_lista!$A$3:$C$590,3,FALSE)</f>
        <v>Ministerio de Medio Ambiente y Agua</v>
      </c>
      <c r="Z197" s="302"/>
      <c r="AA197" s="303"/>
    </row>
    <row r="198" spans="1:27" ht="15" hidden="1" customHeight="1">
      <c r="A198" s="254">
        <v>251</v>
      </c>
      <c r="B198" s="449">
        <f>+A198</f>
        <v>251</v>
      </c>
      <c r="C198" s="249" t="str">
        <f>+VLOOKUP(A198,bd_lista!$A$3:$C$590,3,FALSE)</f>
        <v>Instituto Nacional de Salud Ocupacional</v>
      </c>
      <c r="D198" s="451" t="str">
        <f>+C198</f>
        <v>Instituto Nacional de Salud Ocupacional</v>
      </c>
      <c r="E198" s="249" t="s">
        <v>1310</v>
      </c>
      <c r="F198" s="245">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5">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5">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5">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5">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5">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5">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5">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5">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5">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5">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5">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5">
        <f t="shared" ca="1" si="11"/>
        <v>0</v>
      </c>
      <c r="S198" s="245"/>
      <c r="T198" s="245">
        <f ca="1">+T199</f>
        <v>0</v>
      </c>
      <c r="U198" s="244">
        <f t="shared" si="12"/>
        <v>1</v>
      </c>
      <c r="V198" s="347" t="str">
        <f>+VLOOKUP(A198,bd_lista!$A$3:$E$590,5,FALSE)</f>
        <v>Instituciones Descentralizadas</v>
      </c>
      <c r="W198" s="262" t="str">
        <f>+V198</f>
        <v>Instituciones Descentralizadas</v>
      </c>
      <c r="X198" s="244">
        <f>+VLOOKUP(A198,[2]Sheet1!$A$13:$D$744,4,FALSE)</f>
        <v>46</v>
      </c>
      <c r="Y198" s="244" t="str">
        <f>+VLOOKUP(X198,bd_lista!$A$3:$C$590,3,FALSE)</f>
        <v>Ministerio de Salud y Deportes</v>
      </c>
      <c r="Z198" s="304">
        <f>+X198</f>
        <v>46</v>
      </c>
      <c r="AA198" s="333" t="str">
        <f>+Y198</f>
        <v>Ministerio de Salud y Deportes</v>
      </c>
    </row>
    <row r="199" spans="1:27" ht="15" hidden="1" customHeight="1">
      <c r="A199" s="32">
        <v>251</v>
      </c>
      <c r="B199" s="450"/>
      <c r="C199" s="347" t="str">
        <f>+VLOOKUP(A199,bd_lista!$A$3:$C$590,3,FALSE)</f>
        <v>Instituto Nacional de Salud Ocupacional</v>
      </c>
      <c r="D199" s="452"/>
      <c r="E199" s="347" t="s">
        <v>1311</v>
      </c>
      <c r="F199" s="247">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47">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47">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47">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7">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7">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7">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7">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7">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7">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7">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7">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7">
        <f t="shared" ca="1" si="11"/>
        <v>0</v>
      </c>
      <c r="S199" s="247">
        <f ca="1">+R198+R199</f>
        <v>0</v>
      </c>
      <c r="T199" s="247">
        <f ca="1">+S199</f>
        <v>0</v>
      </c>
      <c r="U199" s="246">
        <f t="shared" si="12"/>
        <v>2</v>
      </c>
      <c r="V199" s="347" t="str">
        <f>+VLOOKUP(A199,bd_lista!$A$3:$E$590,5,FALSE)</f>
        <v>Instituciones Descentralizadas</v>
      </c>
      <c r="W199" s="250"/>
      <c r="X199" s="244">
        <f>+VLOOKUP(A199,[2]Sheet1!$A$13:$D$744,4,FALSE)</f>
        <v>46</v>
      </c>
      <c r="Y199" s="244" t="str">
        <f>+VLOOKUP(X199,bd_lista!$A$3:$C$590,3,FALSE)</f>
        <v>Ministerio de Salud y Deportes</v>
      </c>
      <c r="Z199" s="302"/>
      <c r="AA199" s="335"/>
    </row>
    <row r="200" spans="1:27" customFormat="1" ht="15" hidden="1" customHeight="1">
      <c r="A200" s="254">
        <v>221</v>
      </c>
      <c r="B200" s="449">
        <f>+A200</f>
        <v>221</v>
      </c>
      <c r="C200" s="249" t="str">
        <f>+VLOOKUP(A200,bd_lista!$A$3:$C$590,3,FALSE)</f>
        <v>Serv. Nal. de Reg. y Control de la Comer. de Minerales y Metales</v>
      </c>
      <c r="D200" s="451" t="str">
        <f>+C200</f>
        <v>Serv. Nal. de Reg. y Control de la Comer. de Minerales y Metales</v>
      </c>
      <c r="E200" s="249" t="s">
        <v>1310</v>
      </c>
      <c r="F200" s="245">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5">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5">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5">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5">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5">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5">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5">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5">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5">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5">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5">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5">
        <f t="shared" ca="1" si="11"/>
        <v>0</v>
      </c>
      <c r="S200" s="245"/>
      <c r="T200" s="245">
        <f ca="1">+T201</f>
        <v>0</v>
      </c>
      <c r="U200" s="244">
        <f t="shared" si="12"/>
        <v>1</v>
      </c>
      <c r="V200" s="347" t="str">
        <f>+VLOOKUP(A200,bd_lista!$A$3:$E$590,5,FALSE)</f>
        <v>Instituciones Descentralizadas</v>
      </c>
      <c r="W200" s="262" t="str">
        <f>+V200</f>
        <v>Instituciones Descentralizadas</v>
      </c>
      <c r="X200" s="244">
        <f>+VLOOKUP(A200,[2]Sheet1!$A$13:$D$744,4,FALSE)</f>
        <v>76</v>
      </c>
      <c r="Y200" s="244" t="str">
        <f>+VLOOKUP(X200,bd_lista!$A$3:$C$590,3,FALSE)</f>
        <v>Ministerio de Minería y Metalurgia</v>
      </c>
      <c r="Z200" s="304">
        <f>+X200</f>
        <v>76</v>
      </c>
      <c r="AA200" s="333" t="str">
        <f>+Y200</f>
        <v>Ministerio de Minería y Metalurgia</v>
      </c>
    </row>
    <row r="201" spans="1:27" customFormat="1" ht="15" hidden="1" customHeight="1">
      <c r="A201" s="32">
        <v>221</v>
      </c>
      <c r="B201" s="450"/>
      <c r="C201" s="347" t="str">
        <f>+VLOOKUP(A201,bd_lista!$A$3:$C$590,3,FALSE)</f>
        <v>Serv. Nal. de Reg. y Control de la Comer. de Minerales y Metales</v>
      </c>
      <c r="D201" s="452"/>
      <c r="E201" s="347" t="s">
        <v>1311</v>
      </c>
      <c r="F201" s="247">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7">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7">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7">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7">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7">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7">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7">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7">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7">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7">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7">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7">
        <f t="shared" ca="1" si="11"/>
        <v>0</v>
      </c>
      <c r="S201" s="247">
        <f ca="1">+R200+R201</f>
        <v>0</v>
      </c>
      <c r="T201" s="247">
        <f ca="1">+S201</f>
        <v>0</v>
      </c>
      <c r="U201" s="246">
        <f t="shared" si="12"/>
        <v>2</v>
      </c>
      <c r="V201" s="347" t="str">
        <f>+VLOOKUP(A201,bd_lista!$A$3:$E$590,5,FALSE)</f>
        <v>Instituciones Descentralizadas</v>
      </c>
      <c r="W201" s="250"/>
      <c r="X201" s="244">
        <f>+VLOOKUP(A201,[2]Sheet1!$A$13:$D$744,4,FALSE)</f>
        <v>76</v>
      </c>
      <c r="Y201" s="244" t="str">
        <f>+VLOOKUP(X201,bd_lista!$A$3:$C$590,3,FALSE)</f>
        <v>Ministerio de Minería y Metalurgia</v>
      </c>
      <c r="Z201" s="302"/>
      <c r="AA201" s="335"/>
    </row>
    <row r="202" spans="1:27" ht="15" customHeight="1">
      <c r="A202" s="32">
        <v>266</v>
      </c>
      <c r="B202" s="449">
        <f>+A202</f>
        <v>266</v>
      </c>
      <c r="C202" s="249" t="str">
        <f>+VLOOKUP(A202,bd_lista!$A$3:$C$590,3,FALSE)</f>
        <v>Direc. Dptal. de Educación La Paz</v>
      </c>
      <c r="D202" s="451" t="str">
        <f>+C202</f>
        <v>Direc. Dptal. de Educación La Paz</v>
      </c>
      <c r="E202" s="249" t="s">
        <v>1310</v>
      </c>
      <c r="F202" s="245">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5">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5">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5">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45">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5">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45">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45">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5">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5">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5">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5">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5">
        <f t="shared" ca="1" si="11"/>
        <v>0</v>
      </c>
      <c r="S202" s="245"/>
      <c r="T202" s="245">
        <f ca="1">+T203</f>
        <v>2347991.9099999997</v>
      </c>
      <c r="U202" s="244">
        <f t="shared" si="12"/>
        <v>1</v>
      </c>
      <c r="V202" s="347" t="str">
        <f>+VLOOKUP(A202,bd_lista!$A$3:$E$590,5,FALSE)</f>
        <v>Instituciones Descentralizadas</v>
      </c>
      <c r="W202" s="262" t="str">
        <f>+V202</f>
        <v>Instituciones Descentralizadas</v>
      </c>
      <c r="X202" s="244">
        <f>+VLOOKUP(A202,[2]Sheet1!$A$13:$D$744,4,FALSE)</f>
        <v>16</v>
      </c>
      <c r="Y202" s="244" t="str">
        <f>+VLOOKUP(X202,bd_lista!$A$3:$C$590,3,FALSE)</f>
        <v>Ministerio de Educación</v>
      </c>
      <c r="Z202" s="304">
        <f>+X202</f>
        <v>16</v>
      </c>
      <c r="AA202" s="333" t="str">
        <f>+Y202</f>
        <v>Ministerio de Educación</v>
      </c>
    </row>
    <row r="203" spans="1:27" ht="15" customHeight="1">
      <c r="A203" s="32">
        <v>266</v>
      </c>
      <c r="B203" s="450"/>
      <c r="C203" s="347" t="str">
        <f>+VLOOKUP(A203,bd_lista!$A$3:$C$590,3,FALSE)</f>
        <v>Direc. Dptal. de Educación La Paz</v>
      </c>
      <c r="D203" s="452"/>
      <c r="E203" s="347" t="s">
        <v>1311</v>
      </c>
      <c r="F203" s="247">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47">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47">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3944</v>
      </c>
      <c r="I203" s="247">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2335702.4399999995</v>
      </c>
      <c r="J203" s="247">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8345.4700000000012</v>
      </c>
      <c r="K203" s="247">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47">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47">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7">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7">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7">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379">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7">
        <f t="shared" ca="1" si="11"/>
        <v>2347991.9099999997</v>
      </c>
      <c r="S203" s="247">
        <f ca="1">+R202+R203</f>
        <v>2347991.9099999997</v>
      </c>
      <c r="T203" s="247">
        <f ca="1">+S203</f>
        <v>2347991.9099999997</v>
      </c>
      <c r="U203" s="246">
        <f t="shared" si="12"/>
        <v>2</v>
      </c>
      <c r="V203" s="347" t="str">
        <f>+VLOOKUP(A203,bd_lista!$A$3:$E$590,5,FALSE)</f>
        <v>Instituciones Descentralizadas</v>
      </c>
      <c r="W203" s="250"/>
      <c r="X203" s="244">
        <f>+VLOOKUP(A203,[2]Sheet1!$A$13:$D$744,4,FALSE)</f>
        <v>16</v>
      </c>
      <c r="Y203" s="244" t="str">
        <f>+VLOOKUP(X203,bd_lista!$A$3:$C$590,3,FALSE)</f>
        <v>Ministerio de Educación</v>
      </c>
      <c r="Z203" s="302"/>
      <c r="AA203" s="335"/>
    </row>
    <row r="204" spans="1:27" ht="15" hidden="1" customHeight="1">
      <c r="A204" s="254">
        <v>265</v>
      </c>
      <c r="B204" s="449">
        <f>+A204</f>
        <v>265</v>
      </c>
      <c r="C204" s="249" t="str">
        <f>+VLOOKUP(A204,bd_lista!$A$3:$C$590,3,FALSE)</f>
        <v>Direc. Dptal. de Educación  Chuquisaca</v>
      </c>
      <c r="D204" s="451" t="str">
        <f>+C204</f>
        <v>Direc. Dptal. de Educación  Chuquisaca</v>
      </c>
      <c r="E204" s="249" t="s">
        <v>1310</v>
      </c>
      <c r="F204" s="245">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245">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45">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5">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5">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5">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5">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5">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5">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5">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5">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5">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5">
        <f t="shared" ca="1" si="11"/>
        <v>0</v>
      </c>
      <c r="S204" s="245"/>
      <c r="T204" s="245">
        <f ca="1">+T205</f>
        <v>0</v>
      </c>
      <c r="U204" s="244">
        <f t="shared" si="12"/>
        <v>1</v>
      </c>
      <c r="V204" s="347" t="str">
        <f>+VLOOKUP(A204,bd_lista!$A$3:$E$590,5,FALSE)</f>
        <v>Instituciones Descentralizadas</v>
      </c>
      <c r="W204" s="262" t="str">
        <f>+V204</f>
        <v>Instituciones Descentralizadas</v>
      </c>
      <c r="X204" s="244">
        <f>+VLOOKUP(A204,[2]Sheet1!$A$13:$D$744,4,FALSE)</f>
        <v>16</v>
      </c>
      <c r="Y204" s="244" t="str">
        <f>+VLOOKUP(X204,bd_lista!$A$3:$C$590,3,FALSE)</f>
        <v>Ministerio de Educación</v>
      </c>
      <c r="Z204" s="304">
        <f>+X204</f>
        <v>16</v>
      </c>
      <c r="AA204" s="333" t="str">
        <f>+Y204</f>
        <v>Ministerio de Educación</v>
      </c>
    </row>
    <row r="205" spans="1:27" ht="15" hidden="1" customHeight="1">
      <c r="A205" s="32">
        <v>265</v>
      </c>
      <c r="B205" s="450"/>
      <c r="C205" s="347" t="str">
        <f>+VLOOKUP(A205,bd_lista!$A$3:$C$590,3,FALSE)</f>
        <v>Direc. Dptal. de Educación  Chuquisaca</v>
      </c>
      <c r="D205" s="452"/>
      <c r="E205" s="347" t="s">
        <v>1311</v>
      </c>
      <c r="F205" s="247">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0</v>
      </c>
      <c r="G205" s="247">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247">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47">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7">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7">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7">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7">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7">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7">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7">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7">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7">
        <f t="shared" ca="1" si="11"/>
        <v>0</v>
      </c>
      <c r="S205" s="247">
        <f ca="1">+R204+R205</f>
        <v>0</v>
      </c>
      <c r="T205" s="247">
        <f ca="1">+S205</f>
        <v>0</v>
      </c>
      <c r="U205" s="246">
        <f t="shared" si="12"/>
        <v>2</v>
      </c>
      <c r="V205" s="347" t="str">
        <f>+VLOOKUP(A205,bd_lista!$A$3:$E$590,5,FALSE)</f>
        <v>Instituciones Descentralizadas</v>
      </c>
      <c r="W205" s="250"/>
      <c r="X205" s="244">
        <f>+VLOOKUP(A205,[2]Sheet1!$A$13:$D$744,4,FALSE)</f>
        <v>16</v>
      </c>
      <c r="Y205" s="244" t="str">
        <f>+VLOOKUP(X205,bd_lista!$A$3:$C$590,3,FALSE)</f>
        <v>Ministerio de Educación</v>
      </c>
      <c r="Z205" s="302"/>
      <c r="AA205" s="335"/>
    </row>
    <row r="206" spans="1:27" ht="15" customHeight="1">
      <c r="A206" s="254">
        <v>267</v>
      </c>
      <c r="B206" s="449">
        <f>+A206</f>
        <v>267</v>
      </c>
      <c r="C206" s="249" t="str">
        <f>+VLOOKUP(A206,bd_lista!$A$3:$C$590,3,FALSE)</f>
        <v>Direc. Dptal. de Educación Cochabamba</v>
      </c>
      <c r="D206" s="451" t="str">
        <f>+C206</f>
        <v>Direc. Dptal. de Educación Cochabamba</v>
      </c>
      <c r="E206" s="249" t="s">
        <v>1310</v>
      </c>
      <c r="F206" s="245">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5">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5">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5">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5">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5">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5">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5">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5">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5">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5">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5">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5">
        <f t="shared" ca="1" si="11"/>
        <v>0</v>
      </c>
      <c r="S206" s="245"/>
      <c r="T206" s="245">
        <f ca="1">+T207</f>
        <v>2100.3000000000002</v>
      </c>
      <c r="U206" s="244">
        <f t="shared" si="12"/>
        <v>1</v>
      </c>
      <c r="V206" s="347" t="str">
        <f>+VLOOKUP(A206,bd_lista!$A$3:$E$590,5,FALSE)</f>
        <v>Instituciones Descentralizadas</v>
      </c>
      <c r="W206" s="262" t="str">
        <f>+V206</f>
        <v>Instituciones Descentralizadas</v>
      </c>
      <c r="X206" s="244">
        <f>+VLOOKUP(A206,[2]Sheet1!$A$13:$D$744,4,FALSE)</f>
        <v>16</v>
      </c>
      <c r="Y206" s="244" t="str">
        <f>+VLOOKUP(X206,bd_lista!$A$3:$C$590,3,FALSE)</f>
        <v>Ministerio de Educación</v>
      </c>
      <c r="Z206" s="304">
        <f>+X206</f>
        <v>16</v>
      </c>
      <c r="AA206" s="305" t="str">
        <f>+Y206</f>
        <v>Ministerio de Educación</v>
      </c>
    </row>
    <row r="207" spans="1:27" ht="15" customHeight="1">
      <c r="A207" s="32">
        <v>267</v>
      </c>
      <c r="B207" s="450"/>
      <c r="C207" s="347" t="str">
        <f>+VLOOKUP(A207,bd_lista!$A$3:$C$590,3,FALSE)</f>
        <v>Direc. Dptal. de Educación Cochabamba</v>
      </c>
      <c r="D207" s="452"/>
      <c r="E207" s="347" t="s">
        <v>1311</v>
      </c>
      <c r="F207" s="247">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0</v>
      </c>
      <c r="G207" s="247">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247">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47">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47">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2100.3000000000002</v>
      </c>
      <c r="K207" s="247">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7">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7">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7">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7">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7">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7">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7">
        <f t="shared" ca="1" si="11"/>
        <v>2100.3000000000002</v>
      </c>
      <c r="S207" s="247">
        <f ca="1">+R206+R207</f>
        <v>2100.3000000000002</v>
      </c>
      <c r="T207" s="247">
        <f ca="1">+S207</f>
        <v>2100.3000000000002</v>
      </c>
      <c r="U207" s="246">
        <f t="shared" si="12"/>
        <v>2</v>
      </c>
      <c r="V207" s="347" t="str">
        <f>+VLOOKUP(A207,bd_lista!$A$3:$E$590,5,FALSE)</f>
        <v>Instituciones Descentralizadas</v>
      </c>
      <c r="W207" s="250"/>
      <c r="X207" s="244">
        <f>+VLOOKUP(A207,[2]Sheet1!$A$13:$D$744,4,FALSE)</f>
        <v>16</v>
      </c>
      <c r="Y207" s="244" t="str">
        <f>+VLOOKUP(X207,bd_lista!$A$3:$C$590,3,FALSE)</f>
        <v>Ministerio de Educación</v>
      </c>
      <c r="Z207" s="302"/>
      <c r="AA207" s="303"/>
    </row>
    <row r="208" spans="1:27" ht="15" customHeight="1">
      <c r="A208" s="254">
        <v>269</v>
      </c>
      <c r="B208" s="449">
        <f>+A208</f>
        <v>269</v>
      </c>
      <c r="C208" s="249" t="str">
        <f>+VLOOKUP(A208,bd_lista!$A$3:$C$590,3,FALSE)</f>
        <v>Direc. Dptal. de Educación Potosí</v>
      </c>
      <c r="D208" s="451" t="str">
        <f>+C208</f>
        <v>Direc. Dptal. de Educación Potosí</v>
      </c>
      <c r="E208" s="249" t="s">
        <v>1310</v>
      </c>
      <c r="F208" s="245">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5">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5">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5">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5">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5">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5">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5">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5">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5">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5">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5">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5">
        <f t="shared" ca="1" si="11"/>
        <v>0</v>
      </c>
      <c r="S208" s="245"/>
      <c r="T208" s="245">
        <f ca="1">+T209</f>
        <v>42048</v>
      </c>
      <c r="U208" s="244">
        <f t="shared" si="12"/>
        <v>1</v>
      </c>
      <c r="V208" s="347" t="str">
        <f>+VLOOKUP(A208,bd_lista!$A$3:$E$590,5,FALSE)</f>
        <v>Instituciones Descentralizadas</v>
      </c>
      <c r="W208" s="262" t="str">
        <f>+V208</f>
        <v>Instituciones Descentralizadas</v>
      </c>
      <c r="X208" s="244">
        <f>+VLOOKUP(A208,[2]Sheet1!$A$13:$D$744,4,FALSE)</f>
        <v>16</v>
      </c>
      <c r="Y208" s="244" t="str">
        <f>+VLOOKUP(X208,bd_lista!$A$3:$C$590,3,FALSE)</f>
        <v>Ministerio de Educación</v>
      </c>
      <c r="Z208" s="304">
        <f>+X208</f>
        <v>16</v>
      </c>
      <c r="AA208" s="333" t="str">
        <f>+Y208</f>
        <v>Ministerio de Educación</v>
      </c>
    </row>
    <row r="209" spans="1:27" ht="15" customHeight="1">
      <c r="A209" s="32">
        <v>269</v>
      </c>
      <c r="B209" s="450"/>
      <c r="C209" s="347" t="str">
        <f>+VLOOKUP(A209,bd_lista!$A$3:$C$590,3,FALSE)</f>
        <v>Direc. Dptal. de Educación Potosí</v>
      </c>
      <c r="D209" s="452"/>
      <c r="E209" s="347" t="s">
        <v>1311</v>
      </c>
      <c r="F209" s="247">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247">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47">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47">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247">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47">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42048</v>
      </c>
      <c r="L209" s="247">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247">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7">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7">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7">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47">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7">
        <f t="shared" ca="1" si="11"/>
        <v>42048</v>
      </c>
      <c r="S209" s="247">
        <f ca="1">+R208+R209</f>
        <v>42048</v>
      </c>
      <c r="T209" s="247">
        <f ca="1">+S209</f>
        <v>42048</v>
      </c>
      <c r="U209" s="246">
        <f t="shared" si="12"/>
        <v>2</v>
      </c>
      <c r="V209" s="347" t="str">
        <f>+VLOOKUP(A209,bd_lista!$A$3:$E$590,5,FALSE)</f>
        <v>Instituciones Descentralizadas</v>
      </c>
      <c r="W209" s="250"/>
      <c r="X209" s="244">
        <f>+VLOOKUP(A209,[2]Sheet1!$A$13:$D$744,4,FALSE)</f>
        <v>16</v>
      </c>
      <c r="Y209" s="244" t="str">
        <f>+VLOOKUP(X209,bd_lista!$A$3:$C$590,3,FALSE)</f>
        <v>Ministerio de Educación</v>
      </c>
      <c r="Z209" s="302"/>
      <c r="AA209" s="335"/>
    </row>
    <row r="210" spans="1:27" customFormat="1" ht="15" hidden="1" customHeight="1">
      <c r="A210" s="254">
        <v>271</v>
      </c>
      <c r="B210" s="449">
        <f>+A210</f>
        <v>271</v>
      </c>
      <c r="C210" s="249" t="str">
        <f>+VLOOKUP(A210,bd_lista!$A$3:$C$590,3,FALSE)</f>
        <v>Direc. Dptal. de Educación Santa Cruz</v>
      </c>
      <c r="D210" s="451" t="str">
        <f>+C210</f>
        <v>Direc. Dptal. de Educación Santa Cruz</v>
      </c>
      <c r="E210" s="249" t="s">
        <v>1310</v>
      </c>
      <c r="F210" s="245">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5">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5">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5">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5">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5">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5">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5">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5">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5">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5">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5">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5">
        <f t="shared" ca="1" si="11"/>
        <v>0</v>
      </c>
      <c r="S210" s="273"/>
      <c r="T210" s="245">
        <f ca="1">+T211</f>
        <v>0</v>
      </c>
      <c r="U210" s="244">
        <f t="shared" si="12"/>
        <v>1</v>
      </c>
      <c r="V210" s="347" t="str">
        <f>+VLOOKUP(A210,bd_lista!$A$3:$E$590,5,FALSE)</f>
        <v>Instituciones Descentralizadas</v>
      </c>
      <c r="W210" s="262" t="str">
        <f>+V210</f>
        <v>Instituciones Descentralizadas</v>
      </c>
      <c r="X210" s="244">
        <f>+VLOOKUP(A210,[2]Sheet1!$A$13:$D$744,4,FALSE)</f>
        <v>16</v>
      </c>
      <c r="Y210" s="244" t="str">
        <f>+VLOOKUP(X210,bd_lista!$A$3:$C$590,3,FALSE)</f>
        <v>Ministerio de Educación</v>
      </c>
      <c r="Z210" s="304">
        <f>+X210</f>
        <v>16</v>
      </c>
      <c r="AA210" s="333" t="str">
        <f>+Y210</f>
        <v>Ministerio de Educación</v>
      </c>
    </row>
    <row r="211" spans="1:27" customFormat="1" ht="15" hidden="1" customHeight="1">
      <c r="A211" s="32">
        <v>271</v>
      </c>
      <c r="B211" s="450"/>
      <c r="C211" s="347" t="str">
        <f>+VLOOKUP(A211,bd_lista!$A$3:$C$590,3,FALSE)</f>
        <v>Direc. Dptal. de Educación Santa Cruz</v>
      </c>
      <c r="D211" s="452"/>
      <c r="E211" s="347" t="s">
        <v>1311</v>
      </c>
      <c r="F211" s="247">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47">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47">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7">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47">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7">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7">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7">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7">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7">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7">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7">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7">
        <f t="shared" ca="1" si="11"/>
        <v>0</v>
      </c>
      <c r="S211" s="247">
        <f ca="1">+R210+R211</f>
        <v>0</v>
      </c>
      <c r="T211" s="245">
        <f ca="1">+S211</f>
        <v>0</v>
      </c>
      <c r="U211" s="244">
        <f t="shared" si="12"/>
        <v>2</v>
      </c>
      <c r="V211" s="347" t="str">
        <f>+VLOOKUP(A211,bd_lista!$A$3:$E$590,5,FALSE)</f>
        <v>Instituciones Descentralizadas</v>
      </c>
      <c r="W211" s="250"/>
      <c r="X211" s="244">
        <f>+VLOOKUP(A211,[2]Sheet1!$A$13:$D$744,4,FALSE)</f>
        <v>16</v>
      </c>
      <c r="Y211" s="244" t="str">
        <f>+VLOOKUP(X211,bd_lista!$A$3:$C$590,3,FALSE)</f>
        <v>Ministerio de Educación</v>
      </c>
      <c r="Z211" s="302"/>
      <c r="AA211" s="335"/>
    </row>
    <row r="212" spans="1:27" customFormat="1" ht="15" customHeight="1">
      <c r="A212" s="32">
        <v>283</v>
      </c>
      <c r="B212" s="449">
        <f>+A212</f>
        <v>283</v>
      </c>
      <c r="C212" s="249" t="str">
        <f>+VLOOKUP(A212,bd_lista!$A$3:$C$590,3,FALSE)</f>
        <v>Aduana Nacional</v>
      </c>
      <c r="D212" s="451" t="str">
        <f>+C212</f>
        <v>Aduana Nacional</v>
      </c>
      <c r="E212" s="249" t="s">
        <v>1310</v>
      </c>
      <c r="F212" s="245">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5">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5">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5">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5">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5">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5">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5">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5">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5">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5">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5">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5">
        <f t="shared" ca="1" si="11"/>
        <v>0</v>
      </c>
      <c r="S212" s="245"/>
      <c r="T212" s="245">
        <f ca="1">+T213</f>
        <v>40625696.43</v>
      </c>
      <c r="U212" s="244">
        <f t="shared" si="12"/>
        <v>1</v>
      </c>
      <c r="V212" s="347" t="str">
        <f>+VLOOKUP(A212,bd_lista!$A$3:$E$590,5,FALSE)</f>
        <v>Instituciones Descentralizadas</v>
      </c>
      <c r="W212" s="262" t="str">
        <f>+V212</f>
        <v>Instituciones Descentralizadas</v>
      </c>
      <c r="X212" s="244">
        <f>+VLOOKUP(A212,[2]Sheet1!$A$13:$D$744,4,FALSE)</f>
        <v>35</v>
      </c>
      <c r="Y212" s="244" t="str">
        <f>+VLOOKUP(X212,bd_lista!$A$3:$C$590,3,FALSE)</f>
        <v>Ministerio de Economía y Finanzas Públicas</v>
      </c>
      <c r="Z212" s="304">
        <f>+X212</f>
        <v>35</v>
      </c>
      <c r="AA212" s="333" t="str">
        <f>+Y212</f>
        <v>Ministerio de Economía y Finanzas Públicas</v>
      </c>
    </row>
    <row r="213" spans="1:27" customFormat="1" ht="15" customHeight="1">
      <c r="A213" s="32">
        <v>283</v>
      </c>
      <c r="B213" s="450"/>
      <c r="C213" s="347" t="str">
        <f>+VLOOKUP(A213,bd_lista!$A$3:$C$590,3,FALSE)</f>
        <v>Aduana Nacional</v>
      </c>
      <c r="D213" s="452"/>
      <c r="E213" s="347" t="s">
        <v>1311</v>
      </c>
      <c r="F213" s="247">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7">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47">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23657.74</v>
      </c>
      <c r="I213" s="24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13579.86</v>
      </c>
      <c r="J213" s="24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39666656.18</v>
      </c>
      <c r="K213" s="24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921802.64999999991</v>
      </c>
      <c r="L213" s="24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7">
        <f t="shared" ca="1" si="11"/>
        <v>40625696.43</v>
      </c>
      <c r="S213" s="247">
        <f ca="1">+R212+R213</f>
        <v>40625696.43</v>
      </c>
      <c r="T213" s="245">
        <f ca="1">+S213</f>
        <v>40625696.43</v>
      </c>
      <c r="U213" s="244">
        <f t="shared" si="12"/>
        <v>2</v>
      </c>
      <c r="V213" s="347" t="str">
        <f>+VLOOKUP(A213,bd_lista!$A$3:$E$590,5,FALSE)</f>
        <v>Instituciones Descentralizadas</v>
      </c>
      <c r="W213" s="250"/>
      <c r="X213" s="244">
        <f>+VLOOKUP(A213,[2]Sheet1!$A$13:$D$744,4,FALSE)</f>
        <v>35</v>
      </c>
      <c r="Y213" s="244" t="str">
        <f>+VLOOKUP(X213,bd_lista!$A$3:$C$590,3,FALSE)</f>
        <v>Ministerio de Economía y Finanzas Públicas</v>
      </c>
      <c r="Z213" s="302"/>
      <c r="AA213" s="335"/>
    </row>
    <row r="214" spans="1:27" customFormat="1" ht="15" customHeight="1">
      <c r="A214" s="32">
        <v>287</v>
      </c>
      <c r="B214" s="449">
        <f>+A214</f>
        <v>287</v>
      </c>
      <c r="C214" s="249" t="str">
        <f>+VLOOKUP(A214,bd_lista!$A$3:$C$590,3,FALSE)</f>
        <v>Fondo Nacional de Inversión Productiva y Social</v>
      </c>
      <c r="D214" s="451" t="str">
        <f>+C214</f>
        <v>Fondo Nacional de Inversión Productiva y Social</v>
      </c>
      <c r="E214" s="249" t="s">
        <v>1310</v>
      </c>
      <c r="F214" s="245">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45">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5">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5">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45">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46210028.770000003</v>
      </c>
      <c r="K214" s="245">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5">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5">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5">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5">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5">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5">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5">
        <f t="shared" ca="1" si="11"/>
        <v>46210028.770000003</v>
      </c>
      <c r="S214" s="247"/>
      <c r="T214" s="245">
        <f ca="1">+T215</f>
        <v>91490785.710000008</v>
      </c>
      <c r="U214" s="244">
        <f t="shared" si="12"/>
        <v>1</v>
      </c>
      <c r="V214" s="347" t="str">
        <f>+VLOOKUP(A214,bd_lista!$A$3:$E$590,5,FALSE)</f>
        <v>Instituciones Descentralizadas</v>
      </c>
      <c r="W214" s="262" t="str">
        <f>+V214</f>
        <v>Instituciones Descentralizadas</v>
      </c>
      <c r="X214" s="244">
        <f>+VLOOKUP(A214,[2]Sheet1!$A$13:$D$744,4,FALSE)</f>
        <v>66</v>
      </c>
      <c r="Y214" s="244" t="str">
        <f>+VLOOKUP(X214,bd_lista!$A$3:$C$590,3,FALSE)</f>
        <v>Ministerio de Planificación del Desarrollo</v>
      </c>
      <c r="Z214" s="304">
        <f>+X214</f>
        <v>66</v>
      </c>
      <c r="AA214" s="333" t="str">
        <f>+Y214</f>
        <v>Ministerio de Planificación del Desarrollo</v>
      </c>
    </row>
    <row r="215" spans="1:27" customFormat="1" ht="15" customHeight="1">
      <c r="A215" s="32">
        <v>287</v>
      </c>
      <c r="B215" s="450"/>
      <c r="C215" s="347" t="str">
        <f>+VLOOKUP(A215,bd_lista!$A$3:$C$590,3,FALSE)</f>
        <v>Fondo Nacional de Inversión Productiva y Social</v>
      </c>
      <c r="D215" s="452"/>
      <c r="E215" s="249" t="s">
        <v>1311</v>
      </c>
      <c r="F215" s="24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4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24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4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4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45280756.939999998</v>
      </c>
      <c r="K215" s="24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4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5">
        <f t="shared" ca="1" si="11"/>
        <v>45280756.939999998</v>
      </c>
      <c r="S215" s="247">
        <f ca="1">+R214+R215</f>
        <v>91490785.710000008</v>
      </c>
      <c r="T215" s="245">
        <f ca="1">+S215</f>
        <v>91490785.710000008</v>
      </c>
      <c r="U215" s="244">
        <f t="shared" si="12"/>
        <v>2</v>
      </c>
      <c r="V215" s="347" t="str">
        <f>+VLOOKUP(A215,bd_lista!$A$3:$E$590,5,FALSE)</f>
        <v>Instituciones Descentralizadas</v>
      </c>
      <c r="W215" s="250"/>
      <c r="X215" s="244">
        <f>+VLOOKUP(A215,[2]Sheet1!$A$13:$D$744,4,FALSE)</f>
        <v>66</v>
      </c>
      <c r="Y215" s="244" t="str">
        <f>+VLOOKUP(X215,bd_lista!$A$3:$C$590,3,FALSE)</f>
        <v>Ministerio de Planificación del Desarrollo</v>
      </c>
      <c r="Z215" s="302"/>
      <c r="AA215" s="335"/>
    </row>
    <row r="216" spans="1:27" ht="15" customHeight="1">
      <c r="A216" s="32">
        <v>288</v>
      </c>
      <c r="B216" s="449">
        <f>+A216</f>
        <v>288</v>
      </c>
      <c r="C216" s="249" t="str">
        <f>+VLOOKUP(A216,bd_lista!$A$3:$C$590,3,FALSE)</f>
        <v>Servicio Nacional de Riego</v>
      </c>
      <c r="D216" s="451" t="str">
        <f>+C216</f>
        <v>Servicio Nacional de Riego</v>
      </c>
      <c r="E216" s="249" t="s">
        <v>1310</v>
      </c>
      <c r="F216" s="245">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5">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5">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5">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5">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5">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5">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5">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5">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5">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5">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5">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5">
        <f t="shared" ca="1" si="11"/>
        <v>0</v>
      </c>
      <c r="S216" s="245"/>
      <c r="T216" s="245">
        <f ca="1">+T217</f>
        <v>379</v>
      </c>
      <c r="U216" s="244">
        <f t="shared" si="12"/>
        <v>1</v>
      </c>
      <c r="V216" s="347" t="str">
        <f>+VLOOKUP(A216,bd_lista!$A$3:$E$590,5,FALSE)</f>
        <v>Instituciones Descentralizadas</v>
      </c>
      <c r="W216" s="262" t="str">
        <f>+V216</f>
        <v>Instituciones Descentralizadas</v>
      </c>
      <c r="X216" s="244">
        <f>+VLOOKUP(A216,[2]Sheet1!$A$13:$D$744,4,FALSE)</f>
        <v>86</v>
      </c>
      <c r="Y216" s="244" t="str">
        <f>+VLOOKUP(X216,bd_lista!$A$3:$C$590,3,FALSE)</f>
        <v>Ministerio de Medio Ambiente y Agua</v>
      </c>
      <c r="Z216" s="304">
        <f>+X216</f>
        <v>86</v>
      </c>
      <c r="AA216" s="333" t="str">
        <f>+Y216</f>
        <v>Ministerio de Medio Ambiente y Agua</v>
      </c>
    </row>
    <row r="217" spans="1:27" ht="15" customHeight="1">
      <c r="A217" s="32">
        <v>288</v>
      </c>
      <c r="B217" s="450"/>
      <c r="C217" s="347" t="str">
        <f>+VLOOKUP(A217,bd_lista!$A$3:$C$590,3,FALSE)</f>
        <v>Servicio Nacional de Riego</v>
      </c>
      <c r="D217" s="452"/>
      <c r="E217" s="347" t="s">
        <v>1311</v>
      </c>
      <c r="F217" s="247">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7">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7">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361</v>
      </c>
      <c r="I217" s="247">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47">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18</v>
      </c>
      <c r="K217" s="247">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7">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47">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7">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7">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7">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7">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7">
        <f t="shared" ca="1" si="11"/>
        <v>379</v>
      </c>
      <c r="S217" s="247">
        <f ca="1">+R216+R217</f>
        <v>379</v>
      </c>
      <c r="T217" s="247">
        <f ca="1">+S217</f>
        <v>379</v>
      </c>
      <c r="U217" s="246">
        <f t="shared" si="12"/>
        <v>2</v>
      </c>
      <c r="V217" s="347" t="str">
        <f>+VLOOKUP(A217,bd_lista!$A$3:$E$590,5,FALSE)</f>
        <v>Instituciones Descentralizadas</v>
      </c>
      <c r="W217" s="250"/>
      <c r="X217" s="244">
        <f>+VLOOKUP(A217,[2]Sheet1!$A$13:$D$744,4,FALSE)</f>
        <v>86</v>
      </c>
      <c r="Y217" s="244" t="str">
        <f>+VLOOKUP(X217,bd_lista!$A$3:$C$590,3,FALSE)</f>
        <v>Ministerio de Medio Ambiente y Agua</v>
      </c>
      <c r="Z217" s="302"/>
      <c r="AA217" s="335"/>
    </row>
    <row r="218" spans="1:27" ht="15" hidden="1" customHeight="1">
      <c r="A218" s="254">
        <v>371</v>
      </c>
      <c r="B218" s="449">
        <f>+A218</f>
        <v>371</v>
      </c>
      <c r="C218" s="249" t="str">
        <f>+VLOOKUP(A218,bd_lista!$A$3:$C$590,3,FALSE)</f>
        <v>Centro Internacional de la Quinua</v>
      </c>
      <c r="D218" s="451" t="str">
        <f>+C218</f>
        <v>Centro Internacional de la Quinua</v>
      </c>
      <c r="E218" s="249" t="s">
        <v>1310</v>
      </c>
      <c r="F218" s="245">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5">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5">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5">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5">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5">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5">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5">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5">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5">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5">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5">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5">
        <f t="shared" ca="1" si="11"/>
        <v>0</v>
      </c>
      <c r="S218" s="245"/>
      <c r="T218" s="245">
        <f ca="1">+T219</f>
        <v>0</v>
      </c>
      <c r="U218" s="244">
        <f t="shared" si="12"/>
        <v>1</v>
      </c>
      <c r="V218" s="347" t="str">
        <f>+VLOOKUP(A218,bd_lista!$A$3:$E$590,5,FALSE)</f>
        <v>Instituciones Descentralizadas</v>
      </c>
      <c r="W218" s="262" t="str">
        <f>+V218</f>
        <v>Instituciones Descentralizadas</v>
      </c>
      <c r="X218" s="244">
        <f>+VLOOKUP(A218,[2]Sheet1!$A$13:$D$744,4,FALSE)</f>
        <v>47</v>
      </c>
      <c r="Y218" s="244" t="str">
        <f>+VLOOKUP(X218,bd_lista!$A$3:$C$590,3,FALSE)</f>
        <v>Ministerio de Desarrollo Rural y Tierras</v>
      </c>
      <c r="Z218" s="304">
        <f>+X218</f>
        <v>47</v>
      </c>
      <c r="AA218" s="305" t="str">
        <f>+Y218</f>
        <v>Ministerio de Desarrollo Rural y Tierras</v>
      </c>
    </row>
    <row r="219" spans="1:27" ht="15" hidden="1" customHeight="1">
      <c r="A219" s="32">
        <v>371</v>
      </c>
      <c r="B219" s="450"/>
      <c r="C219" s="347" t="str">
        <f>+VLOOKUP(A219,bd_lista!$A$3:$C$590,3,FALSE)</f>
        <v>Centro Internacional de la Quinua</v>
      </c>
      <c r="D219" s="452"/>
      <c r="E219" s="347" t="s">
        <v>1311</v>
      </c>
      <c r="F219" s="247">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7">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47">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7">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7">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7">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7">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7">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7">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7">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7">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7">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7">
        <f t="shared" ca="1" si="11"/>
        <v>0</v>
      </c>
      <c r="S219" s="247">
        <f ca="1">+R218+R219</f>
        <v>0</v>
      </c>
      <c r="T219" s="247">
        <f ca="1">+S219</f>
        <v>0</v>
      </c>
      <c r="U219" s="246">
        <f t="shared" si="12"/>
        <v>2</v>
      </c>
      <c r="V219" s="347" t="str">
        <f>+VLOOKUP(A219,bd_lista!$A$3:$E$590,5,FALSE)</f>
        <v>Instituciones Descentralizadas</v>
      </c>
      <c r="W219" s="250"/>
      <c r="X219" s="244">
        <f>+VLOOKUP(A219,[2]Sheet1!$A$13:$D$744,4,FALSE)</f>
        <v>47</v>
      </c>
      <c r="Y219" s="244" t="str">
        <f>+VLOOKUP(X219,bd_lista!$A$3:$C$590,3,FALSE)</f>
        <v>Ministerio de Desarrollo Rural y Tierras</v>
      </c>
      <c r="Z219" s="302"/>
      <c r="AA219" s="303"/>
    </row>
    <row r="220" spans="1:27" ht="15" customHeight="1">
      <c r="A220" s="254">
        <v>290</v>
      </c>
      <c r="B220" s="449">
        <f>+A220</f>
        <v>290</v>
      </c>
      <c r="C220" s="249" t="str">
        <f>+VLOOKUP(A220,bd_lista!$A$3:$C$590,3,FALSE)</f>
        <v>Servicio de Impuestos Nacionales</v>
      </c>
      <c r="D220" s="451" t="str">
        <f>+C220</f>
        <v>Servicio de Impuestos Nacionales</v>
      </c>
      <c r="E220" s="249" t="s">
        <v>1310</v>
      </c>
      <c r="F220" s="245">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5">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5">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5">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5">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5">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5">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5">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5">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5">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5">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5">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5">
        <f t="shared" ca="1" si="11"/>
        <v>0</v>
      </c>
      <c r="S220" s="245"/>
      <c r="T220" s="245">
        <f ca="1">+T221</f>
        <v>5596.1200000000008</v>
      </c>
      <c r="U220" s="244">
        <f t="shared" si="12"/>
        <v>1</v>
      </c>
      <c r="V220" s="347" t="str">
        <f>+VLOOKUP(A220,bd_lista!$A$3:$E$590,5,FALSE)</f>
        <v>Instituciones Descentralizadas</v>
      </c>
      <c r="W220" s="262" t="str">
        <f>+V220</f>
        <v>Instituciones Descentralizadas</v>
      </c>
      <c r="X220" s="244">
        <f>+VLOOKUP(A220,[2]Sheet1!$A$13:$D$744,4,FALSE)</f>
        <v>35</v>
      </c>
      <c r="Y220" s="244" t="str">
        <f>+VLOOKUP(X220,bd_lista!$A$3:$C$590,3,FALSE)</f>
        <v>Ministerio de Economía y Finanzas Públicas</v>
      </c>
      <c r="Z220" s="304">
        <f>+X220</f>
        <v>35</v>
      </c>
      <c r="AA220" s="332" t="str">
        <f>+Y220</f>
        <v>Ministerio de Economía y Finanzas Públicas</v>
      </c>
    </row>
    <row r="221" spans="1:27" ht="15" customHeight="1">
      <c r="A221" s="32">
        <v>290</v>
      </c>
      <c r="B221" s="450"/>
      <c r="C221" s="347" t="str">
        <f>+VLOOKUP(A221,bd_lista!$A$3:$C$590,3,FALSE)</f>
        <v>Servicio de Impuestos Nacionales</v>
      </c>
      <c r="D221" s="452"/>
      <c r="E221" s="347" t="s">
        <v>1311</v>
      </c>
      <c r="F221" s="247">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7">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7">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7">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47">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5596.1200000000008</v>
      </c>
      <c r="K221" s="247">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7">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47">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7">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7">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7">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7">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7">
        <f t="shared" ca="1" si="11"/>
        <v>5596.1200000000008</v>
      </c>
      <c r="S221" s="247">
        <f ca="1">+R220+R221</f>
        <v>5596.1200000000008</v>
      </c>
      <c r="T221" s="247">
        <f ca="1">+S221</f>
        <v>5596.1200000000008</v>
      </c>
      <c r="U221" s="246">
        <f t="shared" si="12"/>
        <v>2</v>
      </c>
      <c r="V221" s="347" t="str">
        <f>+VLOOKUP(A221,bd_lista!$A$3:$E$590,5,FALSE)</f>
        <v>Instituciones Descentralizadas</v>
      </c>
      <c r="W221" s="250"/>
      <c r="X221" s="244">
        <f>+VLOOKUP(A221,[2]Sheet1!$A$13:$D$744,4,FALSE)</f>
        <v>35</v>
      </c>
      <c r="Y221" s="244" t="str">
        <f>+VLOOKUP(X221,bd_lista!$A$3:$C$590,3,FALSE)</f>
        <v>Ministerio de Economía y Finanzas Públicas</v>
      </c>
      <c r="Z221" s="302"/>
      <c r="AA221" s="334"/>
    </row>
    <row r="222" spans="1:27" ht="15" customHeight="1">
      <c r="A222" s="254">
        <v>291</v>
      </c>
      <c r="B222" s="449">
        <f>+A222</f>
        <v>291</v>
      </c>
      <c r="C222" s="249" t="str">
        <f>+VLOOKUP(A222,bd_lista!$A$3:$C$590,3,FALSE)</f>
        <v>Administradora Boliviana de Carreteras</v>
      </c>
      <c r="D222" s="451" t="str">
        <f>+C222</f>
        <v>Administradora Boliviana de Carreteras</v>
      </c>
      <c r="E222" s="249" t="s">
        <v>1310</v>
      </c>
      <c r="F222" s="245">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5">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5">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641759.27</v>
      </c>
      <c r="I222" s="245">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83689147.641400009</v>
      </c>
      <c r="J222" s="245">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75575887.33479999</v>
      </c>
      <c r="K222" s="245">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5">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45">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5">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5">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5">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5">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5">
        <f t="shared" ref="R222:R285" ca="1" si="13">+SUM(F222:Q222)</f>
        <v>159906794.2462</v>
      </c>
      <c r="S222" s="245"/>
      <c r="T222" s="245">
        <f ca="1">+T223</f>
        <v>562623936.21619999</v>
      </c>
      <c r="U222" s="244">
        <f t="shared" ref="U222:U285" si="14">+IF(E222="Débitos",1,2)</f>
        <v>1</v>
      </c>
      <c r="V222" s="347" t="str">
        <f>+VLOOKUP(A222,bd_lista!$A$3:$E$590,5,FALSE)</f>
        <v>Instituciones Descentralizadas</v>
      </c>
      <c r="W222" s="262" t="str">
        <f>+V222</f>
        <v>Instituciones Descentralizadas</v>
      </c>
      <c r="X222" s="244">
        <f>+VLOOKUP(A222,[2]Sheet1!$A$13:$D$744,4,FALSE)</f>
        <v>81</v>
      </c>
      <c r="Y222" s="244" t="str">
        <f>+VLOOKUP(X222,bd_lista!$A$3:$C$590,3,FALSE)</f>
        <v>Ministerio de Obras Públicas, Servicios y Vivienda</v>
      </c>
      <c r="Z222" s="304">
        <f>+X222</f>
        <v>81</v>
      </c>
      <c r="AA222" s="333" t="str">
        <f>+Y222</f>
        <v>Ministerio de Obras Públicas, Servicios y Vivienda</v>
      </c>
    </row>
    <row r="223" spans="1:27" ht="15" customHeight="1">
      <c r="A223" s="32">
        <v>291</v>
      </c>
      <c r="B223" s="450"/>
      <c r="C223" s="347" t="str">
        <f>+VLOOKUP(A223,bd_lista!$A$3:$C$590,3,FALSE)</f>
        <v>Administradora Boliviana de Carreteras</v>
      </c>
      <c r="D223" s="452"/>
      <c r="E223" s="347" t="s">
        <v>1311</v>
      </c>
      <c r="F223" s="247">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47">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247">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35997970.189999998</v>
      </c>
      <c r="I223" s="247">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130496334.46000001</v>
      </c>
      <c r="J223" s="247">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212687163.73999998</v>
      </c>
      <c r="K223" s="247">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23535673.580000002</v>
      </c>
      <c r="L223" s="247">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47">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7">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7">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7">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7">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7">
        <f t="shared" ca="1" si="13"/>
        <v>402717141.96999997</v>
      </c>
      <c r="S223" s="247">
        <f ca="1">+R222+R223</f>
        <v>562623936.21619999</v>
      </c>
      <c r="T223" s="247">
        <f ca="1">+S223</f>
        <v>562623936.21619999</v>
      </c>
      <c r="U223" s="246">
        <f t="shared" si="14"/>
        <v>2</v>
      </c>
      <c r="V223" s="347" t="str">
        <f>+VLOOKUP(A223,bd_lista!$A$3:$E$590,5,FALSE)</f>
        <v>Instituciones Descentralizadas</v>
      </c>
      <c r="W223" s="250"/>
      <c r="X223" s="244">
        <f>+VLOOKUP(A223,[2]Sheet1!$A$13:$D$744,4,FALSE)</f>
        <v>81</v>
      </c>
      <c r="Y223" s="244" t="str">
        <f>+VLOOKUP(X223,bd_lista!$A$3:$C$590,3,FALSE)</f>
        <v>Ministerio de Obras Públicas, Servicios y Vivienda</v>
      </c>
      <c r="Z223" s="302"/>
      <c r="AA223" s="335"/>
    </row>
    <row r="224" spans="1:27" ht="15" customHeight="1">
      <c r="A224" s="254">
        <v>292</v>
      </c>
      <c r="B224" s="449">
        <f>+A224</f>
        <v>292</v>
      </c>
      <c r="C224" s="249" t="str">
        <f>+VLOOKUP(A224,bd_lista!$A$3:$C$590,3,FALSE)</f>
        <v>Vías Bolivia</v>
      </c>
      <c r="D224" s="451" t="str">
        <f>+C224</f>
        <v>Vías Bolivia</v>
      </c>
      <c r="E224" s="249" t="s">
        <v>1310</v>
      </c>
      <c r="F224" s="245">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5">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5">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5">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5">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5">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5">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5">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5">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5">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5">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5">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5">
        <f t="shared" ca="1" si="13"/>
        <v>0</v>
      </c>
      <c r="S224" s="245"/>
      <c r="T224" s="245">
        <f ca="1">+T225</f>
        <v>4303</v>
      </c>
      <c r="U224" s="244">
        <f t="shared" si="14"/>
        <v>1</v>
      </c>
      <c r="V224" s="347" t="str">
        <f>+VLOOKUP(A224,bd_lista!$A$3:$E$590,5,FALSE)</f>
        <v>Instituciones Descentralizadas</v>
      </c>
      <c r="W224" s="262" t="str">
        <f>+V224</f>
        <v>Instituciones Descentralizadas</v>
      </c>
      <c r="X224" s="244">
        <f>+VLOOKUP(A224,[2]Sheet1!$A$13:$D$744,4,FALSE)</f>
        <v>81</v>
      </c>
      <c r="Y224" s="244" t="str">
        <f>+VLOOKUP(X224,bd_lista!$A$3:$C$590,3,FALSE)</f>
        <v>Ministerio de Obras Públicas, Servicios y Vivienda</v>
      </c>
      <c r="Z224" s="304">
        <f>+X224</f>
        <v>81</v>
      </c>
      <c r="AA224" s="305" t="str">
        <f>+Y224</f>
        <v>Ministerio de Obras Públicas, Servicios y Vivienda</v>
      </c>
    </row>
    <row r="225" spans="1:27" ht="15" customHeight="1">
      <c r="A225" s="32">
        <v>292</v>
      </c>
      <c r="B225" s="450"/>
      <c r="C225" s="347" t="str">
        <f>+VLOOKUP(A225,bd_lista!$A$3:$C$590,3,FALSE)</f>
        <v>Vías Bolivia</v>
      </c>
      <c r="D225" s="452"/>
      <c r="E225" s="347" t="s">
        <v>1311</v>
      </c>
      <c r="F225" s="247">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7">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47">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47">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7">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4303</v>
      </c>
      <c r="K225" s="247">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7">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7">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7">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7">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7">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7">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7">
        <f t="shared" ca="1" si="13"/>
        <v>4303</v>
      </c>
      <c r="S225" s="247">
        <f ca="1">+R224+R225</f>
        <v>4303</v>
      </c>
      <c r="T225" s="247">
        <f ca="1">+S225</f>
        <v>4303</v>
      </c>
      <c r="U225" s="246">
        <f t="shared" si="14"/>
        <v>2</v>
      </c>
      <c r="V225" s="347" t="str">
        <f>+VLOOKUP(A225,bd_lista!$A$3:$E$590,5,FALSE)</f>
        <v>Instituciones Descentralizadas</v>
      </c>
      <c r="W225" s="250"/>
      <c r="X225" s="244">
        <f>+VLOOKUP(A225,[2]Sheet1!$A$13:$D$744,4,FALSE)</f>
        <v>81</v>
      </c>
      <c r="Y225" s="244" t="str">
        <f>+VLOOKUP(X225,bd_lista!$A$3:$C$590,3,FALSE)</f>
        <v>Ministerio de Obras Públicas, Servicios y Vivienda</v>
      </c>
      <c r="Z225" s="302"/>
      <c r="AA225" s="303"/>
    </row>
    <row r="226" spans="1:27" ht="15" customHeight="1">
      <c r="A226" s="254">
        <v>293</v>
      </c>
      <c r="B226" s="449">
        <f>+A226</f>
        <v>293</v>
      </c>
      <c r="C226" s="249" t="str">
        <f>+VLOOKUP(A226,bd_lista!$A$3:$C$590,3,FALSE)</f>
        <v>Fundación Cultural del Banco Central de Bolivia</v>
      </c>
      <c r="D226" s="451" t="str">
        <f>+C226</f>
        <v>Fundación Cultural del Banco Central de Bolivia</v>
      </c>
      <c r="E226" s="249" t="s">
        <v>1310</v>
      </c>
      <c r="F226" s="245">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5">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5">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5">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5">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5">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5">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5">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5">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5">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5">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5">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5">
        <f t="shared" ca="1" si="13"/>
        <v>0</v>
      </c>
      <c r="S226" s="245"/>
      <c r="T226" s="245">
        <f ca="1">+T227</f>
        <v>19150</v>
      </c>
      <c r="U226" s="244">
        <f t="shared" si="14"/>
        <v>1</v>
      </c>
      <c r="V226" s="347" t="str">
        <f>+VLOOKUP(A226,bd_lista!$A$3:$E$590,5,FALSE)</f>
        <v>Instituciones Descentralizadas</v>
      </c>
      <c r="W226" s="262" t="str">
        <f>+V226</f>
        <v>Instituciones Descentralizadas</v>
      </c>
      <c r="X226" s="244">
        <f>+VLOOKUP(A226,[2]Sheet1!$A$13:$D$744,4,FALSE)</f>
        <v>951</v>
      </c>
      <c r="Y226" s="244" t="str">
        <f>+VLOOKUP(X226,bd_lista!$A$3:$C$590,3,FALSE)</f>
        <v>Banco Central de Bolivia</v>
      </c>
      <c r="Z226" s="304">
        <f>+X226</f>
        <v>951</v>
      </c>
      <c r="AA226" s="333" t="str">
        <f>+Y226</f>
        <v>Banco Central de Bolivia</v>
      </c>
    </row>
    <row r="227" spans="1:27" ht="15" customHeight="1">
      <c r="A227" s="32">
        <v>293</v>
      </c>
      <c r="B227" s="450"/>
      <c r="C227" s="347" t="str">
        <f>+VLOOKUP(A227,bd_lista!$A$3:$C$590,3,FALSE)</f>
        <v>Fundación Cultural del Banco Central de Bolivia</v>
      </c>
      <c r="D227" s="452"/>
      <c r="E227" s="347" t="s">
        <v>1311</v>
      </c>
      <c r="F227" s="247">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7">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7">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47">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7">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16000</v>
      </c>
      <c r="K227" s="247">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3150</v>
      </c>
      <c r="L227" s="247">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47">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7">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7">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7">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7">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7">
        <f t="shared" ca="1" si="13"/>
        <v>19150</v>
      </c>
      <c r="S227" s="247">
        <f ca="1">+R226+R227</f>
        <v>19150</v>
      </c>
      <c r="T227" s="247">
        <f ca="1">+S227</f>
        <v>19150</v>
      </c>
      <c r="U227" s="246">
        <f t="shared" si="14"/>
        <v>2</v>
      </c>
      <c r="V227" s="347" t="str">
        <f>+VLOOKUP(A227,bd_lista!$A$3:$E$590,5,FALSE)</f>
        <v>Instituciones Descentralizadas</v>
      </c>
      <c r="W227" s="250"/>
      <c r="X227" s="244">
        <f>+VLOOKUP(A227,[2]Sheet1!$A$13:$D$744,4,FALSE)</f>
        <v>951</v>
      </c>
      <c r="Y227" s="244" t="str">
        <f>+VLOOKUP(X227,bd_lista!$A$3:$C$590,3,FALSE)</f>
        <v>Banco Central de Bolivia</v>
      </c>
      <c r="Z227" s="302"/>
      <c r="AA227" s="335"/>
    </row>
    <row r="228" spans="1:27" ht="15" customHeight="1">
      <c r="A228" s="254">
        <v>294</v>
      </c>
      <c r="B228" s="449">
        <f>+A228</f>
        <v>294</v>
      </c>
      <c r="C228" s="249" t="str">
        <f>+VLOOKUP(A228,bd_lista!$A$3:$C$590,3,FALSE)</f>
        <v>Univ. Indígena Bol. Comun. Intercultl Prod. Tupak Katari</v>
      </c>
      <c r="D228" s="451" t="str">
        <f>+C228</f>
        <v>Univ. Indígena Bol. Comun. Intercultl Prod. Tupak Katari</v>
      </c>
      <c r="E228" s="249" t="s">
        <v>1310</v>
      </c>
      <c r="F228" s="245">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5">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5">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5">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5">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5">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5">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5">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5">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5">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5">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5">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5">
        <f t="shared" ca="1" si="13"/>
        <v>0</v>
      </c>
      <c r="S228" s="245"/>
      <c r="T228" s="245">
        <f ca="1">+T229</f>
        <v>126133</v>
      </c>
      <c r="U228" s="244">
        <f t="shared" si="14"/>
        <v>1</v>
      </c>
      <c r="V228" s="347" t="str">
        <f>+VLOOKUP(A228,bd_lista!$A$3:$E$590,5,FALSE)</f>
        <v>Instituciones Descentralizadas</v>
      </c>
      <c r="W228" s="262" t="str">
        <f>+V228</f>
        <v>Instituciones Descentralizadas</v>
      </c>
      <c r="X228" s="244">
        <f>+VLOOKUP(A228,[2]Sheet1!$A$13:$D$744,4,FALSE)</f>
        <v>16</v>
      </c>
      <c r="Y228" s="244" t="str">
        <f>+VLOOKUP(X228,bd_lista!$A$3:$C$590,3,FALSE)</f>
        <v>Ministerio de Educación</v>
      </c>
      <c r="Z228" s="304">
        <f>+X228</f>
        <v>16</v>
      </c>
      <c r="AA228" s="333" t="str">
        <f>+Y228</f>
        <v>Ministerio de Educación</v>
      </c>
    </row>
    <row r="229" spans="1:27" ht="15" customHeight="1">
      <c r="A229" s="32">
        <v>294</v>
      </c>
      <c r="B229" s="450"/>
      <c r="C229" s="347" t="str">
        <f>+VLOOKUP(A229,bd_lista!$A$3:$C$590,3,FALSE)</f>
        <v>Univ. Indígena Bol. Comun. Intercultl Prod. Tupak Katari</v>
      </c>
      <c r="D229" s="452"/>
      <c r="E229" s="347" t="s">
        <v>1311</v>
      </c>
      <c r="F229" s="247">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247">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47">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7">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7">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7">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126133</v>
      </c>
      <c r="L229" s="247">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7">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7">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7">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7">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7">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7">
        <f t="shared" ca="1" si="13"/>
        <v>126133</v>
      </c>
      <c r="S229" s="247">
        <f ca="1">+R228+R229</f>
        <v>126133</v>
      </c>
      <c r="T229" s="247">
        <f ca="1">+S229</f>
        <v>126133</v>
      </c>
      <c r="U229" s="246">
        <f t="shared" si="14"/>
        <v>2</v>
      </c>
      <c r="V229" s="347" t="str">
        <f>+VLOOKUP(A229,bd_lista!$A$3:$E$590,5,FALSE)</f>
        <v>Instituciones Descentralizadas</v>
      </c>
      <c r="W229" s="250"/>
      <c r="X229" s="244">
        <f>+VLOOKUP(A229,[2]Sheet1!$A$13:$D$744,4,FALSE)</f>
        <v>16</v>
      </c>
      <c r="Y229" s="244" t="str">
        <f>+VLOOKUP(X229,bd_lista!$A$3:$C$590,3,FALSE)</f>
        <v>Ministerio de Educación</v>
      </c>
      <c r="Z229" s="302"/>
      <c r="AA229" s="335"/>
    </row>
    <row r="230" spans="1:27" ht="15" hidden="1" customHeight="1">
      <c r="A230" s="254">
        <v>314</v>
      </c>
      <c r="B230" s="449">
        <f>+A230</f>
        <v>314</v>
      </c>
      <c r="C230" s="249" t="str">
        <f>+VLOOKUP(A230,bd_lista!$A$3:$C$590,3,FALSE)</f>
        <v>Autoridad de Fiscalización de Electricidad y Tecnología Nuclear</v>
      </c>
      <c r="D230" s="451" t="str">
        <f>+C230</f>
        <v>Autoridad de Fiscalización de Electricidad y Tecnología Nuclear</v>
      </c>
      <c r="E230" s="249" t="s">
        <v>1310</v>
      </c>
      <c r="F230" s="245">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5">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5">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5">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45">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5">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45">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45">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5">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5">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5">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5">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5">
        <f t="shared" ca="1" si="13"/>
        <v>0</v>
      </c>
      <c r="S230" s="245"/>
      <c r="T230" s="245">
        <f ca="1">+T231</f>
        <v>0</v>
      </c>
      <c r="U230" s="244">
        <f t="shared" si="14"/>
        <v>1</v>
      </c>
      <c r="V230" s="347" t="str">
        <f>+VLOOKUP(A230,bd_lista!$A$3:$E$590,5,FALSE)</f>
        <v>Instituciones Descentralizadas</v>
      </c>
      <c r="W230" s="262" t="str">
        <f>+V230</f>
        <v>Instituciones Descentralizadas</v>
      </c>
      <c r="X230" s="244">
        <v>78</v>
      </c>
      <c r="Y230" s="244" t="str">
        <f>+VLOOKUP(X230,bd_lista!$A$3:$C$590,3,FALSE)</f>
        <v>Ministerio de Hidrocarburos y Energías</v>
      </c>
      <c r="Z230" s="304">
        <f>+X230</f>
        <v>78</v>
      </c>
      <c r="AA230" s="305" t="str">
        <f>+Y230</f>
        <v>Ministerio de Hidrocarburos y Energías</v>
      </c>
    </row>
    <row r="231" spans="1:27" ht="15" hidden="1" customHeight="1">
      <c r="A231" s="32">
        <v>314</v>
      </c>
      <c r="B231" s="450"/>
      <c r="C231" s="347" t="str">
        <f>+VLOOKUP(A231,bd_lista!$A$3:$C$590,3,FALSE)</f>
        <v>Autoridad de Fiscalización de Electricidad y Tecnología Nuclear</v>
      </c>
      <c r="D231" s="452"/>
      <c r="E231" s="347" t="s">
        <v>1311</v>
      </c>
      <c r="F231" s="247">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7">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247">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47">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7">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7">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7">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47">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7">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7">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7">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7">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7">
        <f t="shared" ca="1" si="13"/>
        <v>0</v>
      </c>
      <c r="S231" s="247">
        <f ca="1">+R230+R231</f>
        <v>0</v>
      </c>
      <c r="T231" s="247">
        <f ca="1">+S231</f>
        <v>0</v>
      </c>
      <c r="U231" s="246">
        <f t="shared" si="14"/>
        <v>2</v>
      </c>
      <c r="V231" s="347" t="str">
        <f>+VLOOKUP(A231,bd_lista!$A$3:$E$590,5,FALSE)</f>
        <v>Instituciones Descentralizadas</v>
      </c>
      <c r="W231" s="250"/>
      <c r="X231" s="244">
        <v>78</v>
      </c>
      <c r="Y231" s="244" t="str">
        <f>+VLOOKUP(X231,bd_lista!$A$3:$C$590,3,FALSE)</f>
        <v>Ministerio de Hidrocarburos y Energías</v>
      </c>
      <c r="Z231" s="302"/>
      <c r="AA231" s="303"/>
    </row>
    <row r="232" spans="1:27" customFormat="1" ht="15" customHeight="1">
      <c r="A232" s="254">
        <v>295</v>
      </c>
      <c r="B232" s="449">
        <f>+A232</f>
        <v>295</v>
      </c>
      <c r="C232" s="249" t="str">
        <f>+VLOOKUP(A232,bd_lista!$A$3:$C$590,3,FALSE)</f>
        <v>Univ. Indígena Bol. Comun. Intercult Prod. Casimiro Huanca</v>
      </c>
      <c r="D232" s="451" t="str">
        <f>+C232</f>
        <v>Univ. Indígena Bol. Comun. Intercult Prod. Casimiro Huanca</v>
      </c>
      <c r="E232" s="249" t="s">
        <v>1310</v>
      </c>
      <c r="F232" s="245">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5">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5">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5">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5">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5">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5">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5">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5">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5">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5">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5">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5">
        <f t="shared" ca="1" si="13"/>
        <v>0</v>
      </c>
      <c r="S232" s="245"/>
      <c r="T232" s="245">
        <f ca="1">+T233</f>
        <v>17340.39</v>
      </c>
      <c r="U232" s="244">
        <f t="shared" si="14"/>
        <v>1</v>
      </c>
      <c r="V232" s="347" t="str">
        <f>+VLOOKUP(A232,bd_lista!$A$3:$E$590,5,FALSE)</f>
        <v>Instituciones Descentralizadas</v>
      </c>
      <c r="W232" s="262" t="str">
        <f>+V232</f>
        <v>Instituciones Descentralizadas</v>
      </c>
      <c r="X232" s="244">
        <f>+VLOOKUP(A232,[2]Sheet1!$A$13:$D$744,4,FALSE)</f>
        <v>16</v>
      </c>
      <c r="Y232" s="244" t="str">
        <f>+VLOOKUP(X232,bd_lista!$A$3:$C$590,3,FALSE)</f>
        <v>Ministerio de Educación</v>
      </c>
      <c r="Z232" s="304">
        <f>+X232</f>
        <v>16</v>
      </c>
      <c r="AA232" s="333" t="str">
        <f>+Y232</f>
        <v>Ministerio de Educación</v>
      </c>
    </row>
    <row r="233" spans="1:27" customFormat="1" ht="15" customHeight="1">
      <c r="A233" s="32">
        <v>295</v>
      </c>
      <c r="B233" s="450"/>
      <c r="C233" s="347" t="str">
        <f>+VLOOKUP(A233,bd_lista!$A$3:$C$590,3,FALSE)</f>
        <v>Univ. Indígena Bol. Comun. Intercult Prod. Casimiro Huanca</v>
      </c>
      <c r="D233" s="452"/>
      <c r="E233" s="347" t="s">
        <v>1311</v>
      </c>
      <c r="F233" s="247">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7">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47">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7">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47">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47">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17340.39</v>
      </c>
      <c r="L233" s="247">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7">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7">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7">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7">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7">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7">
        <f t="shared" ca="1" si="13"/>
        <v>17340.39</v>
      </c>
      <c r="S233" s="247">
        <f ca="1">+R232+R233</f>
        <v>17340.39</v>
      </c>
      <c r="T233" s="247">
        <f ca="1">+S233</f>
        <v>17340.39</v>
      </c>
      <c r="U233" s="246">
        <f t="shared" si="14"/>
        <v>2</v>
      </c>
      <c r="V233" s="347" t="str">
        <f>+VLOOKUP(A233,bd_lista!$A$3:$E$590,5,FALSE)</f>
        <v>Instituciones Descentralizadas</v>
      </c>
      <c r="W233" s="250"/>
      <c r="X233" s="244">
        <f>+VLOOKUP(A233,[2]Sheet1!$A$13:$D$744,4,FALSE)</f>
        <v>16</v>
      </c>
      <c r="Y233" s="244" t="str">
        <f>+VLOOKUP(X233,bd_lista!$A$3:$C$590,3,FALSE)</f>
        <v>Ministerio de Educación</v>
      </c>
      <c r="Z233" s="302"/>
      <c r="AA233" s="335"/>
    </row>
    <row r="234" spans="1:27" ht="16.5" hidden="1" customHeight="1">
      <c r="A234" s="32">
        <v>245</v>
      </c>
      <c r="B234" s="449">
        <f>+A234</f>
        <v>245</v>
      </c>
      <c r="C234" s="249" t="str">
        <f>+VLOOKUP(A234,bd_lista!$A$3:$C$590,3,FALSE)</f>
        <v>Servicio Geodésico de Mapas</v>
      </c>
      <c r="D234" s="451" t="str">
        <f>+C234</f>
        <v>Servicio Geodésico de Mapas</v>
      </c>
      <c r="E234" s="249" t="s">
        <v>1310</v>
      </c>
      <c r="F234" s="245">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5">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5">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5">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5">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5">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5">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5">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5">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5">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5">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5">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5">
        <f t="shared" ca="1" si="13"/>
        <v>0</v>
      </c>
      <c r="S234" s="245"/>
      <c r="T234" s="245">
        <f ca="1">+T235</f>
        <v>0</v>
      </c>
      <c r="U234" s="244">
        <f t="shared" si="14"/>
        <v>1</v>
      </c>
      <c r="V234" s="347" t="str">
        <f>+VLOOKUP(A234,bd_lista!$A$3:$E$590,5,FALSE)</f>
        <v>Instituciones Descentralizadas</v>
      </c>
      <c r="W234" s="262" t="str">
        <f>+V234</f>
        <v>Instituciones Descentralizadas</v>
      </c>
      <c r="X234" s="244">
        <f>+VLOOKUP(A234,[2]Sheet1!$A$13:$D$744,4,FALSE)</f>
        <v>20</v>
      </c>
      <c r="Y234" s="244" t="str">
        <f>+VLOOKUP(X234,bd_lista!$A$3:$C$590,3,FALSE)</f>
        <v>Ministerio de Defensa</v>
      </c>
      <c r="Z234" s="304">
        <f>+X234</f>
        <v>20</v>
      </c>
      <c r="AA234" s="305" t="str">
        <f>+Y234</f>
        <v>Ministerio de Defensa</v>
      </c>
    </row>
    <row r="235" spans="1:27" ht="15" hidden="1" customHeight="1">
      <c r="A235" s="32">
        <v>245</v>
      </c>
      <c r="B235" s="450"/>
      <c r="C235" s="347" t="str">
        <f>+VLOOKUP(A235,bd_lista!$A$3:$C$590,3,FALSE)</f>
        <v>Servicio Geodésico de Mapas</v>
      </c>
      <c r="D235" s="452"/>
      <c r="E235" s="347" t="s">
        <v>1311</v>
      </c>
      <c r="F235" s="247">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47">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7">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7">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7">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7">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7">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7">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7">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7">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7">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7">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7">
        <f t="shared" ca="1" si="13"/>
        <v>0</v>
      </c>
      <c r="S235" s="247">
        <f ca="1">+R234+R235</f>
        <v>0</v>
      </c>
      <c r="T235" s="247">
        <f ca="1">+S235</f>
        <v>0</v>
      </c>
      <c r="U235" s="246">
        <f t="shared" si="14"/>
        <v>2</v>
      </c>
      <c r="V235" s="347" t="str">
        <f>+VLOOKUP(A235,bd_lista!$A$3:$E$590,5,FALSE)</f>
        <v>Instituciones Descentralizadas</v>
      </c>
      <c r="W235" s="250"/>
      <c r="X235" s="244">
        <f>+VLOOKUP(A235,[2]Sheet1!$A$13:$D$744,4,FALSE)</f>
        <v>20</v>
      </c>
      <c r="Y235" s="244" t="str">
        <f>+VLOOKUP(X235,bd_lista!$A$3:$C$590,3,FALSE)</f>
        <v>Ministerio de Defensa</v>
      </c>
      <c r="Z235" s="302"/>
      <c r="AA235" s="303"/>
    </row>
    <row r="236" spans="1:27" ht="15" customHeight="1">
      <c r="A236" s="254">
        <v>296</v>
      </c>
      <c r="B236" s="449">
        <f>+A236</f>
        <v>296</v>
      </c>
      <c r="C236" s="249" t="str">
        <f>+VLOOKUP(A236,bd_lista!$A$3:$C$590,3,FALSE)</f>
        <v>Univ. Indígena Bol. Comun. Intercult Prod. Apiaguaiki Tupa</v>
      </c>
      <c r="D236" s="451" t="str">
        <f>+C236</f>
        <v>Univ. Indígena Bol. Comun. Intercult Prod. Apiaguaiki Tupa</v>
      </c>
      <c r="E236" s="249" t="s">
        <v>1310</v>
      </c>
      <c r="F236" s="245">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5">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5">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5">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5">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5">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5">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5">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5">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5">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5">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5">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5">
        <f t="shared" ca="1" si="13"/>
        <v>0</v>
      </c>
      <c r="S236" s="245"/>
      <c r="T236" s="245">
        <f ca="1">+T237</f>
        <v>433</v>
      </c>
      <c r="U236" s="244">
        <f t="shared" si="14"/>
        <v>1</v>
      </c>
      <c r="V236" s="347" t="str">
        <f>+VLOOKUP(A236,bd_lista!$A$3:$E$590,5,FALSE)</f>
        <v>Instituciones Descentralizadas</v>
      </c>
      <c r="W236" s="262" t="str">
        <f>+V236</f>
        <v>Instituciones Descentralizadas</v>
      </c>
      <c r="X236" s="244">
        <f>+VLOOKUP(A236,[2]Sheet1!$A$13:$D$744,4,FALSE)</f>
        <v>16</v>
      </c>
      <c r="Y236" s="244" t="str">
        <f>+VLOOKUP(X236,bd_lista!$A$3:$C$590,3,FALSE)</f>
        <v>Ministerio de Educación</v>
      </c>
      <c r="Z236" s="304">
        <f>+X236</f>
        <v>16</v>
      </c>
      <c r="AA236" s="332" t="str">
        <f>+Y236</f>
        <v>Ministerio de Educación</v>
      </c>
    </row>
    <row r="237" spans="1:27" ht="15" customHeight="1">
      <c r="A237" s="32">
        <v>296</v>
      </c>
      <c r="B237" s="450"/>
      <c r="C237" s="347" t="str">
        <f>+VLOOKUP(A237,bd_lista!$A$3:$C$590,3,FALSE)</f>
        <v>Univ. Indígena Bol. Comun. Intercult Prod. Apiaguaiki Tupa</v>
      </c>
      <c r="D237" s="452"/>
      <c r="E237" s="347" t="s">
        <v>1311</v>
      </c>
      <c r="F237" s="247">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7">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7">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7">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47">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7">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433</v>
      </c>
      <c r="L237" s="247">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7">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7">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7">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7">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7">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7">
        <f t="shared" ca="1" si="13"/>
        <v>433</v>
      </c>
      <c r="S237" s="247">
        <f ca="1">+R236+R237</f>
        <v>433</v>
      </c>
      <c r="T237" s="247">
        <f ca="1">+S237</f>
        <v>433</v>
      </c>
      <c r="U237" s="246">
        <f t="shared" si="14"/>
        <v>2</v>
      </c>
      <c r="V237" s="347" t="str">
        <f>+VLOOKUP(A237,bd_lista!$A$3:$E$590,5,FALSE)</f>
        <v>Instituciones Descentralizadas</v>
      </c>
      <c r="W237" s="250"/>
      <c r="X237" s="244">
        <f>+VLOOKUP(A237,[2]Sheet1!$A$13:$D$744,4,FALSE)</f>
        <v>16</v>
      </c>
      <c r="Y237" s="244" t="str">
        <f>+VLOOKUP(X237,bd_lista!$A$3:$C$590,3,FALSE)</f>
        <v>Ministerio de Educación</v>
      </c>
      <c r="Z237" s="302"/>
      <c r="AA237" s="334"/>
    </row>
    <row r="238" spans="1:27" ht="15" customHeight="1">
      <c r="A238" s="254">
        <v>299</v>
      </c>
      <c r="B238" s="449">
        <f>+A238</f>
        <v>299</v>
      </c>
      <c r="C238" s="249" t="str">
        <f>+VLOOKUP(A238,bd_lista!$A$3:$C$590,3,FALSE)</f>
        <v>Servicio Departamental de Riego - La Paz</v>
      </c>
      <c r="D238" s="451" t="str">
        <f>+C238</f>
        <v>Servicio Departamental de Riego - La Paz</v>
      </c>
      <c r="E238" s="249" t="s">
        <v>1310</v>
      </c>
      <c r="F238" s="245">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5">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5">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5">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5">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5">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5">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5">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5">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5">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5">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5">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5">
        <f t="shared" ca="1" si="13"/>
        <v>0</v>
      </c>
      <c r="S238" s="245"/>
      <c r="T238" s="245">
        <f ca="1">+T239</f>
        <v>675404</v>
      </c>
      <c r="U238" s="244">
        <f t="shared" si="14"/>
        <v>1</v>
      </c>
      <c r="V238" s="347" t="str">
        <f>+VLOOKUP(A238,bd_lista!$A$3:$E$590,5,FALSE)</f>
        <v>Instituciones Descentralizadas</v>
      </c>
      <c r="W238" s="262" t="str">
        <f>+V238</f>
        <v>Instituciones Descentralizadas</v>
      </c>
      <c r="X238" s="244">
        <f>+VLOOKUP(A238,[2]Sheet1!$A$13:$D$744,4,FALSE)</f>
        <v>86</v>
      </c>
      <c r="Y238" s="244" t="str">
        <f>+VLOOKUP(X238,bd_lista!$A$3:$C$590,3,FALSE)</f>
        <v>Ministerio de Medio Ambiente y Agua</v>
      </c>
      <c r="Z238" s="304">
        <f>+X238</f>
        <v>86</v>
      </c>
      <c r="AA238" s="305" t="str">
        <f>+Y238</f>
        <v>Ministerio de Medio Ambiente y Agua</v>
      </c>
    </row>
    <row r="239" spans="1:27" ht="15" customHeight="1">
      <c r="A239" s="32">
        <v>299</v>
      </c>
      <c r="B239" s="450"/>
      <c r="C239" s="347" t="str">
        <f>+VLOOKUP(A239,bd_lista!$A$3:$C$590,3,FALSE)</f>
        <v>Servicio Departamental de Riego - La Paz</v>
      </c>
      <c r="D239" s="452"/>
      <c r="E239" s="347" t="s">
        <v>1311</v>
      </c>
      <c r="F239" s="247">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7">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47">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47">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675404</v>
      </c>
      <c r="J239" s="247">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7">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7">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47">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7">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7">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7">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7">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7">
        <f t="shared" ca="1" si="13"/>
        <v>675404</v>
      </c>
      <c r="S239" s="247">
        <f ca="1">+R238+R239</f>
        <v>675404</v>
      </c>
      <c r="T239" s="247">
        <f ca="1">+S239</f>
        <v>675404</v>
      </c>
      <c r="U239" s="246">
        <f t="shared" si="14"/>
        <v>2</v>
      </c>
      <c r="V239" s="347" t="str">
        <f>+VLOOKUP(A239,bd_lista!$A$3:$E$590,5,FALSE)</f>
        <v>Instituciones Descentralizadas</v>
      </c>
      <c r="W239" s="250"/>
      <c r="X239" s="244">
        <f>+VLOOKUP(A239,[2]Sheet1!$A$13:$D$744,4,FALSE)</f>
        <v>86</v>
      </c>
      <c r="Y239" s="244" t="str">
        <f>+VLOOKUP(X239,bd_lista!$A$3:$C$590,3,FALSE)</f>
        <v>Ministerio de Medio Ambiente y Agua</v>
      </c>
      <c r="Z239" s="302"/>
      <c r="AA239" s="303"/>
    </row>
    <row r="240" spans="1:27" customFormat="1" ht="15" hidden="1" customHeight="1">
      <c r="A240" s="254">
        <v>346</v>
      </c>
      <c r="B240" s="449">
        <f>+A240</f>
        <v>346</v>
      </c>
      <c r="C240" s="249" t="str">
        <f>+VLOOKUP(A240,bd_lista!$A$3:$C$590,3,FALSE)</f>
        <v>Unidad de Investigaciones Financieras</v>
      </c>
      <c r="D240" s="451" t="str">
        <f>+C240</f>
        <v>Unidad de Investigaciones Financieras</v>
      </c>
      <c r="E240" s="249" t="s">
        <v>1310</v>
      </c>
      <c r="F240" s="245">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5">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5">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5">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5">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5">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5">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5">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5">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5">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5">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5">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5">
        <f t="shared" ca="1" si="13"/>
        <v>0</v>
      </c>
      <c r="S240" s="245"/>
      <c r="T240" s="245">
        <f ca="1">+T241</f>
        <v>0</v>
      </c>
      <c r="U240" s="244">
        <f t="shared" si="14"/>
        <v>1</v>
      </c>
      <c r="V240" s="347" t="str">
        <f>+VLOOKUP(A240,bd_lista!$A$3:$E$590,5,FALSE)</f>
        <v>Instituciones Descentralizadas</v>
      </c>
      <c r="W240" s="262" t="str">
        <f>+V240</f>
        <v>Instituciones Descentralizadas</v>
      </c>
      <c r="X240" s="244">
        <f>+VLOOKUP(A240,[2]Sheet1!$A$13:$D$744,4,FALSE)</f>
        <v>35</v>
      </c>
      <c r="Y240" s="244" t="str">
        <f>+VLOOKUP(X240,bd_lista!$A$3:$C$590,3,FALSE)</f>
        <v>Ministerio de Economía y Finanzas Públicas</v>
      </c>
      <c r="Z240" s="304">
        <f>+X240</f>
        <v>35</v>
      </c>
      <c r="AA240" s="333" t="str">
        <f>+Y240</f>
        <v>Ministerio de Economía y Finanzas Públicas</v>
      </c>
    </row>
    <row r="241" spans="1:27" customFormat="1" ht="15" hidden="1" customHeight="1">
      <c r="A241" s="32">
        <v>346</v>
      </c>
      <c r="B241" s="450"/>
      <c r="C241" s="347" t="str">
        <f>+VLOOKUP(A241,bd_lista!$A$3:$C$590,3,FALSE)</f>
        <v>Unidad de Investigaciones Financieras</v>
      </c>
      <c r="D241" s="452"/>
      <c r="E241" s="347" t="s">
        <v>1311</v>
      </c>
      <c r="F241" s="247">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7">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7">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47">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7">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7">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7">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7">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7">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7">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7">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7">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7">
        <f t="shared" ca="1" si="13"/>
        <v>0</v>
      </c>
      <c r="S241" s="247">
        <f ca="1">+R240+R241</f>
        <v>0</v>
      </c>
      <c r="T241" s="247">
        <f ca="1">+S241</f>
        <v>0</v>
      </c>
      <c r="U241" s="246">
        <f t="shared" si="14"/>
        <v>2</v>
      </c>
      <c r="V241" s="347" t="str">
        <f>+VLOOKUP(A241,bd_lista!$A$3:$E$590,5,FALSE)</f>
        <v>Instituciones Descentralizadas</v>
      </c>
      <c r="W241" s="250"/>
      <c r="X241" s="244">
        <f>+VLOOKUP(A241,[2]Sheet1!$A$13:$D$744,4,FALSE)</f>
        <v>35</v>
      </c>
      <c r="Y241" s="244" t="str">
        <f>+VLOOKUP(X241,bd_lista!$A$3:$C$590,3,FALSE)</f>
        <v>Ministerio de Economía y Finanzas Públicas</v>
      </c>
      <c r="Z241" s="302"/>
      <c r="AA241" s="335"/>
    </row>
    <row r="242" spans="1:27" ht="15" hidden="1" customHeight="1">
      <c r="A242" s="32">
        <v>661</v>
      </c>
      <c r="B242" s="449">
        <f>+A242</f>
        <v>661</v>
      </c>
      <c r="C242" s="249" t="str">
        <f>+VLOOKUP(A242,bd_lista!$A$3:$C$590,3,FALSE)</f>
        <v>Tribunal Constitucional Plurinacional</v>
      </c>
      <c r="D242" s="451" t="str">
        <f>+C242</f>
        <v>Tribunal Constitucional Plurinacional</v>
      </c>
      <c r="E242" s="249" t="s">
        <v>1310</v>
      </c>
      <c r="F242" s="245">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5">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5">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5">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5">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5">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5">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5">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5">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5">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5">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5">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5">
        <f t="shared" ca="1" si="13"/>
        <v>0</v>
      </c>
      <c r="S242" s="268"/>
      <c r="T242" s="245">
        <f ca="1">+T243</f>
        <v>0</v>
      </c>
      <c r="U242" s="244">
        <f t="shared" si="14"/>
        <v>1</v>
      </c>
      <c r="V242" s="347" t="str">
        <f>+VLOOKUP(A242,bd_lista!$A$3:$E$590,5,FALSE)</f>
        <v>Instituciones Descentralizadas</v>
      </c>
      <c r="W242" s="262" t="str">
        <f>+V242</f>
        <v>Instituciones Descentralizadas</v>
      </c>
      <c r="X242" s="244">
        <f>+VLOOKUP(A242,[2]Sheet1!$A$13:$D$744,4,FALSE)</f>
        <v>0</v>
      </c>
      <c r="Y242" s="244" t="e">
        <f>+VLOOKUP(X242,bd_lista!$A$3:$C$590,3,FALSE)</f>
        <v>#N/A</v>
      </c>
      <c r="Z242" s="304">
        <f>+X242</f>
        <v>0</v>
      </c>
      <c r="AA242" s="333" t="e">
        <f>+Y242</f>
        <v>#N/A</v>
      </c>
    </row>
    <row r="243" spans="1:27" ht="15" hidden="1" customHeight="1">
      <c r="A243" s="32">
        <v>661</v>
      </c>
      <c r="B243" s="450"/>
      <c r="C243" s="347" t="str">
        <f>+VLOOKUP(A243,bd_lista!$A$3:$C$590,3,FALSE)</f>
        <v>Tribunal Constitucional Plurinacional</v>
      </c>
      <c r="D243" s="452"/>
      <c r="E243" s="347" t="s">
        <v>1311</v>
      </c>
      <c r="F243" s="247">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47">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47">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7">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47">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7">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7">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7">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7">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7">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7">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7">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7">
        <f t="shared" ca="1" si="13"/>
        <v>0</v>
      </c>
      <c r="S243" s="267">
        <f ca="1">+R242+R243</f>
        <v>0</v>
      </c>
      <c r="T243" s="247">
        <f ca="1">+S243</f>
        <v>0</v>
      </c>
      <c r="U243" s="246">
        <f t="shared" si="14"/>
        <v>2</v>
      </c>
      <c r="V243" s="347" t="str">
        <f>+VLOOKUP(A243,bd_lista!$A$3:$E$590,5,FALSE)</f>
        <v>Instituciones Descentralizadas</v>
      </c>
      <c r="W243" s="250"/>
      <c r="X243" s="244">
        <f>+VLOOKUP(A243,[2]Sheet1!$A$13:$D$744,4,FALSE)</f>
        <v>0</v>
      </c>
      <c r="Y243" s="244" t="e">
        <f>+VLOOKUP(X243,bd_lista!$A$3:$C$590,3,FALSE)</f>
        <v>#N/A</v>
      </c>
      <c r="Z243" s="302"/>
      <c r="AA243" s="335"/>
    </row>
    <row r="244" spans="1:27" ht="15" customHeight="1">
      <c r="A244" s="254">
        <v>301</v>
      </c>
      <c r="B244" s="449">
        <f>+A244</f>
        <v>301</v>
      </c>
      <c r="C244" s="249" t="str">
        <f>+VLOOKUP(A244,bd_lista!$A$3:$C$590,3,FALSE)</f>
        <v>Servicio Departamental de Riego - Oruro</v>
      </c>
      <c r="D244" s="451" t="str">
        <f>+C244</f>
        <v>Servicio Departamental de Riego - Oruro</v>
      </c>
      <c r="E244" s="249" t="s">
        <v>1310</v>
      </c>
      <c r="F244" s="245">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45">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45">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5">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45">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5">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5">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5">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5">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5">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5">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73">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5">
        <f t="shared" ca="1" si="13"/>
        <v>0</v>
      </c>
      <c r="S244" s="245"/>
      <c r="T244" s="245">
        <f ca="1">+T245</f>
        <v>298500</v>
      </c>
      <c r="U244" s="244">
        <f t="shared" si="14"/>
        <v>1</v>
      </c>
      <c r="V244" s="347" t="str">
        <f>+VLOOKUP(A244,bd_lista!$A$3:$E$590,5,FALSE)</f>
        <v>Instituciones Descentralizadas</v>
      </c>
      <c r="W244" s="262" t="str">
        <f>+V244</f>
        <v>Instituciones Descentralizadas</v>
      </c>
      <c r="X244" s="244">
        <f>+VLOOKUP(A244,[2]Sheet1!$A$13:$D$744,4,FALSE)</f>
        <v>86</v>
      </c>
      <c r="Y244" s="244" t="str">
        <f>+VLOOKUP(X244,bd_lista!$A$3:$C$590,3,FALSE)</f>
        <v>Ministerio de Medio Ambiente y Agua</v>
      </c>
      <c r="Z244" s="304">
        <f>+X244</f>
        <v>86</v>
      </c>
      <c r="AA244" s="333" t="str">
        <f>+Y244</f>
        <v>Ministerio de Medio Ambiente y Agua</v>
      </c>
    </row>
    <row r="245" spans="1:27" ht="15" customHeight="1">
      <c r="A245" s="32">
        <v>301</v>
      </c>
      <c r="B245" s="450"/>
      <c r="C245" s="347" t="str">
        <f>+VLOOKUP(A245,bd_lista!$A$3:$C$590,3,FALSE)</f>
        <v>Servicio Departamental de Riego - Oruro</v>
      </c>
      <c r="D245" s="452"/>
      <c r="E245" s="347" t="s">
        <v>1311</v>
      </c>
      <c r="F245" s="247">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47">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47">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47">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298500</v>
      </c>
      <c r="J245" s="247">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7">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7">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7">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7">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7">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7">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7">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7">
        <f t="shared" ca="1" si="13"/>
        <v>298500</v>
      </c>
      <c r="S245" s="247">
        <f ca="1">+R244+R245</f>
        <v>298500</v>
      </c>
      <c r="T245" s="247">
        <f ca="1">+S245</f>
        <v>298500</v>
      </c>
      <c r="U245" s="246">
        <f t="shared" si="14"/>
        <v>2</v>
      </c>
      <c r="V245" s="347" t="str">
        <f>+VLOOKUP(A245,bd_lista!$A$3:$E$590,5,FALSE)</f>
        <v>Instituciones Descentralizadas</v>
      </c>
      <c r="W245" s="250"/>
      <c r="X245" s="244">
        <f>+VLOOKUP(A245,[2]Sheet1!$A$13:$D$744,4,FALSE)</f>
        <v>86</v>
      </c>
      <c r="Y245" s="244" t="str">
        <f>+VLOOKUP(X245,bd_lista!$A$3:$C$590,3,FALSE)</f>
        <v>Ministerio de Medio Ambiente y Agua</v>
      </c>
      <c r="Z245" s="302"/>
      <c r="AA245" s="335"/>
    </row>
    <row r="246" spans="1:27" customFormat="1" ht="15" customHeight="1">
      <c r="A246" s="254">
        <v>302</v>
      </c>
      <c r="B246" s="449">
        <f>+A246</f>
        <v>302</v>
      </c>
      <c r="C246" s="249" t="str">
        <f>+VLOOKUP(A246,bd_lista!$A$3:$C$590,3,FALSE)</f>
        <v>Servicio Departamental de Riego - Potosí</v>
      </c>
      <c r="D246" s="451" t="str">
        <f>+C246</f>
        <v>Servicio Departamental de Riego - Potosí</v>
      </c>
      <c r="E246" s="249" t="s">
        <v>1310</v>
      </c>
      <c r="F246" s="245">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5">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5">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5">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5">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5">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5">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5">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5">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5">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5">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5">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5">
        <f t="shared" ca="1" si="13"/>
        <v>0</v>
      </c>
      <c r="S246" s="245"/>
      <c r="T246" s="245">
        <f ca="1">+T247</f>
        <v>1435</v>
      </c>
      <c r="U246" s="244">
        <f t="shared" si="14"/>
        <v>1</v>
      </c>
      <c r="V246" s="347" t="str">
        <f>+VLOOKUP(A246,bd_lista!$A$3:$E$590,5,FALSE)</f>
        <v>Instituciones Descentralizadas</v>
      </c>
      <c r="W246" s="262" t="str">
        <f>+V246</f>
        <v>Instituciones Descentralizadas</v>
      </c>
      <c r="X246" s="244">
        <f>+VLOOKUP(A246,[2]Sheet1!$A$13:$D$744,4,FALSE)</f>
        <v>86</v>
      </c>
      <c r="Y246" s="244" t="str">
        <f>+VLOOKUP(X246,bd_lista!$A$3:$C$590,3,FALSE)</f>
        <v>Ministerio de Medio Ambiente y Agua</v>
      </c>
      <c r="Z246" s="304">
        <f>+X246</f>
        <v>86</v>
      </c>
      <c r="AA246" s="305" t="str">
        <f>+Y246</f>
        <v>Ministerio de Medio Ambiente y Agua</v>
      </c>
    </row>
    <row r="247" spans="1:27" customFormat="1" ht="15" customHeight="1">
      <c r="A247" s="32">
        <v>302</v>
      </c>
      <c r="B247" s="450"/>
      <c r="C247" s="347" t="str">
        <f>+VLOOKUP(A247,bd_lista!$A$3:$C$590,3,FALSE)</f>
        <v>Servicio Departamental de Riego - Potosí</v>
      </c>
      <c r="D247" s="452"/>
      <c r="E247" s="347" t="s">
        <v>1311</v>
      </c>
      <c r="F247" s="247">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47">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247">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7">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247">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1435</v>
      </c>
      <c r="K247" s="247">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47">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7">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7">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7">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7">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7">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7">
        <f t="shared" ca="1" si="13"/>
        <v>1435</v>
      </c>
      <c r="S247" s="247">
        <f ca="1">+R246+R247</f>
        <v>1435</v>
      </c>
      <c r="T247" s="247">
        <f ca="1">+S247</f>
        <v>1435</v>
      </c>
      <c r="U247" s="246">
        <f t="shared" si="14"/>
        <v>2</v>
      </c>
      <c r="V247" s="347" t="str">
        <f>+VLOOKUP(A247,bd_lista!$A$3:$E$590,5,FALSE)</f>
        <v>Instituciones Descentralizadas</v>
      </c>
      <c r="W247" s="250"/>
      <c r="X247" s="244">
        <f>+VLOOKUP(A247,[2]Sheet1!$A$13:$D$744,4,FALSE)</f>
        <v>86</v>
      </c>
      <c r="Y247" s="244" t="str">
        <f>+VLOOKUP(X247,bd_lista!$A$3:$C$590,3,FALSE)</f>
        <v>Ministerio de Medio Ambiente y Agua</v>
      </c>
      <c r="Z247" s="302"/>
      <c r="AA247" s="303"/>
    </row>
    <row r="248" spans="1:27" ht="15" hidden="1" customHeight="1">
      <c r="A248" s="32">
        <v>272</v>
      </c>
      <c r="B248" s="449">
        <f>+A248</f>
        <v>272</v>
      </c>
      <c r="C248" s="249" t="str">
        <f>+VLOOKUP(A248,bd_lista!$A$3:$C$590,3,FALSE)</f>
        <v>Direc. Dptal. de Educación Beni</v>
      </c>
      <c r="D248" s="451" t="str">
        <f>+C248</f>
        <v>Direc. Dptal. de Educación Beni</v>
      </c>
      <c r="E248" s="249" t="s">
        <v>1310</v>
      </c>
      <c r="F248" s="245">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5">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5">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5">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5">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5">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5">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5">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5">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5">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5">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5">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5">
        <f t="shared" ca="1" si="13"/>
        <v>0</v>
      </c>
      <c r="S248" s="245"/>
      <c r="T248" s="245">
        <f ca="1">+T249</f>
        <v>0</v>
      </c>
      <c r="U248" s="244">
        <f t="shared" si="14"/>
        <v>1</v>
      </c>
      <c r="V248" s="347" t="str">
        <f>+VLOOKUP(A248,bd_lista!$A$3:$E$590,5,FALSE)</f>
        <v>Instituciones Descentralizadas</v>
      </c>
      <c r="W248" s="262" t="str">
        <f>+V248</f>
        <v>Instituciones Descentralizadas</v>
      </c>
      <c r="X248" s="244">
        <f>+VLOOKUP(A248,[2]Sheet1!$A$13:$D$744,4,FALSE)</f>
        <v>16</v>
      </c>
      <c r="Y248" s="244" t="str">
        <f>+VLOOKUP(X248,bd_lista!$A$3:$C$590,3,FALSE)</f>
        <v>Ministerio de Educación</v>
      </c>
      <c r="Z248" s="304">
        <f>+X248</f>
        <v>16</v>
      </c>
      <c r="AA248" s="333" t="str">
        <f>+Y248</f>
        <v>Ministerio de Educación</v>
      </c>
    </row>
    <row r="249" spans="1:27" ht="15" hidden="1" customHeight="1">
      <c r="A249" s="32">
        <v>272</v>
      </c>
      <c r="B249" s="450"/>
      <c r="C249" s="347" t="str">
        <f>+VLOOKUP(A249,bd_lista!$A$3:$C$590,3,FALSE)</f>
        <v>Direc. Dptal. de Educación Beni</v>
      </c>
      <c r="D249" s="452"/>
      <c r="E249" s="347" t="s">
        <v>1311</v>
      </c>
      <c r="F249" s="247">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247">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47">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7">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7">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7">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7">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7">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7">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7">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7">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7">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7">
        <f t="shared" ca="1" si="13"/>
        <v>0</v>
      </c>
      <c r="S249" s="247">
        <f ca="1">+R248+R249</f>
        <v>0</v>
      </c>
      <c r="T249" s="247">
        <f ca="1">+S249</f>
        <v>0</v>
      </c>
      <c r="U249" s="246">
        <f t="shared" si="14"/>
        <v>2</v>
      </c>
      <c r="V249" s="347" t="str">
        <f>+VLOOKUP(A249,bd_lista!$A$3:$E$590,5,FALSE)</f>
        <v>Instituciones Descentralizadas</v>
      </c>
      <c r="W249" s="250"/>
      <c r="X249" s="244">
        <f>+VLOOKUP(A249,[2]Sheet1!$A$13:$D$744,4,FALSE)</f>
        <v>16</v>
      </c>
      <c r="Y249" s="244" t="str">
        <f>+VLOOKUP(X249,bd_lista!$A$3:$C$590,3,FALSE)</f>
        <v>Ministerio de Educación</v>
      </c>
      <c r="Z249" s="302"/>
      <c r="AA249" s="335"/>
    </row>
    <row r="250" spans="1:27" ht="15" customHeight="1">
      <c r="A250" s="254">
        <v>303</v>
      </c>
      <c r="B250" s="449">
        <f>+A250</f>
        <v>303</v>
      </c>
      <c r="C250" s="249" t="str">
        <f>+VLOOKUP(A250,bd_lista!$A$3:$C$590,3,FALSE)</f>
        <v>Servicio Departamental de Riego - Tarija</v>
      </c>
      <c r="D250" s="451" t="str">
        <f>+C250</f>
        <v>Servicio Departamental de Riego - Tarija</v>
      </c>
      <c r="E250" s="249" t="s">
        <v>1310</v>
      </c>
      <c r="F250" s="245">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5">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5">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5">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5">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5">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5">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5">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5">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5">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5">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5">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5">
        <f t="shared" ca="1" si="13"/>
        <v>0</v>
      </c>
      <c r="S250" s="245"/>
      <c r="T250" s="245">
        <f ca="1">+T251</f>
        <v>100000</v>
      </c>
      <c r="U250" s="244">
        <f t="shared" si="14"/>
        <v>1</v>
      </c>
      <c r="V250" s="347" t="str">
        <f>+VLOOKUP(A250,bd_lista!$A$3:$E$590,5,FALSE)</f>
        <v>Instituciones Descentralizadas</v>
      </c>
      <c r="W250" s="262" t="str">
        <f>+V250</f>
        <v>Instituciones Descentralizadas</v>
      </c>
      <c r="X250" s="244">
        <f>+VLOOKUP(A250,[2]Sheet1!$A$13:$D$744,4,FALSE)</f>
        <v>86</v>
      </c>
      <c r="Y250" s="244" t="str">
        <f>+VLOOKUP(X250,bd_lista!$A$3:$C$590,3,FALSE)</f>
        <v>Ministerio de Medio Ambiente y Agua</v>
      </c>
      <c r="Z250" s="304">
        <f>+X250</f>
        <v>86</v>
      </c>
      <c r="AA250" s="333" t="str">
        <f>+Y250</f>
        <v>Ministerio de Medio Ambiente y Agua</v>
      </c>
    </row>
    <row r="251" spans="1:27" ht="15" customHeight="1">
      <c r="A251" s="32">
        <v>303</v>
      </c>
      <c r="B251" s="450"/>
      <c r="C251" s="347" t="str">
        <f>+VLOOKUP(A251,bd_lista!$A$3:$C$590,3,FALSE)</f>
        <v>Servicio Departamental de Riego - Tarija</v>
      </c>
      <c r="D251" s="452"/>
      <c r="E251" s="347" t="s">
        <v>1311</v>
      </c>
      <c r="F251" s="247">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7">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7">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100000</v>
      </c>
      <c r="I251" s="247">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7">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47">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47">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7">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7">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7">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7">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7">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7">
        <f t="shared" ca="1" si="13"/>
        <v>100000</v>
      </c>
      <c r="S251" s="247">
        <f ca="1">+R250+R251</f>
        <v>100000</v>
      </c>
      <c r="T251" s="247">
        <f ca="1">+S251</f>
        <v>100000</v>
      </c>
      <c r="U251" s="246">
        <f t="shared" si="14"/>
        <v>2</v>
      </c>
      <c r="V251" s="347" t="str">
        <f>+VLOOKUP(A251,bd_lista!$A$3:$E$590,5,FALSE)</f>
        <v>Instituciones Descentralizadas</v>
      </c>
      <c r="W251" s="250"/>
      <c r="X251" s="244">
        <f>+VLOOKUP(A251,[2]Sheet1!$A$13:$D$744,4,FALSE)</f>
        <v>86</v>
      </c>
      <c r="Y251" s="244" t="str">
        <f>+VLOOKUP(X251,bd_lista!$A$3:$C$590,3,FALSE)</f>
        <v>Ministerio de Medio Ambiente y Agua</v>
      </c>
      <c r="Z251" s="302"/>
      <c r="AA251" s="335"/>
    </row>
    <row r="252" spans="1:27" customFormat="1" ht="15" customHeight="1">
      <c r="A252" s="254">
        <v>310</v>
      </c>
      <c r="B252" s="449">
        <f>+A252</f>
        <v>310</v>
      </c>
      <c r="C252" s="249" t="str">
        <f>+VLOOKUP(A252,bd_lista!$A$3:$C$590,3,FALSE)</f>
        <v>Autoridad de Regulación y Fiscalización de Telecomunicaciones y Transportes</v>
      </c>
      <c r="D252" s="451" t="str">
        <f>+C252</f>
        <v>Autoridad de Regulación y Fiscalización de Telecomunicaciones y Transportes</v>
      </c>
      <c r="E252" s="249" t="s">
        <v>1310</v>
      </c>
      <c r="F252" s="245">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5">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5">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5">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5">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18038.990000000002</v>
      </c>
      <c r="K252" s="245">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5">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5">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5">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5">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5">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5">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5">
        <f t="shared" ca="1" si="13"/>
        <v>18038.990000000002</v>
      </c>
      <c r="S252" s="245"/>
      <c r="T252" s="245">
        <f ca="1">+T253</f>
        <v>23987.99</v>
      </c>
      <c r="U252" s="244">
        <f t="shared" si="14"/>
        <v>1</v>
      </c>
      <c r="V252" s="347" t="str">
        <f>+VLOOKUP(A252,bd_lista!$A$3:$E$590,5,FALSE)</f>
        <v>Instituciones Descentralizadas</v>
      </c>
      <c r="W252" s="262" t="str">
        <f>+V252</f>
        <v>Instituciones Descentralizadas</v>
      </c>
      <c r="X252" s="244">
        <f>+VLOOKUP(A252,[2]Sheet1!$A$13:$D$744,4,FALSE)</f>
        <v>81</v>
      </c>
      <c r="Y252" s="244" t="str">
        <f>+VLOOKUP(X252,bd_lista!$A$3:$C$590,3,FALSE)</f>
        <v>Ministerio de Obras Públicas, Servicios y Vivienda</v>
      </c>
      <c r="Z252" s="304">
        <f>+X252</f>
        <v>81</v>
      </c>
      <c r="AA252" s="305" t="str">
        <f>+Y252</f>
        <v>Ministerio de Obras Públicas, Servicios y Vivienda</v>
      </c>
    </row>
    <row r="253" spans="1:27" customFormat="1" ht="15" customHeight="1">
      <c r="A253" s="32">
        <v>310</v>
      </c>
      <c r="B253" s="450"/>
      <c r="C253" s="347" t="str">
        <f>+VLOOKUP(A253,bd_lista!$A$3:$C$590,3,FALSE)</f>
        <v>Autoridad de Regulación y Fiscalización de Telecomunicaciones y Transportes</v>
      </c>
      <c r="D253" s="452"/>
      <c r="E253" s="347" t="s">
        <v>1311</v>
      </c>
      <c r="F253" s="247">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7">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7">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47">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7">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4654</v>
      </c>
      <c r="K253" s="247">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1295</v>
      </c>
      <c r="L253" s="247">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7">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7">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7">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7">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7">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7">
        <f t="shared" ca="1" si="13"/>
        <v>5949</v>
      </c>
      <c r="S253" s="247">
        <f ca="1">+R252+R253</f>
        <v>23987.99</v>
      </c>
      <c r="T253" s="247">
        <f ca="1">+S253</f>
        <v>23987.99</v>
      </c>
      <c r="U253" s="246">
        <f t="shared" si="14"/>
        <v>2</v>
      </c>
      <c r="V253" s="347" t="str">
        <f>+VLOOKUP(A253,bd_lista!$A$3:$E$590,5,FALSE)</f>
        <v>Instituciones Descentralizadas</v>
      </c>
      <c r="W253" s="250"/>
      <c r="X253" s="244">
        <f>+VLOOKUP(A253,[2]Sheet1!$A$13:$D$744,4,FALSE)</f>
        <v>81</v>
      </c>
      <c r="Y253" s="244" t="str">
        <f>+VLOOKUP(X253,bd_lista!$A$3:$C$590,3,FALSE)</f>
        <v>Ministerio de Obras Públicas, Servicios y Vivienda</v>
      </c>
      <c r="Z253" s="302"/>
      <c r="AA253" s="303"/>
    </row>
    <row r="254" spans="1:27" ht="15" customHeight="1">
      <c r="A254" s="32">
        <v>311</v>
      </c>
      <c r="B254" s="449">
        <f>+A254</f>
        <v>311</v>
      </c>
      <c r="C254" s="249" t="str">
        <f>+VLOOKUP(A254,bd_lista!$A$3:$C$590,3,FALSE)</f>
        <v>Autoridad de Fisc y Ctrol Soc de Agua Potable Saneam.Básico</v>
      </c>
      <c r="D254" s="451" t="str">
        <f>+C254</f>
        <v>Autoridad de Fisc y Ctrol Soc de Agua Potable Saneam.Básico</v>
      </c>
      <c r="E254" s="249" t="s">
        <v>1310</v>
      </c>
      <c r="F254" s="245">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5">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5">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5">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5">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45">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5">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5">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5">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5">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5">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5">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5">
        <f t="shared" ca="1" si="13"/>
        <v>0</v>
      </c>
      <c r="S254" s="245"/>
      <c r="T254" s="245">
        <f ca="1">+T255</f>
        <v>18101.09</v>
      </c>
      <c r="U254" s="244">
        <f t="shared" si="14"/>
        <v>1</v>
      </c>
      <c r="V254" s="347" t="str">
        <f>+VLOOKUP(A254,bd_lista!$A$3:$E$590,5,FALSE)</f>
        <v>Instituciones Descentralizadas</v>
      </c>
      <c r="W254" s="262" t="str">
        <f>+V254</f>
        <v>Instituciones Descentralizadas</v>
      </c>
      <c r="X254" s="244">
        <f>+VLOOKUP(A254,[2]Sheet1!$A$13:$D$744,4,FALSE)</f>
        <v>86</v>
      </c>
      <c r="Y254" s="244" t="str">
        <f>+VLOOKUP(X254,bd_lista!$A$3:$C$590,3,FALSE)</f>
        <v>Ministerio de Medio Ambiente y Agua</v>
      </c>
      <c r="Z254" s="304">
        <f>+X254</f>
        <v>86</v>
      </c>
      <c r="AA254" s="305" t="str">
        <f>+Y254</f>
        <v>Ministerio de Medio Ambiente y Agua</v>
      </c>
    </row>
    <row r="255" spans="1:27" ht="15" customHeight="1">
      <c r="A255" s="32">
        <v>311</v>
      </c>
      <c r="B255" s="450"/>
      <c r="C255" s="347" t="str">
        <f>+VLOOKUP(A255,bd_lista!$A$3:$C$590,3,FALSE)</f>
        <v>Autoridad de Fisc y Ctrol Soc de Agua Potable Saneam.Básico</v>
      </c>
      <c r="D255" s="452"/>
      <c r="E255" s="347" t="s">
        <v>1311</v>
      </c>
      <c r="F255" s="247">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47">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7">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7">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18101.09</v>
      </c>
      <c r="J255" s="247">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7">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7">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7">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7">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7">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7">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7">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7">
        <f t="shared" ca="1" si="13"/>
        <v>18101.09</v>
      </c>
      <c r="S255" s="247">
        <f ca="1">+R254+R255</f>
        <v>18101.09</v>
      </c>
      <c r="T255" s="247">
        <f ca="1">+S255</f>
        <v>18101.09</v>
      </c>
      <c r="U255" s="246">
        <f t="shared" si="14"/>
        <v>2</v>
      </c>
      <c r="V255" s="347" t="str">
        <f>+VLOOKUP(A255,bd_lista!$A$3:$E$590,5,FALSE)</f>
        <v>Instituciones Descentralizadas</v>
      </c>
      <c r="W255" s="250"/>
      <c r="X255" s="244">
        <f>+VLOOKUP(A255,[2]Sheet1!$A$13:$D$744,4,FALSE)</f>
        <v>86</v>
      </c>
      <c r="Y255" s="244" t="str">
        <f>+VLOOKUP(X255,bd_lista!$A$3:$C$590,3,FALSE)</f>
        <v>Ministerio de Medio Ambiente y Agua</v>
      </c>
      <c r="Z255" s="302"/>
      <c r="AA255" s="303"/>
    </row>
    <row r="256" spans="1:27" ht="15" customHeight="1">
      <c r="A256" s="254">
        <v>312</v>
      </c>
      <c r="B256" s="449">
        <f>+A256</f>
        <v>312</v>
      </c>
      <c r="C256" s="249" t="str">
        <f>+VLOOKUP(A256,bd_lista!$A$3:$C$590,3,FALSE)</f>
        <v>Autoridad de Fiscalizac. y Control Soc de Bosques y Tierras</v>
      </c>
      <c r="D256" s="451" t="str">
        <f>+C256</f>
        <v>Autoridad de Fiscalizac. y Control Soc de Bosques y Tierras</v>
      </c>
      <c r="E256" s="249" t="s">
        <v>1310</v>
      </c>
      <c r="F256" s="245">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5">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5">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5">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5">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5">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5">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5">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5">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5">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5">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5">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5">
        <f t="shared" ca="1" si="13"/>
        <v>0</v>
      </c>
      <c r="S256" s="245"/>
      <c r="T256" s="245">
        <f ca="1">+T257</f>
        <v>11775944.650000004</v>
      </c>
      <c r="U256" s="244">
        <f t="shared" si="14"/>
        <v>1</v>
      </c>
      <c r="V256" s="347" t="str">
        <f>+VLOOKUP(A256,bd_lista!$A$3:$E$590,5,FALSE)</f>
        <v>Instituciones Descentralizadas</v>
      </c>
      <c r="W256" s="262" t="str">
        <f>+V256</f>
        <v>Instituciones Descentralizadas</v>
      </c>
      <c r="X256" s="244">
        <f>+VLOOKUP(A256,[2]Sheet1!$A$13:$D$744,4,FALSE)</f>
        <v>86</v>
      </c>
      <c r="Y256" s="244" t="str">
        <f>+VLOOKUP(X256,bd_lista!$A$3:$C$590,3,FALSE)</f>
        <v>Ministerio de Medio Ambiente y Agua</v>
      </c>
      <c r="Z256" s="304">
        <f>+X256</f>
        <v>86</v>
      </c>
      <c r="AA256" s="333" t="str">
        <f>+Y256</f>
        <v>Ministerio de Medio Ambiente y Agua</v>
      </c>
    </row>
    <row r="257" spans="1:27" ht="15" customHeight="1">
      <c r="A257" s="32">
        <v>312</v>
      </c>
      <c r="B257" s="450"/>
      <c r="C257" s="347" t="str">
        <f>+VLOOKUP(A257,bd_lista!$A$3:$C$590,3,FALSE)</f>
        <v>Autoridad de Fiscalizac. y Control Soc de Bosques y Tierras</v>
      </c>
      <c r="D257" s="452"/>
      <c r="E257" s="347" t="s">
        <v>1311</v>
      </c>
      <c r="F257" s="247">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247">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47">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247">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47">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7">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11775944.650000004</v>
      </c>
      <c r="L257" s="247">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7">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47">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7">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7">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7">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7">
        <f t="shared" ca="1" si="13"/>
        <v>11775944.650000004</v>
      </c>
      <c r="S257" s="247">
        <f ca="1">+R256+R257</f>
        <v>11775944.650000004</v>
      </c>
      <c r="T257" s="247">
        <f ca="1">+S257</f>
        <v>11775944.650000004</v>
      </c>
      <c r="U257" s="246">
        <f t="shared" si="14"/>
        <v>2</v>
      </c>
      <c r="V257" s="347" t="str">
        <f>+VLOOKUP(A257,bd_lista!$A$3:$E$590,5,FALSE)</f>
        <v>Instituciones Descentralizadas</v>
      </c>
      <c r="W257" s="250"/>
      <c r="X257" s="244">
        <f>+VLOOKUP(A257,[2]Sheet1!$A$13:$D$744,4,FALSE)</f>
        <v>86</v>
      </c>
      <c r="Y257" s="244" t="str">
        <f>+VLOOKUP(X257,bd_lista!$A$3:$C$590,3,FALSE)</f>
        <v>Ministerio de Medio Ambiente y Agua</v>
      </c>
      <c r="Z257" s="302"/>
      <c r="AA257" s="335"/>
    </row>
    <row r="258" spans="1:27" ht="15" customHeight="1">
      <c r="A258" s="254">
        <v>313</v>
      </c>
      <c r="B258" s="449">
        <f>+A258</f>
        <v>313</v>
      </c>
      <c r="C258" s="249" t="str">
        <f>+VLOOKUP(A258,bd_lista!$A$3:$C$590,3,FALSE)</f>
        <v>Autoridad de Fiscalización y Control de Pensiones y Seguros - APS</v>
      </c>
      <c r="D258" s="451" t="str">
        <f>+C258</f>
        <v>Autoridad de Fiscalización y Control de Pensiones y Seguros - APS</v>
      </c>
      <c r="E258" s="249" t="s">
        <v>1310</v>
      </c>
      <c r="F258" s="245">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45">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5">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5">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5">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5">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5">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5">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5">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5">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5">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5">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5">
        <f t="shared" ca="1" si="13"/>
        <v>0</v>
      </c>
      <c r="S258" s="245"/>
      <c r="T258" s="245">
        <f ca="1">+T259</f>
        <v>742</v>
      </c>
      <c r="U258" s="244">
        <f t="shared" si="14"/>
        <v>1</v>
      </c>
      <c r="V258" s="347" t="str">
        <f>+VLOOKUP(A258,bd_lista!$A$3:$E$590,5,FALSE)</f>
        <v>Instituciones Descentralizadas</v>
      </c>
      <c r="W258" s="262" t="str">
        <f>+V258</f>
        <v>Instituciones Descentralizadas</v>
      </c>
      <c r="X258" s="244">
        <f>+VLOOKUP(A258,[2]Sheet1!$A$13:$D$744,4,FALSE)</f>
        <v>35</v>
      </c>
      <c r="Y258" s="244" t="str">
        <f>+VLOOKUP(X258,bd_lista!$A$3:$C$590,3,FALSE)</f>
        <v>Ministerio de Economía y Finanzas Públicas</v>
      </c>
      <c r="Z258" s="304">
        <f>+X258</f>
        <v>35</v>
      </c>
      <c r="AA258" s="305" t="str">
        <f>+Y258</f>
        <v>Ministerio de Economía y Finanzas Públicas</v>
      </c>
    </row>
    <row r="259" spans="1:27" ht="15" customHeight="1">
      <c r="A259" s="32">
        <v>313</v>
      </c>
      <c r="B259" s="450"/>
      <c r="C259" s="347" t="str">
        <f>+VLOOKUP(A259,bd_lista!$A$3:$C$590,3,FALSE)</f>
        <v>Autoridad de Fiscalización y Control de Pensiones y Seguros - APS</v>
      </c>
      <c r="D259" s="452"/>
      <c r="E259" s="347" t="s">
        <v>1311</v>
      </c>
      <c r="F259" s="247">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47">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7">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7">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7">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742</v>
      </c>
      <c r="K259" s="247">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7">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7">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7">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7">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7">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7">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7">
        <f t="shared" ca="1" si="13"/>
        <v>742</v>
      </c>
      <c r="S259" s="247">
        <f ca="1">+R258+R259</f>
        <v>742</v>
      </c>
      <c r="T259" s="247">
        <f ca="1">+S259</f>
        <v>742</v>
      </c>
      <c r="U259" s="246">
        <f t="shared" si="14"/>
        <v>2</v>
      </c>
      <c r="V259" s="347" t="str">
        <f>+VLOOKUP(A259,bd_lista!$A$3:$E$590,5,FALSE)</f>
        <v>Instituciones Descentralizadas</v>
      </c>
      <c r="W259" s="250"/>
      <c r="X259" s="244">
        <f>+VLOOKUP(A259,[2]Sheet1!$A$13:$D$744,4,FALSE)</f>
        <v>35</v>
      </c>
      <c r="Y259" s="244" t="str">
        <f>+VLOOKUP(X259,bd_lista!$A$3:$C$590,3,FALSE)</f>
        <v>Ministerio de Economía y Finanzas Públicas</v>
      </c>
      <c r="Z259" s="302"/>
      <c r="AA259" s="303"/>
    </row>
    <row r="260" spans="1:27" ht="15" customHeight="1">
      <c r="A260" s="254">
        <v>315</v>
      </c>
      <c r="B260" s="449">
        <f>+A260</f>
        <v>315</v>
      </c>
      <c r="C260" s="249" t="str">
        <f>+VLOOKUP(A260,bd_lista!$A$3:$C$590,3,FALSE)</f>
        <v>Autoridad de Fiscalización de Empresas</v>
      </c>
      <c r="D260" s="451" t="str">
        <f>+C260</f>
        <v>Autoridad de Fiscalización de Empresas</v>
      </c>
      <c r="E260" s="249" t="s">
        <v>1310</v>
      </c>
      <c r="F260" s="245">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5">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5">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5">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5">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5">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45">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5">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5">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5">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5">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5">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5">
        <f t="shared" ca="1" si="13"/>
        <v>0</v>
      </c>
      <c r="S260" s="245"/>
      <c r="T260" s="245">
        <f ca="1">+T261</f>
        <v>271963.01</v>
      </c>
      <c r="U260" s="244">
        <f t="shared" si="14"/>
        <v>1</v>
      </c>
      <c r="V260" s="347" t="str">
        <f>+VLOOKUP(A260,bd_lista!$A$3:$E$590,5,FALSE)</f>
        <v>Instituciones Descentralizadas</v>
      </c>
      <c r="W260" s="262" t="str">
        <f>+V260</f>
        <v>Instituciones Descentralizadas</v>
      </c>
      <c r="X260" s="244">
        <f>+VLOOKUP(A260,[2]Sheet1!$A$13:$D$744,4,FALSE)</f>
        <v>41</v>
      </c>
      <c r="Y260" s="244" t="str">
        <f>+VLOOKUP(X260,bd_lista!$A$3:$C$590,3,FALSE)</f>
        <v>Ministerio de Desarrollo Productivo y Economía Plural</v>
      </c>
      <c r="Z260" s="304">
        <f>+X260</f>
        <v>41</v>
      </c>
      <c r="AA260" s="305" t="str">
        <f>+Y260</f>
        <v>Ministerio de Desarrollo Productivo y Economía Plural</v>
      </c>
    </row>
    <row r="261" spans="1:27" ht="15" customHeight="1">
      <c r="A261" s="32">
        <v>315</v>
      </c>
      <c r="B261" s="450"/>
      <c r="C261" s="347" t="str">
        <f>+VLOOKUP(A261,bd_lista!$A$3:$C$590,3,FALSE)</f>
        <v>Autoridad de Fiscalización de Empresas</v>
      </c>
      <c r="D261" s="452"/>
      <c r="E261" s="347" t="s">
        <v>1311</v>
      </c>
      <c r="F261" s="247">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7">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7">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7">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7">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7">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271963.01</v>
      </c>
      <c r="L261" s="247">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47">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7">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7">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7">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7">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7">
        <f t="shared" ca="1" si="13"/>
        <v>271963.01</v>
      </c>
      <c r="S261" s="247">
        <f ca="1">+R260+R261</f>
        <v>271963.01</v>
      </c>
      <c r="T261" s="247">
        <f ca="1">+S261</f>
        <v>271963.01</v>
      </c>
      <c r="U261" s="246">
        <f t="shared" si="14"/>
        <v>2</v>
      </c>
      <c r="V261" s="347" t="str">
        <f>+VLOOKUP(A261,bd_lista!$A$3:$E$590,5,FALSE)</f>
        <v>Instituciones Descentralizadas</v>
      </c>
      <c r="W261" s="250"/>
      <c r="X261" s="244">
        <f>+VLOOKUP(A261,[2]Sheet1!$A$13:$D$744,4,FALSE)</f>
        <v>41</v>
      </c>
      <c r="Y261" s="244" t="str">
        <f>+VLOOKUP(X261,bd_lista!$A$3:$C$590,3,FALSE)</f>
        <v>Ministerio de Desarrollo Productivo y Economía Plural</v>
      </c>
      <c r="Z261" s="302"/>
      <c r="AA261" s="303"/>
    </row>
    <row r="262" spans="1:27" ht="15" customHeight="1">
      <c r="A262" s="254">
        <v>324</v>
      </c>
      <c r="B262" s="449">
        <f>+A262</f>
        <v>324</v>
      </c>
      <c r="C262" s="249" t="str">
        <f>+VLOOKUP(A262,bd_lista!$A$3:$C$590,3,FALSE)</f>
        <v>Escuela Boliviana Intercultural de Música</v>
      </c>
      <c r="D262" s="451" t="str">
        <f>+C262</f>
        <v>Escuela Boliviana Intercultural de Música</v>
      </c>
      <c r="E262" s="249" t="s">
        <v>1310</v>
      </c>
      <c r="F262" s="245">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5">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5">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5">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5">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5">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5">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5">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5">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5">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5">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5">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5">
        <f t="shared" ca="1" si="13"/>
        <v>0</v>
      </c>
      <c r="S262" s="245"/>
      <c r="T262" s="245">
        <f ca="1">+T263</f>
        <v>1280</v>
      </c>
      <c r="U262" s="244">
        <f t="shared" si="14"/>
        <v>1</v>
      </c>
      <c r="V262" s="347" t="str">
        <f>+VLOOKUP(A262,bd_lista!$A$3:$E$590,5,FALSE)</f>
        <v>Instituciones Descentralizadas</v>
      </c>
      <c r="W262" s="262" t="str">
        <f>+V262</f>
        <v>Instituciones Descentralizadas</v>
      </c>
      <c r="X262" s="244">
        <f>+VLOOKUP(A262,[2]Sheet1!$A$13:$D$744,4,FALSE)</f>
        <v>16</v>
      </c>
      <c r="Y262" s="244" t="str">
        <f>+VLOOKUP(X262,bd_lista!$A$3:$C$590,3,FALSE)</f>
        <v>Ministerio de Educación</v>
      </c>
      <c r="Z262" s="304">
        <f>+X262</f>
        <v>16</v>
      </c>
      <c r="AA262" s="305" t="str">
        <f>+Y262</f>
        <v>Ministerio de Educación</v>
      </c>
    </row>
    <row r="263" spans="1:27" ht="15" customHeight="1">
      <c r="A263" s="32">
        <v>324</v>
      </c>
      <c r="B263" s="450"/>
      <c r="C263" s="347" t="str">
        <f>+VLOOKUP(A263,bd_lista!$A$3:$C$590,3,FALSE)</f>
        <v>Escuela Boliviana Intercultural de Música</v>
      </c>
      <c r="D263" s="452"/>
      <c r="E263" s="347" t="s">
        <v>1311</v>
      </c>
      <c r="F263" s="247">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7">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7">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7">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7">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7">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1280</v>
      </c>
      <c r="L263" s="247">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7">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7">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7">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7">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7">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7">
        <f t="shared" ca="1" si="13"/>
        <v>1280</v>
      </c>
      <c r="S263" s="247">
        <f ca="1">+R262+R263</f>
        <v>1280</v>
      </c>
      <c r="T263" s="247">
        <f ca="1">+S263</f>
        <v>1280</v>
      </c>
      <c r="U263" s="246">
        <f t="shared" si="14"/>
        <v>2</v>
      </c>
      <c r="V263" s="347" t="str">
        <f>+VLOOKUP(A263,bd_lista!$A$3:$E$590,5,FALSE)</f>
        <v>Instituciones Descentralizadas</v>
      </c>
      <c r="W263" s="250"/>
      <c r="X263" s="244">
        <f>+VLOOKUP(A263,[2]Sheet1!$A$13:$D$744,4,FALSE)</f>
        <v>16</v>
      </c>
      <c r="Y263" s="244" t="str">
        <f>+VLOOKUP(X263,bd_lista!$A$3:$C$590,3,FALSE)</f>
        <v>Ministerio de Educación</v>
      </c>
      <c r="Z263" s="302"/>
      <c r="AA263" s="303"/>
    </row>
    <row r="264" spans="1:27" customFormat="1" ht="15" customHeight="1">
      <c r="A264" s="254">
        <v>340</v>
      </c>
      <c r="B264" s="449">
        <f>+A264</f>
        <v>340</v>
      </c>
      <c r="C264" s="249" t="str">
        <f>+VLOOKUP(A264,bd_lista!$A$3:$C$590,3,FALSE)</f>
        <v>Servicio General de Identificación Personal</v>
      </c>
      <c r="D264" s="451" t="str">
        <f>+C264</f>
        <v>Servicio General de Identificación Personal</v>
      </c>
      <c r="E264" s="249" t="s">
        <v>1310</v>
      </c>
      <c r="F264" s="245">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5">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5">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5">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5">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300</v>
      </c>
      <c r="K264" s="245">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5">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5">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5">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5">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5">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5">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5">
        <f t="shared" ca="1" si="13"/>
        <v>300</v>
      </c>
      <c r="S264" s="245"/>
      <c r="T264" s="245">
        <f ca="1">+T265</f>
        <v>253855.03999999998</v>
      </c>
      <c r="U264" s="244">
        <f t="shared" si="14"/>
        <v>1</v>
      </c>
      <c r="V264" s="347" t="str">
        <f>+VLOOKUP(A264,bd_lista!$A$3:$E$590,5,FALSE)</f>
        <v>Instituciones Descentralizadas</v>
      </c>
      <c r="W264" s="262" t="str">
        <f>+V264</f>
        <v>Instituciones Descentralizadas</v>
      </c>
      <c r="X264" s="244">
        <f>+VLOOKUP(A264,[2]Sheet1!$A$13:$D$744,4,FALSE)</f>
        <v>15</v>
      </c>
      <c r="Y264" s="244" t="str">
        <f>+VLOOKUP(X264,bd_lista!$A$3:$C$590,3,FALSE)</f>
        <v>Ministerio de Gobierno</v>
      </c>
      <c r="Z264" s="304">
        <f>+X264</f>
        <v>15</v>
      </c>
      <c r="AA264" s="333" t="str">
        <f>+Y264</f>
        <v>Ministerio de Gobierno</v>
      </c>
    </row>
    <row r="265" spans="1:27" customFormat="1" ht="15" customHeight="1">
      <c r="A265" s="32">
        <v>340</v>
      </c>
      <c r="B265" s="450"/>
      <c r="C265" s="347" t="str">
        <f>+VLOOKUP(A265,bd_lista!$A$3:$C$590,3,FALSE)</f>
        <v>Servicio General de Identificación Personal</v>
      </c>
      <c r="D265" s="452"/>
      <c r="E265" s="347" t="s">
        <v>1311</v>
      </c>
      <c r="F265" s="247">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7">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6894</v>
      </c>
      <c r="H265" s="247">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7">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7">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246661.03999999998</v>
      </c>
      <c r="K265" s="247">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47">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7">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7">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7">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7">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7">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7">
        <f t="shared" ca="1" si="13"/>
        <v>253555.03999999998</v>
      </c>
      <c r="S265" s="247">
        <f ca="1">+R264+R265</f>
        <v>253855.03999999998</v>
      </c>
      <c r="T265" s="247">
        <f ca="1">+S265</f>
        <v>253855.03999999998</v>
      </c>
      <c r="U265" s="246">
        <f t="shared" si="14"/>
        <v>2</v>
      </c>
      <c r="V265" s="347" t="str">
        <f>+VLOOKUP(A265,bd_lista!$A$3:$E$590,5,FALSE)</f>
        <v>Instituciones Descentralizadas</v>
      </c>
      <c r="W265" s="250"/>
      <c r="X265" s="244">
        <f>+VLOOKUP(A265,[2]Sheet1!$A$13:$D$744,4,FALSE)</f>
        <v>15</v>
      </c>
      <c r="Y265" s="244" t="str">
        <f>+VLOOKUP(X265,bd_lista!$A$3:$C$590,3,FALSE)</f>
        <v>Ministerio de Gobierno</v>
      </c>
      <c r="Z265" s="302"/>
      <c r="AA265" s="335"/>
    </row>
    <row r="266" spans="1:27" ht="15" hidden="1" customHeight="1">
      <c r="A266" s="32">
        <v>345</v>
      </c>
      <c r="B266" s="449">
        <f>+A266</f>
        <v>345</v>
      </c>
      <c r="C266" s="249" t="str">
        <f>+VLOOKUP(A266,bd_lista!$A$3:$C$590,3,FALSE)</f>
        <v>Mutual de Servicios al Policía</v>
      </c>
      <c r="D266" s="451" t="str">
        <f>+C266</f>
        <v>Mutual de Servicios al Policía</v>
      </c>
      <c r="E266" s="249" t="s">
        <v>1310</v>
      </c>
      <c r="F266" s="245">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5">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5">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5">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5">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5">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5">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5">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5">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5">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5">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5">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5">
        <f t="shared" ca="1" si="13"/>
        <v>0</v>
      </c>
      <c r="S266" s="245"/>
      <c r="T266" s="245">
        <f ca="1">+T267</f>
        <v>0</v>
      </c>
      <c r="U266" s="244">
        <f t="shared" si="14"/>
        <v>1</v>
      </c>
      <c r="V266" s="347" t="str">
        <f>+VLOOKUP(A266,bd_lista!$A$3:$E$590,5,FALSE)</f>
        <v>Instituciones Descentralizadas</v>
      </c>
      <c r="W266" s="262" t="str">
        <f>+V266</f>
        <v>Instituciones Descentralizadas</v>
      </c>
      <c r="X266" s="244">
        <f>+VLOOKUP(A266,[2]Sheet1!$A$13:$D$744,4,FALSE)</f>
        <v>15</v>
      </c>
      <c r="Y266" s="244" t="str">
        <f>+VLOOKUP(X266,bd_lista!$A$3:$C$590,3,FALSE)</f>
        <v>Ministerio de Gobierno</v>
      </c>
      <c r="Z266" s="304">
        <f>+X266</f>
        <v>15</v>
      </c>
      <c r="AA266" s="333" t="str">
        <f>+Y266</f>
        <v>Ministerio de Gobierno</v>
      </c>
    </row>
    <row r="267" spans="1:27" ht="15" hidden="1" customHeight="1">
      <c r="A267" s="32">
        <v>345</v>
      </c>
      <c r="B267" s="450"/>
      <c r="C267" s="347" t="str">
        <f>+VLOOKUP(A267,bd_lista!$A$3:$C$590,3,FALSE)</f>
        <v>Mutual de Servicios al Policía</v>
      </c>
      <c r="D267" s="452"/>
      <c r="E267" s="347" t="s">
        <v>1311</v>
      </c>
      <c r="F267" s="247">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7">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7">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7">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47">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7">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7">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7">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7">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7">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7">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7">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7">
        <f t="shared" ca="1" si="13"/>
        <v>0</v>
      </c>
      <c r="S267" s="247">
        <f ca="1">+R266+R267</f>
        <v>0</v>
      </c>
      <c r="T267" s="247">
        <f ca="1">+S267</f>
        <v>0</v>
      </c>
      <c r="U267" s="246">
        <f t="shared" si="14"/>
        <v>2</v>
      </c>
      <c r="V267" s="347" t="str">
        <f>+VLOOKUP(A267,bd_lista!$A$3:$E$590,5,FALSE)</f>
        <v>Instituciones Descentralizadas</v>
      </c>
      <c r="W267" s="250"/>
      <c r="X267" s="244">
        <f>+VLOOKUP(A267,[2]Sheet1!$A$13:$D$744,4,FALSE)</f>
        <v>15</v>
      </c>
      <c r="Y267" s="244" t="str">
        <f>+VLOOKUP(X267,bd_lista!$A$3:$C$590,3,FALSE)</f>
        <v>Ministerio de Gobierno</v>
      </c>
      <c r="Z267" s="302"/>
      <c r="AA267" s="335"/>
    </row>
    <row r="268" spans="1:27" customFormat="1" ht="15" hidden="1" customHeight="1">
      <c r="A268" s="254">
        <v>379</v>
      </c>
      <c r="B268" s="449">
        <f>+A268</f>
        <v>379</v>
      </c>
      <c r="C268" s="249" t="str">
        <f>+VLOOKUP(A268,bd_lista!$A$3:$C$590,3,FALSE)</f>
        <v xml:space="preserve">Escuela Boliviana Intercultural de Danza </v>
      </c>
      <c r="D268" s="451" t="str">
        <f>+C268</f>
        <v xml:space="preserve">Escuela Boliviana Intercultural de Danza </v>
      </c>
      <c r="E268" s="249" t="s">
        <v>1310</v>
      </c>
      <c r="F268" s="245">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5">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5">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5">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5">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5">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5">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5">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5">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5">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5">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5">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5">
        <f t="shared" ca="1" si="13"/>
        <v>0</v>
      </c>
      <c r="S268" s="268"/>
      <c r="T268" s="245">
        <f ca="1">+T269</f>
        <v>0</v>
      </c>
      <c r="U268" s="244">
        <f t="shared" si="14"/>
        <v>1</v>
      </c>
      <c r="V268" s="347" t="str">
        <f>+VLOOKUP(A268,bd_lista!$A$3:$E$590,5,FALSE)</f>
        <v>Instituciones Descentralizadas</v>
      </c>
      <c r="W268" s="262" t="str">
        <f>+V268</f>
        <v>Instituciones Descentralizadas</v>
      </c>
      <c r="X268" s="244">
        <f>+VLOOKUP(A268,[2]Sheet1!$A$13:$D$744,4,FALSE)</f>
        <v>16</v>
      </c>
      <c r="Y268" s="244" t="str">
        <f>+VLOOKUP(X268,bd_lista!$A$3:$C$590,3,FALSE)</f>
        <v>Ministerio de Educación</v>
      </c>
      <c r="Z268" s="304">
        <f>+X268</f>
        <v>16</v>
      </c>
      <c r="AA268" s="305" t="str">
        <f>+Y268</f>
        <v>Ministerio de Educación</v>
      </c>
    </row>
    <row r="269" spans="1:27" customFormat="1" ht="15" hidden="1" customHeight="1">
      <c r="A269" s="32">
        <v>379</v>
      </c>
      <c r="B269" s="450"/>
      <c r="C269" s="347" t="str">
        <f>+VLOOKUP(A269,bd_lista!$A$3:$C$590,3,FALSE)</f>
        <v xml:space="preserve">Escuela Boliviana Intercultural de Danza </v>
      </c>
      <c r="D269" s="452"/>
      <c r="E269" s="347" t="s">
        <v>1311</v>
      </c>
      <c r="F269" s="247">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47">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7">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7">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7">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7">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7">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7">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7">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7">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7">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7">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7">
        <f t="shared" ca="1" si="13"/>
        <v>0</v>
      </c>
      <c r="S269" s="267">
        <f ca="1">+R268+R269</f>
        <v>0</v>
      </c>
      <c r="T269" s="247">
        <f ca="1">+S269</f>
        <v>0</v>
      </c>
      <c r="U269" s="246">
        <f t="shared" si="14"/>
        <v>2</v>
      </c>
      <c r="V269" s="347" t="str">
        <f>+VLOOKUP(A269,bd_lista!$A$3:$E$590,5,FALSE)</f>
        <v>Instituciones Descentralizadas</v>
      </c>
      <c r="W269" s="250"/>
      <c r="X269" s="244">
        <f>+VLOOKUP(A269,[2]Sheet1!$A$13:$D$744,4,FALSE)</f>
        <v>16</v>
      </c>
      <c r="Y269" s="244" t="str">
        <f>+VLOOKUP(X269,bd_lista!$A$3:$C$590,3,FALSE)</f>
        <v>Ministerio de Educación</v>
      </c>
      <c r="Z269" s="302"/>
      <c r="AA269" s="303"/>
    </row>
    <row r="270" spans="1:27" customFormat="1" ht="15" customHeight="1">
      <c r="A270" s="32">
        <v>342</v>
      </c>
      <c r="B270" s="449">
        <f>+A270</f>
        <v>342</v>
      </c>
      <c r="C270" s="249" t="str">
        <f>+VLOOKUP(A270,bd_lista!$A$3:$C$590,3,FALSE)</f>
        <v>Agencia Estatal de Vivienda</v>
      </c>
      <c r="D270" s="451" t="str">
        <f>+C270</f>
        <v>Agencia Estatal de Vivienda</v>
      </c>
      <c r="E270" s="249" t="s">
        <v>1310</v>
      </c>
      <c r="F270" s="245">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5">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5">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5">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5">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5">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5">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5">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5">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5">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5">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5">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5">
        <f t="shared" ca="1" si="13"/>
        <v>0</v>
      </c>
      <c r="S270" s="245"/>
      <c r="T270" s="245">
        <f ca="1">+T271</f>
        <v>4319609.3099999996</v>
      </c>
      <c r="U270" s="244">
        <f t="shared" si="14"/>
        <v>1</v>
      </c>
      <c r="V270" s="347" t="str">
        <f>+VLOOKUP(A270,bd_lista!$A$3:$E$590,5,FALSE)</f>
        <v>Instituciones Descentralizadas</v>
      </c>
      <c r="W270" s="262" t="str">
        <f>+V270</f>
        <v>Instituciones Descentralizadas</v>
      </c>
      <c r="X270" s="244">
        <f>+VLOOKUP(A270,[2]Sheet1!$A$13:$D$744,4,FALSE)</f>
        <v>81</v>
      </c>
      <c r="Y270" s="244" t="str">
        <f>+VLOOKUP(X270,bd_lista!$A$3:$C$590,3,FALSE)</f>
        <v>Ministerio de Obras Públicas, Servicios y Vivienda</v>
      </c>
      <c r="Z270" s="304">
        <f>+X270</f>
        <v>81</v>
      </c>
      <c r="AA270" s="305" t="str">
        <f>+Y270</f>
        <v>Ministerio de Obras Públicas, Servicios y Vivienda</v>
      </c>
    </row>
    <row r="271" spans="1:27" customFormat="1" ht="15" customHeight="1">
      <c r="A271" s="32">
        <v>342</v>
      </c>
      <c r="B271" s="450"/>
      <c r="C271" s="347" t="str">
        <f>+VLOOKUP(A271,bd_lista!$A$3:$C$590,3,FALSE)</f>
        <v>Agencia Estatal de Vivienda</v>
      </c>
      <c r="D271" s="452"/>
      <c r="E271" s="347" t="s">
        <v>1311</v>
      </c>
      <c r="F271" s="247">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7">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247">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8391.4500000000007</v>
      </c>
      <c r="I271" s="247">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47">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4311217.8599999994</v>
      </c>
      <c r="K271" s="247">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7">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7">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7">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7">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7">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7">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7">
        <f t="shared" ca="1" si="13"/>
        <v>4319609.3099999996</v>
      </c>
      <c r="S271" s="247">
        <f ca="1">+R270+R271</f>
        <v>4319609.3099999996</v>
      </c>
      <c r="T271" s="245">
        <f ca="1">+S271</f>
        <v>4319609.3099999996</v>
      </c>
      <c r="U271" s="244">
        <f t="shared" si="14"/>
        <v>2</v>
      </c>
      <c r="V271" s="347" t="str">
        <f>+VLOOKUP(A271,bd_lista!$A$3:$E$590,5,FALSE)</f>
        <v>Instituciones Descentralizadas</v>
      </c>
      <c r="W271" s="250"/>
      <c r="X271" s="244">
        <f>+VLOOKUP(A271,[2]Sheet1!$A$13:$D$744,4,FALSE)</f>
        <v>81</v>
      </c>
      <c r="Y271" s="244" t="str">
        <f>+VLOOKUP(X271,bd_lista!$A$3:$C$590,3,FALSE)</f>
        <v>Ministerio de Obras Públicas, Servicios y Vivienda</v>
      </c>
      <c r="Z271" s="302"/>
      <c r="AA271" s="303"/>
    </row>
    <row r="272" spans="1:27" customFormat="1" ht="15" hidden="1" customHeight="1">
      <c r="A272" s="32">
        <v>270</v>
      </c>
      <c r="B272" s="449">
        <f>+A272</f>
        <v>270</v>
      </c>
      <c r="C272" s="249" t="str">
        <f>+VLOOKUP(A272,bd_lista!$A$3:$C$590,3,FALSE)</f>
        <v>Direc. Dptal. de Educación Tarija</v>
      </c>
      <c r="D272" s="451" t="str">
        <f>+C272</f>
        <v>Direc. Dptal. de Educación Tarija</v>
      </c>
      <c r="E272" s="249" t="s">
        <v>1310</v>
      </c>
      <c r="F272" s="245">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5">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5">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5">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5">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5">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5">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5">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5">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5">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5">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5">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5">
        <f t="shared" ca="1" si="13"/>
        <v>0</v>
      </c>
      <c r="S272" s="245"/>
      <c r="T272" s="245">
        <f ca="1">+T273</f>
        <v>0</v>
      </c>
      <c r="U272" s="244">
        <f t="shared" si="14"/>
        <v>1</v>
      </c>
      <c r="V272" s="347" t="str">
        <f>+VLOOKUP(A272,bd_lista!$A$3:$E$590,5,FALSE)</f>
        <v>Instituciones Descentralizadas</v>
      </c>
      <c r="W272" s="262" t="str">
        <f>+V272</f>
        <v>Instituciones Descentralizadas</v>
      </c>
      <c r="X272" s="244">
        <f>+VLOOKUP(A272,[2]Sheet1!$A$13:$D$744,4,FALSE)</f>
        <v>16</v>
      </c>
      <c r="Y272" s="244" t="str">
        <f>+VLOOKUP(X272,bd_lista!$A$3:$C$590,3,FALSE)</f>
        <v>Ministerio de Educación</v>
      </c>
      <c r="Z272" s="304">
        <f>+X272</f>
        <v>16</v>
      </c>
      <c r="AA272" s="333" t="str">
        <f>+Y272</f>
        <v>Ministerio de Educación</v>
      </c>
    </row>
    <row r="273" spans="1:27" customFormat="1" ht="15" hidden="1" customHeight="1">
      <c r="A273" s="32">
        <v>270</v>
      </c>
      <c r="B273" s="450"/>
      <c r="C273" s="347" t="str">
        <f>+VLOOKUP(A273,bd_lista!$A$3:$C$590,3,FALSE)</f>
        <v>Direc. Dptal. de Educación Tarija</v>
      </c>
      <c r="D273" s="452"/>
      <c r="E273" s="347" t="s">
        <v>1311</v>
      </c>
      <c r="F273" s="247">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7">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7">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7">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7">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7">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7">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7">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7">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7">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7">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7">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7">
        <f t="shared" ca="1" si="13"/>
        <v>0</v>
      </c>
      <c r="S273" s="247">
        <f ca="1">+R272+R273</f>
        <v>0</v>
      </c>
      <c r="T273" s="245">
        <f ca="1">+S273</f>
        <v>0</v>
      </c>
      <c r="U273" s="244">
        <f t="shared" si="14"/>
        <v>2</v>
      </c>
      <c r="V273" s="347" t="str">
        <f>+VLOOKUP(A273,bd_lista!$A$3:$E$590,5,FALSE)</f>
        <v>Instituciones Descentralizadas</v>
      </c>
      <c r="W273" s="250"/>
      <c r="X273" s="244">
        <f>+VLOOKUP(A273,[2]Sheet1!$A$13:$D$744,4,FALSE)</f>
        <v>16</v>
      </c>
      <c r="Y273" s="244" t="str">
        <f>+VLOOKUP(X273,bd_lista!$A$3:$C$590,3,FALSE)</f>
        <v>Ministerio de Educación</v>
      </c>
      <c r="Z273" s="302"/>
      <c r="AA273" s="335"/>
    </row>
    <row r="274" spans="1:27" ht="15" customHeight="1">
      <c r="A274" s="32">
        <v>343</v>
      </c>
      <c r="B274" s="449">
        <f>+A274</f>
        <v>343</v>
      </c>
      <c r="C274" s="249" t="str">
        <f>+VLOOKUP(A274,bd_lista!$A$3:$C$590,3,FALSE)</f>
        <v>Escuela de Jueces del Estado</v>
      </c>
      <c r="D274" s="451" t="str">
        <f>+C274</f>
        <v>Escuela de Jueces del Estado</v>
      </c>
      <c r="E274" s="249" t="s">
        <v>1310</v>
      </c>
      <c r="F274" s="245">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5">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5">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5">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5">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5">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45">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5">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5">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5">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5">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5">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5">
        <f t="shared" ca="1" si="13"/>
        <v>0</v>
      </c>
      <c r="S274" s="245"/>
      <c r="T274" s="245">
        <f ca="1">+T275</f>
        <v>1589864</v>
      </c>
      <c r="U274" s="244">
        <f t="shared" si="14"/>
        <v>1</v>
      </c>
      <c r="V274" s="347" t="str">
        <f>+VLOOKUP(A274,bd_lista!$A$3:$E$590,5,FALSE)</f>
        <v>Instituciones Descentralizadas</v>
      </c>
      <c r="W274" s="262" t="str">
        <f>+V274</f>
        <v>Instituciones Descentralizadas</v>
      </c>
      <c r="X274" s="244">
        <f>+VLOOKUP(A274,[2]Sheet1!$A$13:$D$744,4,FALSE)</f>
        <v>660</v>
      </c>
      <c r="Y274" s="244" t="str">
        <f>+VLOOKUP(X274,bd_lista!$A$3:$C$590,3,FALSE)</f>
        <v>Órgano Judicial</v>
      </c>
      <c r="Z274" s="304">
        <f>+X274</f>
        <v>660</v>
      </c>
      <c r="AA274" s="333" t="str">
        <f>+Y274</f>
        <v>Órgano Judicial</v>
      </c>
    </row>
    <row r="275" spans="1:27" ht="15" customHeight="1">
      <c r="A275" s="32">
        <v>343</v>
      </c>
      <c r="B275" s="450"/>
      <c r="C275" s="347" t="str">
        <f>+VLOOKUP(A275,bd_lista!$A$3:$C$590,3,FALSE)</f>
        <v>Escuela de Jueces del Estado</v>
      </c>
      <c r="D275" s="452"/>
      <c r="E275" s="347" t="s">
        <v>1311</v>
      </c>
      <c r="F275" s="247">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7">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47">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47">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7">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7">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1589864</v>
      </c>
      <c r="L275" s="247">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7">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7">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7">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7">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7">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7">
        <f t="shared" ca="1" si="13"/>
        <v>1589864</v>
      </c>
      <c r="S275" s="247">
        <f ca="1">+R274+R275</f>
        <v>1589864</v>
      </c>
      <c r="T275" s="247">
        <f ca="1">+S275</f>
        <v>1589864</v>
      </c>
      <c r="U275" s="246">
        <f t="shared" si="14"/>
        <v>2</v>
      </c>
      <c r="V275" s="347" t="str">
        <f>+VLOOKUP(A275,bd_lista!$A$3:$E$590,5,FALSE)</f>
        <v>Instituciones Descentralizadas</v>
      </c>
      <c r="W275" s="250"/>
      <c r="X275" s="244">
        <f>+VLOOKUP(A275,[2]Sheet1!$A$13:$D$744,4,FALSE)</f>
        <v>660</v>
      </c>
      <c r="Y275" s="244" t="str">
        <f>+VLOOKUP(X275,bd_lista!$A$3:$C$590,3,FALSE)</f>
        <v>Órgano Judicial</v>
      </c>
      <c r="Z275" s="302"/>
      <c r="AA275" s="335"/>
    </row>
    <row r="276" spans="1:27" customFormat="1" ht="15" customHeight="1">
      <c r="A276" s="254">
        <v>344</v>
      </c>
      <c r="B276" s="449">
        <f>+A276</f>
        <v>344</v>
      </c>
      <c r="C276" s="249" t="str">
        <f>+VLOOKUP(A276,bd_lista!$A$3:$C$590,3,FALSE)</f>
        <v>Instituto Plurinacional de Estudio de Lenguas y Culturas</v>
      </c>
      <c r="D276" s="451" t="str">
        <f>+C276</f>
        <v>Instituto Plurinacional de Estudio de Lenguas y Culturas</v>
      </c>
      <c r="E276" s="249" t="s">
        <v>1310</v>
      </c>
      <c r="F276" s="245">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45">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45">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5">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5">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5">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5">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5">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5">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5">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5">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5">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5">
        <f t="shared" ca="1" si="13"/>
        <v>0</v>
      </c>
      <c r="S276" s="245"/>
      <c r="T276" s="245">
        <f ca="1">+T277</f>
        <v>1806222.72</v>
      </c>
      <c r="U276" s="244">
        <f t="shared" si="14"/>
        <v>1</v>
      </c>
      <c r="V276" s="347" t="str">
        <f>+VLOOKUP(A276,bd_lista!$A$3:$E$590,5,FALSE)</f>
        <v>Instituciones Descentralizadas</v>
      </c>
      <c r="W276" s="262" t="str">
        <f>+V276</f>
        <v>Instituciones Descentralizadas</v>
      </c>
      <c r="X276" s="244">
        <v>78</v>
      </c>
      <c r="Y276" s="244" t="str">
        <f>+VLOOKUP(X276,bd_lista!$A$3:$C$590,3,FALSE)</f>
        <v>Ministerio de Hidrocarburos y Energías</v>
      </c>
      <c r="Z276" s="304">
        <f>+X276</f>
        <v>78</v>
      </c>
      <c r="AA276" s="333" t="str">
        <f>+Y276</f>
        <v>Ministerio de Hidrocarburos y Energías</v>
      </c>
    </row>
    <row r="277" spans="1:27" customFormat="1" ht="15" customHeight="1">
      <c r="A277" s="32">
        <v>344</v>
      </c>
      <c r="B277" s="450"/>
      <c r="C277" s="347" t="str">
        <f>+VLOOKUP(A277,bd_lista!$A$3:$C$590,3,FALSE)</f>
        <v>Instituto Plurinacional de Estudio de Lenguas y Culturas</v>
      </c>
      <c r="D277" s="452"/>
      <c r="E277" s="347" t="s">
        <v>1311</v>
      </c>
      <c r="F277" s="247">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990.68</v>
      </c>
      <c r="G277" s="247">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247">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2232.04</v>
      </c>
      <c r="I277" s="247">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47">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7">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1803000</v>
      </c>
      <c r="L277" s="247">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7">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7">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7">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7">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7">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7">
        <f t="shared" ca="1" si="13"/>
        <v>1806222.72</v>
      </c>
      <c r="S277" s="247">
        <f ca="1">+R276+R277</f>
        <v>1806222.72</v>
      </c>
      <c r="T277" s="245">
        <f ca="1">+S277</f>
        <v>1806222.72</v>
      </c>
      <c r="U277" s="244">
        <f t="shared" si="14"/>
        <v>2</v>
      </c>
      <c r="V277" s="347" t="str">
        <f>+VLOOKUP(A277,bd_lista!$A$3:$E$590,5,FALSE)</f>
        <v>Instituciones Descentralizadas</v>
      </c>
      <c r="W277" s="250"/>
      <c r="X277" s="244">
        <v>78</v>
      </c>
      <c r="Y277" s="244" t="str">
        <f>+VLOOKUP(X277,bd_lista!$A$3:$C$590,3,FALSE)</f>
        <v>Ministerio de Hidrocarburos y Energías</v>
      </c>
      <c r="Z277" s="302"/>
      <c r="AA277" s="335"/>
    </row>
    <row r="278" spans="1:27" customFormat="1" ht="15" customHeight="1">
      <c r="A278" s="32">
        <v>347</v>
      </c>
      <c r="B278" s="449">
        <f>+A278</f>
        <v>347</v>
      </c>
      <c r="C278" s="249" t="str">
        <f>+VLOOKUP(A278,bd_lista!$A$3:$C$590,3,FALSE)</f>
        <v>Autoridad de Fiscalización y Control de Cooperativas</v>
      </c>
      <c r="D278" s="451" t="str">
        <f>+C278</f>
        <v>Autoridad de Fiscalización y Control de Cooperativas</v>
      </c>
      <c r="E278" s="249" t="s">
        <v>1310</v>
      </c>
      <c r="F278" s="245">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5">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5">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5">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5">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5">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5">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5">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5">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5">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5">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5">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5">
        <f t="shared" ca="1" si="13"/>
        <v>0</v>
      </c>
      <c r="S278" s="245"/>
      <c r="T278" s="245">
        <f ca="1">+T279</f>
        <v>1202692.01</v>
      </c>
      <c r="U278" s="244">
        <f t="shared" si="14"/>
        <v>1</v>
      </c>
      <c r="V278" s="347" t="str">
        <f>+VLOOKUP(A278,bd_lista!$A$3:$E$590,5,FALSE)</f>
        <v>Instituciones Descentralizadas</v>
      </c>
      <c r="W278" s="262" t="str">
        <f>+V278</f>
        <v>Instituciones Descentralizadas</v>
      </c>
      <c r="X278" s="244">
        <f>+VLOOKUP(A278,[2]Sheet1!$A$13:$D$744,4,FALSE)</f>
        <v>70</v>
      </c>
      <c r="Y278" s="244" t="str">
        <f>+VLOOKUP(X278,bd_lista!$A$3:$C$590,3,FALSE)</f>
        <v>Ministerio de Trabajo, Empleo y Previsión Social</v>
      </c>
      <c r="Z278" s="304">
        <f>+X278</f>
        <v>70</v>
      </c>
      <c r="AA278" s="305" t="str">
        <f>+Y278</f>
        <v>Ministerio de Trabajo, Empleo y Previsión Social</v>
      </c>
    </row>
    <row r="279" spans="1:27" customFormat="1" ht="15" customHeight="1">
      <c r="A279" s="32">
        <v>347</v>
      </c>
      <c r="B279" s="450"/>
      <c r="C279" s="347" t="str">
        <f>+VLOOKUP(A279,bd_lista!$A$3:$C$590,3,FALSE)</f>
        <v>Autoridad de Fiscalización y Control de Cooperativas</v>
      </c>
      <c r="D279" s="452"/>
      <c r="E279" s="347" t="s">
        <v>1311</v>
      </c>
      <c r="F279" s="247">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7">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47">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47">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47">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7">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1202692.01</v>
      </c>
      <c r="L279" s="247">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7">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47">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7">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7">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7">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7">
        <f t="shared" ca="1" si="13"/>
        <v>1202692.01</v>
      </c>
      <c r="S279" s="247">
        <f ca="1">+R278+R279</f>
        <v>1202692.01</v>
      </c>
      <c r="T279" s="245">
        <f ca="1">+S279</f>
        <v>1202692.01</v>
      </c>
      <c r="U279" s="244">
        <f t="shared" si="14"/>
        <v>2</v>
      </c>
      <c r="V279" s="347" t="str">
        <f>+VLOOKUP(A279,bd_lista!$A$3:$E$590,5,FALSE)</f>
        <v>Instituciones Descentralizadas</v>
      </c>
      <c r="W279" s="250"/>
      <c r="X279" s="244">
        <f>+VLOOKUP(A279,[2]Sheet1!$A$13:$D$744,4,FALSE)</f>
        <v>70</v>
      </c>
      <c r="Y279" s="244" t="str">
        <f>+VLOOKUP(X279,bd_lista!$A$3:$C$590,3,FALSE)</f>
        <v>Ministerio de Trabajo, Empleo y Previsión Social</v>
      </c>
      <c r="Z279" s="302"/>
      <c r="AA279" s="303"/>
    </row>
    <row r="280" spans="1:27" customFormat="1" ht="15" hidden="1" customHeight="1">
      <c r="A280" s="32">
        <v>226</v>
      </c>
      <c r="B280" s="449">
        <f>+A280</f>
        <v>226</v>
      </c>
      <c r="C280" s="249" t="str">
        <f>+VLOOKUP(A280,bd_lista!$A$3:$C$590,3,FALSE)</f>
        <v>Servicio Estatal de Autonomías</v>
      </c>
      <c r="D280" s="451" t="str">
        <f>+C280</f>
        <v>Servicio Estatal de Autonomías</v>
      </c>
      <c r="E280" s="249" t="s">
        <v>1310</v>
      </c>
      <c r="F280" s="245">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5">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5">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5">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5">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5">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5">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5">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5">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5">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5">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5">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5">
        <f t="shared" ca="1" si="13"/>
        <v>0</v>
      </c>
      <c r="S280" s="245"/>
      <c r="T280" s="245">
        <f ca="1">+T281</f>
        <v>0</v>
      </c>
      <c r="U280" s="244">
        <f t="shared" si="14"/>
        <v>1</v>
      </c>
      <c r="V280" s="347" t="str">
        <f>+VLOOKUP(A280,bd_lista!$A$3:$E$590,5,FALSE)</f>
        <v>Instituciones Descentralizadas</v>
      </c>
      <c r="W280" s="262" t="str">
        <f>+V280</f>
        <v>Instituciones Descentralizadas</v>
      </c>
      <c r="X280" s="244">
        <f>+VLOOKUP(A280,[2]Sheet1!$A$13:$D$744,4,FALSE)</f>
        <v>25</v>
      </c>
      <c r="Y280" s="244" t="str">
        <f>+VLOOKUP(X280,bd_lista!$A$3:$C$590,3,FALSE)</f>
        <v>Ministerio de la Presidencia</v>
      </c>
      <c r="Z280" s="304">
        <f>+X280</f>
        <v>25</v>
      </c>
      <c r="AA280" s="333" t="str">
        <f>+Y280</f>
        <v>Ministerio de la Presidencia</v>
      </c>
    </row>
    <row r="281" spans="1:27" customFormat="1" ht="15" hidden="1" customHeight="1">
      <c r="A281" s="32">
        <v>226</v>
      </c>
      <c r="B281" s="450"/>
      <c r="C281" s="347" t="str">
        <f>+VLOOKUP(A281,bd_lista!$A$3:$C$590,3,FALSE)</f>
        <v>Servicio Estatal de Autonomías</v>
      </c>
      <c r="D281" s="452"/>
      <c r="E281" s="249" t="s">
        <v>1311</v>
      </c>
      <c r="F281" s="24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24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4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4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4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5">
        <f t="shared" ca="1" si="13"/>
        <v>0</v>
      </c>
      <c r="S281" s="245">
        <f ca="1">+R280+R281</f>
        <v>0</v>
      </c>
      <c r="T281" s="245">
        <f ca="1">+S281</f>
        <v>0</v>
      </c>
      <c r="U281" s="244">
        <f t="shared" si="14"/>
        <v>2</v>
      </c>
      <c r="V281" s="347" t="str">
        <f>+VLOOKUP(A281,bd_lista!$A$3:$E$590,5,FALSE)</f>
        <v>Instituciones Descentralizadas</v>
      </c>
      <c r="W281" s="250"/>
      <c r="X281" s="244">
        <f>+VLOOKUP(A281,[2]Sheet1!$A$13:$D$744,4,FALSE)</f>
        <v>25</v>
      </c>
      <c r="Y281" s="244" t="str">
        <f>+VLOOKUP(X281,bd_lista!$A$3:$C$590,3,FALSE)</f>
        <v>Ministerio de la Presidencia</v>
      </c>
      <c r="Z281" s="302"/>
      <c r="AA281" s="335"/>
    </row>
    <row r="282" spans="1:27" customFormat="1" ht="15" customHeight="1">
      <c r="A282" s="32">
        <v>373</v>
      </c>
      <c r="B282" s="449">
        <f>+A282</f>
        <v>373</v>
      </c>
      <c r="C282" s="249" t="str">
        <f>+VLOOKUP(A282,bd_lista!$A$3:$C$590,3,FALSE)</f>
        <v>Fondo de Desarrollo Indigena</v>
      </c>
      <c r="D282" s="451" t="str">
        <f>+C282</f>
        <v>Fondo de Desarrollo Indigena</v>
      </c>
      <c r="E282" s="249" t="s">
        <v>1310</v>
      </c>
      <c r="F282" s="245">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5">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5">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5">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5">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5">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5">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5">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5">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5">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5">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5">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5">
        <f t="shared" ca="1" si="13"/>
        <v>0</v>
      </c>
      <c r="S282" s="245"/>
      <c r="T282" s="245">
        <f ca="1">+T283</f>
        <v>24377739.510000002</v>
      </c>
      <c r="U282" s="244">
        <f t="shared" si="14"/>
        <v>1</v>
      </c>
      <c r="V282" s="347" t="str">
        <f>+VLOOKUP(A282,bd_lista!$A$3:$E$590,5,FALSE)</f>
        <v>Instituciones Descentralizadas</v>
      </c>
      <c r="W282" s="262" t="str">
        <f>+V282</f>
        <v>Instituciones Descentralizadas</v>
      </c>
      <c r="X282" s="244">
        <f>+VLOOKUP(A282,[2]Sheet1!$A$13:$D$744,4,FALSE)</f>
        <v>47</v>
      </c>
      <c r="Y282" s="244" t="str">
        <f>+VLOOKUP(X282,bd_lista!$A$3:$C$590,3,FALSE)</f>
        <v>Ministerio de Desarrollo Rural y Tierras</v>
      </c>
      <c r="Z282" s="304">
        <f>+X282</f>
        <v>47</v>
      </c>
      <c r="AA282" s="333" t="str">
        <f>+Y282</f>
        <v>Ministerio de Desarrollo Rural y Tierras</v>
      </c>
    </row>
    <row r="283" spans="1:27" customFormat="1" ht="15" customHeight="1">
      <c r="A283" s="32">
        <v>373</v>
      </c>
      <c r="B283" s="450"/>
      <c r="C283" s="347" t="str">
        <f>+VLOOKUP(A283,bd_lista!$A$3:$C$590,3,FALSE)</f>
        <v>Fondo de Desarrollo Indigena</v>
      </c>
      <c r="D283" s="452"/>
      <c r="E283" s="347" t="s">
        <v>1311</v>
      </c>
      <c r="F283" s="247">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7">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47">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7">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47">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24377739.510000002</v>
      </c>
      <c r="K283" s="247">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7">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7">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7">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7">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7">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7">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7">
        <f t="shared" ca="1" si="13"/>
        <v>24377739.510000002</v>
      </c>
      <c r="S283" s="247">
        <f ca="1">+R282+R283</f>
        <v>24377739.510000002</v>
      </c>
      <c r="T283" s="247">
        <f ca="1">+S283</f>
        <v>24377739.510000002</v>
      </c>
      <c r="U283" s="246">
        <f t="shared" si="14"/>
        <v>2</v>
      </c>
      <c r="V283" s="347" t="str">
        <f>+VLOOKUP(A283,bd_lista!$A$3:$E$590,5,FALSE)</f>
        <v>Instituciones Descentralizadas</v>
      </c>
      <c r="W283" s="250"/>
      <c r="X283" s="244">
        <f>+VLOOKUP(A283,[2]Sheet1!$A$13:$D$744,4,FALSE)</f>
        <v>47</v>
      </c>
      <c r="Y283" s="244" t="str">
        <f>+VLOOKUP(X283,bd_lista!$A$3:$C$590,3,FALSE)</f>
        <v>Ministerio de Desarrollo Rural y Tierras</v>
      </c>
      <c r="Z283" s="302"/>
      <c r="AA283" s="335"/>
    </row>
    <row r="284" spans="1:27" customFormat="1" ht="15" hidden="1" customHeight="1">
      <c r="A284" s="32">
        <v>108</v>
      </c>
      <c r="B284" s="449">
        <f>+A284</f>
        <v>108</v>
      </c>
      <c r="C284" s="249" t="str">
        <f>+VLOOKUP(A284,bd_lista!$A$3:$C$590,3,FALSE)</f>
        <v>Orquesta Sinfónica Nacional</v>
      </c>
      <c r="D284" s="451" t="str">
        <f>+C284</f>
        <v>Orquesta Sinfónica Nacional</v>
      </c>
      <c r="E284" s="249" t="s">
        <v>1310</v>
      </c>
      <c r="F284" s="245">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5">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5">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5">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5">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5">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5">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5">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5">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5">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5">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5">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5">
        <f t="shared" ca="1" si="13"/>
        <v>0</v>
      </c>
      <c r="S284" s="245"/>
      <c r="T284" s="245">
        <f ca="1">+T285</f>
        <v>0</v>
      </c>
      <c r="U284" s="244">
        <f t="shared" si="14"/>
        <v>1</v>
      </c>
      <c r="V284" s="347" t="str">
        <f>+VLOOKUP(A284,bd_lista!$A$3:$E$590,5,FALSE)</f>
        <v>Instituciones Descentralizadas</v>
      </c>
      <c r="W284" s="262" t="str">
        <f>+V284</f>
        <v>Instituciones Descentralizadas</v>
      </c>
      <c r="X284" s="244">
        <v>53</v>
      </c>
      <c r="Y284" s="244" t="str">
        <f>+VLOOKUP(X284,bd_lista!$A$3:$C$590,3,FALSE)</f>
        <v>Ministerio de Culturas, Descolonización y Despatriarcalización</v>
      </c>
      <c r="Z284" s="304">
        <f>+X284</f>
        <v>53</v>
      </c>
      <c r="AA284" s="333" t="str">
        <f>+Y284</f>
        <v>Ministerio de Culturas, Descolonización y Despatriarcalización</v>
      </c>
    </row>
    <row r="285" spans="1:27" customFormat="1" ht="15" hidden="1" customHeight="1">
      <c r="A285" s="32">
        <v>108</v>
      </c>
      <c r="B285" s="450"/>
      <c r="C285" s="347" t="str">
        <f>+VLOOKUP(A285,bd_lista!$A$3:$C$590,3,FALSE)</f>
        <v>Orquesta Sinfónica Nacional</v>
      </c>
      <c r="D285" s="452"/>
      <c r="E285" s="249" t="s">
        <v>1311</v>
      </c>
      <c r="F285" s="24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4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4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5">
        <f t="shared" ca="1" si="13"/>
        <v>0</v>
      </c>
      <c r="S285" s="245">
        <f ca="1">+R284+R285</f>
        <v>0</v>
      </c>
      <c r="T285" s="245">
        <f ca="1">+S285</f>
        <v>0</v>
      </c>
      <c r="U285" s="244">
        <f t="shared" si="14"/>
        <v>2</v>
      </c>
      <c r="V285" s="347" t="str">
        <f>+VLOOKUP(A285,bd_lista!$A$3:$E$590,5,FALSE)</f>
        <v>Instituciones Descentralizadas</v>
      </c>
      <c r="W285" s="250"/>
      <c r="X285" s="244">
        <v>53</v>
      </c>
      <c r="Y285" s="244" t="str">
        <f>+VLOOKUP(X285,bd_lista!$A$3:$C$590,3,FALSE)</f>
        <v>Ministerio de Culturas, Descolonización y Despatriarcalización</v>
      </c>
      <c r="Z285" s="302"/>
      <c r="AA285" s="335"/>
    </row>
    <row r="286" spans="1:27" customFormat="1" ht="15" customHeight="1">
      <c r="A286" s="32">
        <v>374</v>
      </c>
      <c r="B286" s="449">
        <f>+A286</f>
        <v>374</v>
      </c>
      <c r="C286" s="249" t="str">
        <f>+VLOOKUP(A286,bd_lista!$A$3:$C$590,3,FALSE)</f>
        <v>Agencia de Gobierno Electrónico y Tecnologías de Información y Comunicación</v>
      </c>
      <c r="D286" s="451" t="str">
        <f>+C286</f>
        <v>Agencia de Gobierno Electrónico y Tecnologías de Información y Comunicación</v>
      </c>
      <c r="E286" s="249" t="s">
        <v>1310</v>
      </c>
      <c r="F286" s="245">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5">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5">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5">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5">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5">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5">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5">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5">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5">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5">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5">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5">
        <f t="shared" ref="R286:R349" ca="1" si="15">+SUM(F286:Q286)</f>
        <v>0</v>
      </c>
      <c r="S286" s="244"/>
      <c r="T286" s="245">
        <f ca="1">+T287</f>
        <v>13790.34</v>
      </c>
      <c r="U286" s="244">
        <f t="shared" ref="U286:U349" si="16">+IF(E286="Débitos",1,2)</f>
        <v>1</v>
      </c>
      <c r="V286" s="347" t="str">
        <f>+VLOOKUP(A286,bd_lista!$A$3:$E$590,5,FALSE)</f>
        <v>Instituciones Descentralizadas</v>
      </c>
      <c r="W286" s="262" t="str">
        <f>+V286</f>
        <v>Instituciones Descentralizadas</v>
      </c>
      <c r="X286" s="244">
        <f>+VLOOKUP(A286,[2]Sheet1!$A$13:$D$744,4,FALSE)</f>
        <v>25</v>
      </c>
      <c r="Y286" s="244" t="str">
        <f>+VLOOKUP(X286,bd_lista!$A$3:$C$590,3,FALSE)</f>
        <v>Ministerio de la Presidencia</v>
      </c>
      <c r="Z286" s="304">
        <f>+X286</f>
        <v>25</v>
      </c>
      <c r="AA286" s="333" t="str">
        <f>+Y286</f>
        <v>Ministerio de la Presidencia</v>
      </c>
    </row>
    <row r="287" spans="1:27" customFormat="1" ht="15" customHeight="1">
      <c r="A287" s="32">
        <v>374</v>
      </c>
      <c r="B287" s="450"/>
      <c r="C287" s="347" t="str">
        <f>+VLOOKUP(A287,bd_lista!$A$3:$C$590,3,FALSE)</f>
        <v>Agencia de Gobierno Electrónico y Tecnologías de Información y Comunicación</v>
      </c>
      <c r="D287" s="452"/>
      <c r="E287" s="347" t="s">
        <v>1311</v>
      </c>
      <c r="F287" s="247">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47">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54</v>
      </c>
      <c r="H287" s="247">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47">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13268.34</v>
      </c>
      <c r="J287" s="247">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468</v>
      </c>
      <c r="K287" s="247">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47">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7">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7">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7">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7">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7">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7">
        <f t="shared" ca="1" si="15"/>
        <v>13790.34</v>
      </c>
      <c r="S287" s="267">
        <f ca="1">+R286+R287</f>
        <v>13790.34</v>
      </c>
      <c r="T287" s="245">
        <f ca="1">+S287</f>
        <v>13790.34</v>
      </c>
      <c r="U287" s="244">
        <f t="shared" si="16"/>
        <v>2</v>
      </c>
      <c r="V287" s="347" t="str">
        <f>+VLOOKUP(A287,bd_lista!$A$3:$E$590,5,FALSE)</f>
        <v>Instituciones Descentralizadas</v>
      </c>
      <c r="W287" s="250"/>
      <c r="X287" s="244">
        <f>+VLOOKUP(A287,[2]Sheet1!$A$13:$D$744,4,FALSE)</f>
        <v>25</v>
      </c>
      <c r="Y287" s="244" t="str">
        <f>+VLOOKUP(X287,bd_lista!$A$3:$C$590,3,FALSE)</f>
        <v>Ministerio de la Presidencia</v>
      </c>
      <c r="Z287" s="302"/>
      <c r="AA287" s="335"/>
    </row>
    <row r="288" spans="1:27" customFormat="1" ht="15" customHeight="1">
      <c r="A288" s="32">
        <v>376</v>
      </c>
      <c r="B288" s="449">
        <f>+A288</f>
        <v>376</v>
      </c>
      <c r="C288" s="249" t="str">
        <f>+VLOOKUP(A288,bd_lista!$A$3:$C$590,3,FALSE)</f>
        <v>Agencia Boliviana de Energía Nuclear</v>
      </c>
      <c r="D288" s="451" t="str">
        <f>+C288</f>
        <v>Agencia Boliviana de Energía Nuclear</v>
      </c>
      <c r="E288" s="249" t="s">
        <v>1310</v>
      </c>
      <c r="F288" s="245">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5">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5">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5">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5">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5">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5">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5">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5">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5">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5">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5">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5">
        <f t="shared" ca="1" si="15"/>
        <v>0</v>
      </c>
      <c r="S288" s="268"/>
      <c r="T288" s="245">
        <f ca="1">+T289</f>
        <v>314695.3</v>
      </c>
      <c r="U288" s="244">
        <f t="shared" si="16"/>
        <v>1</v>
      </c>
      <c r="V288" s="347" t="str">
        <f>+VLOOKUP(A288,bd_lista!$A$3:$E$590,5,FALSE)</f>
        <v>Instituciones Descentralizadas</v>
      </c>
      <c r="W288" s="262" t="str">
        <f>+V288</f>
        <v>Instituciones Descentralizadas</v>
      </c>
      <c r="X288" s="244">
        <f>+VLOOKUP(A288,[2]Sheet1!$A$13:$D$744,4,FALSE)</f>
        <v>85</v>
      </c>
      <c r="Y288" s="244" t="e">
        <f>+VLOOKUP(X288,bd_lista!$A$3:$C$590,3,FALSE)</f>
        <v>#N/A</v>
      </c>
      <c r="Z288" s="304">
        <f>+X288</f>
        <v>85</v>
      </c>
      <c r="AA288" s="333" t="e">
        <f>+Y288</f>
        <v>#N/A</v>
      </c>
    </row>
    <row r="289" spans="1:27" customFormat="1" ht="15" customHeight="1">
      <c r="A289" s="32">
        <v>376</v>
      </c>
      <c r="B289" s="450"/>
      <c r="C289" s="347" t="str">
        <f>+VLOOKUP(A289,bd_lista!$A$3:$C$590,3,FALSE)</f>
        <v>Agencia Boliviana de Energía Nuclear</v>
      </c>
      <c r="D289" s="452"/>
      <c r="E289" s="347" t="s">
        <v>1311</v>
      </c>
      <c r="F289" s="247">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7">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7">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314695.3</v>
      </c>
      <c r="I289" s="247">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7">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7">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7">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7">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7">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7">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7">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7">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7">
        <f t="shared" ca="1" si="15"/>
        <v>314695.3</v>
      </c>
      <c r="S289" s="267">
        <f ca="1">+R288+R289</f>
        <v>314695.3</v>
      </c>
      <c r="T289" s="245">
        <f ca="1">+S289</f>
        <v>314695.3</v>
      </c>
      <c r="U289" s="244">
        <f t="shared" si="16"/>
        <v>2</v>
      </c>
      <c r="V289" s="347" t="str">
        <f>+VLOOKUP(A289,bd_lista!$A$3:$E$590,5,FALSE)</f>
        <v>Instituciones Descentralizadas</v>
      </c>
      <c r="W289" s="250"/>
      <c r="X289" s="244">
        <f>+VLOOKUP(A289,[2]Sheet1!$A$13:$D$744,4,FALSE)</f>
        <v>85</v>
      </c>
      <c r="Y289" s="244" t="e">
        <f>+VLOOKUP(X289,bd_lista!$A$3:$C$590,3,FALSE)</f>
        <v>#N/A</v>
      </c>
      <c r="Z289" s="302"/>
      <c r="AA289" s="335"/>
    </row>
    <row r="290" spans="1:27" customFormat="1" ht="15" hidden="1" customHeight="1">
      <c r="A290" s="32">
        <v>159</v>
      </c>
      <c r="B290" s="449">
        <f>+A290</f>
        <v>159</v>
      </c>
      <c r="C290" s="249" t="str">
        <f>+VLOOKUP(A290,bd_lista!$A$3:$C$590,3,FALSE)</f>
        <v>OficinaTécnica para el Fortalecimiento de la Empresa Pública</v>
      </c>
      <c r="D290" s="451" t="str">
        <f>+C290</f>
        <v>OficinaTécnica para el Fortalecimiento de la Empresa Pública</v>
      </c>
      <c r="E290" s="249" t="s">
        <v>1310</v>
      </c>
      <c r="F290" s="245">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5">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5">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5">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5">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5">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5">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5">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5">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5">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5">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5">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5">
        <f t="shared" ca="1" si="15"/>
        <v>0</v>
      </c>
      <c r="S290" s="245"/>
      <c r="T290" s="245">
        <f ca="1">+T291</f>
        <v>0</v>
      </c>
      <c r="U290" s="244">
        <f t="shared" si="16"/>
        <v>1</v>
      </c>
      <c r="V290" s="347" t="str">
        <f>+VLOOKUP(A290,bd_lista!$A$3:$E$590,5,FALSE)</f>
        <v>Instituciones Descentralizadas</v>
      </c>
      <c r="W290" s="262" t="str">
        <f>+V290</f>
        <v>Instituciones Descentralizadas</v>
      </c>
      <c r="X290" s="244">
        <f>+VLOOKUP(A290,[2]Sheet1!$A$13:$D$744,4,FALSE)</f>
        <v>25</v>
      </c>
      <c r="Y290" s="244" t="str">
        <f>+VLOOKUP(X290,bd_lista!$A$3:$C$590,3,FALSE)</f>
        <v>Ministerio de la Presidencia</v>
      </c>
      <c r="Z290" s="304">
        <f>+X290</f>
        <v>25</v>
      </c>
      <c r="AA290" s="305" t="str">
        <f>+Y290</f>
        <v>Ministerio de la Presidencia</v>
      </c>
    </row>
    <row r="291" spans="1:27" customFormat="1" ht="15" hidden="1" customHeight="1">
      <c r="A291" s="32">
        <v>159</v>
      </c>
      <c r="B291" s="450"/>
      <c r="C291" s="347" t="str">
        <f>+VLOOKUP(A291,bd_lista!$A$3:$C$590,3,FALSE)</f>
        <v>OficinaTécnica para el Fortalecimiento de la Empresa Pública</v>
      </c>
      <c r="D291" s="452"/>
      <c r="E291" s="249" t="s">
        <v>1311</v>
      </c>
      <c r="F291" s="245">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5">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5">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5">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5">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5">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5">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5">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5">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5">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5">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5">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5">
        <f t="shared" ca="1" si="15"/>
        <v>0</v>
      </c>
      <c r="S291" s="245">
        <f ca="1">+R290+R291</f>
        <v>0</v>
      </c>
      <c r="T291" s="245">
        <f ca="1">+S291</f>
        <v>0</v>
      </c>
      <c r="U291" s="244">
        <f t="shared" si="16"/>
        <v>2</v>
      </c>
      <c r="V291" s="347" t="str">
        <f>+VLOOKUP(A291,bd_lista!$A$3:$E$590,5,FALSE)</f>
        <v>Instituciones Descentralizadas</v>
      </c>
      <c r="W291" s="250"/>
      <c r="X291" s="244">
        <f>+VLOOKUP(A291,[2]Sheet1!$A$13:$D$744,4,FALSE)</f>
        <v>25</v>
      </c>
      <c r="Y291" s="244" t="str">
        <f>+VLOOKUP(X291,bd_lista!$A$3:$C$590,3,FALSE)</f>
        <v>Ministerio de la Presidencia</v>
      </c>
      <c r="Z291" s="302"/>
      <c r="AA291" s="303"/>
    </row>
    <row r="292" spans="1:27" customFormat="1" ht="15" customHeight="1">
      <c r="A292" s="32">
        <v>378</v>
      </c>
      <c r="B292" s="449">
        <f>+A292</f>
        <v>378</v>
      </c>
      <c r="C292" s="249" t="str">
        <f>+VLOOKUP(A292,bd_lista!$A$3:$C$590,3,FALSE)</f>
        <v>Servicio Nacional Textil</v>
      </c>
      <c r="D292" s="451" t="str">
        <f>+C292</f>
        <v>Servicio Nacional Textil</v>
      </c>
      <c r="E292" s="249" t="s">
        <v>1310</v>
      </c>
      <c r="F292" s="245">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5">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5">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5">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5">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300000</v>
      </c>
      <c r="K292" s="245">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5">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5">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5">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5">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5">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5">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5">
        <f t="shared" ca="1" si="15"/>
        <v>300000</v>
      </c>
      <c r="S292" s="268"/>
      <c r="T292" s="245">
        <f ca="1">+T293</f>
        <v>323986.90999999997</v>
      </c>
      <c r="U292" s="244">
        <f t="shared" si="16"/>
        <v>1</v>
      </c>
      <c r="V292" s="347" t="str">
        <f>+VLOOKUP(A292,bd_lista!$A$3:$E$590,5,FALSE)</f>
        <v>Instituciones Descentralizadas</v>
      </c>
      <c r="W292" s="262" t="str">
        <f>+V292</f>
        <v>Instituciones Descentralizadas</v>
      </c>
      <c r="X292" s="244">
        <v>53</v>
      </c>
      <c r="Y292" s="244" t="str">
        <f>+VLOOKUP(X292,bd_lista!$A$3:$C$590,3,FALSE)</f>
        <v>Ministerio de Culturas, Descolonización y Despatriarcalización</v>
      </c>
      <c r="Z292" s="304">
        <f>+X292</f>
        <v>53</v>
      </c>
      <c r="AA292" s="305" t="str">
        <f>+Y292</f>
        <v>Ministerio de Culturas, Descolonización y Despatriarcalización</v>
      </c>
    </row>
    <row r="293" spans="1:27" customFormat="1" ht="15" customHeight="1">
      <c r="A293" s="32">
        <v>378</v>
      </c>
      <c r="B293" s="450"/>
      <c r="C293" s="347" t="str">
        <f>+VLOOKUP(A293,bd_lista!$A$3:$C$590,3,FALSE)</f>
        <v>Servicio Nacional Textil</v>
      </c>
      <c r="D293" s="452"/>
      <c r="E293" s="347" t="s">
        <v>1311</v>
      </c>
      <c r="F293" s="247">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7">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7">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23986.91</v>
      </c>
      <c r="K293" s="24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4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4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7">
        <f t="shared" ca="1" si="15"/>
        <v>23986.91</v>
      </c>
      <c r="S293" s="267">
        <f ca="1">+R292+R293</f>
        <v>323986.90999999997</v>
      </c>
      <c r="T293" s="245">
        <f ca="1">+S293</f>
        <v>323986.90999999997</v>
      </c>
      <c r="U293" s="244">
        <f t="shared" si="16"/>
        <v>2</v>
      </c>
      <c r="V293" s="347" t="str">
        <f>+VLOOKUP(A293,bd_lista!$A$3:$E$590,5,FALSE)</f>
        <v>Instituciones Descentralizadas</v>
      </c>
      <c r="W293" s="250"/>
      <c r="X293" s="244">
        <v>53</v>
      </c>
      <c r="Y293" s="244" t="str">
        <f>+VLOOKUP(X293,bd_lista!$A$3:$C$590,3,FALSE)</f>
        <v>Ministerio de Culturas, Descolonización y Despatriarcalización</v>
      </c>
      <c r="Z293" s="302"/>
      <c r="AA293" s="303"/>
    </row>
    <row r="294" spans="1:27" customFormat="1" ht="27" hidden="1" customHeight="1">
      <c r="A294" s="32">
        <v>243</v>
      </c>
      <c r="B294" s="449">
        <f>+A294</f>
        <v>243</v>
      </c>
      <c r="C294" s="249" t="str">
        <f>+VLOOKUP(A294,bd_lista!$A$3:$C$590,3,FALSE)</f>
        <v>Servicio Nacional de Hidrografía Naval</v>
      </c>
      <c r="D294" s="451" t="str">
        <f>+C294</f>
        <v>Servicio Nacional de Hidrografía Naval</v>
      </c>
      <c r="E294" s="249" t="s">
        <v>1310</v>
      </c>
      <c r="F294" s="245">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5">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5">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5">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5">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5">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5">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5">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5">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5">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5">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5">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5">
        <f t="shared" ca="1" si="15"/>
        <v>0</v>
      </c>
      <c r="S294" s="245"/>
      <c r="T294" s="245">
        <f ca="1">+T295</f>
        <v>0</v>
      </c>
      <c r="U294" s="244">
        <f t="shared" si="16"/>
        <v>1</v>
      </c>
      <c r="V294" s="347" t="str">
        <f>+VLOOKUP(A294,bd_lista!$A$3:$E$590,5,FALSE)</f>
        <v>Instituciones Descentralizadas</v>
      </c>
      <c r="W294" s="262" t="str">
        <f>+V294</f>
        <v>Instituciones Descentralizadas</v>
      </c>
      <c r="X294" s="244">
        <f>+VLOOKUP(A294,[2]Sheet1!$A$13:$D$744,4,FALSE)</f>
        <v>20</v>
      </c>
      <c r="Y294" s="244" t="str">
        <f>+VLOOKUP(X294,bd_lista!$A$3:$C$590,3,FALSE)</f>
        <v>Ministerio de Defensa</v>
      </c>
      <c r="Z294" s="304">
        <f>+X294</f>
        <v>20</v>
      </c>
      <c r="AA294" s="305" t="str">
        <f>+Y294</f>
        <v>Ministerio de Defensa</v>
      </c>
    </row>
    <row r="295" spans="1:27" customFormat="1" ht="15" hidden="1" customHeight="1">
      <c r="A295" s="32">
        <v>243</v>
      </c>
      <c r="B295" s="450"/>
      <c r="C295" s="347" t="str">
        <f>+VLOOKUP(A295,bd_lista!$A$3:$C$590,3,FALSE)</f>
        <v>Servicio Nacional de Hidrografía Naval</v>
      </c>
      <c r="D295" s="452"/>
      <c r="E295" s="249" t="s">
        <v>1311</v>
      </c>
      <c r="F295" s="245">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5">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5">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5">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5">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5">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5">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5">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5">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5">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5">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5">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5">
        <f t="shared" ca="1" si="15"/>
        <v>0</v>
      </c>
      <c r="S295" s="245">
        <f ca="1">+R294+R295</f>
        <v>0</v>
      </c>
      <c r="T295" s="245">
        <f ca="1">+S295</f>
        <v>0</v>
      </c>
      <c r="U295" s="244">
        <f t="shared" si="16"/>
        <v>2</v>
      </c>
      <c r="V295" s="347" t="str">
        <f>+VLOOKUP(A295,bd_lista!$A$3:$E$590,5,FALSE)</f>
        <v>Instituciones Descentralizadas</v>
      </c>
      <c r="W295" s="250"/>
      <c r="X295" s="244">
        <f>+VLOOKUP(A295,[2]Sheet1!$A$13:$D$744,4,FALSE)</f>
        <v>20</v>
      </c>
      <c r="Y295" s="244" t="str">
        <f>+VLOOKUP(X295,bd_lista!$A$3:$C$590,3,FALSE)</f>
        <v>Ministerio de Defensa</v>
      </c>
      <c r="Z295" s="302"/>
      <c r="AA295" s="303"/>
    </row>
    <row r="296" spans="1:27" customFormat="1" ht="15" hidden="1" customHeight="1">
      <c r="A296" s="32">
        <v>157</v>
      </c>
      <c r="B296" s="449">
        <f>+A296</f>
        <v>157</v>
      </c>
      <c r="C296" s="249" t="str">
        <f>+VLOOKUP(A296,bd_lista!$A$3:$C$590,3,FALSE)</f>
        <v>Servicio para la Prevención de la Tortura</v>
      </c>
      <c r="D296" s="451" t="str">
        <f>+C296</f>
        <v>Servicio para la Prevención de la Tortura</v>
      </c>
      <c r="E296" s="249" t="s">
        <v>1310</v>
      </c>
      <c r="F296" s="245">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5">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5">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5">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5">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5">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5">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5">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5">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5">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5">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5">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5">
        <f t="shared" ca="1" si="15"/>
        <v>0</v>
      </c>
      <c r="S296" s="245"/>
      <c r="T296" s="245">
        <f ca="1">+T297</f>
        <v>0</v>
      </c>
      <c r="U296" s="244">
        <f t="shared" si="16"/>
        <v>1</v>
      </c>
      <c r="V296" s="347" t="str">
        <f>+VLOOKUP(A296,bd_lista!$A$3:$E$590,5,FALSE)</f>
        <v>Instituciones Descentralizadas</v>
      </c>
      <c r="W296" s="262" t="str">
        <f>+V296</f>
        <v>Instituciones Descentralizadas</v>
      </c>
      <c r="X296" s="244">
        <f>+VLOOKUP(A296,[2]Sheet1!$A$13:$D$744,4,FALSE)</f>
        <v>30</v>
      </c>
      <c r="Y296" s="244" t="str">
        <f>+VLOOKUP(X296,bd_lista!$A$3:$C$590,3,FALSE)</f>
        <v>Ministerio de Justicia y Transparencia Institucional</v>
      </c>
      <c r="Z296" s="304">
        <f>+X296</f>
        <v>30</v>
      </c>
      <c r="AA296" s="305" t="str">
        <f>+Y296</f>
        <v>Ministerio de Justicia y Transparencia Institucional</v>
      </c>
    </row>
    <row r="297" spans="1:27" customFormat="1" ht="15" hidden="1" customHeight="1">
      <c r="A297" s="32">
        <v>157</v>
      </c>
      <c r="B297" s="450"/>
      <c r="C297" s="347" t="str">
        <f>+VLOOKUP(A297,bd_lista!$A$3:$C$590,3,FALSE)</f>
        <v>Servicio para la Prevención de la Tortura</v>
      </c>
      <c r="D297" s="452"/>
      <c r="E297" s="249" t="s">
        <v>1311</v>
      </c>
      <c r="F297" s="245">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245">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45">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5">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5">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5">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5">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5">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5">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5">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5">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5">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5">
        <f t="shared" ca="1" si="15"/>
        <v>0</v>
      </c>
      <c r="S297" s="245">
        <f ca="1">+R296+R297</f>
        <v>0</v>
      </c>
      <c r="T297" s="245">
        <f ca="1">+S297</f>
        <v>0</v>
      </c>
      <c r="U297" s="244">
        <f t="shared" si="16"/>
        <v>2</v>
      </c>
      <c r="V297" s="347" t="str">
        <f>+VLOOKUP(A297,bd_lista!$A$3:$E$590,5,FALSE)</f>
        <v>Instituciones Descentralizadas</v>
      </c>
      <c r="W297" s="250"/>
      <c r="X297" s="244">
        <f>+VLOOKUP(A297,[2]Sheet1!$A$13:$D$744,4,FALSE)</f>
        <v>30</v>
      </c>
      <c r="Y297" s="244" t="str">
        <f>+VLOOKUP(X297,bd_lista!$A$3:$C$590,3,FALSE)</f>
        <v>Ministerio de Justicia y Transparencia Institucional</v>
      </c>
      <c r="Z297" s="302"/>
      <c r="AA297" s="303"/>
    </row>
    <row r="298" spans="1:27" customFormat="1" ht="15" customHeight="1">
      <c r="A298" s="32">
        <v>382</v>
      </c>
      <c r="B298" s="449">
        <f>+A298</f>
        <v>382</v>
      </c>
      <c r="C298" s="249" t="str">
        <f>+VLOOKUP(A298,bd_lista!$A$3:$C$590,3,FALSE)</f>
        <v>Agencia de Infraestructura en Salud y Equipamiento Médico</v>
      </c>
      <c r="D298" s="451" t="str">
        <f>+C298</f>
        <v>Agencia de Infraestructura en Salud y Equipamiento Médico</v>
      </c>
      <c r="E298" s="249" t="s">
        <v>1310</v>
      </c>
      <c r="F298" s="245">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5">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5">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5">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5">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5">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5">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5">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5">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5">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5">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5">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5">
        <f t="shared" ca="1" si="15"/>
        <v>0</v>
      </c>
      <c r="S298" s="268"/>
      <c r="T298" s="245">
        <f ca="1">+T299</f>
        <v>4038.54</v>
      </c>
      <c r="U298" s="244">
        <f t="shared" si="16"/>
        <v>1</v>
      </c>
      <c r="V298" s="347" t="str">
        <f>+VLOOKUP(A298,bd_lista!$A$3:$E$590,5,FALSE)</f>
        <v>Instituciones Descentralizadas</v>
      </c>
      <c r="W298" s="262" t="str">
        <f>+V298</f>
        <v>Instituciones Descentralizadas</v>
      </c>
      <c r="X298" s="244">
        <f>+VLOOKUP(A298,[2]Sheet1!$A$13:$D$744,4,FALSE)</f>
        <v>46</v>
      </c>
      <c r="Y298" s="244" t="str">
        <f>+VLOOKUP(X298,bd_lista!$A$3:$C$590,3,FALSE)</f>
        <v>Ministerio de Salud y Deportes</v>
      </c>
      <c r="Z298" s="304">
        <f>+X298</f>
        <v>46</v>
      </c>
      <c r="AA298" s="332" t="str">
        <f>+Y298</f>
        <v>Ministerio de Salud y Deportes</v>
      </c>
    </row>
    <row r="299" spans="1:27" customFormat="1" ht="15" customHeight="1">
      <c r="A299" s="32">
        <v>382</v>
      </c>
      <c r="B299" s="450"/>
      <c r="C299" s="347" t="str">
        <f>+VLOOKUP(A299,bd_lista!$A$3:$C$590,3,FALSE)</f>
        <v>Agencia de Infraestructura en Salud y Equipamiento Médico</v>
      </c>
      <c r="D299" s="452"/>
      <c r="E299" s="347" t="s">
        <v>1311</v>
      </c>
      <c r="F299" s="247">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47">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47">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587.64</v>
      </c>
      <c r="I299" s="247">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7">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3450.9</v>
      </c>
      <c r="K299" s="247">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7">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7">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7">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7">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7">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7">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7">
        <f t="shared" ca="1" si="15"/>
        <v>4038.54</v>
      </c>
      <c r="S299" s="267">
        <f ca="1">+R298+R299</f>
        <v>4038.54</v>
      </c>
      <c r="T299" s="245">
        <f ca="1">+S299</f>
        <v>4038.54</v>
      </c>
      <c r="U299" s="244">
        <f t="shared" si="16"/>
        <v>2</v>
      </c>
      <c r="V299" s="347" t="str">
        <f>+VLOOKUP(A299,bd_lista!$A$3:$E$590,5,FALSE)</f>
        <v>Instituciones Descentralizadas</v>
      </c>
      <c r="W299" s="250"/>
      <c r="X299" s="244">
        <f>+VLOOKUP(A299,[2]Sheet1!$A$13:$D$744,4,FALSE)</f>
        <v>46</v>
      </c>
      <c r="Y299" s="244" t="str">
        <f>+VLOOKUP(X299,bd_lista!$A$3:$C$590,3,FALSE)</f>
        <v>Ministerio de Salud y Deportes</v>
      </c>
      <c r="Z299" s="302"/>
      <c r="AA299" s="334"/>
    </row>
    <row r="300" spans="1:27" customFormat="1" ht="15" customHeight="1">
      <c r="A300" s="32">
        <v>383</v>
      </c>
      <c r="B300" s="449">
        <f>+A300</f>
        <v>383</v>
      </c>
      <c r="C300" s="249" t="str">
        <f>+VLOOKUP(A300,bd_lista!$A$3:$C$590,3,FALSE)</f>
        <v>Agencia Boliviana de Correos "Correos de Bolivia"</v>
      </c>
      <c r="D300" s="451" t="str">
        <f>+C300</f>
        <v>Agencia Boliviana de Correos "Correos de Bolivia"</v>
      </c>
      <c r="E300" s="249" t="s">
        <v>1310</v>
      </c>
      <c r="F300" s="245">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5">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5">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207582.1594</v>
      </c>
      <c r="I300" s="245">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1383238.6694</v>
      </c>
      <c r="J300" s="245">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389705.21240000002</v>
      </c>
      <c r="K300" s="245">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5">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5">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5">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5">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5">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5">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5">
        <f t="shared" ca="1" si="15"/>
        <v>1980526.0412000001</v>
      </c>
      <c r="S300" s="268"/>
      <c r="T300" s="245">
        <f ca="1">+T301</f>
        <v>3961052.0811999999</v>
      </c>
      <c r="U300" s="244">
        <f t="shared" si="16"/>
        <v>1</v>
      </c>
      <c r="V300" s="347" t="str">
        <f>+VLOOKUP(A300,bd_lista!$A$3:$E$590,5,FALSE)</f>
        <v>Instituciones Descentralizadas</v>
      </c>
      <c r="W300" s="262" t="str">
        <f>+V300</f>
        <v>Instituciones Descentralizadas</v>
      </c>
      <c r="X300" s="244">
        <f>+VLOOKUP(A300,[2]Sheet1!$A$13:$D$744,4,FALSE)</f>
        <v>81</v>
      </c>
      <c r="Y300" s="244" t="str">
        <f>+VLOOKUP(X300,bd_lista!$A$3:$C$590,3,FALSE)</f>
        <v>Ministerio de Obras Públicas, Servicios y Vivienda</v>
      </c>
      <c r="Z300" s="304">
        <f>+X300</f>
        <v>81</v>
      </c>
      <c r="AA300" s="305" t="str">
        <f>+Y300</f>
        <v>Ministerio de Obras Públicas, Servicios y Vivienda</v>
      </c>
    </row>
    <row r="301" spans="1:27" customFormat="1" ht="15" customHeight="1">
      <c r="A301" s="32">
        <v>383</v>
      </c>
      <c r="B301" s="450"/>
      <c r="C301" s="347" t="str">
        <f>+VLOOKUP(A301,bd_lista!$A$3:$C$590,3,FALSE)</f>
        <v>Agencia Boliviana de Correos "Correos de Bolivia"</v>
      </c>
      <c r="D301" s="452"/>
      <c r="E301" s="249" t="s">
        <v>1311</v>
      </c>
      <c r="F301" s="24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207582.16</v>
      </c>
      <c r="I301" s="24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1383238.67</v>
      </c>
      <c r="J301" s="24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389705.21</v>
      </c>
      <c r="K301" s="24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5">
        <f t="shared" ca="1" si="15"/>
        <v>1980526.0399999998</v>
      </c>
      <c r="S301" s="268">
        <f ca="1">+R300+R301</f>
        <v>3961052.0811999999</v>
      </c>
      <c r="T301" s="245">
        <f ca="1">+S301</f>
        <v>3961052.0811999999</v>
      </c>
      <c r="U301" s="244">
        <f t="shared" si="16"/>
        <v>2</v>
      </c>
      <c r="V301" s="347" t="str">
        <f>+VLOOKUP(A301,bd_lista!$A$3:$E$590,5,FALSE)</f>
        <v>Instituciones Descentralizadas</v>
      </c>
      <c r="W301" s="250"/>
      <c r="X301" s="244">
        <f>+VLOOKUP(A301,[2]Sheet1!$A$13:$D$744,4,FALSE)</f>
        <v>81</v>
      </c>
      <c r="Y301" s="244" t="str">
        <f>+VLOOKUP(X301,bd_lista!$A$3:$C$590,3,FALSE)</f>
        <v>Ministerio de Obras Públicas, Servicios y Vivienda</v>
      </c>
      <c r="Z301" s="302"/>
      <c r="AA301" s="303"/>
    </row>
    <row r="302" spans="1:27" customFormat="1" ht="15" customHeight="1">
      <c r="A302" s="32">
        <v>385</v>
      </c>
      <c r="B302" s="449">
        <f>+A302</f>
        <v>385</v>
      </c>
      <c r="C302" s="249" t="str">
        <f>+VLOOKUP(A302,bd_lista!$A$3:$C$590,3,FALSE)</f>
        <v>Autoridad de Supervisión de la Seguridad Social de Corto Plazo</v>
      </c>
      <c r="D302" s="451" t="str">
        <f>+C302</f>
        <v>Autoridad de Supervisión de la Seguridad Social de Corto Plazo</v>
      </c>
      <c r="E302" s="249" t="s">
        <v>1310</v>
      </c>
      <c r="F302" s="245">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5">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5">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5">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5">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5">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5">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5">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5">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5">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5">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5">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5">
        <f t="shared" ca="1" si="15"/>
        <v>0</v>
      </c>
      <c r="S302" s="268"/>
      <c r="T302" s="245">
        <f ca="1">+T303</f>
        <v>2968.73</v>
      </c>
      <c r="U302" s="244">
        <f t="shared" si="16"/>
        <v>1</v>
      </c>
      <c r="V302" s="347" t="str">
        <f>+VLOOKUP(A302,bd_lista!$A$3:$E$590,5,FALSE)</f>
        <v>Instituciones Descentralizadas</v>
      </c>
      <c r="W302" s="262" t="str">
        <f>+V302</f>
        <v>Instituciones Descentralizadas</v>
      </c>
      <c r="X302" s="244">
        <f>+VLOOKUP(A302,[2]Sheet1!$A$13:$D$744,4,FALSE)</f>
        <v>46</v>
      </c>
      <c r="Y302" s="244" t="str">
        <f>+VLOOKUP(X302,bd_lista!$A$3:$C$590,3,FALSE)</f>
        <v>Ministerio de Salud y Deportes</v>
      </c>
      <c r="Z302" s="304">
        <f>+X302</f>
        <v>46</v>
      </c>
      <c r="AA302" s="305" t="str">
        <f>+Y302</f>
        <v>Ministerio de Salud y Deportes</v>
      </c>
    </row>
    <row r="303" spans="1:27" customFormat="1" ht="15" customHeight="1">
      <c r="A303" s="32">
        <v>385</v>
      </c>
      <c r="B303" s="450"/>
      <c r="C303" s="347" t="str">
        <f>+VLOOKUP(A303,bd_lista!$A$3:$C$590,3,FALSE)</f>
        <v>Autoridad de Supervisión de la Seguridad Social de Corto Plazo</v>
      </c>
      <c r="D303" s="452"/>
      <c r="E303" s="347" t="s">
        <v>1311</v>
      </c>
      <c r="F303" s="247">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7">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47">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247">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2968.73</v>
      </c>
      <c r="J303" s="247">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47">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47">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7">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7">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7">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7">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7">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7">
        <f t="shared" ca="1" si="15"/>
        <v>2968.73</v>
      </c>
      <c r="S303" s="267">
        <f ca="1">+R302+R303</f>
        <v>2968.73</v>
      </c>
      <c r="T303" s="245">
        <f ca="1">+S303</f>
        <v>2968.73</v>
      </c>
      <c r="U303" s="244">
        <f t="shared" si="16"/>
        <v>2</v>
      </c>
      <c r="V303" s="347" t="str">
        <f>+VLOOKUP(A303,bd_lista!$A$3:$E$590,5,FALSE)</f>
        <v>Instituciones Descentralizadas</v>
      </c>
      <c r="W303" s="250"/>
      <c r="X303" s="244">
        <f>+VLOOKUP(A303,[2]Sheet1!$A$13:$D$744,4,FALSE)</f>
        <v>46</v>
      </c>
      <c r="Y303" s="244" t="str">
        <f>+VLOOKUP(X303,bd_lista!$A$3:$C$590,3,FALSE)</f>
        <v>Ministerio de Salud y Deportes</v>
      </c>
      <c r="Z303" s="302"/>
      <c r="AA303" s="303"/>
    </row>
    <row r="304" spans="1:27" customFormat="1" ht="15" hidden="1" customHeight="1">
      <c r="A304" s="32">
        <v>200</v>
      </c>
      <c r="B304" s="449">
        <f>+A304</f>
        <v>200</v>
      </c>
      <c r="C304" s="249" t="str">
        <f>+VLOOKUP(A304,bd_lista!$A$3:$C$590,3,FALSE)</f>
        <v>Registro Único para la Administración Tributaria Municipal</v>
      </c>
      <c r="D304" s="451" t="str">
        <f>+C304</f>
        <v>Registro Único para la Administración Tributaria Municipal</v>
      </c>
      <c r="E304" s="249" t="s">
        <v>1310</v>
      </c>
      <c r="F304" s="245">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5">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5">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45">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45">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45">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45">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45">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5">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5">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5">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5">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5">
        <f t="shared" ca="1" si="15"/>
        <v>0</v>
      </c>
      <c r="S304" s="245"/>
      <c r="T304" s="245">
        <f ca="1">+T305</f>
        <v>0</v>
      </c>
      <c r="U304" s="244">
        <f t="shared" si="16"/>
        <v>1</v>
      </c>
      <c r="V304" s="347" t="str">
        <f>+VLOOKUP(A304,bd_lista!$A$3:$E$590,5,FALSE)</f>
        <v>Instituciones Descentralizadas</v>
      </c>
      <c r="W304" s="262" t="str">
        <f>+V304</f>
        <v>Instituciones Descentralizadas</v>
      </c>
      <c r="X304" s="244">
        <f>+VLOOKUP(A304,[2]Sheet1!$A$13:$D$744,4,FALSE)</f>
        <v>35</v>
      </c>
      <c r="Y304" s="244" t="str">
        <f>+VLOOKUP(X304,bd_lista!$A$3:$C$590,3,FALSE)</f>
        <v>Ministerio de Economía y Finanzas Públicas</v>
      </c>
      <c r="Z304" s="304">
        <f>+X304</f>
        <v>35</v>
      </c>
      <c r="AA304" s="333" t="str">
        <f>+Y304</f>
        <v>Ministerio de Economía y Finanzas Públicas</v>
      </c>
    </row>
    <row r="305" spans="1:27" customFormat="1" ht="15" hidden="1" customHeight="1">
      <c r="A305" s="32">
        <v>200</v>
      </c>
      <c r="B305" s="450"/>
      <c r="C305" s="347" t="str">
        <f>+VLOOKUP(A305,bd_lista!$A$3:$C$590,3,FALSE)</f>
        <v>Registro Único para la Administración Tributaria Municipal</v>
      </c>
      <c r="D305" s="452"/>
      <c r="E305" s="347" t="s">
        <v>1311</v>
      </c>
      <c r="F305" s="247">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7">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7">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4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4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4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4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7">
        <f t="shared" ca="1" si="15"/>
        <v>0</v>
      </c>
      <c r="S305" s="247">
        <f ca="1">+R304+R305</f>
        <v>0</v>
      </c>
      <c r="T305" s="245">
        <f ca="1">+S305</f>
        <v>0</v>
      </c>
      <c r="U305" s="244">
        <f t="shared" si="16"/>
        <v>2</v>
      </c>
      <c r="V305" s="347" t="str">
        <f>+VLOOKUP(A305,bd_lista!$A$3:$E$590,5,FALSE)</f>
        <v>Instituciones Descentralizadas</v>
      </c>
      <c r="W305" s="250"/>
      <c r="X305" s="244">
        <f>+VLOOKUP(A305,[2]Sheet1!$A$13:$D$744,4,FALSE)</f>
        <v>35</v>
      </c>
      <c r="Y305" s="244" t="str">
        <f>+VLOOKUP(X305,bd_lista!$A$3:$C$590,3,FALSE)</f>
        <v>Ministerio de Economía y Finanzas Públicas</v>
      </c>
      <c r="Z305" s="302"/>
      <c r="AA305" s="335"/>
    </row>
    <row r="306" spans="1:27" customFormat="1" ht="15" hidden="1" customHeight="1">
      <c r="A306" s="32">
        <v>112</v>
      </c>
      <c r="B306" s="449">
        <f>+A306</f>
        <v>112</v>
      </c>
      <c r="C306" s="249" t="str">
        <f>+VLOOKUP(A306,bd_lista!$A$3:$C$590,3,FALSE)</f>
        <v>Comité Nacional de la Persona con Discapacidad</v>
      </c>
      <c r="D306" s="451" t="str">
        <f>+C306</f>
        <v>Comité Nacional de la Persona con Discapacidad</v>
      </c>
      <c r="E306" s="249" t="s">
        <v>1310</v>
      </c>
      <c r="F306" s="245">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5">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5">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5">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5">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5">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5">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5">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5">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5">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5">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5">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5">
        <f t="shared" ca="1" si="15"/>
        <v>0</v>
      </c>
      <c r="S306" s="245"/>
      <c r="T306" s="245">
        <f ca="1">+T307</f>
        <v>0</v>
      </c>
      <c r="U306" s="244">
        <f t="shared" si="16"/>
        <v>1</v>
      </c>
      <c r="V306" s="347" t="str">
        <f>+VLOOKUP(A306,bd_lista!$A$3:$E$590,5,FALSE)</f>
        <v>Instituciones Descentralizadas</v>
      </c>
      <c r="W306" s="262" t="str">
        <f>+V306</f>
        <v>Instituciones Descentralizadas</v>
      </c>
      <c r="X306" s="244">
        <f>+VLOOKUP(A306,[2]Sheet1!$A$13:$D$744,4,FALSE)</f>
        <v>30</v>
      </c>
      <c r="Y306" s="244" t="str">
        <f>+VLOOKUP(X306,bd_lista!$A$3:$C$590,3,FALSE)</f>
        <v>Ministerio de Justicia y Transparencia Institucional</v>
      </c>
      <c r="Z306" s="304">
        <f>+X306</f>
        <v>30</v>
      </c>
      <c r="AA306" s="305" t="str">
        <f>+Y306</f>
        <v>Ministerio de Justicia y Transparencia Institucional</v>
      </c>
    </row>
    <row r="307" spans="1:27" customFormat="1" ht="15" hidden="1" customHeight="1">
      <c r="A307" s="32">
        <v>112</v>
      </c>
      <c r="B307" s="450"/>
      <c r="C307" s="347" t="str">
        <f>+VLOOKUP(A307,bd_lista!$A$3:$C$590,3,FALSE)</f>
        <v>Comité Nacional de la Persona con Discapacidad</v>
      </c>
      <c r="D307" s="452"/>
      <c r="E307" s="249" t="s">
        <v>1311</v>
      </c>
      <c r="F307" s="245">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5">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5">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5">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5">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5">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5">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5">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5">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5">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5">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5">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5">
        <f t="shared" ca="1" si="15"/>
        <v>0</v>
      </c>
      <c r="S307" s="245">
        <f ca="1">+R306+R307</f>
        <v>0</v>
      </c>
      <c r="T307" s="245">
        <f ca="1">+S307</f>
        <v>0</v>
      </c>
      <c r="U307" s="244">
        <f t="shared" si="16"/>
        <v>2</v>
      </c>
      <c r="V307" s="347" t="str">
        <f>+VLOOKUP(A307,bd_lista!$A$3:$E$590,5,FALSE)</f>
        <v>Instituciones Descentralizadas</v>
      </c>
      <c r="W307" s="250"/>
      <c r="X307" s="244">
        <f>+VLOOKUP(A307,[2]Sheet1!$A$13:$D$744,4,FALSE)</f>
        <v>30</v>
      </c>
      <c r="Y307" s="244" t="str">
        <f>+VLOOKUP(X307,bd_lista!$A$3:$C$590,3,FALSE)</f>
        <v>Ministerio de Justicia y Transparencia Institucional</v>
      </c>
      <c r="Z307" s="302"/>
      <c r="AA307" s="303"/>
    </row>
    <row r="308" spans="1:27" customFormat="1" ht="15" hidden="1" customHeight="1">
      <c r="A308" s="32">
        <v>111</v>
      </c>
      <c r="B308" s="449">
        <f>+A308</f>
        <v>111</v>
      </c>
      <c r="C308" s="249" t="str">
        <f>+VLOOKUP(A308,bd_lista!$A$3:$C$590,3,FALSE)</f>
        <v>Instituto Boliviano de la Ceguera</v>
      </c>
      <c r="D308" s="451" t="str">
        <f>+C308</f>
        <v>Instituto Boliviano de la Ceguera</v>
      </c>
      <c r="E308" s="249" t="s">
        <v>1310</v>
      </c>
      <c r="F308" s="245">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5">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5">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5">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5">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5">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5">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5">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5">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5">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5">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5">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5">
        <f t="shared" ca="1" si="15"/>
        <v>0</v>
      </c>
      <c r="S308" s="245"/>
      <c r="T308" s="245">
        <f ca="1">+T309</f>
        <v>0</v>
      </c>
      <c r="U308" s="244">
        <f t="shared" si="16"/>
        <v>1</v>
      </c>
      <c r="V308" s="347" t="str">
        <f>+VLOOKUP(A308,bd_lista!$A$3:$E$590,5,FALSE)</f>
        <v>Instituciones Descentralizadas</v>
      </c>
      <c r="W308" s="262" t="str">
        <f>+V308</f>
        <v>Instituciones Descentralizadas</v>
      </c>
      <c r="X308" s="244">
        <f>+VLOOKUP(A308,[2]Sheet1!$A$13:$D$744,4,FALSE)</f>
        <v>46</v>
      </c>
      <c r="Y308" s="244" t="str">
        <f>+VLOOKUP(X308,bd_lista!$A$3:$C$590,3,FALSE)</f>
        <v>Ministerio de Salud y Deportes</v>
      </c>
      <c r="Z308" s="304">
        <f>+X308</f>
        <v>46</v>
      </c>
      <c r="AA308" s="305" t="str">
        <f>+Y308</f>
        <v>Ministerio de Salud y Deportes</v>
      </c>
    </row>
    <row r="309" spans="1:27" customFormat="1" ht="15" hidden="1" customHeight="1">
      <c r="A309" s="32">
        <v>111</v>
      </c>
      <c r="B309" s="450"/>
      <c r="C309" s="347" t="str">
        <f>+VLOOKUP(A309,bd_lista!$A$3:$C$590,3,FALSE)</f>
        <v>Instituto Boliviano de la Ceguera</v>
      </c>
      <c r="D309" s="452"/>
      <c r="E309" s="249" t="s">
        <v>1311</v>
      </c>
      <c r="F309" s="245">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5">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5">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5">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5">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5">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5">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5">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5">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5">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5">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5">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5">
        <f t="shared" ca="1" si="15"/>
        <v>0</v>
      </c>
      <c r="S309" s="245">
        <f ca="1">+R308+R309</f>
        <v>0</v>
      </c>
      <c r="T309" s="245">
        <f ca="1">+S309</f>
        <v>0</v>
      </c>
      <c r="U309" s="244">
        <f t="shared" si="16"/>
        <v>2</v>
      </c>
      <c r="V309" s="347" t="str">
        <f>+VLOOKUP(A309,bd_lista!$A$3:$E$590,5,FALSE)</f>
        <v>Instituciones Descentralizadas</v>
      </c>
      <c r="W309" s="250"/>
      <c r="X309" s="244">
        <f>+VLOOKUP(A309,[2]Sheet1!$A$13:$D$744,4,FALSE)</f>
        <v>46</v>
      </c>
      <c r="Y309" s="244" t="str">
        <f>+VLOOKUP(X309,bd_lista!$A$3:$C$590,3,FALSE)</f>
        <v>Ministerio de Salud y Deportes</v>
      </c>
      <c r="Z309" s="302"/>
      <c r="AA309" s="303"/>
    </row>
    <row r="310" spans="1:27" customFormat="1" ht="15" customHeight="1">
      <c r="A310" s="32">
        <v>387</v>
      </c>
      <c r="B310" s="449">
        <f>+A310</f>
        <v>387</v>
      </c>
      <c r="C310" s="249" t="str">
        <f>+VLOOKUP(A310,bd_lista!$A$3:$C$590,3,FALSE)</f>
        <v>Agencia del Desarrollo del Cine y Audiovisual Bolivianos</v>
      </c>
      <c r="D310" s="451" t="str">
        <f>+C310</f>
        <v>Agencia del Desarrollo del Cine y Audiovisual Bolivianos</v>
      </c>
      <c r="E310" s="249" t="s">
        <v>1310</v>
      </c>
      <c r="F310" s="245">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5">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5">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5">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5">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5">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5">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5">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5">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5">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5">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5">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5">
        <f t="shared" ca="1" si="15"/>
        <v>0</v>
      </c>
      <c r="S310" s="268"/>
      <c r="T310" s="245">
        <f ca="1">+T311</f>
        <v>9125.5</v>
      </c>
      <c r="U310" s="244">
        <f t="shared" si="16"/>
        <v>1</v>
      </c>
      <c r="V310" s="347" t="str">
        <f>+VLOOKUP(A310,bd_lista!$A$3:$E$590,5,FALSE)</f>
        <v>Instituciones Descentralizadas</v>
      </c>
      <c r="W310" s="262" t="str">
        <f>+V310</f>
        <v>Instituciones Descentralizadas</v>
      </c>
      <c r="X310" s="244">
        <f>+VLOOKUP(A310,[2]Sheet1!$A$13:$D$744,4,FALSE)</f>
        <v>52</v>
      </c>
      <c r="Y310" s="244" t="e">
        <f>+VLOOKUP(X310,bd_lista!$A$3:$C$590,3,FALSE)</f>
        <v>#N/A</v>
      </c>
      <c r="Z310" s="304">
        <f>+X310</f>
        <v>52</v>
      </c>
      <c r="AA310" s="305" t="e">
        <f>+Y310</f>
        <v>#N/A</v>
      </c>
    </row>
    <row r="311" spans="1:27" customFormat="1" ht="15" customHeight="1">
      <c r="A311" s="32">
        <v>387</v>
      </c>
      <c r="B311" s="450"/>
      <c r="C311" s="347" t="str">
        <f>+VLOOKUP(A311,bd_lista!$A$3:$C$590,3,FALSE)</f>
        <v>Agencia del Desarrollo del Cine y Audiovisual Bolivianos</v>
      </c>
      <c r="D311" s="452"/>
      <c r="E311" s="249" t="s">
        <v>1311</v>
      </c>
      <c r="F311" s="245">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5">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45">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5">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77.5</v>
      </c>
      <c r="J311" s="245">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5">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9048</v>
      </c>
      <c r="L311" s="245">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5">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5">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5">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5">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5">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5">
        <f t="shared" ca="1" si="15"/>
        <v>9125.5</v>
      </c>
      <c r="S311" s="268">
        <f ca="1">+R310+R311</f>
        <v>9125.5</v>
      </c>
      <c r="T311" s="245">
        <f ca="1">+S311</f>
        <v>9125.5</v>
      </c>
      <c r="U311" s="244">
        <f t="shared" si="16"/>
        <v>2</v>
      </c>
      <c r="V311" s="347" t="str">
        <f>+VLOOKUP(A311,bd_lista!$A$3:$E$590,5,FALSE)</f>
        <v>Instituciones Descentralizadas</v>
      </c>
      <c r="W311" s="250"/>
      <c r="X311" s="244">
        <f>+VLOOKUP(A311,[2]Sheet1!$A$13:$D$744,4,FALSE)</f>
        <v>52</v>
      </c>
      <c r="Y311" s="244" t="e">
        <f>+VLOOKUP(X311,bd_lista!$A$3:$C$590,3,FALSE)</f>
        <v>#N/A</v>
      </c>
      <c r="Z311" s="302"/>
      <c r="AA311" s="303"/>
    </row>
    <row r="312" spans="1:27" customFormat="1" ht="15" customHeight="1">
      <c r="A312" s="32">
        <v>389</v>
      </c>
      <c r="B312" s="449">
        <f>+A312</f>
        <v>389</v>
      </c>
      <c r="C312" s="249" t="str">
        <f>+VLOOKUP(A312,bd_lista!$A$3:$C$590,3,FALSE)</f>
        <v>Navegación Aérea y Aeropuertos Bolivianos</v>
      </c>
      <c r="D312" s="451" t="str">
        <f>+C312</f>
        <v>Navegación Aérea y Aeropuertos Bolivianos</v>
      </c>
      <c r="E312" s="249" t="s">
        <v>1310</v>
      </c>
      <c r="F312" s="245">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5">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5">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5">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2098281.7141999998</v>
      </c>
      <c r="J312" s="245">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8894703.6400000006</v>
      </c>
      <c r="K312" s="245">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5">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5">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5">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5">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5">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5">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5">
        <f t="shared" ca="1" si="15"/>
        <v>10992985.3542</v>
      </c>
      <c r="S312" s="245"/>
      <c r="T312" s="245">
        <f ca="1">+T313</f>
        <v>23472235.7542</v>
      </c>
      <c r="U312" s="244">
        <f t="shared" si="16"/>
        <v>1</v>
      </c>
      <c r="V312" s="347" t="str">
        <f>+VLOOKUP(A312,bd_lista!$A$3:$E$590,5,FALSE)</f>
        <v>Instituciones Descentralizadas</v>
      </c>
      <c r="W312" s="262" t="str">
        <f>+V312</f>
        <v>Instituciones Descentralizadas</v>
      </c>
      <c r="X312" s="244" t="e">
        <f>+VLOOKUP(A312,[2]Sheet1!$A$13:$D$744,4,FALSE)</f>
        <v>#N/A</v>
      </c>
      <c r="Y312" s="244" t="e">
        <f>+VLOOKUP(X312,bd_lista!$A$3:$C$590,3,FALSE)</f>
        <v>#N/A</v>
      </c>
      <c r="Z312" s="304" t="e">
        <f>+X312</f>
        <v>#N/A</v>
      </c>
      <c r="AA312" s="305" t="e">
        <f>+Y312</f>
        <v>#N/A</v>
      </c>
    </row>
    <row r="313" spans="1:27" customFormat="1" ht="15" customHeight="1">
      <c r="A313" s="32">
        <v>389</v>
      </c>
      <c r="B313" s="450"/>
      <c r="C313" s="347" t="str">
        <f>+VLOOKUP(A313,bd_lista!$A$3:$C$590,3,FALSE)</f>
        <v>Navegación Aérea y Aeropuertos Bolivianos</v>
      </c>
      <c r="D313" s="452"/>
      <c r="E313" s="347" t="s">
        <v>1311</v>
      </c>
      <c r="F313" s="247">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7">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47">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15</v>
      </c>
      <c r="I313" s="24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2098281.71</v>
      </c>
      <c r="J313" s="24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8757497</v>
      </c>
      <c r="K313" s="24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1623456.6899999997</v>
      </c>
      <c r="L313" s="24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7">
        <f t="shared" ca="1" si="15"/>
        <v>12479250.4</v>
      </c>
      <c r="S313" s="247">
        <f ca="1">+R312+R313</f>
        <v>23472235.7542</v>
      </c>
      <c r="T313" s="245">
        <f ca="1">+S313</f>
        <v>23472235.7542</v>
      </c>
      <c r="U313" s="244">
        <f t="shared" si="16"/>
        <v>2</v>
      </c>
      <c r="V313" s="347" t="str">
        <f>+VLOOKUP(A313,bd_lista!$A$3:$E$590,5,FALSE)</f>
        <v>Instituciones Descentralizadas</v>
      </c>
      <c r="W313" s="250"/>
      <c r="X313" s="244" t="e">
        <f>+VLOOKUP(A313,[2]Sheet1!$A$13:$D$744,4,FALSE)</f>
        <v>#N/A</v>
      </c>
      <c r="Y313" s="244" t="e">
        <f>+VLOOKUP(X313,bd_lista!$A$3:$C$590,3,FALSE)</f>
        <v>#N/A</v>
      </c>
      <c r="Z313" s="302"/>
      <c r="AA313" s="303"/>
    </row>
    <row r="314" spans="1:27" customFormat="1" ht="15" hidden="1" customHeight="1">
      <c r="A314" s="32">
        <v>124</v>
      </c>
      <c r="B314" s="449">
        <f>+A314</f>
        <v>124</v>
      </c>
      <c r="C314" s="249" t="str">
        <f>+VLOOKUP(A314,bd_lista!$A$3:$C$590,3,FALSE)</f>
        <v>Academia Nacional de Ciencias</v>
      </c>
      <c r="D314" s="451" t="str">
        <f>+C314</f>
        <v>Academia Nacional de Ciencias</v>
      </c>
      <c r="E314" s="249" t="s">
        <v>1310</v>
      </c>
      <c r="F314" s="245">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5">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5">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5">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5">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5">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5">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5">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5">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5">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5">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5">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5">
        <f t="shared" ca="1" si="15"/>
        <v>0</v>
      </c>
      <c r="S314" s="245"/>
      <c r="T314" s="245">
        <f ca="1">+T315</f>
        <v>0</v>
      </c>
      <c r="U314" s="244">
        <f t="shared" si="16"/>
        <v>1</v>
      </c>
      <c r="V314" s="347" t="str">
        <f>+VLOOKUP(A314,bd_lista!$A$3:$E$590,5,FALSE)</f>
        <v>Instituciones Descentralizadas</v>
      </c>
      <c r="W314" s="262" t="str">
        <f>+V314</f>
        <v>Instituciones Descentralizadas</v>
      </c>
      <c r="X314" s="244">
        <f>+VLOOKUP(A314,[2]Sheet1!$A$13:$D$744,4,FALSE)</f>
        <v>16</v>
      </c>
      <c r="Y314" s="244" t="str">
        <f>+VLOOKUP(X314,bd_lista!$A$3:$C$590,3,FALSE)</f>
        <v>Ministerio de Educación</v>
      </c>
      <c r="Z314" s="304">
        <f>+X314</f>
        <v>16</v>
      </c>
      <c r="AA314" s="305" t="str">
        <f>+Y314</f>
        <v>Ministerio de Educación</v>
      </c>
    </row>
    <row r="315" spans="1:27" customFormat="1" ht="15" hidden="1" customHeight="1">
      <c r="A315" s="32">
        <v>124</v>
      </c>
      <c r="B315" s="450"/>
      <c r="C315" s="347" t="str">
        <f>+VLOOKUP(A315,bd_lista!$A$3:$C$590,3,FALSE)</f>
        <v>Academia Nacional de Ciencias</v>
      </c>
      <c r="D315" s="452"/>
      <c r="E315" s="249" t="s">
        <v>1311</v>
      </c>
      <c r="F315" s="245">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5">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5">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5">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5">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5">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5">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5">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5">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5">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5">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5">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5">
        <f t="shared" ca="1" si="15"/>
        <v>0</v>
      </c>
      <c r="S315" s="245">
        <f ca="1">+R314+R315</f>
        <v>0</v>
      </c>
      <c r="T315" s="245">
        <f ca="1">+S315</f>
        <v>0</v>
      </c>
      <c r="U315" s="244">
        <f t="shared" si="16"/>
        <v>2</v>
      </c>
      <c r="V315" s="347" t="str">
        <f>+VLOOKUP(A315,bd_lista!$A$3:$E$590,5,FALSE)</f>
        <v>Instituciones Descentralizadas</v>
      </c>
      <c r="W315" s="250"/>
      <c r="X315" s="244">
        <f>+VLOOKUP(A315,[2]Sheet1!$A$13:$D$744,4,FALSE)</f>
        <v>16</v>
      </c>
      <c r="Y315" s="244" t="str">
        <f>+VLOOKUP(X315,bd_lista!$A$3:$C$590,3,FALSE)</f>
        <v>Ministerio de Educación</v>
      </c>
      <c r="Z315" s="302"/>
      <c r="AA315" s="303"/>
    </row>
    <row r="316" spans="1:27" customFormat="1" ht="27" customHeight="1">
      <c r="A316" s="32">
        <v>417</v>
      </c>
      <c r="B316" s="449">
        <f>+A316</f>
        <v>417</v>
      </c>
      <c r="C316" s="249" t="str">
        <f>+VLOOKUP(A316,bd_lista!$A$3:$C$590,3,FALSE)</f>
        <v>Caja Nacional de Salud</v>
      </c>
      <c r="D316" s="451" t="str">
        <f>+C316</f>
        <v>Caja Nacional de Salud</v>
      </c>
      <c r="E316" s="249" t="s">
        <v>1310</v>
      </c>
      <c r="F316" s="245">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5">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5">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5">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45">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45">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45">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5">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5">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5">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5">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5">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5">
        <f t="shared" ca="1" si="15"/>
        <v>0</v>
      </c>
      <c r="S316" s="252"/>
      <c r="T316" s="245">
        <f ca="1">+T317</f>
        <v>119076.31999999999</v>
      </c>
      <c r="U316" s="244">
        <f t="shared" si="16"/>
        <v>1</v>
      </c>
      <c r="V316" s="347" t="str">
        <f>+VLOOKUP(A316,bd_lista!$A$3:$E$590,5,FALSE)</f>
        <v>Instituciones de Seguridad Social</v>
      </c>
      <c r="W316" s="262" t="str">
        <f>+V316</f>
        <v>Instituciones de Seguridad Social</v>
      </c>
      <c r="X316" s="244">
        <f>+VLOOKUP(A316,[2]Sheet1!$A$13:$D$744,4,FALSE)</f>
        <v>46</v>
      </c>
      <c r="Y316" s="244" t="str">
        <f>+VLOOKUP(X316,bd_lista!$A$3:$C$590,3,FALSE)</f>
        <v>Ministerio de Salud y Deportes</v>
      </c>
      <c r="Z316" s="304">
        <f>+X316</f>
        <v>46</v>
      </c>
      <c r="AA316" s="333" t="str">
        <f>+Y316</f>
        <v>Ministerio de Salud y Deportes</v>
      </c>
    </row>
    <row r="317" spans="1:27" customFormat="1" ht="15" customHeight="1">
      <c r="A317" s="32">
        <v>417</v>
      </c>
      <c r="B317" s="450"/>
      <c r="C317" s="347" t="str">
        <f>+VLOOKUP(A317,bd_lista!$A$3:$C$590,3,FALSE)</f>
        <v>Caja Nacional de Salud</v>
      </c>
      <c r="D317" s="452"/>
      <c r="E317" s="249" t="s">
        <v>1311</v>
      </c>
      <c r="F317" s="245">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61876.08</v>
      </c>
      <c r="G317" s="245">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13270.75</v>
      </c>
      <c r="H317" s="245">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31074.760000000002</v>
      </c>
      <c r="I317" s="245">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63.98</v>
      </c>
      <c r="J317" s="245">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12790.75</v>
      </c>
      <c r="K317" s="245">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45">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5">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5">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5">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5">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5">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5">
        <f t="shared" ca="1" si="15"/>
        <v>119076.31999999999</v>
      </c>
      <c r="S317" s="252">
        <f ca="1">+R316+R317</f>
        <v>119076.31999999999</v>
      </c>
      <c r="T317" s="245">
        <f ca="1">+S317</f>
        <v>119076.31999999999</v>
      </c>
      <c r="U317" s="244">
        <f t="shared" si="16"/>
        <v>2</v>
      </c>
      <c r="V317" s="347" t="str">
        <f>+VLOOKUP(A317,bd_lista!$A$3:$E$590,5,FALSE)</f>
        <v>Instituciones de Seguridad Social</v>
      </c>
      <c r="W317" s="250"/>
      <c r="X317" s="244">
        <f>+VLOOKUP(A317,[2]Sheet1!$A$13:$D$744,4,FALSE)</f>
        <v>46</v>
      </c>
      <c r="Y317" s="244" t="str">
        <f>+VLOOKUP(X317,bd_lista!$A$3:$C$590,3,FALSE)</f>
        <v>Ministerio de Salud y Deportes</v>
      </c>
      <c r="Z317" s="302"/>
      <c r="AA317" s="335"/>
    </row>
    <row r="318" spans="1:27" customFormat="1" ht="15" hidden="1" customHeight="1">
      <c r="A318" s="32">
        <v>170</v>
      </c>
      <c r="B318" s="449">
        <f>+A318</f>
        <v>170</v>
      </c>
      <c r="C318" s="249" t="str">
        <f>+VLOOKUP(A318,bd_lista!$A$3:$C$590,3,FALSE)</f>
        <v>Escuela Militar de Ingeniería</v>
      </c>
      <c r="D318" s="451" t="str">
        <f>+C318</f>
        <v>Escuela Militar de Ingeniería</v>
      </c>
      <c r="E318" s="249" t="s">
        <v>1310</v>
      </c>
      <c r="F318" s="245">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5">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5">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5">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5">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5">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5">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5">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5">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5">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5">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5">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5">
        <f t="shared" ca="1" si="15"/>
        <v>0</v>
      </c>
      <c r="S318" s="245"/>
      <c r="T318" s="245">
        <f ca="1">+T319</f>
        <v>0</v>
      </c>
      <c r="U318" s="244">
        <f t="shared" si="16"/>
        <v>1</v>
      </c>
      <c r="V318" s="347" t="str">
        <f>+VLOOKUP(A318,bd_lista!$A$3:$E$590,5,FALSE)</f>
        <v>Instituciones Descentralizadas</v>
      </c>
      <c r="W318" s="262" t="str">
        <f>+V318</f>
        <v>Instituciones Descentralizadas</v>
      </c>
      <c r="X318" s="244">
        <f>+VLOOKUP(A318,[2]Sheet1!$A$13:$D$744,4,FALSE)</f>
        <v>20</v>
      </c>
      <c r="Y318" s="244" t="str">
        <f>+VLOOKUP(X318,bd_lista!$A$3:$C$590,3,FALSE)</f>
        <v>Ministerio de Defensa</v>
      </c>
      <c r="Z318" s="304">
        <f>+X318</f>
        <v>20</v>
      </c>
      <c r="AA318" s="305" t="str">
        <f>+Y318</f>
        <v>Ministerio de Defensa</v>
      </c>
    </row>
    <row r="319" spans="1:27" customFormat="1" ht="15" hidden="1" customHeight="1">
      <c r="A319" s="32">
        <v>170</v>
      </c>
      <c r="B319" s="450"/>
      <c r="C319" s="347" t="str">
        <f>+VLOOKUP(A319,bd_lista!$A$3:$C$590,3,FALSE)</f>
        <v>Escuela Militar de Ingeniería</v>
      </c>
      <c r="D319" s="452"/>
      <c r="E319" s="249" t="s">
        <v>1311</v>
      </c>
      <c r="F319" s="245">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5">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5">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5">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5">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5">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5">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5">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5">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5">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5">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5">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5">
        <f t="shared" ca="1" si="15"/>
        <v>0</v>
      </c>
      <c r="S319" s="245">
        <f ca="1">+R318+R319</f>
        <v>0</v>
      </c>
      <c r="T319" s="245">
        <f ca="1">+S319</f>
        <v>0</v>
      </c>
      <c r="U319" s="244">
        <f t="shared" si="16"/>
        <v>2</v>
      </c>
      <c r="V319" s="347" t="str">
        <f>+VLOOKUP(A319,bd_lista!$A$3:$E$590,5,FALSE)</f>
        <v>Instituciones Descentralizadas</v>
      </c>
      <c r="W319" s="250"/>
      <c r="X319" s="244">
        <f>+VLOOKUP(A319,[2]Sheet1!$A$13:$D$744,4,FALSE)</f>
        <v>20</v>
      </c>
      <c r="Y319" s="244" t="str">
        <f>+VLOOKUP(X319,bd_lista!$A$3:$C$590,3,FALSE)</f>
        <v>Ministerio de Defensa</v>
      </c>
      <c r="Z319" s="302"/>
      <c r="AA319" s="303"/>
    </row>
    <row r="320" spans="1:27" ht="15" customHeight="1">
      <c r="A320" s="32">
        <v>418</v>
      </c>
      <c r="B320" s="449">
        <f>+A320</f>
        <v>418</v>
      </c>
      <c r="C320" s="249" t="str">
        <f>+VLOOKUP(A320,bd_lista!$A$3:$C$590,3,FALSE)</f>
        <v>Caja Petrolera de Salud</v>
      </c>
      <c r="D320" s="451" t="str">
        <f>+C320</f>
        <v>Caja Petrolera de Salud</v>
      </c>
      <c r="E320" s="346" t="s">
        <v>1310</v>
      </c>
      <c r="F320" s="273">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273">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73">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73">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73">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73">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73">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73">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73">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73">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73">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73">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73">
        <f t="shared" ca="1" si="15"/>
        <v>0</v>
      </c>
      <c r="S320" s="275"/>
      <c r="T320" s="245">
        <f ca="1">+T321</f>
        <v>400</v>
      </c>
      <c r="U320" s="244">
        <f t="shared" si="16"/>
        <v>1</v>
      </c>
      <c r="V320" s="347" t="str">
        <f>+VLOOKUP(A320,bd_lista!$A$3:$E$590,5,FALSE)</f>
        <v>Instituciones de Seguridad Social</v>
      </c>
      <c r="W320" s="262" t="str">
        <f>+V320</f>
        <v>Instituciones de Seguridad Social</v>
      </c>
      <c r="X320" s="244">
        <f>+VLOOKUP(A320,[2]Sheet1!$A$13:$D$744,4,FALSE)</f>
        <v>46</v>
      </c>
      <c r="Y320" s="244" t="str">
        <f>+VLOOKUP(X320,bd_lista!$A$3:$C$590,3,FALSE)</f>
        <v>Ministerio de Salud y Deportes</v>
      </c>
      <c r="Z320" s="304">
        <f>+X320</f>
        <v>46</v>
      </c>
      <c r="AA320" s="333" t="str">
        <f>+Y320</f>
        <v>Ministerio de Salud y Deportes</v>
      </c>
    </row>
    <row r="321" spans="1:27" ht="15" customHeight="1">
      <c r="A321" s="32">
        <v>418</v>
      </c>
      <c r="B321" s="450"/>
      <c r="C321" s="347" t="str">
        <f>+VLOOKUP(A321,bd_lista!$A$3:$C$590,3,FALSE)</f>
        <v>Caja Petrolera de Salud</v>
      </c>
      <c r="D321" s="452"/>
      <c r="E321" s="347" t="s">
        <v>1311</v>
      </c>
      <c r="F321" s="247">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0</v>
      </c>
      <c r="G321" s="247">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0</v>
      </c>
      <c r="H321" s="247">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400</v>
      </c>
      <c r="I321" s="247">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247">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47">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47">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47">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7">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7">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7">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7">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7">
        <f t="shared" ca="1" si="15"/>
        <v>400</v>
      </c>
      <c r="S321" s="264">
        <f ca="1">+R320+R321</f>
        <v>400</v>
      </c>
      <c r="T321" s="247">
        <f ca="1">+S321</f>
        <v>400</v>
      </c>
      <c r="U321" s="246">
        <f t="shared" si="16"/>
        <v>2</v>
      </c>
      <c r="V321" s="347" t="str">
        <f>+VLOOKUP(A321,bd_lista!$A$3:$E$590,5,FALSE)</f>
        <v>Instituciones de Seguridad Social</v>
      </c>
      <c r="W321" s="250"/>
      <c r="X321" s="244">
        <f>+VLOOKUP(A321,[2]Sheet1!$A$13:$D$744,4,FALSE)</f>
        <v>46</v>
      </c>
      <c r="Y321" s="244" t="str">
        <f>+VLOOKUP(X321,bd_lista!$A$3:$C$590,3,FALSE)</f>
        <v>Ministerio de Salud y Deportes</v>
      </c>
      <c r="Z321" s="302"/>
      <c r="AA321" s="335"/>
    </row>
    <row r="322" spans="1:27" customFormat="1" ht="15" customHeight="1">
      <c r="A322" s="254">
        <v>423</v>
      </c>
      <c r="B322" s="449">
        <f>+A322</f>
        <v>423</v>
      </c>
      <c r="C322" s="249" t="str">
        <f>+VLOOKUP(A322,bd_lista!$A$3:$C$590,3,FALSE)</f>
        <v>Caja de Salud del Servicio Nal. de Caminos y Ramas Anexas</v>
      </c>
      <c r="D322" s="451" t="str">
        <f>+C322</f>
        <v>Caja de Salud del Servicio Nal. de Caminos y Ramas Anexas</v>
      </c>
      <c r="E322" s="249" t="s">
        <v>1310</v>
      </c>
      <c r="F322" s="245">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5">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5">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45">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45">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5">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5">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5">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5">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5">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5">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5">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5">
        <f t="shared" ca="1" si="15"/>
        <v>0</v>
      </c>
      <c r="S322" s="252"/>
      <c r="T322" s="245">
        <f ca="1">+T323</f>
        <v>11518.34</v>
      </c>
      <c r="U322" s="244">
        <f t="shared" si="16"/>
        <v>1</v>
      </c>
      <c r="V322" s="347" t="str">
        <f>+VLOOKUP(A322,bd_lista!$A$3:$E$590,5,FALSE)</f>
        <v>Instituciones de Seguridad Social</v>
      </c>
      <c r="W322" s="262" t="str">
        <f>+V322</f>
        <v>Instituciones de Seguridad Social</v>
      </c>
      <c r="X322" s="244">
        <f>+VLOOKUP(A322,[2]Sheet1!$A$13:$D$744,4,FALSE)</f>
        <v>46</v>
      </c>
      <c r="Y322" s="244" t="str">
        <f>+VLOOKUP(X322,bd_lista!$A$3:$C$590,3,FALSE)</f>
        <v>Ministerio de Salud y Deportes</v>
      </c>
      <c r="Z322" s="304">
        <f>+X322</f>
        <v>46</v>
      </c>
      <c r="AA322" s="333" t="str">
        <f>+Y322</f>
        <v>Ministerio de Salud y Deportes</v>
      </c>
    </row>
    <row r="323" spans="1:27" customFormat="1" ht="15" customHeight="1">
      <c r="A323" s="32">
        <v>423</v>
      </c>
      <c r="B323" s="450"/>
      <c r="C323" s="347" t="str">
        <f>+VLOOKUP(A323,bd_lista!$A$3:$C$590,3,FALSE)</f>
        <v>Caja de Salud del Servicio Nal. de Caminos y Ramas Anexas</v>
      </c>
      <c r="D323" s="452"/>
      <c r="E323" s="249" t="s">
        <v>1311</v>
      </c>
      <c r="F323" s="24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4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0.99</v>
      </c>
      <c r="H323" s="24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2333</v>
      </c>
      <c r="I323" s="24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5634.58</v>
      </c>
      <c r="J323" s="24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3549.77</v>
      </c>
      <c r="K323" s="24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5">
        <f t="shared" ca="1" si="15"/>
        <v>11518.34</v>
      </c>
      <c r="S323" s="252">
        <f ca="1">+R322+R323</f>
        <v>11518.34</v>
      </c>
      <c r="T323" s="245">
        <f ca="1">+S323</f>
        <v>11518.34</v>
      </c>
      <c r="U323" s="244">
        <f t="shared" si="16"/>
        <v>2</v>
      </c>
      <c r="V323" s="347" t="str">
        <f>+VLOOKUP(A323,bd_lista!$A$3:$E$590,5,FALSE)</f>
        <v>Instituciones de Seguridad Social</v>
      </c>
      <c r="W323" s="250"/>
      <c r="X323" s="244">
        <f>+VLOOKUP(A323,[2]Sheet1!$A$13:$D$744,4,FALSE)</f>
        <v>46</v>
      </c>
      <c r="Y323" s="244" t="str">
        <f>+VLOOKUP(X323,bd_lista!$A$3:$C$590,3,FALSE)</f>
        <v>Ministerio de Salud y Deportes</v>
      </c>
      <c r="Z323" s="302"/>
      <c r="AA323" s="335"/>
    </row>
    <row r="324" spans="1:27" ht="15" hidden="1" customHeight="1">
      <c r="A324" s="32">
        <v>298</v>
      </c>
      <c r="B324" s="449">
        <f>+A324</f>
        <v>298</v>
      </c>
      <c r="C324" s="249" t="str">
        <f>+VLOOKUP(A324,bd_lista!$A$3:$C$590,3,FALSE)</f>
        <v>Servicio Departamental de Riego - Chuquisaca</v>
      </c>
      <c r="D324" s="451" t="str">
        <f>+C324</f>
        <v>Servicio Departamental de Riego - Chuquisaca</v>
      </c>
      <c r="E324" s="249" t="s">
        <v>1310</v>
      </c>
      <c r="F324" s="245">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5">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5">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5">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5">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5">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5">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5">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5">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5">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5">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5">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5">
        <f t="shared" ca="1" si="15"/>
        <v>0</v>
      </c>
      <c r="S324" s="245"/>
      <c r="T324" s="245">
        <f ca="1">+T325</f>
        <v>0</v>
      </c>
      <c r="U324" s="244">
        <f t="shared" si="16"/>
        <v>1</v>
      </c>
      <c r="V324" s="347" t="str">
        <f>+VLOOKUP(A324,bd_lista!$A$3:$E$590,5,FALSE)</f>
        <v>Instituciones Descentralizadas</v>
      </c>
      <c r="W324" s="262" t="str">
        <f>+V324</f>
        <v>Instituciones Descentralizadas</v>
      </c>
      <c r="X324" s="244">
        <f>+VLOOKUP(A324,[2]Sheet1!$A$13:$D$744,4,FALSE)</f>
        <v>86</v>
      </c>
      <c r="Y324" s="244" t="str">
        <f>+VLOOKUP(X324,bd_lista!$A$3:$C$590,3,FALSE)</f>
        <v>Ministerio de Medio Ambiente y Agua</v>
      </c>
      <c r="Z324" s="304">
        <f>+X324</f>
        <v>86</v>
      </c>
      <c r="AA324" s="305" t="str">
        <f>+Y324</f>
        <v>Ministerio de Medio Ambiente y Agua</v>
      </c>
    </row>
    <row r="325" spans="1:27" ht="15" hidden="1" customHeight="1">
      <c r="A325" s="32">
        <v>298</v>
      </c>
      <c r="B325" s="450"/>
      <c r="C325" s="347" t="str">
        <f>+VLOOKUP(A325,bd_lista!$A$3:$C$590,3,FALSE)</f>
        <v>Servicio Departamental de Riego - Chuquisaca</v>
      </c>
      <c r="D325" s="452"/>
      <c r="E325" s="347" t="s">
        <v>1311</v>
      </c>
      <c r="F325" s="247">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7">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7">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7">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7">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7">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7">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7">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7">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7">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7">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7">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7">
        <f t="shared" ca="1" si="15"/>
        <v>0</v>
      </c>
      <c r="S325" s="247">
        <f ca="1">+R324+R325</f>
        <v>0</v>
      </c>
      <c r="T325" s="247">
        <f ca="1">+S325</f>
        <v>0</v>
      </c>
      <c r="U325" s="246">
        <f t="shared" si="16"/>
        <v>2</v>
      </c>
      <c r="V325" s="347" t="str">
        <f>+VLOOKUP(A325,bd_lista!$A$3:$E$590,5,FALSE)</f>
        <v>Instituciones Descentralizadas</v>
      </c>
      <c r="W325" s="250"/>
      <c r="X325" s="244">
        <f>+VLOOKUP(A325,[2]Sheet1!$A$13:$D$744,4,FALSE)</f>
        <v>86</v>
      </c>
      <c r="Y325" s="244" t="str">
        <f>+VLOOKUP(X325,bd_lista!$A$3:$C$590,3,FALSE)</f>
        <v>Ministerio de Medio Ambiente y Agua</v>
      </c>
      <c r="Z325" s="302"/>
      <c r="AA325" s="303"/>
    </row>
    <row r="326" spans="1:27" customFormat="1" ht="15" hidden="1" customHeight="1">
      <c r="A326" s="254">
        <v>422</v>
      </c>
      <c r="B326" s="449">
        <f>+A326</f>
        <v>422</v>
      </c>
      <c r="C326" s="249" t="str">
        <f>+VLOOKUP(A326,bd_lista!$A$3:$C$590,3,FALSE)</f>
        <v>Caja Bancaria Estatal de Salud</v>
      </c>
      <c r="D326" s="451" t="str">
        <f>+C326</f>
        <v>Caja Bancaria Estatal de Salud</v>
      </c>
      <c r="E326" s="249" t="s">
        <v>1310</v>
      </c>
      <c r="F326" s="245">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5">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5">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5">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5">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5">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5">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5">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5">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5">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5">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5">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5">
        <f t="shared" ca="1" si="15"/>
        <v>0</v>
      </c>
      <c r="S326" s="252"/>
      <c r="T326" s="245">
        <f ca="1">+T327</f>
        <v>0</v>
      </c>
      <c r="U326" s="244">
        <f t="shared" si="16"/>
        <v>1</v>
      </c>
      <c r="V326" s="347" t="str">
        <f>+VLOOKUP(A326,bd_lista!$A$3:$E$590,5,FALSE)</f>
        <v>Instituciones de Seguridad Social</v>
      </c>
      <c r="W326" s="262" t="str">
        <f>+V326</f>
        <v>Instituciones de Seguridad Social</v>
      </c>
      <c r="X326" s="244">
        <v>78</v>
      </c>
      <c r="Y326" s="244" t="str">
        <f>+VLOOKUP(X326,bd_lista!$A$3:$C$590,3,FALSE)</f>
        <v>Ministerio de Hidrocarburos y Energías</v>
      </c>
      <c r="Z326" s="304">
        <f>+X326</f>
        <v>78</v>
      </c>
      <c r="AA326" s="333" t="str">
        <f>+Y326</f>
        <v>Ministerio de Hidrocarburos y Energías</v>
      </c>
    </row>
    <row r="327" spans="1:27" customFormat="1" ht="15" hidden="1" customHeight="1">
      <c r="A327" s="32">
        <v>422</v>
      </c>
      <c r="B327" s="450"/>
      <c r="C327" s="347" t="str">
        <f>+VLOOKUP(A327,bd_lista!$A$3:$C$590,3,FALSE)</f>
        <v>Caja Bancaria Estatal de Salud</v>
      </c>
      <c r="D327" s="452"/>
      <c r="E327" s="347" t="s">
        <v>1311</v>
      </c>
      <c r="F327" s="247">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7">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7">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47">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7">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7">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7">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7">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7">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7">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7">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7">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7">
        <f t="shared" ca="1" si="15"/>
        <v>0</v>
      </c>
      <c r="S327" s="264">
        <f ca="1">+R326+R327</f>
        <v>0</v>
      </c>
      <c r="T327" s="245">
        <f ca="1">+S327</f>
        <v>0</v>
      </c>
      <c r="U327" s="244">
        <f t="shared" si="16"/>
        <v>2</v>
      </c>
      <c r="V327" s="347" t="str">
        <f>+VLOOKUP(A327,bd_lista!$A$3:$E$590,5,FALSE)</f>
        <v>Instituciones de Seguridad Social</v>
      </c>
      <c r="W327" s="250"/>
      <c r="X327" s="244">
        <v>78</v>
      </c>
      <c r="Y327" s="244" t="str">
        <f>+VLOOKUP(X327,bd_lista!$A$3:$C$590,3,FALSE)</f>
        <v>Ministerio de Hidrocarburos y Energías</v>
      </c>
      <c r="Z327" s="302"/>
      <c r="AA327" s="335"/>
    </row>
    <row r="328" spans="1:27" ht="15" hidden="1" customHeight="1">
      <c r="A328" s="32">
        <v>349</v>
      </c>
      <c r="B328" s="449">
        <f>+A328</f>
        <v>349</v>
      </c>
      <c r="C328" s="249" t="str">
        <f>+VLOOKUP(A328,bd_lista!$A$3:$C$590,3,FALSE)</f>
        <v>Centro de Inv.Arqueológicas,Antropológicas y Adm.de Tiwanaku</v>
      </c>
      <c r="D328" s="451" t="str">
        <f>+C328</f>
        <v>Centro de Inv.Arqueológicas,Antropológicas y Adm.de Tiwanaku</v>
      </c>
      <c r="E328" s="249" t="s">
        <v>1310</v>
      </c>
      <c r="F328" s="245">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5">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5">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5">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5">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5">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5">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5">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5">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5">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5">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5">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5">
        <f t="shared" ca="1" si="15"/>
        <v>0</v>
      </c>
      <c r="S328" s="245"/>
      <c r="T328" s="245">
        <f ca="1">+T329</f>
        <v>0</v>
      </c>
      <c r="U328" s="244">
        <f t="shared" si="16"/>
        <v>1</v>
      </c>
      <c r="V328" s="347" t="str">
        <f>+VLOOKUP(A328,bd_lista!$A$3:$E$590,5,FALSE)</f>
        <v>Instituciones Descentralizadas</v>
      </c>
      <c r="W328" s="262" t="str">
        <f>+V328</f>
        <v>Instituciones Descentralizadas</v>
      </c>
      <c r="X328" s="244">
        <f>+VLOOKUP(A328,[2]Sheet1!$A$13:$D$744,4,FALSE)</f>
        <v>52</v>
      </c>
      <c r="Y328" s="244" t="e">
        <f>+VLOOKUP(X328,bd_lista!$A$3:$C$590,3,FALSE)</f>
        <v>#N/A</v>
      </c>
      <c r="Z328" s="304">
        <f>+X328</f>
        <v>52</v>
      </c>
      <c r="AA328" s="305" t="e">
        <f>+Y328</f>
        <v>#N/A</v>
      </c>
    </row>
    <row r="329" spans="1:27" ht="15" hidden="1" customHeight="1">
      <c r="A329" s="32">
        <v>349</v>
      </c>
      <c r="B329" s="450"/>
      <c r="C329" s="347" t="str">
        <f>+VLOOKUP(A329,bd_lista!$A$3:$C$590,3,FALSE)</f>
        <v>Centro de Inv.Arqueológicas,Antropológicas y Adm.de Tiwanaku</v>
      </c>
      <c r="D329" s="452"/>
      <c r="E329" s="347" t="s">
        <v>1311</v>
      </c>
      <c r="F329" s="247">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7">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47">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7">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7">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7">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7">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7">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7">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7">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7">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7">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7">
        <f t="shared" ca="1" si="15"/>
        <v>0</v>
      </c>
      <c r="S329" s="247">
        <f ca="1">+R328+R329</f>
        <v>0</v>
      </c>
      <c r="T329" s="247">
        <f ca="1">+S329</f>
        <v>0</v>
      </c>
      <c r="U329" s="246">
        <f t="shared" si="16"/>
        <v>2</v>
      </c>
      <c r="V329" s="347" t="str">
        <f>+VLOOKUP(A329,bd_lista!$A$3:$E$590,5,FALSE)</f>
        <v>Instituciones Descentralizadas</v>
      </c>
      <c r="W329" s="250"/>
      <c r="X329" s="244">
        <f>+VLOOKUP(A329,[2]Sheet1!$A$13:$D$744,4,FALSE)</f>
        <v>52</v>
      </c>
      <c r="Y329" s="244" t="e">
        <f>+VLOOKUP(X329,bd_lista!$A$3:$C$590,3,FALSE)</f>
        <v>#N/A</v>
      </c>
      <c r="Z329" s="302"/>
      <c r="AA329" s="303"/>
    </row>
    <row r="330" spans="1:27" ht="15" hidden="1" customHeight="1">
      <c r="A330" s="254">
        <v>171</v>
      </c>
      <c r="B330" s="449">
        <f>+A330</f>
        <v>171</v>
      </c>
      <c r="C330" s="249" t="str">
        <f>+VLOOKUP(A330,bd_lista!$A$3:$C$590,3,FALSE)</f>
        <v>Centro de Investigación Agrícola Tropical</v>
      </c>
      <c r="D330" s="451" t="str">
        <f>+C330</f>
        <v>Centro de Investigación Agrícola Tropical</v>
      </c>
      <c r="E330" s="249" t="s">
        <v>1310</v>
      </c>
      <c r="F330" s="273">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5">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5">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5">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5">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5">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5">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5">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5">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5">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5">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5">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5">
        <f t="shared" ca="1" si="15"/>
        <v>0</v>
      </c>
      <c r="S330" s="245"/>
      <c r="T330" s="273">
        <f ca="1">+T331</f>
        <v>0</v>
      </c>
      <c r="U330" s="280">
        <f t="shared" si="16"/>
        <v>1</v>
      </c>
      <c r="V330" s="347" t="str">
        <f>+VLOOKUP(A330,bd_lista!$A$3:$E$590,5,FALSE)</f>
        <v>Instituciones Descentralizadas</v>
      </c>
      <c r="W330" s="262" t="str">
        <f>+V330</f>
        <v>Instituciones Descentralizadas</v>
      </c>
      <c r="X330" s="244">
        <f>+VLOOKUP(A330,[2]Sheet1!$A$13:$D$744,4,FALSE)</f>
        <v>0</v>
      </c>
      <c r="Y330" s="244" t="e">
        <f>+VLOOKUP(X330,bd_lista!$A$3:$C$590,3,FALSE)</f>
        <v>#N/A</v>
      </c>
      <c r="Z330" s="304">
        <f>+X330</f>
        <v>0</v>
      </c>
      <c r="AA330" s="305" t="e">
        <f>+Y330</f>
        <v>#N/A</v>
      </c>
    </row>
    <row r="331" spans="1:27" ht="15" hidden="1" customHeight="1">
      <c r="A331" s="32">
        <v>171</v>
      </c>
      <c r="B331" s="450"/>
      <c r="C331" s="347" t="str">
        <f>+VLOOKUP(A331,bd_lista!$A$3:$C$590,3,FALSE)</f>
        <v>Centro de Investigación Agrícola Tropical</v>
      </c>
      <c r="D331" s="452"/>
      <c r="E331" s="347" t="s">
        <v>1311</v>
      </c>
      <c r="F331" s="247">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7">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7">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7">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7">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7">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7">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7">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7">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7">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7">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7">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7">
        <f t="shared" ca="1" si="15"/>
        <v>0</v>
      </c>
      <c r="S331" s="247">
        <f ca="1">+R330+R331</f>
        <v>0</v>
      </c>
      <c r="T331" s="247">
        <f ca="1">+S331</f>
        <v>0</v>
      </c>
      <c r="U331" s="246">
        <f t="shared" si="16"/>
        <v>2</v>
      </c>
      <c r="V331" s="347" t="str">
        <f>+VLOOKUP(A331,bd_lista!$A$3:$E$590,5,FALSE)</f>
        <v>Instituciones Descentralizadas</v>
      </c>
      <c r="W331" s="250"/>
      <c r="X331" s="244">
        <f>+VLOOKUP(A331,[2]Sheet1!$A$13:$D$744,4,FALSE)</f>
        <v>0</v>
      </c>
      <c r="Y331" s="244" t="e">
        <f>+VLOOKUP(X331,bd_lista!$A$3:$C$590,3,FALSE)</f>
        <v>#N/A</v>
      </c>
      <c r="Z331" s="302"/>
      <c r="AA331" s="303"/>
    </row>
    <row r="332" spans="1:27" ht="27" customHeight="1">
      <c r="A332" s="254">
        <v>513</v>
      </c>
      <c r="B332" s="449">
        <f>+A332</f>
        <v>513</v>
      </c>
      <c r="C332" s="249" t="str">
        <f>+VLOOKUP(A332,bd_lista!$A$3:$C$590,3,FALSE)</f>
        <v>Yacimientos Petrolíferos Fiscales Bolivianos</v>
      </c>
      <c r="D332" s="451" t="str">
        <f>+C332</f>
        <v>Yacimientos Petrolíferos Fiscales Bolivianos</v>
      </c>
      <c r="E332" s="249" t="s">
        <v>1310</v>
      </c>
      <c r="F332" s="245">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216593812.59</v>
      </c>
      <c r="G332" s="245">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5">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68.599999999999994</v>
      </c>
      <c r="I332" s="245">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520975544.95999998</v>
      </c>
      <c r="J332" s="245">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459465447.85000002</v>
      </c>
      <c r="K332" s="245">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5">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5">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5">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5">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5">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5">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5">
        <f t="shared" ca="1" si="15"/>
        <v>1197034874</v>
      </c>
      <c r="S332" s="268"/>
      <c r="T332" s="245">
        <f ca="1">+T333</f>
        <v>2420068967.9876003</v>
      </c>
      <c r="U332" s="244">
        <f t="shared" si="16"/>
        <v>1</v>
      </c>
      <c r="V332" s="347" t="str">
        <f>+VLOOKUP(A332,bd_lista!$A$3:$E$590,5,FALSE)</f>
        <v>Empresas Nacionales</v>
      </c>
      <c r="W332" s="262" t="str">
        <f>+V332</f>
        <v>Empresas Nacionales</v>
      </c>
      <c r="X332" s="244">
        <v>78</v>
      </c>
      <c r="Y332" s="244" t="str">
        <f>+VLOOKUP(X332,bd_lista!$A$3:$C$590,3,FALSE)</f>
        <v>Ministerio de Hidrocarburos y Energías</v>
      </c>
      <c r="Z332" s="304">
        <f>+X332</f>
        <v>78</v>
      </c>
      <c r="AA332" s="333" t="str">
        <f>+Y332</f>
        <v>Ministerio de Hidrocarburos y Energías</v>
      </c>
    </row>
    <row r="333" spans="1:27" ht="15" customHeight="1">
      <c r="A333" s="32">
        <v>513</v>
      </c>
      <c r="B333" s="450"/>
      <c r="C333" s="347" t="str">
        <f>+VLOOKUP(A333,bd_lista!$A$3:$C$590,3,FALSE)</f>
        <v>Yacimientos Petrolíferos Fiscales Bolivianos</v>
      </c>
      <c r="D333" s="452"/>
      <c r="E333" s="347" t="s">
        <v>1311</v>
      </c>
      <c r="F333" s="247">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213481832.52760002</v>
      </c>
      <c r="G333" s="247">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v>
      </c>
      <c r="H333" s="247">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430128</v>
      </c>
      <c r="I333" s="247">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556280894.25</v>
      </c>
      <c r="J333" s="247">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452841239.20999998</v>
      </c>
      <c r="K333" s="247">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47">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47">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7">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7">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7">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7">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7">
        <f t="shared" ca="1" si="15"/>
        <v>1223034093.9876001</v>
      </c>
      <c r="S333" s="267">
        <f ca="1">+R332+R333</f>
        <v>2420068967.9876003</v>
      </c>
      <c r="T333" s="247">
        <f ca="1">+S333</f>
        <v>2420068967.9876003</v>
      </c>
      <c r="U333" s="246">
        <f t="shared" si="16"/>
        <v>2</v>
      </c>
      <c r="V333" s="347" t="str">
        <f>+VLOOKUP(A333,bd_lista!$A$3:$E$590,5,FALSE)</f>
        <v>Empresas Nacionales</v>
      </c>
      <c r="W333" s="250"/>
      <c r="X333" s="244">
        <v>78</v>
      </c>
      <c r="Y333" s="244" t="str">
        <f>+VLOOKUP(X333,bd_lista!$A$3:$C$590,3,FALSE)</f>
        <v>Ministerio de Hidrocarburos y Energías</v>
      </c>
      <c r="Z333" s="302"/>
      <c r="AA333" s="335"/>
    </row>
    <row r="334" spans="1:27" customFormat="1" ht="15" customHeight="1">
      <c r="A334" s="254">
        <v>514</v>
      </c>
      <c r="B334" s="449">
        <f>+A334</f>
        <v>514</v>
      </c>
      <c r="C334" s="249" t="str">
        <f>+VLOOKUP(A334,bd_lista!$A$3:$C$590,3,FALSE)</f>
        <v>Empresa Nacional de Electricidad</v>
      </c>
      <c r="D334" s="451" t="str">
        <f>+C334</f>
        <v>Empresa Nacional de Electricidad</v>
      </c>
      <c r="E334" s="244" t="s">
        <v>1310</v>
      </c>
      <c r="F334" s="245">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245">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5">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5">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5">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100</v>
      </c>
      <c r="K334" s="245">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45">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45">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5">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5">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5">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5">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5">
        <f t="shared" ca="1" si="15"/>
        <v>100</v>
      </c>
      <c r="S334" s="268"/>
      <c r="T334" s="245">
        <f ca="1">+T335</f>
        <v>92222745.019999996</v>
      </c>
      <c r="U334" s="244">
        <f t="shared" si="16"/>
        <v>1</v>
      </c>
      <c r="V334" s="347" t="str">
        <f>+VLOOKUP(A334,bd_lista!$A$3:$E$590,5,FALSE)</f>
        <v>Empresas Nacionales</v>
      </c>
      <c r="W334" s="262" t="str">
        <f>+V334</f>
        <v>Empresas Nacionales</v>
      </c>
      <c r="X334" s="244">
        <f>+VLOOKUP(A334,[2]Sheet1!$A$13:$D$744,4,FALSE)</f>
        <v>85</v>
      </c>
      <c r="Y334" s="244" t="e">
        <f>+VLOOKUP(X334,bd_lista!$A$3:$C$590,3,FALSE)</f>
        <v>#N/A</v>
      </c>
      <c r="Z334" s="304">
        <f>+X334</f>
        <v>85</v>
      </c>
      <c r="AA334" s="305" t="e">
        <f>+Y334</f>
        <v>#N/A</v>
      </c>
    </row>
    <row r="335" spans="1:27" customFormat="1" ht="15" customHeight="1">
      <c r="A335" s="32">
        <v>514</v>
      </c>
      <c r="B335" s="450"/>
      <c r="C335" s="347" t="str">
        <f>+VLOOKUP(A335,bd_lista!$A$3:$C$590,3,FALSE)</f>
        <v>Empresa Nacional de Electricidad</v>
      </c>
      <c r="D335" s="452"/>
      <c r="E335" s="246" t="s">
        <v>1311</v>
      </c>
      <c r="F335" s="247">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7">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47">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0</v>
      </c>
      <c r="I335" s="247">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247">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92222645.019999996</v>
      </c>
      <c r="K335" s="247">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47">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47">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7">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7">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7">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7">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7">
        <f t="shared" ca="1" si="15"/>
        <v>92222645.019999996</v>
      </c>
      <c r="S335" s="267">
        <f ca="1">+R334+R335</f>
        <v>92222745.019999996</v>
      </c>
      <c r="T335" s="245">
        <f ca="1">+S335</f>
        <v>92222745.019999996</v>
      </c>
      <c r="U335" s="244">
        <f t="shared" si="16"/>
        <v>2</v>
      </c>
      <c r="V335" s="347" t="str">
        <f>+VLOOKUP(A335,bd_lista!$A$3:$E$590,5,FALSE)</f>
        <v>Empresas Nacionales</v>
      </c>
      <c r="W335" s="250"/>
      <c r="X335" s="244">
        <f>+VLOOKUP(A335,[2]Sheet1!$A$13:$D$744,4,FALSE)</f>
        <v>85</v>
      </c>
      <c r="Y335" s="244" t="e">
        <f>+VLOOKUP(X335,bd_lista!$A$3:$C$590,3,FALSE)</f>
        <v>#N/A</v>
      </c>
      <c r="Z335" s="302"/>
      <c r="AA335" s="303"/>
    </row>
    <row r="336" spans="1:27" customFormat="1" ht="15" customHeight="1">
      <c r="A336" s="32">
        <v>517</v>
      </c>
      <c r="B336" s="449">
        <f>+A336</f>
        <v>517</v>
      </c>
      <c r="C336" s="249" t="str">
        <f>+VLOOKUP(A336,bd_lista!$A$3:$C$590,3,FALSE)</f>
        <v>Corporación Minera de Bolivia</v>
      </c>
      <c r="D336" s="451" t="str">
        <f>+C336</f>
        <v>Corporación Minera de Bolivia</v>
      </c>
      <c r="E336" s="249" t="s">
        <v>1310</v>
      </c>
      <c r="F336" s="245">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5">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5">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5">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5">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5">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5">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5">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5">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5">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5">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5">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5">
        <f t="shared" ca="1" si="15"/>
        <v>0</v>
      </c>
      <c r="S336" s="252"/>
      <c r="T336" s="245">
        <f ca="1">+T337</f>
        <v>11022.779999999999</v>
      </c>
      <c r="U336" s="244">
        <f t="shared" si="16"/>
        <v>1</v>
      </c>
      <c r="V336" s="347" t="str">
        <f>+VLOOKUP(A336,bd_lista!$A$3:$E$590,5,FALSE)</f>
        <v>Empresas Nacionales</v>
      </c>
      <c r="W336" s="262" t="str">
        <f>+V336</f>
        <v>Empresas Nacionales</v>
      </c>
      <c r="X336" s="244">
        <f>+VLOOKUP(A336,[2]Sheet1!$A$13:$D$744,4,FALSE)</f>
        <v>76</v>
      </c>
      <c r="Y336" s="244" t="str">
        <f>+VLOOKUP(X336,bd_lista!$A$3:$C$590,3,FALSE)</f>
        <v>Ministerio de Minería y Metalurgia</v>
      </c>
      <c r="Z336" s="304">
        <f>+X336</f>
        <v>76</v>
      </c>
      <c r="AA336" s="333" t="str">
        <f>+Y336</f>
        <v>Ministerio de Minería y Metalurgia</v>
      </c>
    </row>
    <row r="337" spans="1:27" customFormat="1" ht="15" customHeight="1">
      <c r="A337" s="32">
        <v>517</v>
      </c>
      <c r="B337" s="450"/>
      <c r="C337" s="347" t="str">
        <f>+VLOOKUP(A337,bd_lista!$A$3:$C$590,3,FALSE)</f>
        <v>Corporación Minera de Bolivia</v>
      </c>
      <c r="D337" s="452"/>
      <c r="E337" s="347" t="s">
        <v>1311</v>
      </c>
      <c r="F337" s="247">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7">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47">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7">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3404.12</v>
      </c>
      <c r="J337" s="247">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7618.66</v>
      </c>
      <c r="K337" s="247">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7">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7">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7">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7">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7">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7">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7">
        <f t="shared" ca="1" si="15"/>
        <v>11022.779999999999</v>
      </c>
      <c r="S337" s="264">
        <f ca="1">+R336+R337</f>
        <v>11022.779999999999</v>
      </c>
      <c r="T337" s="245">
        <f ca="1">+S337</f>
        <v>11022.779999999999</v>
      </c>
      <c r="U337" s="244">
        <f t="shared" si="16"/>
        <v>2</v>
      </c>
      <c r="V337" s="347" t="str">
        <f>+VLOOKUP(A337,bd_lista!$A$3:$E$590,5,FALSE)</f>
        <v>Empresas Nacionales</v>
      </c>
      <c r="W337" s="250"/>
      <c r="X337" s="244">
        <f>+VLOOKUP(A337,[2]Sheet1!$A$13:$D$744,4,FALSE)</f>
        <v>76</v>
      </c>
      <c r="Y337" s="244" t="str">
        <f>+VLOOKUP(X337,bd_lista!$A$3:$C$590,3,FALSE)</f>
        <v>Ministerio de Minería y Metalurgia</v>
      </c>
      <c r="Z337" s="302"/>
      <c r="AA337" s="335"/>
    </row>
    <row r="338" spans="1:27" customFormat="1" ht="15" hidden="1" customHeight="1">
      <c r="A338" s="32">
        <v>309</v>
      </c>
      <c r="B338" s="449">
        <f>+A338</f>
        <v>309</v>
      </c>
      <c r="C338" s="249" t="str">
        <f>+VLOOKUP(A338,bd_lista!$A$3:$C$590,3,FALSE)</f>
        <v>Autoridad de Fiscalización del Juego</v>
      </c>
      <c r="D338" s="451" t="str">
        <f>+C338</f>
        <v>Autoridad de Fiscalización del Juego</v>
      </c>
      <c r="E338" s="249" t="s">
        <v>1310</v>
      </c>
      <c r="F338" s="245">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5">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5">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5">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5">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5">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5">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5">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5">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5">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5">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5">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5">
        <f t="shared" ca="1" si="15"/>
        <v>0</v>
      </c>
      <c r="S338" s="245"/>
      <c r="T338" s="245">
        <f ca="1">+T339</f>
        <v>0</v>
      </c>
      <c r="U338" s="244">
        <f t="shared" si="16"/>
        <v>1</v>
      </c>
      <c r="V338" s="347" t="str">
        <f>+VLOOKUP(A338,bd_lista!$A$3:$E$590,5,FALSE)</f>
        <v>Instituciones Descentralizadas</v>
      </c>
      <c r="W338" s="262" t="str">
        <f>+V338</f>
        <v>Instituciones Descentralizadas</v>
      </c>
      <c r="X338" s="244">
        <f>+VLOOKUP(A338,[2]Sheet1!$A$13:$D$744,4,FALSE)</f>
        <v>35</v>
      </c>
      <c r="Y338" s="244" t="str">
        <f>+VLOOKUP(X338,bd_lista!$A$3:$C$590,3,FALSE)</f>
        <v>Ministerio de Economía y Finanzas Públicas</v>
      </c>
      <c r="Z338" s="304">
        <f>+X338</f>
        <v>35</v>
      </c>
      <c r="AA338" s="333" t="str">
        <f>+Y338</f>
        <v>Ministerio de Economía y Finanzas Públicas</v>
      </c>
    </row>
    <row r="339" spans="1:27" customFormat="1" ht="15" hidden="1" customHeight="1">
      <c r="A339" s="32">
        <v>309</v>
      </c>
      <c r="B339" s="450"/>
      <c r="C339" s="347" t="str">
        <f>+VLOOKUP(A339,bd_lista!$A$3:$C$590,3,FALSE)</f>
        <v>Autoridad de Fiscalización del Juego</v>
      </c>
      <c r="D339" s="452"/>
      <c r="E339" s="347" t="s">
        <v>1311</v>
      </c>
      <c r="F339" s="247">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47">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47">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47">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47">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7">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7">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47">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7">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7">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7">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7">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7">
        <f t="shared" ca="1" si="15"/>
        <v>0</v>
      </c>
      <c r="S339" s="247">
        <f ca="1">+R338+R339</f>
        <v>0</v>
      </c>
      <c r="T339" s="245">
        <f ca="1">+S339</f>
        <v>0</v>
      </c>
      <c r="U339" s="244">
        <f t="shared" si="16"/>
        <v>2</v>
      </c>
      <c r="V339" s="347" t="str">
        <f>+VLOOKUP(A339,bd_lista!$A$3:$E$590,5,FALSE)</f>
        <v>Instituciones Descentralizadas</v>
      </c>
      <c r="W339" s="250"/>
      <c r="X339" s="244">
        <f>+VLOOKUP(A339,[2]Sheet1!$A$13:$D$744,4,FALSE)</f>
        <v>35</v>
      </c>
      <c r="Y339" s="244" t="str">
        <f>+VLOOKUP(X339,bd_lista!$A$3:$C$590,3,FALSE)</f>
        <v>Ministerio de Economía y Finanzas Públicas</v>
      </c>
      <c r="Z339" s="302"/>
      <c r="AA339" s="335"/>
    </row>
    <row r="340" spans="1:27" customFormat="1" ht="15" customHeight="1">
      <c r="A340" s="32">
        <v>520</v>
      </c>
      <c r="B340" s="449">
        <f>+A340</f>
        <v>520</v>
      </c>
      <c r="C340" s="249" t="str">
        <f>+VLOOKUP(A340,bd_lista!$A$3:$C$590,3,FALSE)</f>
        <v>Empresa Metalúrgica VINTO - Nacionalizada</v>
      </c>
      <c r="D340" s="451" t="str">
        <f>+C340</f>
        <v>Empresa Metalúrgica VINTO - Nacionalizada</v>
      </c>
      <c r="E340" s="249" t="s">
        <v>1310</v>
      </c>
      <c r="F340" s="245">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5">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5">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5">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5">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5">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5">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5">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5">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5">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5">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5">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5">
        <f t="shared" ca="1" si="15"/>
        <v>0</v>
      </c>
      <c r="S340" s="252"/>
      <c r="T340" s="245">
        <f ca="1">+T341</f>
        <v>100</v>
      </c>
      <c r="U340" s="244">
        <f t="shared" si="16"/>
        <v>1</v>
      </c>
      <c r="V340" s="347" t="str">
        <f>+VLOOKUP(A340,bd_lista!$A$3:$E$590,5,FALSE)</f>
        <v>Empresas Nacionales</v>
      </c>
      <c r="W340" s="262" t="str">
        <f>+V340</f>
        <v>Empresas Nacionales</v>
      </c>
      <c r="X340" s="244">
        <f>+VLOOKUP(A340,[2]Sheet1!$A$13:$D$744,4,FALSE)</f>
        <v>76</v>
      </c>
      <c r="Y340" s="244" t="str">
        <f>+VLOOKUP(X340,bd_lista!$A$3:$C$590,3,FALSE)</f>
        <v>Ministerio de Minería y Metalurgia</v>
      </c>
      <c r="Z340" s="304">
        <f>+X340</f>
        <v>76</v>
      </c>
      <c r="AA340" s="305" t="str">
        <f>+Y340</f>
        <v>Ministerio de Minería y Metalurgia</v>
      </c>
    </row>
    <row r="341" spans="1:27" customFormat="1" ht="15" customHeight="1">
      <c r="A341" s="32">
        <v>520</v>
      </c>
      <c r="B341" s="450"/>
      <c r="C341" s="347" t="str">
        <f>+VLOOKUP(A341,bd_lista!$A$3:$C$590,3,FALSE)</f>
        <v>Empresa Metalúrgica VINTO - Nacionalizada</v>
      </c>
      <c r="D341" s="452"/>
      <c r="E341" s="347" t="s">
        <v>1311</v>
      </c>
      <c r="F341" s="247">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7">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100</v>
      </c>
      <c r="H341" s="247">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7">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47">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7">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7">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7">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7">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7">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7">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7">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7">
        <f t="shared" ca="1" si="15"/>
        <v>100</v>
      </c>
      <c r="S341" s="247">
        <f ca="1">+R340+R341</f>
        <v>100</v>
      </c>
      <c r="T341" s="247">
        <f ca="1">+S341</f>
        <v>100</v>
      </c>
      <c r="U341" s="244">
        <f t="shared" si="16"/>
        <v>2</v>
      </c>
      <c r="V341" s="347" t="str">
        <f>+VLOOKUP(A341,bd_lista!$A$3:$E$590,5,FALSE)</f>
        <v>Empresas Nacionales</v>
      </c>
      <c r="W341" s="250"/>
      <c r="X341" s="244">
        <f>+VLOOKUP(A341,[2]Sheet1!$A$13:$D$744,4,FALSE)</f>
        <v>76</v>
      </c>
      <c r="Y341" s="244" t="str">
        <f>+VLOOKUP(X341,bd_lista!$A$3:$C$590,3,FALSE)</f>
        <v>Ministerio de Minería y Metalurgia</v>
      </c>
      <c r="Z341" s="302"/>
      <c r="AA341" s="303"/>
    </row>
    <row r="342" spans="1:27" customFormat="1" ht="15" customHeight="1">
      <c r="A342" s="32">
        <v>525</v>
      </c>
      <c r="B342" s="449">
        <f>+A342</f>
        <v>525</v>
      </c>
      <c r="C342" s="249" t="str">
        <f>+VLOOKUP(A342,bd_lista!$A$3:$C$590,3,FALSE)</f>
        <v>Transportes Aéreos Bolivianos</v>
      </c>
      <c r="D342" s="451" t="str">
        <f>+C342</f>
        <v>Transportes Aéreos Bolivianos</v>
      </c>
      <c r="E342" s="249" t="s">
        <v>1310</v>
      </c>
      <c r="F342" s="245">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45">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5">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5">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5">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5">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5">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5">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5">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5">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5">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5">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5">
        <f t="shared" ca="1" si="15"/>
        <v>0</v>
      </c>
      <c r="S342" s="268"/>
      <c r="T342" s="245">
        <f ca="1">+T343</f>
        <v>1263646.3</v>
      </c>
      <c r="U342" s="280">
        <f t="shared" si="16"/>
        <v>1</v>
      </c>
      <c r="V342" s="347" t="str">
        <f>+VLOOKUP(A342,bd_lista!$A$3:$E$590,5,FALSE)</f>
        <v>Empresas Nacionales</v>
      </c>
      <c r="W342" s="262" t="str">
        <f>+V342</f>
        <v>Empresas Nacionales</v>
      </c>
      <c r="X342" s="244">
        <f>+VLOOKUP(A342,[2]Sheet1!$A$13:$D$744,4,FALSE)</f>
        <v>20</v>
      </c>
      <c r="Y342" s="244" t="str">
        <f>+VLOOKUP(X342,bd_lista!$A$3:$C$590,3,FALSE)</f>
        <v>Ministerio de Defensa</v>
      </c>
      <c r="Z342" s="304">
        <f>+X342</f>
        <v>20</v>
      </c>
      <c r="AA342" s="333" t="str">
        <f>+Y342</f>
        <v>Ministerio de Defensa</v>
      </c>
    </row>
    <row r="343" spans="1:27" customFormat="1" ht="15" customHeight="1">
      <c r="A343" s="32">
        <v>525</v>
      </c>
      <c r="B343" s="450"/>
      <c r="C343" s="347" t="str">
        <f>+VLOOKUP(A343,bd_lista!$A$3:$C$590,3,FALSE)</f>
        <v>Transportes Aéreos Bolivianos</v>
      </c>
      <c r="D343" s="452"/>
      <c r="E343" s="249" t="s">
        <v>1311</v>
      </c>
      <c r="F343" s="247">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5">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247">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949664.1</v>
      </c>
      <c r="I343" s="247">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7">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313982.2</v>
      </c>
      <c r="K343" s="247">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7">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7">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7">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7">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7">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7">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7">
        <f t="shared" ca="1" si="15"/>
        <v>1263646.3</v>
      </c>
      <c r="S343" s="268">
        <f ca="1">+R342+R343</f>
        <v>1263646.3</v>
      </c>
      <c r="T343" s="247">
        <f ca="1">+S343</f>
        <v>1263646.3</v>
      </c>
      <c r="U343" s="246">
        <f t="shared" si="16"/>
        <v>2</v>
      </c>
      <c r="V343" s="347" t="str">
        <f>+VLOOKUP(A343,bd_lista!$A$3:$E$590,5,FALSE)</f>
        <v>Empresas Nacionales</v>
      </c>
      <c r="W343" s="250"/>
      <c r="X343" s="244">
        <f>+VLOOKUP(A343,[2]Sheet1!$A$13:$D$744,4,FALSE)</f>
        <v>20</v>
      </c>
      <c r="Y343" s="244" t="str">
        <f>+VLOOKUP(X343,bd_lista!$A$3:$C$590,3,FALSE)</f>
        <v>Ministerio de Defensa</v>
      </c>
      <c r="Z343" s="302"/>
      <c r="AA343" s="335"/>
    </row>
    <row r="344" spans="1:27" customFormat="1" ht="15" hidden="1" customHeight="1">
      <c r="A344" s="32">
        <v>386</v>
      </c>
      <c r="B344" s="449">
        <f>+A344</f>
        <v>386</v>
      </c>
      <c r="C344" s="249" t="str">
        <f>+VLOOKUP(A344,bd_lista!$A$3:$C$590,3,FALSE)</f>
        <v>Servicio Plurinacional de la Mujer y de la Despatriarcalización Ana María Romero</v>
      </c>
      <c r="D344" s="451" t="str">
        <f>+C344</f>
        <v>Servicio Plurinacional de la Mujer y de la Despatriarcalización Ana María Romero</v>
      </c>
      <c r="E344" s="249" t="s">
        <v>1310</v>
      </c>
      <c r="F344" s="245">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5">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45">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5">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5">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5">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5">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5">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5">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5">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5">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5">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5">
        <f t="shared" ca="1" si="15"/>
        <v>0</v>
      </c>
      <c r="S344" s="268"/>
      <c r="T344" s="245">
        <f ca="1">+T345</f>
        <v>0</v>
      </c>
      <c r="U344" s="244">
        <f t="shared" si="16"/>
        <v>1</v>
      </c>
      <c r="V344" s="347" t="str">
        <f>+VLOOKUP(A344,bd_lista!$A$3:$E$590,5,FALSE)</f>
        <v>Instituciones Descentralizadas</v>
      </c>
      <c r="W344" s="262" t="str">
        <f>+V344</f>
        <v>Instituciones Descentralizadas</v>
      </c>
      <c r="X344" s="244">
        <f>+VLOOKUP(A344,[2]Sheet1!$A$13:$D$744,4,FALSE)</f>
        <v>30</v>
      </c>
      <c r="Y344" s="244" t="str">
        <f>+VLOOKUP(X344,bd_lista!$A$3:$C$590,3,FALSE)</f>
        <v>Ministerio de Justicia y Transparencia Institucional</v>
      </c>
      <c r="Z344" s="304">
        <f>+X344</f>
        <v>30</v>
      </c>
      <c r="AA344" s="333" t="str">
        <f>+Y344</f>
        <v>Ministerio de Justicia y Transparencia Institucional</v>
      </c>
    </row>
    <row r="345" spans="1:27" customFormat="1" ht="15" hidden="1" customHeight="1">
      <c r="A345" s="32">
        <v>386</v>
      </c>
      <c r="B345" s="450"/>
      <c r="C345" s="347" t="str">
        <f>+VLOOKUP(A345,bd_lista!$A$3:$C$590,3,FALSE)</f>
        <v>Servicio Plurinacional de la Mujer y de la Despatriarcalización Ana María Romero</v>
      </c>
      <c r="D345" s="452"/>
      <c r="E345" s="249" t="s">
        <v>1311</v>
      </c>
      <c r="F345" s="247">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47">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47">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7">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47">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7">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7">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7">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7">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7">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7">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7">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7">
        <f t="shared" ca="1" si="15"/>
        <v>0</v>
      </c>
      <c r="S345" s="268">
        <f ca="1">+R344+R345</f>
        <v>0</v>
      </c>
      <c r="T345" s="245">
        <f ca="1">+S345</f>
        <v>0</v>
      </c>
      <c r="U345" s="244">
        <f t="shared" si="16"/>
        <v>2</v>
      </c>
      <c r="V345" s="347" t="str">
        <f>+VLOOKUP(A345,bd_lista!$A$3:$E$590,5,FALSE)</f>
        <v>Instituciones Descentralizadas</v>
      </c>
      <c r="W345" s="250"/>
      <c r="X345" s="244">
        <f>+VLOOKUP(A345,[2]Sheet1!$A$13:$D$744,4,FALSE)</f>
        <v>30</v>
      </c>
      <c r="Y345" s="244" t="str">
        <f>+VLOOKUP(X345,bd_lista!$A$3:$C$590,3,FALSE)</f>
        <v>Ministerio de Justicia y Transparencia Institucional</v>
      </c>
      <c r="Z345" s="302"/>
      <c r="AA345" s="335"/>
    </row>
    <row r="346" spans="1:27" customFormat="1" ht="27" hidden="1" customHeight="1">
      <c r="A346" s="32">
        <v>137</v>
      </c>
      <c r="B346" s="449">
        <f>+A346</f>
        <v>137</v>
      </c>
      <c r="C346" s="249" t="str">
        <f>+VLOOKUP(A346,bd_lista!$A$3:$C$590,3,FALSE)</f>
        <v>Comité Ejecutivo de la Universidad Boliviana</v>
      </c>
      <c r="D346" s="451" t="str">
        <f>+C346</f>
        <v>Comité Ejecutivo de la Universidad Boliviana</v>
      </c>
      <c r="E346" s="249" t="s">
        <v>1310</v>
      </c>
      <c r="F346" s="245">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5">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5">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5">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5">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5">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5">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5">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5">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5">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5">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5">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5">
        <f t="shared" ca="1" si="15"/>
        <v>0</v>
      </c>
      <c r="S346" s="245"/>
      <c r="T346" s="245">
        <f ca="1">+T347</f>
        <v>0</v>
      </c>
      <c r="U346" s="244">
        <f t="shared" si="16"/>
        <v>1</v>
      </c>
      <c r="V346" s="347" t="str">
        <f>+VLOOKUP(A346,bd_lista!$A$3:$E$590,5,FALSE)</f>
        <v>Instituciones Descentralizadas</v>
      </c>
      <c r="W346" s="262" t="str">
        <f>+V346</f>
        <v>Instituciones Descentralizadas</v>
      </c>
      <c r="X346" s="244">
        <f>+VLOOKUP(A346,[2]Sheet1!$A$13:$D$744,4,FALSE)</f>
        <v>0</v>
      </c>
      <c r="Y346" s="244" t="e">
        <f>+VLOOKUP(X346,bd_lista!$A$3:$C$590,3,FALSE)</f>
        <v>#N/A</v>
      </c>
      <c r="Z346" s="304">
        <f>+X346</f>
        <v>0</v>
      </c>
      <c r="AA346" s="305" t="e">
        <f>+Y346</f>
        <v>#N/A</v>
      </c>
    </row>
    <row r="347" spans="1:27" customFormat="1" ht="15" hidden="1" customHeight="1">
      <c r="A347" s="32">
        <v>137</v>
      </c>
      <c r="B347" s="450"/>
      <c r="C347" s="347" t="str">
        <f>+VLOOKUP(A347,bd_lista!$A$3:$C$590,3,FALSE)</f>
        <v>Comité Ejecutivo de la Universidad Boliviana</v>
      </c>
      <c r="D347" s="452"/>
      <c r="E347" s="347" t="s">
        <v>1311</v>
      </c>
      <c r="F347" s="247">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7">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47">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7">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7">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7">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7">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7">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7">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7">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7">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7">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7">
        <f t="shared" ca="1" si="15"/>
        <v>0</v>
      </c>
      <c r="S347" s="247">
        <f ca="1">+R346+R347</f>
        <v>0</v>
      </c>
      <c r="T347" s="245">
        <f ca="1">+S347</f>
        <v>0</v>
      </c>
      <c r="U347" s="244">
        <f t="shared" si="16"/>
        <v>2</v>
      </c>
      <c r="V347" s="347" t="str">
        <f>+VLOOKUP(A347,bd_lista!$A$3:$E$590,5,FALSE)</f>
        <v>Instituciones Descentralizadas</v>
      </c>
      <c r="W347" s="250"/>
      <c r="X347" s="244">
        <f>+VLOOKUP(A347,[2]Sheet1!$A$13:$D$744,4,FALSE)</f>
        <v>0</v>
      </c>
      <c r="Y347" s="244" t="e">
        <f>+VLOOKUP(X347,bd_lista!$A$3:$C$590,3,FALSE)</f>
        <v>#N/A</v>
      </c>
      <c r="Z347" s="302"/>
      <c r="AA347" s="303"/>
    </row>
    <row r="348" spans="1:27" ht="15" hidden="1" customHeight="1">
      <c r="A348" s="32">
        <v>210</v>
      </c>
      <c r="B348" s="449">
        <f>+A348</f>
        <v>210</v>
      </c>
      <c r="C348" s="249" t="str">
        <f>+VLOOKUP(A348,bd_lista!$A$3:$C$590,3,FALSE)</f>
        <v>Unidad de Análisis de Políticas Sociales y Económicas</v>
      </c>
      <c r="D348" s="451" t="str">
        <f>+C348</f>
        <v>Unidad de Análisis de Políticas Sociales y Económicas</v>
      </c>
      <c r="E348" s="249" t="s">
        <v>1310</v>
      </c>
      <c r="F348" s="245">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5">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5">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5">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5">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5">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5">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5">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5">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5">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5">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5">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5">
        <f t="shared" ca="1" si="15"/>
        <v>0</v>
      </c>
      <c r="S348" s="245"/>
      <c r="T348" s="245">
        <f ca="1">+T349</f>
        <v>0</v>
      </c>
      <c r="U348" s="244">
        <f t="shared" si="16"/>
        <v>1</v>
      </c>
      <c r="V348" s="347" t="str">
        <f>+VLOOKUP(A348,bd_lista!$A$3:$E$590,5,FALSE)</f>
        <v>Instituciones Descentralizadas</v>
      </c>
      <c r="W348" s="262" t="str">
        <f>+V348</f>
        <v>Instituciones Descentralizadas</v>
      </c>
      <c r="X348" s="244">
        <f>+VLOOKUP(A348,[2]Sheet1!$A$13:$D$744,4,FALSE)</f>
        <v>66</v>
      </c>
      <c r="Y348" s="244" t="str">
        <f>+VLOOKUP(X348,bd_lista!$A$3:$C$590,3,FALSE)</f>
        <v>Ministerio de Planificación del Desarrollo</v>
      </c>
      <c r="Z348" s="304">
        <f>+X348</f>
        <v>66</v>
      </c>
      <c r="AA348" s="333" t="str">
        <f>+Y348</f>
        <v>Ministerio de Planificación del Desarrollo</v>
      </c>
    </row>
    <row r="349" spans="1:27" ht="15" hidden="1" customHeight="1">
      <c r="A349" s="32">
        <v>210</v>
      </c>
      <c r="B349" s="450"/>
      <c r="C349" s="347" t="str">
        <f>+VLOOKUP(A349,bd_lista!$A$3:$C$590,3,FALSE)</f>
        <v>Unidad de Análisis de Políticas Sociales y Económicas</v>
      </c>
      <c r="D349" s="452"/>
      <c r="E349" s="347" t="s">
        <v>1311</v>
      </c>
      <c r="F349" s="247">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7">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7">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7">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7">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7">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7">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7">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7">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7">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7">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7">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7">
        <f t="shared" ca="1" si="15"/>
        <v>0</v>
      </c>
      <c r="S349" s="247">
        <f ca="1">+R348+R349</f>
        <v>0</v>
      </c>
      <c r="T349" s="247">
        <f ca="1">+S349</f>
        <v>0</v>
      </c>
      <c r="U349" s="246">
        <f t="shared" si="16"/>
        <v>2</v>
      </c>
      <c r="V349" s="347" t="str">
        <f>+VLOOKUP(A349,bd_lista!$A$3:$E$590,5,FALSE)</f>
        <v>Instituciones Descentralizadas</v>
      </c>
      <c r="W349" s="250"/>
      <c r="X349" s="244">
        <f>+VLOOKUP(A349,[2]Sheet1!$A$13:$D$744,4,FALSE)</f>
        <v>66</v>
      </c>
      <c r="Y349" s="244" t="str">
        <f>+VLOOKUP(X349,bd_lista!$A$3:$C$590,3,FALSE)</f>
        <v>Ministerio de Planificación del Desarrollo</v>
      </c>
      <c r="Z349" s="302"/>
      <c r="AA349" s="335"/>
    </row>
    <row r="350" spans="1:27" customFormat="1" ht="15" customHeight="1">
      <c r="A350" s="254">
        <v>526</v>
      </c>
      <c r="B350" s="449">
        <f>+A350</f>
        <v>526</v>
      </c>
      <c r="C350" s="249" t="str">
        <f>+VLOOKUP(A350,bd_lista!$A$3:$C$590,3,FALSE)</f>
        <v>Bolivia TV</v>
      </c>
      <c r="D350" s="451" t="str">
        <f>+C350</f>
        <v>Bolivia TV</v>
      </c>
      <c r="E350" s="249" t="s">
        <v>1310</v>
      </c>
      <c r="F350" s="245">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5">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5">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5">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5">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5">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5">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5">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5">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5">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5">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5">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5">
        <f t="shared" ref="R350:R413" ca="1" si="17">+SUM(F350:Q350)</f>
        <v>0</v>
      </c>
      <c r="S350" s="268"/>
      <c r="T350" s="245">
        <f ca="1">+T351</f>
        <v>1023196.98</v>
      </c>
      <c r="U350" s="244">
        <f t="shared" ref="U350:U413" si="18">+IF(E350="Débitos",1,2)</f>
        <v>1</v>
      </c>
      <c r="V350" s="347" t="str">
        <f>+VLOOKUP(A350,bd_lista!$A$3:$E$590,5,FALSE)</f>
        <v>Empresas Nacionales</v>
      </c>
      <c r="W350" s="262" t="str">
        <f>+V350</f>
        <v>Empresas Nacionales</v>
      </c>
      <c r="X350" s="244">
        <v>25</v>
      </c>
      <c r="Y350" s="244" t="str">
        <f>+VLOOKUP(X350,bd_lista!$A$3:$C$590,3,FALSE)</f>
        <v>Ministerio de la Presidencia</v>
      </c>
      <c r="Z350" s="304">
        <f>+X350</f>
        <v>25</v>
      </c>
      <c r="AA350" s="333" t="str">
        <f>+Y350</f>
        <v>Ministerio de la Presidencia</v>
      </c>
    </row>
    <row r="351" spans="1:27" customFormat="1" ht="15" customHeight="1">
      <c r="A351" s="32">
        <v>526</v>
      </c>
      <c r="B351" s="450"/>
      <c r="C351" s="347" t="str">
        <f>+VLOOKUP(A351,bd_lista!$A$3:$C$590,3,FALSE)</f>
        <v>Bolivia TV</v>
      </c>
      <c r="D351" s="452"/>
      <c r="E351" s="347" t="s">
        <v>1311</v>
      </c>
      <c r="F351" s="247">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247">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82.19</v>
      </c>
      <c r="H351" s="247">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47">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47">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114.79</v>
      </c>
      <c r="K351" s="247">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1023000</v>
      </c>
      <c r="L351" s="247">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47">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7">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7">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7">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7">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7">
        <f t="shared" ca="1" si="17"/>
        <v>1023196.98</v>
      </c>
      <c r="S351" s="267">
        <f ca="1">+R350+R351</f>
        <v>1023196.98</v>
      </c>
      <c r="T351" s="245">
        <f ca="1">+S351</f>
        <v>1023196.98</v>
      </c>
      <c r="U351" s="244">
        <f t="shared" si="18"/>
        <v>2</v>
      </c>
      <c r="V351" s="347" t="str">
        <f>+VLOOKUP(A351,bd_lista!$A$3:$E$590,5,FALSE)</f>
        <v>Empresas Nacionales</v>
      </c>
      <c r="W351" s="250"/>
      <c r="X351" s="244">
        <v>25</v>
      </c>
      <c r="Y351" s="244" t="str">
        <f>+VLOOKUP(X351,bd_lista!$A$3:$C$590,3,FALSE)</f>
        <v>Ministerio de la Presidencia</v>
      </c>
      <c r="Z351" s="302"/>
      <c r="AA351" s="335"/>
    </row>
    <row r="352" spans="1:27" customFormat="1" ht="27" customHeight="1">
      <c r="A352" s="32">
        <v>548</v>
      </c>
      <c r="B352" s="449">
        <f>+A352</f>
        <v>548</v>
      </c>
      <c r="C352" s="249" t="str">
        <f>+VLOOKUP(A352,bd_lista!$A$3:$C$590,3,FALSE)</f>
        <v>Corporación de las Fuerzas Armadas p/ el Des. Nacional</v>
      </c>
      <c r="D352" s="451" t="str">
        <f>+C352</f>
        <v>Corporación de las Fuerzas Armadas p/ el Des. Nacional</v>
      </c>
      <c r="E352" s="249" t="s">
        <v>1310</v>
      </c>
      <c r="F352" s="245">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5">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45">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5">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5">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5">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5">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5">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5">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5">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5">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5">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5">
        <f t="shared" ca="1" si="17"/>
        <v>0</v>
      </c>
      <c r="S352" s="268"/>
      <c r="T352" s="245">
        <f ca="1">+T353</f>
        <v>1379241.61</v>
      </c>
      <c r="U352" s="244">
        <f t="shared" si="18"/>
        <v>1</v>
      </c>
      <c r="V352" s="347" t="str">
        <f>+VLOOKUP(A352,bd_lista!$A$3:$E$590,5,FALSE)</f>
        <v>Empresas Nacionales</v>
      </c>
      <c r="W352" s="262" t="str">
        <f>+V352</f>
        <v>Empresas Nacionales</v>
      </c>
      <c r="X352" s="244">
        <f>+VLOOKUP(A352,[2]Sheet1!$A$13:$D$744,4,FALSE)</f>
        <v>20</v>
      </c>
      <c r="Y352" s="244" t="str">
        <f>+VLOOKUP(X352,bd_lista!$A$3:$C$590,3,FALSE)</f>
        <v>Ministerio de Defensa</v>
      </c>
      <c r="Z352" s="304">
        <f>+X352</f>
        <v>20</v>
      </c>
      <c r="AA352" s="333" t="str">
        <f>+Y352</f>
        <v>Ministerio de Defensa</v>
      </c>
    </row>
    <row r="353" spans="1:27" customFormat="1" ht="15" customHeight="1">
      <c r="A353" s="32">
        <v>548</v>
      </c>
      <c r="B353" s="450"/>
      <c r="C353" s="347" t="str">
        <f>+VLOOKUP(A353,bd_lista!$A$3:$C$590,3,FALSE)</f>
        <v>Corporación de las Fuerzas Armadas p/ el Des. Nacional</v>
      </c>
      <c r="D353" s="452"/>
      <c r="E353" s="249" t="s">
        <v>1311</v>
      </c>
      <c r="F353" s="24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4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4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28</v>
      </c>
      <c r="I353" s="24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2096</v>
      </c>
      <c r="J353" s="24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14303.98</v>
      </c>
      <c r="K353" s="24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1362813.6300000001</v>
      </c>
      <c r="L353" s="24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5">
        <f t="shared" ca="1" si="17"/>
        <v>1379241.61</v>
      </c>
      <c r="S353" s="268">
        <f ca="1">+R352+R353</f>
        <v>1379241.61</v>
      </c>
      <c r="T353" s="245">
        <f ca="1">+S353</f>
        <v>1379241.61</v>
      </c>
      <c r="U353" s="244">
        <f t="shared" si="18"/>
        <v>2</v>
      </c>
      <c r="V353" s="347" t="str">
        <f>+VLOOKUP(A353,bd_lista!$A$3:$E$590,5,FALSE)</f>
        <v>Empresas Nacionales</v>
      </c>
      <c r="W353" s="250"/>
      <c r="X353" s="244">
        <f>+VLOOKUP(A353,[2]Sheet1!$A$13:$D$744,4,FALSE)</f>
        <v>20</v>
      </c>
      <c r="Y353" s="244" t="str">
        <f>+VLOOKUP(X353,bd_lista!$A$3:$C$590,3,FALSE)</f>
        <v>Ministerio de Defensa</v>
      </c>
      <c r="Z353" s="302"/>
      <c r="AA353" s="335"/>
    </row>
    <row r="354" spans="1:27" customFormat="1" ht="15" hidden="1" customHeight="1">
      <c r="A354" s="32">
        <v>152</v>
      </c>
      <c r="B354" s="449">
        <f>+A354</f>
        <v>152</v>
      </c>
      <c r="C354" s="249" t="str">
        <f>+VLOOKUP(A354,bd_lista!$A$3:$C$590,3,FALSE)</f>
        <v>Servicio Plurinacional de Defensa Pública</v>
      </c>
      <c r="D354" s="451" t="str">
        <f>+C354</f>
        <v>Servicio Plurinacional de Defensa Pública</v>
      </c>
      <c r="E354" s="249" t="s">
        <v>1310</v>
      </c>
      <c r="F354" s="245">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5">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5">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5">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5">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5">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5">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5">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5">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5">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5">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5">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5">
        <f t="shared" ca="1" si="17"/>
        <v>0</v>
      </c>
      <c r="S354" s="245"/>
      <c r="T354" s="245">
        <f ca="1">+T355</f>
        <v>0</v>
      </c>
      <c r="U354" s="244">
        <f t="shared" si="18"/>
        <v>1</v>
      </c>
      <c r="V354" s="347" t="str">
        <f>+VLOOKUP(A354,bd_lista!$A$3:$E$590,5,FALSE)</f>
        <v>Instituciones Descentralizadas</v>
      </c>
      <c r="W354" s="262" t="str">
        <f>+V354</f>
        <v>Instituciones Descentralizadas</v>
      </c>
      <c r="X354" s="244">
        <f>+VLOOKUP(A354,[2]Sheet1!$A$13:$D$744,4,FALSE)</f>
        <v>30</v>
      </c>
      <c r="Y354" s="244" t="str">
        <f>+VLOOKUP(X354,bd_lista!$A$3:$C$590,3,FALSE)</f>
        <v>Ministerio de Justicia y Transparencia Institucional</v>
      </c>
      <c r="Z354" s="304">
        <f>+X354</f>
        <v>30</v>
      </c>
      <c r="AA354" s="333" t="str">
        <f>+Y354</f>
        <v>Ministerio de Justicia y Transparencia Institucional</v>
      </c>
    </row>
    <row r="355" spans="1:27" customFormat="1" ht="15" hidden="1" customHeight="1">
      <c r="A355" s="32">
        <v>152</v>
      </c>
      <c r="B355" s="450"/>
      <c r="C355" s="347" t="str">
        <f>+VLOOKUP(A355,bd_lista!$A$3:$C$590,3,FALSE)</f>
        <v>Servicio Plurinacional de Defensa Pública</v>
      </c>
      <c r="D355" s="452"/>
      <c r="E355" s="347" t="s">
        <v>1311</v>
      </c>
      <c r="F355" s="247">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0</v>
      </c>
      <c r="G355" s="247">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47">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47">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247">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47">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47">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47">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7">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7">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7">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5">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7">
        <f t="shared" ca="1" si="17"/>
        <v>0</v>
      </c>
      <c r="S355" s="247">
        <f ca="1">+R354+R355</f>
        <v>0</v>
      </c>
      <c r="T355" s="247">
        <f ca="1">+S355</f>
        <v>0</v>
      </c>
      <c r="U355" s="246">
        <f t="shared" si="18"/>
        <v>2</v>
      </c>
      <c r="V355" s="347" t="str">
        <f>+VLOOKUP(A355,bd_lista!$A$3:$E$590,5,FALSE)</f>
        <v>Instituciones Descentralizadas</v>
      </c>
      <c r="W355" s="250"/>
      <c r="X355" s="244">
        <f>+VLOOKUP(A355,[2]Sheet1!$A$13:$D$744,4,FALSE)</f>
        <v>30</v>
      </c>
      <c r="Y355" s="244" t="str">
        <f>+VLOOKUP(X355,bd_lista!$A$3:$C$590,3,FALSE)</f>
        <v>Ministerio de Justicia y Transparencia Institucional</v>
      </c>
      <c r="Z355" s="302"/>
      <c r="AA355" s="335"/>
    </row>
    <row r="356" spans="1:27" ht="15" customHeight="1">
      <c r="A356" s="32">
        <v>551</v>
      </c>
      <c r="B356" s="449">
        <f>+A356</f>
        <v>551</v>
      </c>
      <c r="C356" s="249" t="str">
        <f>+VLOOKUP(A356,bd_lista!$A$3:$C$590,3,FALSE)</f>
        <v>Empresa Naviera Boliviana</v>
      </c>
      <c r="D356" s="451" t="str">
        <f>+C356</f>
        <v>Empresa Naviera Boliviana</v>
      </c>
      <c r="E356" s="249" t="s">
        <v>1310</v>
      </c>
      <c r="F356" s="245">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5">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5">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5">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5">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5">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5">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5">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5">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5">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5">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73">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5">
        <f t="shared" ca="1" si="17"/>
        <v>0</v>
      </c>
      <c r="S356" s="268"/>
      <c r="T356" s="245">
        <f ca="1">+T357</f>
        <v>219.78</v>
      </c>
      <c r="U356" s="244">
        <f t="shared" si="18"/>
        <v>1</v>
      </c>
      <c r="V356" s="347" t="str">
        <f>+VLOOKUP(A356,bd_lista!$A$3:$E$590,5,FALSE)</f>
        <v>Empresas Nacionales</v>
      </c>
      <c r="W356" s="262" t="str">
        <f>+V356</f>
        <v>Empresas Nacionales</v>
      </c>
      <c r="X356" s="244">
        <f>+VLOOKUP(A356,[2]Sheet1!$A$13:$D$744,4,FALSE)</f>
        <v>20</v>
      </c>
      <c r="Y356" s="244" t="str">
        <f>+VLOOKUP(X356,bd_lista!$A$3:$C$590,3,FALSE)</f>
        <v>Ministerio de Defensa</v>
      </c>
      <c r="Z356" s="304">
        <f>+X356</f>
        <v>20</v>
      </c>
      <c r="AA356" s="333" t="str">
        <f>+Y356</f>
        <v>Ministerio de Defensa</v>
      </c>
    </row>
    <row r="357" spans="1:27" ht="15" customHeight="1">
      <c r="A357" s="32">
        <v>551</v>
      </c>
      <c r="B357" s="450"/>
      <c r="C357" s="347" t="str">
        <f>+VLOOKUP(A357,bd_lista!$A$3:$C$590,3,FALSE)</f>
        <v>Empresa Naviera Boliviana</v>
      </c>
      <c r="D357" s="452"/>
      <c r="E357" s="347" t="s">
        <v>1311</v>
      </c>
      <c r="F357" s="247">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247">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247">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47">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47">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219.78</v>
      </c>
      <c r="K357" s="247">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7">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7">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7">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7">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7">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7">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7">
        <f t="shared" ca="1" si="17"/>
        <v>219.78</v>
      </c>
      <c r="S357" s="267">
        <f ca="1">+R356+R357</f>
        <v>219.78</v>
      </c>
      <c r="T357" s="247">
        <f ca="1">+S357</f>
        <v>219.78</v>
      </c>
      <c r="U357" s="246">
        <f t="shared" si="18"/>
        <v>2</v>
      </c>
      <c r="V357" s="347" t="str">
        <f>+VLOOKUP(A357,bd_lista!$A$3:$E$590,5,FALSE)</f>
        <v>Empresas Nacionales</v>
      </c>
      <c r="W357" s="250"/>
      <c r="X357" s="244">
        <f>+VLOOKUP(A357,[2]Sheet1!$A$13:$D$744,4,FALSE)</f>
        <v>20</v>
      </c>
      <c r="Y357" s="244" t="str">
        <f>+VLOOKUP(X357,bd_lista!$A$3:$C$590,3,FALSE)</f>
        <v>Ministerio de Defensa</v>
      </c>
      <c r="Z357" s="302"/>
      <c r="AA357" s="335"/>
    </row>
    <row r="358" spans="1:27" ht="15" hidden="1" customHeight="1">
      <c r="A358" s="254">
        <v>424</v>
      </c>
      <c r="B358" s="449">
        <f>+A358</f>
        <v>424</v>
      </c>
      <c r="C358" s="249" t="str">
        <f>+VLOOKUP(A358,bd_lista!$A$3:$C$590,3,FALSE)</f>
        <v>Caja de Salud CORDES</v>
      </c>
      <c r="D358" s="451" t="str">
        <f>+C358</f>
        <v>Caja de Salud CORDES</v>
      </c>
      <c r="E358" s="249" t="s">
        <v>1310</v>
      </c>
      <c r="F358" s="245">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5">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5">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5">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5">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5">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5">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5">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5">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5">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5">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5">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5">
        <f t="shared" ca="1" si="17"/>
        <v>0</v>
      </c>
      <c r="S358" s="252"/>
      <c r="T358" s="245">
        <f ca="1">+T359</f>
        <v>0</v>
      </c>
      <c r="U358" s="244">
        <f t="shared" si="18"/>
        <v>1</v>
      </c>
      <c r="V358" s="347" t="str">
        <f>+VLOOKUP(A358,bd_lista!$A$3:$E$590,5,FALSE)</f>
        <v>Instituciones de Seguridad Social</v>
      </c>
      <c r="W358" s="262" t="str">
        <f>+V358</f>
        <v>Instituciones de Seguridad Social</v>
      </c>
      <c r="X358" s="244">
        <f>+VLOOKUP(A358,[2]Sheet1!$A$13:$D$744,4,FALSE)</f>
        <v>46</v>
      </c>
      <c r="Y358" s="244" t="str">
        <f>+VLOOKUP(X358,bd_lista!$A$3:$C$590,3,FALSE)</f>
        <v>Ministerio de Salud y Deportes</v>
      </c>
      <c r="Z358" s="304">
        <f>+X358</f>
        <v>46</v>
      </c>
      <c r="AA358" s="305" t="str">
        <f>+Y358</f>
        <v>Ministerio de Salud y Deportes</v>
      </c>
    </row>
    <row r="359" spans="1:27" ht="15" hidden="1" customHeight="1">
      <c r="A359" s="32">
        <v>424</v>
      </c>
      <c r="B359" s="450"/>
      <c r="C359" s="347" t="str">
        <f>+VLOOKUP(A359,bd_lista!$A$3:$C$590,3,FALSE)</f>
        <v>Caja de Salud CORDES</v>
      </c>
      <c r="D359" s="452"/>
      <c r="E359" s="347" t="s">
        <v>1311</v>
      </c>
      <c r="F359" s="247">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7">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47">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7">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7">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7">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7">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7">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7">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7">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7">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7">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7">
        <f t="shared" ca="1" si="17"/>
        <v>0</v>
      </c>
      <c r="S359" s="264">
        <f ca="1">+R358+R359</f>
        <v>0</v>
      </c>
      <c r="T359" s="247">
        <f ca="1">+S359</f>
        <v>0</v>
      </c>
      <c r="U359" s="246">
        <f t="shared" si="18"/>
        <v>2</v>
      </c>
      <c r="V359" s="347" t="str">
        <f>+VLOOKUP(A359,bd_lista!$A$3:$E$590,5,FALSE)</f>
        <v>Instituciones de Seguridad Social</v>
      </c>
      <c r="W359" s="250"/>
      <c r="X359" s="244">
        <f>+VLOOKUP(A359,[2]Sheet1!$A$13:$D$744,4,FALSE)</f>
        <v>46</v>
      </c>
      <c r="Y359" s="244" t="str">
        <f>+VLOOKUP(X359,bd_lista!$A$3:$C$590,3,FALSE)</f>
        <v>Ministerio de Salud y Deportes</v>
      </c>
      <c r="Z359" s="302"/>
      <c r="AA359" s="303"/>
    </row>
    <row r="360" spans="1:27" ht="15" hidden="1" customHeight="1">
      <c r="A360" s="254">
        <v>425</v>
      </c>
      <c r="B360" s="449">
        <f>+A360</f>
        <v>425</v>
      </c>
      <c r="C360" s="249" t="str">
        <f>+VLOOKUP(A360,bd_lista!$A$3:$C$590,3,FALSE)</f>
        <v>Seguro Social Universitario de Cochabamba</v>
      </c>
      <c r="D360" s="451" t="str">
        <f>+C360</f>
        <v>Seguro Social Universitario de Cochabamba</v>
      </c>
      <c r="E360" s="249" t="s">
        <v>1310</v>
      </c>
      <c r="F360" s="245">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5">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5">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5">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5">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5">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5">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5">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5">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5">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5">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5">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5">
        <f t="shared" ca="1" si="17"/>
        <v>0</v>
      </c>
      <c r="S360" s="252"/>
      <c r="T360" s="245">
        <f ca="1">+T361</f>
        <v>0</v>
      </c>
      <c r="U360" s="244">
        <f t="shared" si="18"/>
        <v>1</v>
      </c>
      <c r="V360" s="347" t="str">
        <f>+VLOOKUP(A360,bd_lista!$A$3:$E$590,5,FALSE)</f>
        <v>Instituciones de Seguridad Social</v>
      </c>
      <c r="W360" s="262" t="str">
        <f>+V360</f>
        <v>Instituciones de Seguridad Social</v>
      </c>
      <c r="X360" s="244">
        <f>+VLOOKUP(A360,[2]Sheet1!$A$13:$D$744,4,FALSE)</f>
        <v>46</v>
      </c>
      <c r="Y360" s="244" t="str">
        <f>+VLOOKUP(X360,bd_lista!$A$3:$C$590,3,FALSE)</f>
        <v>Ministerio de Salud y Deportes</v>
      </c>
      <c r="Z360" s="304">
        <f>+X360</f>
        <v>46</v>
      </c>
      <c r="AA360" s="305" t="str">
        <f>+Y360</f>
        <v>Ministerio de Salud y Deportes</v>
      </c>
    </row>
    <row r="361" spans="1:27" ht="15" hidden="1" customHeight="1">
      <c r="A361" s="32">
        <v>425</v>
      </c>
      <c r="B361" s="450"/>
      <c r="C361" s="347" t="str">
        <f>+VLOOKUP(A361,bd_lista!$A$3:$C$590,3,FALSE)</f>
        <v>Seguro Social Universitario de Cochabamba</v>
      </c>
      <c r="D361" s="452"/>
      <c r="E361" s="347" t="s">
        <v>1311</v>
      </c>
      <c r="F361" s="247">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7">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7">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7">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7">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7">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7">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7">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7">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7">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7">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7">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7">
        <f t="shared" ca="1" si="17"/>
        <v>0</v>
      </c>
      <c r="S361" s="264">
        <f ca="1">+R360+R361</f>
        <v>0</v>
      </c>
      <c r="T361" s="247">
        <f ca="1">+S361</f>
        <v>0</v>
      </c>
      <c r="U361" s="246">
        <f t="shared" si="18"/>
        <v>2</v>
      </c>
      <c r="V361" s="347" t="str">
        <f>+VLOOKUP(A361,bd_lista!$A$3:$E$590,5,FALSE)</f>
        <v>Instituciones de Seguridad Social</v>
      </c>
      <c r="W361" s="250"/>
      <c r="X361" s="244">
        <f>+VLOOKUP(A361,[2]Sheet1!$A$13:$D$744,4,FALSE)</f>
        <v>46</v>
      </c>
      <c r="Y361" s="244" t="str">
        <f>+VLOOKUP(X361,bd_lista!$A$3:$C$590,3,FALSE)</f>
        <v>Ministerio de Salud y Deportes</v>
      </c>
      <c r="Z361" s="302"/>
      <c r="AA361" s="303"/>
    </row>
    <row r="362" spans="1:27" ht="15" hidden="1" customHeight="1">
      <c r="A362" s="254">
        <v>426</v>
      </c>
      <c r="B362" s="449">
        <f>+A362</f>
        <v>426</v>
      </c>
      <c r="C362" s="249" t="str">
        <f>+VLOOKUP(A362,bd_lista!$A$3:$C$590,3,FALSE)</f>
        <v>Seguro Social Universitario de Oruro</v>
      </c>
      <c r="D362" s="451" t="str">
        <f>+C362</f>
        <v>Seguro Social Universitario de Oruro</v>
      </c>
      <c r="E362" s="249" t="s">
        <v>1310</v>
      </c>
      <c r="F362" s="245">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5">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45">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5">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5">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5">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5">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5">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5">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5">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5">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5">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5">
        <f t="shared" ca="1" si="17"/>
        <v>0</v>
      </c>
      <c r="S362" s="252"/>
      <c r="T362" s="245">
        <f ca="1">+T363</f>
        <v>0</v>
      </c>
      <c r="U362" s="244">
        <f t="shared" si="18"/>
        <v>1</v>
      </c>
      <c r="V362" s="347" t="str">
        <f>+VLOOKUP(A362,bd_lista!$A$3:$E$590,5,FALSE)</f>
        <v>Instituciones de Seguridad Social</v>
      </c>
      <c r="W362" s="262" t="str">
        <f>+V362</f>
        <v>Instituciones de Seguridad Social</v>
      </c>
      <c r="X362" s="244">
        <f>+VLOOKUP(A362,[2]Sheet1!$A$13:$D$744,4,FALSE)</f>
        <v>46</v>
      </c>
      <c r="Y362" s="244" t="str">
        <f>+VLOOKUP(X362,bd_lista!$A$3:$C$590,3,FALSE)</f>
        <v>Ministerio de Salud y Deportes</v>
      </c>
      <c r="Z362" s="304">
        <f>+X362</f>
        <v>46</v>
      </c>
      <c r="AA362" s="305" t="str">
        <f>+Y362</f>
        <v>Ministerio de Salud y Deportes</v>
      </c>
    </row>
    <row r="363" spans="1:27" ht="15" hidden="1" customHeight="1">
      <c r="A363" s="32">
        <v>426</v>
      </c>
      <c r="B363" s="450"/>
      <c r="C363" s="347" t="str">
        <f>+VLOOKUP(A363,bd_lista!$A$3:$C$590,3,FALSE)</f>
        <v>Seguro Social Universitario de Oruro</v>
      </c>
      <c r="D363" s="452"/>
      <c r="E363" s="347" t="s">
        <v>1311</v>
      </c>
      <c r="F363" s="247">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7">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7">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7">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7">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7">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7">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7">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7">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7">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7">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7">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7">
        <f t="shared" ca="1" si="17"/>
        <v>0</v>
      </c>
      <c r="S363" s="264">
        <f ca="1">+R362+R363</f>
        <v>0</v>
      </c>
      <c r="T363" s="247">
        <f ca="1">+S363</f>
        <v>0</v>
      </c>
      <c r="U363" s="246">
        <f t="shared" si="18"/>
        <v>2</v>
      </c>
      <c r="V363" s="347" t="str">
        <f>+VLOOKUP(A363,bd_lista!$A$3:$E$590,5,FALSE)</f>
        <v>Instituciones de Seguridad Social</v>
      </c>
      <c r="W363" s="250"/>
      <c r="X363" s="244">
        <f>+VLOOKUP(A363,[2]Sheet1!$A$13:$D$744,4,FALSE)</f>
        <v>46</v>
      </c>
      <c r="Y363" s="244" t="str">
        <f>+VLOOKUP(X363,bd_lista!$A$3:$C$590,3,FALSE)</f>
        <v>Ministerio de Salud y Deportes</v>
      </c>
      <c r="Z363" s="302"/>
      <c r="AA363" s="303"/>
    </row>
    <row r="364" spans="1:27" ht="15" hidden="1" customHeight="1">
      <c r="A364" s="254">
        <v>427</v>
      </c>
      <c r="B364" s="449">
        <f>+A364</f>
        <v>427</v>
      </c>
      <c r="C364" s="249" t="str">
        <f>+VLOOKUP(A364,bd_lista!$A$3:$C$590,3,FALSE)</f>
        <v>Seguro Social Universitario de Santa Cruz</v>
      </c>
      <c r="D364" s="451" t="str">
        <f>+C364</f>
        <v>Seguro Social Universitario de Santa Cruz</v>
      </c>
      <c r="E364" s="249" t="s">
        <v>1310</v>
      </c>
      <c r="F364" s="245">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5">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45">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5">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5">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5">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5">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5">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5">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5">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5">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5">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5">
        <f t="shared" ca="1" si="17"/>
        <v>0</v>
      </c>
      <c r="S364" s="252"/>
      <c r="T364" s="245">
        <f ca="1">+T365</f>
        <v>0</v>
      </c>
      <c r="U364" s="244">
        <f t="shared" si="18"/>
        <v>1</v>
      </c>
      <c r="V364" s="347" t="str">
        <f>+VLOOKUP(A364,bd_lista!$A$3:$E$590,5,FALSE)</f>
        <v>Instituciones de Seguridad Social</v>
      </c>
      <c r="W364" s="262" t="str">
        <f>+V364</f>
        <v>Instituciones de Seguridad Social</v>
      </c>
      <c r="X364" s="244">
        <f>+VLOOKUP(A364,[2]Sheet1!$A$13:$D$744,4,FALSE)</f>
        <v>46</v>
      </c>
      <c r="Y364" s="244" t="str">
        <f>+VLOOKUP(X364,bd_lista!$A$3:$C$590,3,FALSE)</f>
        <v>Ministerio de Salud y Deportes</v>
      </c>
      <c r="Z364" s="304">
        <f>+X364</f>
        <v>46</v>
      </c>
      <c r="AA364" s="305" t="str">
        <f>+Y364</f>
        <v>Ministerio de Salud y Deportes</v>
      </c>
    </row>
    <row r="365" spans="1:27" ht="15" hidden="1" customHeight="1">
      <c r="A365" s="32">
        <v>427</v>
      </c>
      <c r="B365" s="450"/>
      <c r="C365" s="347" t="str">
        <f>+VLOOKUP(A365,bd_lista!$A$3:$C$590,3,FALSE)</f>
        <v>Seguro Social Universitario de Santa Cruz</v>
      </c>
      <c r="D365" s="452"/>
      <c r="E365" s="347" t="s">
        <v>1311</v>
      </c>
      <c r="F365" s="247">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7">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47">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7">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7">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7">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7">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7">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7">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7">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7">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7">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7">
        <f t="shared" ca="1" si="17"/>
        <v>0</v>
      </c>
      <c r="S365" s="264">
        <f ca="1">+R364+R365</f>
        <v>0</v>
      </c>
      <c r="T365" s="247">
        <f ca="1">+S365</f>
        <v>0</v>
      </c>
      <c r="U365" s="246">
        <f t="shared" si="18"/>
        <v>2</v>
      </c>
      <c r="V365" s="347" t="str">
        <f>+VLOOKUP(A365,bd_lista!$A$3:$E$590,5,FALSE)</f>
        <v>Instituciones de Seguridad Social</v>
      </c>
      <c r="W365" s="250"/>
      <c r="X365" s="244">
        <f>+VLOOKUP(A365,[2]Sheet1!$A$13:$D$744,4,FALSE)</f>
        <v>46</v>
      </c>
      <c r="Y365" s="244" t="str">
        <f>+VLOOKUP(X365,bd_lista!$A$3:$C$590,3,FALSE)</f>
        <v>Ministerio de Salud y Deportes</v>
      </c>
      <c r="Z365" s="302"/>
      <c r="AA365" s="303"/>
    </row>
    <row r="366" spans="1:27" ht="15" hidden="1" customHeight="1">
      <c r="A366" s="254">
        <v>428</v>
      </c>
      <c r="B366" s="449">
        <f>+A366</f>
        <v>428</v>
      </c>
      <c r="C366" s="249" t="str">
        <f>+VLOOKUP(A366,bd_lista!$A$3:$C$590,3,FALSE)</f>
        <v>Seguro Social Universitario de Sucre</v>
      </c>
      <c r="D366" s="451" t="str">
        <f>+C366</f>
        <v>Seguro Social Universitario de Sucre</v>
      </c>
      <c r="E366" s="249" t="s">
        <v>1310</v>
      </c>
      <c r="F366" s="245">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5">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5">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5">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5">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5">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5">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5">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5">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5">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5">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5">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5">
        <f t="shared" ca="1" si="17"/>
        <v>0</v>
      </c>
      <c r="S366" s="252"/>
      <c r="T366" s="245">
        <f ca="1">+T367</f>
        <v>0</v>
      </c>
      <c r="U366" s="244">
        <f t="shared" si="18"/>
        <v>1</v>
      </c>
      <c r="V366" s="347" t="str">
        <f>+VLOOKUP(A366,bd_lista!$A$3:$E$590,5,FALSE)</f>
        <v>Instituciones de Seguridad Social</v>
      </c>
      <c r="W366" s="262" t="str">
        <f>+V366</f>
        <v>Instituciones de Seguridad Social</v>
      </c>
      <c r="X366" s="244">
        <f>+VLOOKUP(A366,[2]Sheet1!$A$13:$D$744,4,FALSE)</f>
        <v>46</v>
      </c>
      <c r="Y366" s="244" t="str">
        <f>+VLOOKUP(X366,bd_lista!$A$3:$C$590,3,FALSE)</f>
        <v>Ministerio de Salud y Deportes</v>
      </c>
      <c r="Z366" s="304">
        <f>+X366</f>
        <v>46</v>
      </c>
      <c r="AA366" s="305" t="str">
        <f>+Y366</f>
        <v>Ministerio de Salud y Deportes</v>
      </c>
    </row>
    <row r="367" spans="1:27" ht="15" hidden="1" customHeight="1">
      <c r="A367" s="32">
        <v>428</v>
      </c>
      <c r="B367" s="450"/>
      <c r="C367" s="347" t="str">
        <f>+VLOOKUP(A367,bd_lista!$A$3:$C$590,3,FALSE)</f>
        <v>Seguro Social Universitario de Sucre</v>
      </c>
      <c r="D367" s="452"/>
      <c r="E367" s="347" t="s">
        <v>1311</v>
      </c>
      <c r="F367" s="247">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7">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47">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7">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7">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7">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7">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7">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7">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7">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7">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7">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7">
        <f t="shared" ca="1" si="17"/>
        <v>0</v>
      </c>
      <c r="S367" s="264">
        <f ca="1">+R366+R367</f>
        <v>0</v>
      </c>
      <c r="T367" s="247">
        <f ca="1">+S367</f>
        <v>0</v>
      </c>
      <c r="U367" s="246">
        <f t="shared" si="18"/>
        <v>2</v>
      </c>
      <c r="V367" s="347" t="str">
        <f>+VLOOKUP(A367,bd_lista!$A$3:$E$590,5,FALSE)</f>
        <v>Instituciones de Seguridad Social</v>
      </c>
      <c r="W367" s="250"/>
      <c r="X367" s="244">
        <f>+VLOOKUP(A367,[2]Sheet1!$A$13:$D$744,4,FALSE)</f>
        <v>46</v>
      </c>
      <c r="Y367" s="244" t="str">
        <f>+VLOOKUP(X367,bd_lista!$A$3:$C$590,3,FALSE)</f>
        <v>Ministerio de Salud y Deportes</v>
      </c>
      <c r="Z367" s="302"/>
      <c r="AA367" s="303"/>
    </row>
    <row r="368" spans="1:27" ht="15" hidden="1" customHeight="1">
      <c r="A368" s="254">
        <v>429</v>
      </c>
      <c r="B368" s="449">
        <f>+A368</f>
        <v>429</v>
      </c>
      <c r="C368" s="249" t="str">
        <f>+VLOOKUP(A368,bd_lista!$A$3:$C$590,3,FALSE)</f>
        <v>Seguro Social Universitario de La Paz</v>
      </c>
      <c r="D368" s="451" t="str">
        <f>+C368</f>
        <v>Seguro Social Universitario de La Paz</v>
      </c>
      <c r="E368" s="249" t="s">
        <v>1310</v>
      </c>
      <c r="F368" s="245">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5">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5">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5">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5">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5">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5">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5">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5">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5">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5">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5">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5">
        <f t="shared" ca="1" si="17"/>
        <v>0</v>
      </c>
      <c r="S368" s="252"/>
      <c r="T368" s="245">
        <f ca="1">+T369</f>
        <v>0</v>
      </c>
      <c r="U368" s="244">
        <f t="shared" si="18"/>
        <v>1</v>
      </c>
      <c r="V368" s="347" t="str">
        <f>+VLOOKUP(A368,bd_lista!$A$3:$E$590,5,FALSE)</f>
        <v>Instituciones de Seguridad Social</v>
      </c>
      <c r="W368" s="262" t="str">
        <f>+V368</f>
        <v>Instituciones de Seguridad Social</v>
      </c>
      <c r="X368" s="244">
        <f>+VLOOKUP(A368,[2]Sheet1!$A$13:$D$744,4,FALSE)</f>
        <v>46</v>
      </c>
      <c r="Y368" s="244" t="str">
        <f>+VLOOKUP(X368,bd_lista!$A$3:$C$590,3,FALSE)</f>
        <v>Ministerio de Salud y Deportes</v>
      </c>
      <c r="Z368" s="304">
        <f>+X368</f>
        <v>46</v>
      </c>
      <c r="AA368" s="305" t="str">
        <f>+Y368</f>
        <v>Ministerio de Salud y Deportes</v>
      </c>
    </row>
    <row r="369" spans="1:27" ht="15" hidden="1" customHeight="1">
      <c r="A369" s="32">
        <v>429</v>
      </c>
      <c r="B369" s="450"/>
      <c r="C369" s="347" t="str">
        <f>+VLOOKUP(A369,bd_lista!$A$3:$C$590,3,FALSE)</f>
        <v>Seguro Social Universitario de La Paz</v>
      </c>
      <c r="D369" s="452"/>
      <c r="E369" s="347" t="s">
        <v>1311</v>
      </c>
      <c r="F369" s="247">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7">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7">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7">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7">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7">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7">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7">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7">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7">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7">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7">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7">
        <f t="shared" ca="1" si="17"/>
        <v>0</v>
      </c>
      <c r="S369" s="264">
        <f ca="1">+R368+R369</f>
        <v>0</v>
      </c>
      <c r="T369" s="247">
        <f ca="1">+S369</f>
        <v>0</v>
      </c>
      <c r="U369" s="246">
        <f t="shared" si="18"/>
        <v>2</v>
      </c>
      <c r="V369" s="347" t="str">
        <f>+VLOOKUP(A369,bd_lista!$A$3:$E$590,5,FALSE)</f>
        <v>Instituciones de Seguridad Social</v>
      </c>
      <c r="W369" s="250"/>
      <c r="X369" s="244">
        <f>+VLOOKUP(A369,[2]Sheet1!$A$13:$D$744,4,FALSE)</f>
        <v>46</v>
      </c>
      <c r="Y369" s="244" t="str">
        <f>+VLOOKUP(X369,bd_lista!$A$3:$C$590,3,FALSE)</f>
        <v>Ministerio de Salud y Deportes</v>
      </c>
      <c r="Z369" s="302"/>
      <c r="AA369" s="303"/>
    </row>
    <row r="370" spans="1:27" ht="15" hidden="1" customHeight="1">
      <c r="A370" s="254">
        <v>432</v>
      </c>
      <c r="B370" s="449">
        <f>+A370</f>
        <v>432</v>
      </c>
      <c r="C370" s="249" t="str">
        <f>+VLOOKUP(A370,bd_lista!$A$3:$C$590,3,FALSE)</f>
        <v>Seguro Social Universitario de Tarija</v>
      </c>
      <c r="D370" s="451" t="str">
        <f>+C370</f>
        <v>Seguro Social Universitario de Tarija</v>
      </c>
      <c r="E370" s="249" t="s">
        <v>1310</v>
      </c>
      <c r="F370" s="245">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45">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45">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5">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5">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5">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5">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5">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5">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5">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5">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5">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5">
        <f t="shared" ca="1" si="17"/>
        <v>0</v>
      </c>
      <c r="S370" s="252"/>
      <c r="T370" s="245">
        <f ca="1">+T371</f>
        <v>0</v>
      </c>
      <c r="U370" s="244">
        <f t="shared" si="18"/>
        <v>1</v>
      </c>
      <c r="V370" s="347" t="str">
        <f>+VLOOKUP(A370,bd_lista!$A$3:$E$590,5,FALSE)</f>
        <v>Instituciones de Seguridad Social</v>
      </c>
      <c r="W370" s="262" t="str">
        <f>+V370</f>
        <v>Instituciones de Seguridad Social</v>
      </c>
      <c r="X370" s="244">
        <f>+VLOOKUP(A370,[2]Sheet1!$A$13:$D$744,4,FALSE)</f>
        <v>46</v>
      </c>
      <c r="Y370" s="244" t="str">
        <f>+VLOOKUP(X370,bd_lista!$A$3:$C$590,3,FALSE)</f>
        <v>Ministerio de Salud y Deportes</v>
      </c>
      <c r="Z370" s="304">
        <f>+X370</f>
        <v>46</v>
      </c>
      <c r="AA370" s="305" t="str">
        <f>+Y370</f>
        <v>Ministerio de Salud y Deportes</v>
      </c>
    </row>
    <row r="371" spans="1:27" ht="15" hidden="1" customHeight="1">
      <c r="A371" s="32">
        <v>432</v>
      </c>
      <c r="B371" s="450"/>
      <c r="C371" s="347" t="str">
        <f>+VLOOKUP(A371,bd_lista!$A$3:$C$590,3,FALSE)</f>
        <v>Seguro Social Universitario de Tarija</v>
      </c>
      <c r="D371" s="452"/>
      <c r="E371" s="347" t="s">
        <v>1311</v>
      </c>
      <c r="F371" s="247">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7">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47">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7">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7">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7">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7">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7">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7">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7">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7">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7">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7">
        <f t="shared" ca="1" si="17"/>
        <v>0</v>
      </c>
      <c r="S371" s="264">
        <f ca="1">+R370+R371</f>
        <v>0</v>
      </c>
      <c r="T371" s="247">
        <f ca="1">+S371</f>
        <v>0</v>
      </c>
      <c r="U371" s="246">
        <f t="shared" si="18"/>
        <v>2</v>
      </c>
      <c r="V371" s="347" t="str">
        <f>+VLOOKUP(A371,bd_lista!$A$3:$E$590,5,FALSE)</f>
        <v>Instituciones de Seguridad Social</v>
      </c>
      <c r="W371" s="250"/>
      <c r="X371" s="244">
        <f>+VLOOKUP(A371,[2]Sheet1!$A$13:$D$744,4,FALSE)</f>
        <v>46</v>
      </c>
      <c r="Y371" s="244" t="str">
        <f>+VLOOKUP(X371,bd_lista!$A$3:$C$590,3,FALSE)</f>
        <v>Ministerio de Salud y Deportes</v>
      </c>
      <c r="Z371" s="302"/>
      <c r="AA371" s="303"/>
    </row>
    <row r="372" spans="1:27" ht="15" hidden="1" customHeight="1">
      <c r="A372" s="254">
        <v>433</v>
      </c>
      <c r="B372" s="449">
        <f>+A372</f>
        <v>433</v>
      </c>
      <c r="C372" s="249" t="str">
        <f>+VLOOKUP(A372,bd_lista!$A$3:$C$590,3,FALSE)</f>
        <v>Seguro Social Universitario de Potosí</v>
      </c>
      <c r="D372" s="451" t="str">
        <f>+C372</f>
        <v>Seguro Social Universitario de Potosí</v>
      </c>
      <c r="E372" s="249" t="s">
        <v>1310</v>
      </c>
      <c r="F372" s="245">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5">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5">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5">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5">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5">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5">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5">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5">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5">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5">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5">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5">
        <f t="shared" ca="1" si="17"/>
        <v>0</v>
      </c>
      <c r="S372" s="252"/>
      <c r="T372" s="245">
        <f ca="1">+T373</f>
        <v>0</v>
      </c>
      <c r="U372" s="244">
        <f t="shared" si="18"/>
        <v>1</v>
      </c>
      <c r="V372" s="347" t="str">
        <f>+VLOOKUP(A372,bd_lista!$A$3:$E$590,5,FALSE)</f>
        <v>Instituciones de Seguridad Social</v>
      </c>
      <c r="W372" s="262" t="str">
        <f>+V372</f>
        <v>Instituciones de Seguridad Social</v>
      </c>
      <c r="X372" s="244">
        <f>+VLOOKUP(A372,[2]Sheet1!$A$13:$D$744,4,FALSE)</f>
        <v>46</v>
      </c>
      <c r="Y372" s="244" t="str">
        <f>+VLOOKUP(X372,bd_lista!$A$3:$C$590,3,FALSE)</f>
        <v>Ministerio de Salud y Deportes</v>
      </c>
      <c r="Z372" s="304">
        <f>+X372</f>
        <v>46</v>
      </c>
      <c r="AA372" s="305" t="str">
        <f>+Y372</f>
        <v>Ministerio de Salud y Deportes</v>
      </c>
    </row>
    <row r="373" spans="1:27" ht="15" hidden="1" customHeight="1">
      <c r="A373" s="32">
        <v>433</v>
      </c>
      <c r="B373" s="450"/>
      <c r="C373" s="347" t="str">
        <f>+VLOOKUP(A373,bd_lista!$A$3:$C$590,3,FALSE)</f>
        <v>Seguro Social Universitario de Potosí</v>
      </c>
      <c r="D373" s="452"/>
      <c r="E373" s="347" t="s">
        <v>1311</v>
      </c>
      <c r="F373" s="247">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7">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7">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7">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7">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7">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7">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7">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7">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7">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7">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7">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7">
        <f t="shared" ca="1" si="17"/>
        <v>0</v>
      </c>
      <c r="S373" s="264">
        <f ca="1">+R372+R373</f>
        <v>0</v>
      </c>
      <c r="T373" s="247">
        <f ca="1">+S373</f>
        <v>0</v>
      </c>
      <c r="U373" s="246">
        <f t="shared" si="18"/>
        <v>2</v>
      </c>
      <c r="V373" s="347" t="str">
        <f>+VLOOKUP(A373,bd_lista!$A$3:$E$590,5,FALSE)</f>
        <v>Instituciones de Seguridad Social</v>
      </c>
      <c r="W373" s="250"/>
      <c r="X373" s="244">
        <f>+VLOOKUP(A373,[2]Sheet1!$A$13:$D$744,4,FALSE)</f>
        <v>46</v>
      </c>
      <c r="Y373" s="244" t="str">
        <f>+VLOOKUP(X373,bd_lista!$A$3:$C$590,3,FALSE)</f>
        <v>Ministerio de Salud y Deportes</v>
      </c>
      <c r="Z373" s="302"/>
      <c r="AA373" s="303"/>
    </row>
    <row r="374" spans="1:27" ht="15" hidden="1" customHeight="1">
      <c r="A374" s="254">
        <v>434</v>
      </c>
      <c r="B374" s="449">
        <f>+A374</f>
        <v>434</v>
      </c>
      <c r="C374" s="249" t="str">
        <f>+VLOOKUP(A374,bd_lista!$A$3:$C$590,3,FALSE)</f>
        <v>Seguro Social Universitario de Beni</v>
      </c>
      <c r="D374" s="451" t="str">
        <f>+C374</f>
        <v>Seguro Social Universitario de Beni</v>
      </c>
      <c r="E374" s="249" t="s">
        <v>1310</v>
      </c>
      <c r="F374" s="245">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45">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5">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5">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5">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5">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5">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5">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5">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5">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5">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5">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5">
        <f t="shared" ca="1" si="17"/>
        <v>0</v>
      </c>
      <c r="S374" s="252"/>
      <c r="T374" s="245">
        <f ca="1">+T375</f>
        <v>0</v>
      </c>
      <c r="U374" s="244">
        <f t="shared" si="18"/>
        <v>1</v>
      </c>
      <c r="V374" s="347" t="str">
        <f>+VLOOKUP(A374,bd_lista!$A$3:$E$590,5,FALSE)</f>
        <v>Instituciones de Seguridad Social</v>
      </c>
      <c r="W374" s="262" t="str">
        <f>+V374</f>
        <v>Instituciones de Seguridad Social</v>
      </c>
      <c r="X374" s="244">
        <f>+VLOOKUP(A374,[2]Sheet1!$A$13:$D$744,4,FALSE)</f>
        <v>46</v>
      </c>
      <c r="Y374" s="244" t="str">
        <f>+VLOOKUP(X374,bd_lista!$A$3:$C$590,3,FALSE)</f>
        <v>Ministerio de Salud y Deportes</v>
      </c>
      <c r="Z374" s="304">
        <f>+X374</f>
        <v>46</v>
      </c>
      <c r="AA374" s="305" t="str">
        <f>+Y374</f>
        <v>Ministerio de Salud y Deportes</v>
      </c>
    </row>
    <row r="375" spans="1:27" ht="15" hidden="1" customHeight="1">
      <c r="A375" s="32">
        <v>434</v>
      </c>
      <c r="B375" s="450"/>
      <c r="C375" s="347" t="str">
        <f>+VLOOKUP(A375,bd_lista!$A$3:$C$590,3,FALSE)</f>
        <v>Seguro Social Universitario de Beni</v>
      </c>
      <c r="D375" s="452"/>
      <c r="E375" s="347" t="s">
        <v>1311</v>
      </c>
      <c r="F375" s="247">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7">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47">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7">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7">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7">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7">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7">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7">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7">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7">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7">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7">
        <f t="shared" ca="1" si="17"/>
        <v>0</v>
      </c>
      <c r="S375" s="264">
        <f ca="1">+R374+R375</f>
        <v>0</v>
      </c>
      <c r="T375" s="247">
        <f ca="1">+S375</f>
        <v>0</v>
      </c>
      <c r="U375" s="246">
        <f t="shared" si="18"/>
        <v>2</v>
      </c>
      <c r="V375" s="347" t="str">
        <f>+VLOOKUP(A375,bd_lista!$A$3:$E$590,5,FALSE)</f>
        <v>Instituciones de Seguridad Social</v>
      </c>
      <c r="W375" s="250"/>
      <c r="X375" s="244">
        <f>+VLOOKUP(A375,[2]Sheet1!$A$13:$D$744,4,FALSE)</f>
        <v>46</v>
      </c>
      <c r="Y375" s="244" t="str">
        <f>+VLOOKUP(X375,bd_lista!$A$3:$C$590,3,FALSE)</f>
        <v>Ministerio de Salud y Deportes</v>
      </c>
      <c r="Z375" s="302"/>
      <c r="AA375" s="303"/>
    </row>
    <row r="376" spans="1:27" ht="15" hidden="1" customHeight="1">
      <c r="A376" s="254">
        <v>435</v>
      </c>
      <c r="B376" s="449">
        <f>+A376</f>
        <v>435</v>
      </c>
      <c r="C376" s="249" t="str">
        <f>+VLOOKUP(A376,bd_lista!$A$3:$C$590,3,FALSE)</f>
        <v>Seguro Integral de Salud</v>
      </c>
      <c r="D376" s="451" t="str">
        <f>+C376</f>
        <v>Seguro Integral de Salud</v>
      </c>
      <c r="E376" s="249" t="s">
        <v>1310</v>
      </c>
      <c r="F376" s="245">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5">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5">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5">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5">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5">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5">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5">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5">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5">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5">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5">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5">
        <f t="shared" ca="1" si="17"/>
        <v>0</v>
      </c>
      <c r="S376" s="252"/>
      <c r="T376" s="245">
        <f ca="1">+T377</f>
        <v>0</v>
      </c>
      <c r="U376" s="244">
        <f t="shared" si="18"/>
        <v>1</v>
      </c>
      <c r="V376" s="347" t="str">
        <f>+VLOOKUP(A376,bd_lista!$A$3:$E$590,5,FALSE)</f>
        <v>Instituciones de Seguridad Social</v>
      </c>
      <c r="W376" s="262" t="str">
        <f>+V376</f>
        <v>Instituciones de Seguridad Social</v>
      </c>
      <c r="X376" s="244">
        <f>+VLOOKUP(A376,[2]Sheet1!$A$13:$D$744,4,FALSE)</f>
        <v>46</v>
      </c>
      <c r="Y376" s="244" t="str">
        <f>+VLOOKUP(X376,bd_lista!$A$3:$C$590,3,FALSE)</f>
        <v>Ministerio de Salud y Deportes</v>
      </c>
      <c r="Z376" s="304">
        <f>+X376</f>
        <v>46</v>
      </c>
      <c r="AA376" s="305" t="str">
        <f>+Y376</f>
        <v>Ministerio de Salud y Deportes</v>
      </c>
    </row>
    <row r="377" spans="1:27" ht="15" hidden="1" customHeight="1">
      <c r="A377" s="32">
        <v>435</v>
      </c>
      <c r="B377" s="450"/>
      <c r="C377" s="347" t="str">
        <f>+VLOOKUP(A377,bd_lista!$A$3:$C$590,3,FALSE)</f>
        <v>Seguro Integral de Salud</v>
      </c>
      <c r="D377" s="452"/>
      <c r="E377" s="347" t="s">
        <v>1311</v>
      </c>
      <c r="F377" s="247">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7">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7">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7">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7">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7">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7">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7">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7">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7">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7">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7">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7">
        <f t="shared" ca="1" si="17"/>
        <v>0</v>
      </c>
      <c r="S377" s="264">
        <f ca="1">+R376+R377</f>
        <v>0</v>
      </c>
      <c r="T377" s="247">
        <f ca="1">+S377</f>
        <v>0</v>
      </c>
      <c r="U377" s="246">
        <f t="shared" si="18"/>
        <v>2</v>
      </c>
      <c r="V377" s="347" t="str">
        <f>+VLOOKUP(A377,bd_lista!$A$3:$E$590,5,FALSE)</f>
        <v>Instituciones de Seguridad Social</v>
      </c>
      <c r="W377" s="250"/>
      <c r="X377" s="244">
        <f>+VLOOKUP(A377,[2]Sheet1!$A$13:$D$744,4,FALSE)</f>
        <v>46</v>
      </c>
      <c r="Y377" s="244" t="str">
        <f>+VLOOKUP(X377,bd_lista!$A$3:$C$590,3,FALSE)</f>
        <v>Ministerio de Salud y Deportes</v>
      </c>
      <c r="Z377" s="302"/>
      <c r="AA377" s="303"/>
    </row>
    <row r="378" spans="1:27" customFormat="1" ht="27" hidden="1" customHeight="1">
      <c r="A378" s="254">
        <v>4601</v>
      </c>
      <c r="B378" s="449">
        <f>+A378</f>
        <v>4601</v>
      </c>
      <c r="C378" s="249" t="str">
        <f>+VLOOKUP(A378,bd_lista!$A$3:$C$590,3,FALSE)</f>
        <v>Gobierno Autónomo Regional del Gran Chaco</v>
      </c>
      <c r="D378" s="451" t="str">
        <f>+C378</f>
        <v>Gobierno Autónomo Regional del Gran Chaco</v>
      </c>
      <c r="E378" s="244" t="s">
        <v>1310</v>
      </c>
      <c r="F378" s="245">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5">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5">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5">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5">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5">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5">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5">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5">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5">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5">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5">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5">
        <f t="shared" ca="1" si="17"/>
        <v>0</v>
      </c>
      <c r="S378" s="252"/>
      <c r="T378" s="245">
        <f ca="1">+T379</f>
        <v>0</v>
      </c>
      <c r="U378" s="244">
        <f t="shared" si="18"/>
        <v>1</v>
      </c>
      <c r="V378" s="347" t="str">
        <f>+VLOOKUP(A378,bd_lista!$A$3:$E$590,5,FALSE)</f>
        <v>Gobiernos Autónomos Regionales</v>
      </c>
      <c r="W378" s="262" t="str">
        <f>+V378</f>
        <v>Gobiernos Autónomos Regionales</v>
      </c>
      <c r="X378" s="244">
        <f>+VLOOKUP(A378,[2]Sheet1!$A$13:$D$744,4,FALSE)</f>
        <v>0</v>
      </c>
      <c r="Y378" s="244" t="e">
        <f>+VLOOKUP(X378,bd_lista!$A$3:$C$590,3,FALSE)</f>
        <v>#N/A</v>
      </c>
      <c r="Z378" s="304">
        <f>+X378</f>
        <v>0</v>
      </c>
      <c r="AA378" s="305" t="e">
        <f>+Y378</f>
        <v>#N/A</v>
      </c>
    </row>
    <row r="379" spans="1:27" customFormat="1" ht="15" hidden="1" customHeight="1">
      <c r="A379" s="32">
        <v>4601</v>
      </c>
      <c r="B379" s="450"/>
      <c r="C379" s="347" t="str">
        <f>+VLOOKUP(A379,bd_lista!$A$3:$C$590,3,FALSE)</f>
        <v>Gobierno Autónomo Regional del Gran Chaco</v>
      </c>
      <c r="D379" s="452"/>
      <c r="E379" s="244" t="s">
        <v>1311</v>
      </c>
      <c r="F379" s="245">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5">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5">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5">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5">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5">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5">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5">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5">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5">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5">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5">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5">
        <f t="shared" ca="1" si="17"/>
        <v>0</v>
      </c>
      <c r="S379" s="252">
        <f ca="1">+R378+R379</f>
        <v>0</v>
      </c>
      <c r="T379" s="245">
        <f ca="1">+S379</f>
        <v>0</v>
      </c>
      <c r="U379" s="244">
        <f t="shared" si="18"/>
        <v>2</v>
      </c>
      <c r="V379" s="347" t="str">
        <f>+VLOOKUP(A379,bd_lista!$A$3:$E$590,5,FALSE)</f>
        <v>Gobiernos Autónomos Regionales</v>
      </c>
      <c r="W379" s="250"/>
      <c r="X379" s="244">
        <f>+VLOOKUP(A379,[2]Sheet1!$A$13:$D$744,4,FALSE)</f>
        <v>0</v>
      </c>
      <c r="Y379" s="244" t="e">
        <f>+VLOOKUP(X379,bd_lista!$A$3:$C$590,3,FALSE)</f>
        <v>#N/A</v>
      </c>
      <c r="Z379" s="302"/>
      <c r="AA379" s="303"/>
    </row>
    <row r="380" spans="1:27" ht="15" hidden="1" customHeight="1">
      <c r="A380" s="32">
        <v>1519</v>
      </c>
      <c r="B380" s="449">
        <f>+A380</f>
        <v>1519</v>
      </c>
      <c r="C380" s="249" t="str">
        <f>+VLOOKUP(A380,bd_lista!$A$3:$C$590,3,FALSE)</f>
        <v>Gobierno Autónomo Municipal de Tupiza</v>
      </c>
      <c r="D380" s="451" t="str">
        <f>+C380</f>
        <v>Gobierno Autónomo Municipal de Tupiza</v>
      </c>
      <c r="E380" s="244" t="s">
        <v>1310</v>
      </c>
      <c r="F380" s="245">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5">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5">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5">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5">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5">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5">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5">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5">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5">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5">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5">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5">
        <f t="shared" ca="1" si="17"/>
        <v>0</v>
      </c>
      <c r="S380" s="252"/>
      <c r="T380" s="245">
        <f ca="1">+T381</f>
        <v>0</v>
      </c>
      <c r="U380" s="244">
        <f t="shared" si="18"/>
        <v>1</v>
      </c>
      <c r="V380" s="347" t="str">
        <f>+VLOOKUP(A380,bd_lista!$A$3:$E$590,5,FALSE)</f>
        <v>Gobiernos Autonomos Municipales</v>
      </c>
      <c r="W380" s="262" t="str">
        <f>+V380</f>
        <v>Gobiernos Autonomos Municipales</v>
      </c>
      <c r="X380" s="244">
        <f>+VLOOKUP(A380,[2]Sheet1!$A$13:$D$744,4,FALSE)</f>
        <v>0</v>
      </c>
      <c r="Y380" s="244" t="e">
        <f>+VLOOKUP(X380,bd_lista!$A$3:$C$590,3,FALSE)</f>
        <v>#N/A</v>
      </c>
      <c r="Z380" s="304">
        <f>+X380</f>
        <v>0</v>
      </c>
      <c r="AA380" s="305" t="e">
        <f>+Y380</f>
        <v>#N/A</v>
      </c>
    </row>
    <row r="381" spans="1:27" ht="15" hidden="1" customHeight="1">
      <c r="A381" s="32">
        <v>1519</v>
      </c>
      <c r="B381" s="450"/>
      <c r="C381" s="347" t="str">
        <f>+VLOOKUP(A381,bd_lista!$A$3:$C$590,3,FALSE)</f>
        <v>Gobierno Autónomo Municipal de Tupiza</v>
      </c>
      <c r="D381" s="452"/>
      <c r="E381" s="246" t="s">
        <v>1311</v>
      </c>
      <c r="F381" s="247">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7">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7">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7">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7">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7">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7">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7">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7">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7">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7">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7">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7">
        <f t="shared" ca="1" si="17"/>
        <v>0</v>
      </c>
      <c r="S381" s="264">
        <f ca="1">+R380+R381</f>
        <v>0</v>
      </c>
      <c r="T381" s="247">
        <f ca="1">+S381</f>
        <v>0</v>
      </c>
      <c r="U381" s="246">
        <f t="shared" si="18"/>
        <v>2</v>
      </c>
      <c r="V381" s="347" t="str">
        <f>+VLOOKUP(A381,bd_lista!$A$3:$E$590,5,FALSE)</f>
        <v>Gobiernos Autonomos Municipales</v>
      </c>
      <c r="W381" s="250"/>
      <c r="X381" s="244">
        <f>+VLOOKUP(A381,[2]Sheet1!$A$13:$D$744,4,FALSE)</f>
        <v>0</v>
      </c>
      <c r="Y381" s="244" t="e">
        <f>+VLOOKUP(X381,bd_lista!$A$3:$C$590,3,FALSE)</f>
        <v>#N/A</v>
      </c>
      <c r="Z381" s="302"/>
      <c r="AA381" s="303"/>
    </row>
    <row r="382" spans="1:27" ht="15" hidden="1" customHeight="1">
      <c r="A382" s="254">
        <v>1236</v>
      </c>
      <c r="B382" s="449">
        <f>+A382</f>
        <v>1236</v>
      </c>
      <c r="C382" s="249" t="str">
        <f>+VLOOKUP(A382,bd_lista!$A$3:$C$590,3,FALSE)</f>
        <v>Gobierno Autónomo Municipal de Ayata</v>
      </c>
      <c r="D382" s="451" t="str">
        <f>+C382</f>
        <v>Gobierno Autónomo Municipal de Ayata</v>
      </c>
      <c r="E382" s="244" t="s">
        <v>1310</v>
      </c>
      <c r="F382" s="245">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5">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5">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5">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5">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5">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5">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5">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5">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5">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5">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5">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5">
        <f t="shared" ca="1" si="17"/>
        <v>0</v>
      </c>
      <c r="S382" s="252"/>
      <c r="T382" s="245">
        <f ca="1">+T383</f>
        <v>0</v>
      </c>
      <c r="U382" s="244">
        <f t="shared" si="18"/>
        <v>1</v>
      </c>
      <c r="V382" s="347" t="str">
        <f>+VLOOKUP(A382,bd_lista!$A$3:$E$590,5,FALSE)</f>
        <v>Gobiernos Autonomos Municipales</v>
      </c>
      <c r="W382" s="262" t="str">
        <f>+V382</f>
        <v>Gobiernos Autonomos Municipales</v>
      </c>
      <c r="X382" s="244">
        <f>+VLOOKUP(A382,[2]Sheet1!$A$13:$D$744,4,FALSE)</f>
        <v>0</v>
      </c>
      <c r="Y382" s="244" t="e">
        <f>+VLOOKUP(X382,bd_lista!$A$3:$C$590,3,FALSE)</f>
        <v>#N/A</v>
      </c>
      <c r="Z382" s="304">
        <f>+X382</f>
        <v>0</v>
      </c>
      <c r="AA382" s="305" t="e">
        <f>+Y382</f>
        <v>#N/A</v>
      </c>
    </row>
    <row r="383" spans="1:27" ht="15" hidden="1" customHeight="1">
      <c r="A383" s="32">
        <v>1236</v>
      </c>
      <c r="B383" s="450"/>
      <c r="C383" s="347" t="str">
        <f>+VLOOKUP(A383,bd_lista!$A$3:$C$590,3,FALSE)</f>
        <v>Gobierno Autónomo Municipal de Ayata</v>
      </c>
      <c r="D383" s="452"/>
      <c r="E383" s="246" t="s">
        <v>1311</v>
      </c>
      <c r="F383" s="247">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247">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47">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7">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7">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7">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7">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7">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7">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7">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7">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7">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7">
        <f t="shared" ca="1" si="17"/>
        <v>0</v>
      </c>
      <c r="S383" s="264">
        <f ca="1">+R382+R383</f>
        <v>0</v>
      </c>
      <c r="T383" s="247">
        <f ca="1">+S383</f>
        <v>0</v>
      </c>
      <c r="U383" s="246">
        <f t="shared" si="18"/>
        <v>2</v>
      </c>
      <c r="V383" s="347" t="str">
        <f>+VLOOKUP(A383,bd_lista!$A$3:$E$590,5,FALSE)</f>
        <v>Gobiernos Autonomos Municipales</v>
      </c>
      <c r="W383" s="250"/>
      <c r="X383" s="244">
        <f>+VLOOKUP(A383,[2]Sheet1!$A$13:$D$744,4,FALSE)</f>
        <v>0</v>
      </c>
      <c r="Y383" s="244" t="e">
        <f>+VLOOKUP(X383,bd_lista!$A$3:$C$590,3,FALSE)</f>
        <v>#N/A</v>
      </c>
      <c r="Z383" s="302"/>
      <c r="AA383" s="303"/>
    </row>
    <row r="384" spans="1:27" ht="15" hidden="1" customHeight="1">
      <c r="A384" s="254">
        <v>1250</v>
      </c>
      <c r="B384" s="449">
        <f>+A384</f>
        <v>1250</v>
      </c>
      <c r="C384" s="249" t="str">
        <f>+VLOOKUP(A384,bd_lista!$A$3:$C$590,3,FALSE)</f>
        <v>Gobierno Autónomo Municipal de Pelechuco</v>
      </c>
      <c r="D384" s="451" t="str">
        <f>+C384</f>
        <v>Gobierno Autónomo Municipal de Pelechuco</v>
      </c>
      <c r="E384" s="244" t="s">
        <v>1310</v>
      </c>
      <c r="F384" s="245">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5">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5">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5">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5">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5">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5">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5">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5">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5">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5">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5">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5">
        <f t="shared" ca="1" si="17"/>
        <v>0</v>
      </c>
      <c r="S384" s="252"/>
      <c r="T384" s="245">
        <f ca="1">+T385</f>
        <v>0</v>
      </c>
      <c r="U384" s="244">
        <f t="shared" si="18"/>
        <v>1</v>
      </c>
      <c r="V384" s="347" t="str">
        <f>+VLOOKUP(A384,bd_lista!$A$3:$E$590,5,FALSE)</f>
        <v>Gobiernos Autonomos Municipales</v>
      </c>
      <c r="W384" s="262" t="str">
        <f>+V384</f>
        <v>Gobiernos Autonomos Municipales</v>
      </c>
      <c r="X384" s="244">
        <f>+VLOOKUP(A384,[2]Sheet1!$A$13:$D$744,4,FALSE)</f>
        <v>0</v>
      </c>
      <c r="Y384" s="244" t="e">
        <f>+VLOOKUP(X384,bd_lista!$A$3:$C$590,3,FALSE)</f>
        <v>#N/A</v>
      </c>
      <c r="Z384" s="304">
        <f>+X384</f>
        <v>0</v>
      </c>
      <c r="AA384" s="305" t="e">
        <f>+Y384</f>
        <v>#N/A</v>
      </c>
    </row>
    <row r="385" spans="1:27" ht="15" hidden="1" customHeight="1">
      <c r="A385" s="32">
        <v>1250</v>
      </c>
      <c r="B385" s="450"/>
      <c r="C385" s="347" t="str">
        <f>+VLOOKUP(A385,bd_lista!$A$3:$C$590,3,FALSE)</f>
        <v>Gobierno Autónomo Municipal de Pelechuco</v>
      </c>
      <c r="D385" s="452"/>
      <c r="E385" s="246" t="s">
        <v>1311</v>
      </c>
      <c r="F385" s="247">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7">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47">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47">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7">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7">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7">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7">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7">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7">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7">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7">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7">
        <f t="shared" ca="1" si="17"/>
        <v>0</v>
      </c>
      <c r="S385" s="264">
        <f ca="1">+R384+R385</f>
        <v>0</v>
      </c>
      <c r="T385" s="247">
        <f ca="1">+S385</f>
        <v>0</v>
      </c>
      <c r="U385" s="246">
        <f t="shared" si="18"/>
        <v>2</v>
      </c>
      <c r="V385" s="347" t="str">
        <f>+VLOOKUP(A385,bd_lista!$A$3:$E$590,5,FALSE)</f>
        <v>Gobiernos Autonomos Municipales</v>
      </c>
      <c r="W385" s="250"/>
      <c r="X385" s="244">
        <f>+VLOOKUP(A385,[2]Sheet1!$A$13:$D$744,4,FALSE)</f>
        <v>0</v>
      </c>
      <c r="Y385" s="244" t="e">
        <f>+VLOOKUP(X385,bd_lista!$A$3:$C$590,3,FALSE)</f>
        <v>#N/A</v>
      </c>
      <c r="Z385" s="302"/>
      <c r="AA385" s="303"/>
    </row>
    <row r="386" spans="1:27" ht="15" hidden="1" customHeight="1">
      <c r="A386" s="254">
        <v>1513</v>
      </c>
      <c r="B386" s="449">
        <f>+A386</f>
        <v>1513</v>
      </c>
      <c r="C386" s="249" t="str">
        <f>+VLOOKUP(A386,bd_lista!$A$3:$C$590,3,FALSE)</f>
        <v>Gobierno Autónomo Municipal de Pocoata</v>
      </c>
      <c r="D386" s="451" t="str">
        <f>+C386</f>
        <v>Gobierno Autónomo Municipal de Pocoata</v>
      </c>
      <c r="E386" s="244" t="s">
        <v>1310</v>
      </c>
      <c r="F386" s="245">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5">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5">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5">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5">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5">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5">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5">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5">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5">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5">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5">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5">
        <f t="shared" ca="1" si="17"/>
        <v>0</v>
      </c>
      <c r="S386" s="252"/>
      <c r="T386" s="245">
        <f ca="1">+T387</f>
        <v>1</v>
      </c>
      <c r="U386" s="244">
        <f t="shared" si="18"/>
        <v>1</v>
      </c>
      <c r="V386" s="347" t="str">
        <f>+VLOOKUP(A386,bd_lista!$A$3:$E$590,5,FALSE)</f>
        <v>Gobiernos Autonomos Municipales</v>
      </c>
      <c r="W386" s="262" t="str">
        <f>+V386</f>
        <v>Gobiernos Autonomos Municipales</v>
      </c>
      <c r="X386" s="244">
        <f>+VLOOKUP(A386,[2]Sheet1!$A$13:$D$744,4,FALSE)</f>
        <v>0</v>
      </c>
      <c r="Y386" s="244" t="e">
        <f>+VLOOKUP(X386,bd_lista!$A$3:$C$590,3,FALSE)</f>
        <v>#N/A</v>
      </c>
      <c r="Z386" s="304">
        <f>+X386</f>
        <v>0</v>
      </c>
      <c r="AA386" s="305" t="e">
        <f>+Y386</f>
        <v>#N/A</v>
      </c>
    </row>
    <row r="387" spans="1:27" ht="15" hidden="1" customHeight="1">
      <c r="A387" s="32">
        <v>1513</v>
      </c>
      <c r="B387" s="450"/>
      <c r="C387" s="347" t="str">
        <f>+VLOOKUP(A387,bd_lista!$A$3:$C$590,3,FALSE)</f>
        <v>Gobierno Autónomo Municipal de Pocoata</v>
      </c>
      <c r="D387" s="452"/>
      <c r="E387" s="246" t="s">
        <v>1311</v>
      </c>
      <c r="F387" s="247">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7">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47">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47">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7">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1</v>
      </c>
      <c r="K387" s="247">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7">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7">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7">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7">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7">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7">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7">
        <f t="shared" ca="1" si="17"/>
        <v>1</v>
      </c>
      <c r="S387" s="264">
        <f ca="1">+R386+R387</f>
        <v>1</v>
      </c>
      <c r="T387" s="247">
        <f ca="1">+S387</f>
        <v>1</v>
      </c>
      <c r="U387" s="246">
        <f t="shared" si="18"/>
        <v>2</v>
      </c>
      <c r="V387" s="347" t="str">
        <f>+VLOOKUP(A387,bd_lista!$A$3:$E$590,5,FALSE)</f>
        <v>Gobiernos Autonomos Municipales</v>
      </c>
      <c r="W387" s="250"/>
      <c r="X387" s="244">
        <f>+VLOOKUP(A387,[2]Sheet1!$A$13:$D$744,4,FALSE)</f>
        <v>0</v>
      </c>
      <c r="Y387" s="244" t="e">
        <f>+VLOOKUP(X387,bd_lista!$A$3:$C$590,3,FALSE)</f>
        <v>#N/A</v>
      </c>
      <c r="Z387" s="302"/>
      <c r="AA387" s="303"/>
    </row>
    <row r="388" spans="1:27" ht="15" customHeight="1">
      <c r="A388" s="254">
        <v>572</v>
      </c>
      <c r="B388" s="449">
        <f>+A388</f>
        <v>572</v>
      </c>
      <c r="C388" s="249" t="str">
        <f>+VLOOKUP(A388,bd_lista!$A$3:$C$590,3,FALSE)</f>
        <v>Empresa de Apoyo a la Producción de Alimentos</v>
      </c>
      <c r="D388" s="451" t="str">
        <f>+C388</f>
        <v>Empresa de Apoyo a la Producción de Alimentos</v>
      </c>
      <c r="E388" s="249" t="s">
        <v>1310</v>
      </c>
      <c r="F388" s="245">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5">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5">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5">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5">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5">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5">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5">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5">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5">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5">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5">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5">
        <f t="shared" ca="1" si="17"/>
        <v>0</v>
      </c>
      <c r="S388" s="268"/>
      <c r="T388" s="245">
        <f ca="1">+T389</f>
        <v>7842820.8600000003</v>
      </c>
      <c r="U388" s="244">
        <f t="shared" si="18"/>
        <v>1</v>
      </c>
      <c r="V388" s="347" t="str">
        <f>+VLOOKUP(A388,bd_lista!$A$3:$E$590,5,FALSE)</f>
        <v>Empresas Nacionales</v>
      </c>
      <c r="W388" s="262" t="str">
        <f>+V388</f>
        <v>Empresas Nacionales</v>
      </c>
      <c r="X388" s="244">
        <f>+VLOOKUP(A388,[2]Sheet1!$A$13:$D$744,4,FALSE)</f>
        <v>41</v>
      </c>
      <c r="Y388" s="244" t="str">
        <f>+VLOOKUP(X388,bd_lista!$A$3:$C$590,3,FALSE)</f>
        <v>Ministerio de Desarrollo Productivo y Economía Plural</v>
      </c>
      <c r="Z388" s="304">
        <f>+X388</f>
        <v>41</v>
      </c>
      <c r="AA388" s="333" t="str">
        <f>+Y388</f>
        <v>Ministerio de Desarrollo Productivo y Economía Plural</v>
      </c>
    </row>
    <row r="389" spans="1:27" ht="15" customHeight="1">
      <c r="A389" s="32">
        <v>572</v>
      </c>
      <c r="B389" s="450"/>
      <c r="C389" s="347" t="str">
        <f>+VLOOKUP(A389,bd_lista!$A$3:$C$590,3,FALSE)</f>
        <v>Empresa de Apoyo a la Producción de Alimentos</v>
      </c>
      <c r="D389" s="452"/>
      <c r="E389" s="347" t="s">
        <v>1311</v>
      </c>
      <c r="F389" s="247">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47">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47">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47">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247">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1781897.4500000002</v>
      </c>
      <c r="K389" s="247">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6060923.4100000001</v>
      </c>
      <c r="L389" s="247">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7">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7">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7">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7">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7">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7">
        <f t="shared" ca="1" si="17"/>
        <v>7842820.8600000003</v>
      </c>
      <c r="S389" s="267">
        <f ca="1">+R388+R389</f>
        <v>7842820.8600000003</v>
      </c>
      <c r="T389" s="247">
        <f ca="1">+S389</f>
        <v>7842820.8600000003</v>
      </c>
      <c r="U389" s="246">
        <f t="shared" si="18"/>
        <v>2</v>
      </c>
      <c r="V389" s="347" t="str">
        <f>+VLOOKUP(A389,bd_lista!$A$3:$E$590,5,FALSE)</f>
        <v>Empresas Nacionales</v>
      </c>
      <c r="W389" s="250"/>
      <c r="X389" s="244">
        <f>+VLOOKUP(A389,[2]Sheet1!$A$13:$D$744,4,FALSE)</f>
        <v>41</v>
      </c>
      <c r="Y389" s="244" t="str">
        <f>+VLOOKUP(X389,bd_lista!$A$3:$C$590,3,FALSE)</f>
        <v>Ministerio de Desarrollo Productivo y Economía Plural</v>
      </c>
      <c r="Z389" s="302"/>
      <c r="AA389" s="335"/>
    </row>
    <row r="390" spans="1:27" ht="15" hidden="1" customHeight="1">
      <c r="A390" s="254">
        <v>1302</v>
      </c>
      <c r="B390" s="449">
        <f>+A390</f>
        <v>1302</v>
      </c>
      <c r="C390" s="249" t="str">
        <f>+VLOOKUP(A390,bd_lista!$A$3:$C$590,3,FALSE)</f>
        <v>Gobierno Autónomo Municipal de Quillacollo</v>
      </c>
      <c r="D390" s="451" t="str">
        <f>+C390</f>
        <v>Gobierno Autónomo Municipal de Quillacollo</v>
      </c>
      <c r="E390" s="244" t="s">
        <v>1310</v>
      </c>
      <c r="F390" s="245">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5">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5">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5">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5">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5">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5">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5">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5">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5">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5">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5">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5">
        <f t="shared" ca="1" si="17"/>
        <v>0</v>
      </c>
      <c r="S390" s="252"/>
      <c r="T390" s="245">
        <f ca="1">+T391</f>
        <v>0</v>
      </c>
      <c r="U390" s="244">
        <f t="shared" si="18"/>
        <v>1</v>
      </c>
      <c r="V390" s="347" t="str">
        <f>+VLOOKUP(A390,bd_lista!$A$3:$E$590,5,FALSE)</f>
        <v>Gobiernos Autonomos Municipales</v>
      </c>
      <c r="W390" s="262" t="str">
        <f>+V390</f>
        <v>Gobiernos Autonomos Municipales</v>
      </c>
      <c r="X390" s="244">
        <f>+VLOOKUP(A390,[2]Sheet1!$A$13:$D$744,4,FALSE)</f>
        <v>0</v>
      </c>
      <c r="Y390" s="244" t="e">
        <f>+VLOOKUP(X390,bd_lista!$A$3:$C$590,3,FALSE)</f>
        <v>#N/A</v>
      </c>
      <c r="Z390" s="304">
        <f>+X390</f>
        <v>0</v>
      </c>
      <c r="AA390" s="305" t="e">
        <f>+Y390</f>
        <v>#N/A</v>
      </c>
    </row>
    <row r="391" spans="1:27" ht="15" hidden="1" customHeight="1">
      <c r="A391" s="32">
        <v>1302</v>
      </c>
      <c r="B391" s="450"/>
      <c r="C391" s="347" t="str">
        <f>+VLOOKUP(A391,bd_lista!$A$3:$C$590,3,FALSE)</f>
        <v>Gobierno Autónomo Municipal de Quillacollo</v>
      </c>
      <c r="D391" s="452"/>
      <c r="E391" s="246" t="s">
        <v>1311</v>
      </c>
      <c r="F391" s="247">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7">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47">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7">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7">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7">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7">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7">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7">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7">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7">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7">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7">
        <f t="shared" ca="1" si="17"/>
        <v>0</v>
      </c>
      <c r="S391" s="264">
        <f ca="1">+R390+R391</f>
        <v>0</v>
      </c>
      <c r="T391" s="247">
        <f ca="1">+S391</f>
        <v>0</v>
      </c>
      <c r="U391" s="246">
        <f t="shared" si="18"/>
        <v>2</v>
      </c>
      <c r="V391" s="347" t="str">
        <f>+VLOOKUP(A391,bd_lista!$A$3:$E$590,5,FALSE)</f>
        <v>Gobiernos Autonomos Municipales</v>
      </c>
      <c r="W391" s="250"/>
      <c r="X391" s="244">
        <f>+VLOOKUP(A391,[2]Sheet1!$A$13:$D$744,4,FALSE)</f>
        <v>0</v>
      </c>
      <c r="Y391" s="244" t="e">
        <f>+VLOOKUP(X391,bd_lista!$A$3:$C$590,3,FALSE)</f>
        <v>#N/A</v>
      </c>
      <c r="Z391" s="302"/>
      <c r="AA391" s="303"/>
    </row>
    <row r="392" spans="1:27" ht="15" hidden="1" customHeight="1">
      <c r="A392" s="254">
        <v>1301</v>
      </c>
      <c r="B392" s="449">
        <f>+A392</f>
        <v>1301</v>
      </c>
      <c r="C392" s="249" t="str">
        <f>+VLOOKUP(A392,bd_lista!$A$3:$C$590,3,FALSE)</f>
        <v>Gobierno Autónomo Municipal de Cochabamba</v>
      </c>
      <c r="D392" s="451" t="str">
        <f>+C392</f>
        <v>Gobierno Autónomo Municipal de Cochabamba</v>
      </c>
      <c r="E392" s="244" t="s">
        <v>1310</v>
      </c>
      <c r="F392" s="245">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5">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5">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5">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5">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5">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5">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5">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5">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5">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5">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5">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5">
        <f t="shared" ca="1" si="17"/>
        <v>0</v>
      </c>
      <c r="S392" s="252"/>
      <c r="T392" s="245">
        <f ca="1">+T393</f>
        <v>0</v>
      </c>
      <c r="U392" s="244">
        <f t="shared" si="18"/>
        <v>1</v>
      </c>
      <c r="V392" s="347" t="str">
        <f>+VLOOKUP(A392,bd_lista!$A$3:$E$590,5,FALSE)</f>
        <v>Gobiernos Autonomos Municipales</v>
      </c>
      <c r="W392" s="262" t="str">
        <f>+V392</f>
        <v>Gobiernos Autonomos Municipales</v>
      </c>
      <c r="X392" s="244">
        <f>+VLOOKUP(A392,[2]Sheet1!$A$13:$D$744,4,FALSE)</f>
        <v>0</v>
      </c>
      <c r="Y392" s="244" t="e">
        <f>+VLOOKUP(X392,bd_lista!$A$3:$C$590,3,FALSE)</f>
        <v>#N/A</v>
      </c>
      <c r="Z392" s="304">
        <f>+X392</f>
        <v>0</v>
      </c>
      <c r="AA392" s="305" t="e">
        <f>+Y392</f>
        <v>#N/A</v>
      </c>
    </row>
    <row r="393" spans="1:27" ht="15" hidden="1" customHeight="1">
      <c r="A393" s="32">
        <v>1301</v>
      </c>
      <c r="B393" s="450"/>
      <c r="C393" s="347" t="str">
        <f>+VLOOKUP(A393,bd_lista!$A$3:$C$590,3,FALSE)</f>
        <v>Gobierno Autónomo Municipal de Cochabamba</v>
      </c>
      <c r="D393" s="452"/>
      <c r="E393" s="246" t="s">
        <v>1311</v>
      </c>
      <c r="F393" s="247">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47">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47">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7">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7">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7">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7">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7">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7">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7">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7">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7">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7">
        <f t="shared" ca="1" si="17"/>
        <v>0</v>
      </c>
      <c r="S393" s="264">
        <f ca="1">+R392+R393</f>
        <v>0</v>
      </c>
      <c r="T393" s="247">
        <f ca="1">+S393</f>
        <v>0</v>
      </c>
      <c r="U393" s="246">
        <f t="shared" si="18"/>
        <v>2</v>
      </c>
      <c r="V393" s="347" t="str">
        <f>+VLOOKUP(A393,bd_lista!$A$3:$E$590,5,FALSE)</f>
        <v>Gobiernos Autonomos Municipales</v>
      </c>
      <c r="W393" s="250"/>
      <c r="X393" s="244">
        <f>+VLOOKUP(A393,[2]Sheet1!$A$13:$D$744,4,FALSE)</f>
        <v>0</v>
      </c>
      <c r="Y393" s="244" t="e">
        <f>+VLOOKUP(X393,bd_lista!$A$3:$C$590,3,FALSE)</f>
        <v>#N/A</v>
      </c>
      <c r="Z393" s="302"/>
      <c r="AA393" s="303"/>
    </row>
    <row r="394" spans="1:27" ht="15" hidden="1" customHeight="1">
      <c r="A394" s="254">
        <v>1915</v>
      </c>
      <c r="B394" s="449">
        <f>+A394</f>
        <v>1915</v>
      </c>
      <c r="C394" s="249" t="str">
        <f>+VLOOKUP(A394,bd_lista!$A$3:$C$590,3,FALSE)</f>
        <v>Gobierno Autónomo Municipal de Santos Mercado</v>
      </c>
      <c r="D394" s="451" t="str">
        <f>+C394</f>
        <v>Gobierno Autónomo Municipal de Santos Mercado</v>
      </c>
      <c r="E394" s="244" t="s">
        <v>1310</v>
      </c>
      <c r="F394" s="245">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5">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5">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5">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5">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5">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5">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5">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5">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5">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5">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5">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5">
        <f t="shared" ca="1" si="17"/>
        <v>0</v>
      </c>
      <c r="S394" s="252"/>
      <c r="T394" s="245">
        <f ca="1">+T395</f>
        <v>0</v>
      </c>
      <c r="U394" s="244">
        <f t="shared" si="18"/>
        <v>1</v>
      </c>
      <c r="V394" s="347" t="str">
        <f>+VLOOKUP(A394,bd_lista!$A$3:$E$590,5,FALSE)</f>
        <v>Gobiernos Autonomos Municipales</v>
      </c>
      <c r="W394" s="262" t="str">
        <f>+V394</f>
        <v>Gobiernos Autonomos Municipales</v>
      </c>
      <c r="X394" s="244">
        <f>+VLOOKUP(A394,[2]Sheet1!$A$13:$D$744,4,FALSE)</f>
        <v>0</v>
      </c>
      <c r="Y394" s="244" t="e">
        <f>+VLOOKUP(X394,bd_lista!$A$3:$C$590,3,FALSE)</f>
        <v>#N/A</v>
      </c>
      <c r="Z394" s="304">
        <f>+X394</f>
        <v>0</v>
      </c>
      <c r="AA394" s="333" t="e">
        <f>+Y394</f>
        <v>#N/A</v>
      </c>
    </row>
    <row r="395" spans="1:27" ht="15" hidden="1" customHeight="1">
      <c r="A395" s="32">
        <v>1915</v>
      </c>
      <c r="B395" s="450"/>
      <c r="C395" s="347" t="str">
        <f>+VLOOKUP(A395,bd_lista!$A$3:$C$590,3,FALSE)</f>
        <v>Gobierno Autónomo Municipal de Santos Mercado</v>
      </c>
      <c r="D395" s="452"/>
      <c r="E395" s="246" t="s">
        <v>1311</v>
      </c>
      <c r="F395" s="247">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7">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47">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7">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7">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7">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7">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7">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7">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7">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7">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7">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7">
        <f t="shared" ca="1" si="17"/>
        <v>0</v>
      </c>
      <c r="S395" s="264">
        <f ca="1">+R394+R395</f>
        <v>0</v>
      </c>
      <c r="T395" s="247">
        <f ca="1">+S395</f>
        <v>0</v>
      </c>
      <c r="U395" s="246">
        <f t="shared" si="18"/>
        <v>2</v>
      </c>
      <c r="V395" s="347" t="str">
        <f>+VLOOKUP(A395,bd_lista!$A$3:$E$590,5,FALSE)</f>
        <v>Gobiernos Autonomos Municipales</v>
      </c>
      <c r="W395" s="250"/>
      <c r="X395" s="244">
        <f>+VLOOKUP(A395,[2]Sheet1!$A$13:$D$744,4,FALSE)</f>
        <v>0</v>
      </c>
      <c r="Y395" s="244" t="e">
        <f>+VLOOKUP(X395,bd_lista!$A$3:$C$590,3,FALSE)</f>
        <v>#N/A</v>
      </c>
      <c r="Z395" s="302"/>
      <c r="AA395" s="335"/>
    </row>
    <row r="396" spans="1:27" ht="15" hidden="1" customHeight="1">
      <c r="A396" s="254">
        <v>1101</v>
      </c>
      <c r="B396" s="449">
        <f>+A396</f>
        <v>1101</v>
      </c>
      <c r="C396" s="249" t="str">
        <f>+VLOOKUP(A396,bd_lista!$A$3:$C$590,3,FALSE)</f>
        <v>Gobierno Autónomo Municipal de Sucre</v>
      </c>
      <c r="D396" s="451" t="str">
        <f>+C396</f>
        <v>Gobierno Autónomo Municipal de Sucre</v>
      </c>
      <c r="E396" s="244" t="s">
        <v>1310</v>
      </c>
      <c r="F396" s="245">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5">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5">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5">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5">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5">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5">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5">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5">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5">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5">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5">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5">
        <f t="shared" ca="1" si="17"/>
        <v>0</v>
      </c>
      <c r="S396" s="252"/>
      <c r="T396" s="245">
        <f ca="1">+T397</f>
        <v>0</v>
      </c>
      <c r="U396" s="244">
        <f t="shared" si="18"/>
        <v>1</v>
      </c>
      <c r="V396" s="347" t="str">
        <f>+VLOOKUP(A396,bd_lista!$A$3:$E$590,5,FALSE)</f>
        <v>Gobiernos Autonomos Municipales</v>
      </c>
      <c r="W396" s="262" t="str">
        <f>+V396</f>
        <v>Gobiernos Autonomos Municipales</v>
      </c>
      <c r="X396" s="244">
        <f>+VLOOKUP(A396,[2]Sheet1!$A$13:$D$744,4,FALSE)</f>
        <v>0</v>
      </c>
      <c r="Y396" s="244" t="e">
        <f>+VLOOKUP(X396,bd_lista!$A$3:$C$590,3,FALSE)</f>
        <v>#N/A</v>
      </c>
      <c r="Z396" s="304">
        <f>+X396</f>
        <v>0</v>
      </c>
      <c r="AA396" s="305" t="e">
        <f>+Y396</f>
        <v>#N/A</v>
      </c>
    </row>
    <row r="397" spans="1:27" ht="15" hidden="1" customHeight="1">
      <c r="A397" s="32">
        <v>1101</v>
      </c>
      <c r="B397" s="450"/>
      <c r="C397" s="347" t="str">
        <f>+VLOOKUP(A397,bd_lista!$A$3:$C$590,3,FALSE)</f>
        <v>Gobierno Autónomo Municipal de Sucre</v>
      </c>
      <c r="D397" s="452"/>
      <c r="E397" s="246" t="s">
        <v>1311</v>
      </c>
      <c r="F397" s="247">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47">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47">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7">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7">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7">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7">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7">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7">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7">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7">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7">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7">
        <f t="shared" ca="1" si="17"/>
        <v>0</v>
      </c>
      <c r="S397" s="264">
        <f ca="1">+R396+R397</f>
        <v>0</v>
      </c>
      <c r="T397" s="247">
        <f ca="1">+S397</f>
        <v>0</v>
      </c>
      <c r="U397" s="246">
        <f t="shared" si="18"/>
        <v>2</v>
      </c>
      <c r="V397" s="347" t="str">
        <f>+VLOOKUP(A397,bd_lista!$A$3:$E$590,5,FALSE)</f>
        <v>Gobiernos Autonomos Municipales</v>
      </c>
      <c r="W397" s="250"/>
      <c r="X397" s="244">
        <f>+VLOOKUP(A397,[2]Sheet1!$A$13:$D$744,4,FALSE)</f>
        <v>0</v>
      </c>
      <c r="Y397" s="244" t="e">
        <f>+VLOOKUP(X397,bd_lista!$A$3:$C$590,3,FALSE)</f>
        <v>#N/A</v>
      </c>
      <c r="Z397" s="302"/>
      <c r="AA397" s="303"/>
    </row>
    <row r="398" spans="1:27" customFormat="1" ht="27" hidden="1" customHeight="1">
      <c r="A398" s="254">
        <v>1102</v>
      </c>
      <c r="B398" s="449">
        <f>+A398</f>
        <v>1102</v>
      </c>
      <c r="C398" s="249" t="str">
        <f>+VLOOKUP(A398,bd_lista!$A$3:$C$590,3,FALSE)</f>
        <v>Gobierno Autónomo Municipal de Yotala</v>
      </c>
      <c r="D398" s="451" t="str">
        <f>+C398</f>
        <v>Gobierno Autónomo Municipal de Yotala</v>
      </c>
      <c r="E398" s="244" t="s">
        <v>1310</v>
      </c>
      <c r="F398" s="245">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5">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5">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5">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5">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5">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5">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5">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5">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5">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5">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5">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5">
        <f t="shared" ca="1" si="17"/>
        <v>0</v>
      </c>
      <c r="S398" s="252"/>
      <c r="T398" s="245">
        <f ca="1">+T399</f>
        <v>0</v>
      </c>
      <c r="U398" s="244">
        <f t="shared" si="18"/>
        <v>1</v>
      </c>
      <c r="V398" s="347" t="str">
        <f>+VLOOKUP(A398,bd_lista!$A$3:$E$590,5,FALSE)</f>
        <v>Gobiernos Autonomos Municipales</v>
      </c>
      <c r="W398" s="262" t="str">
        <f>+V398</f>
        <v>Gobiernos Autonomos Municipales</v>
      </c>
      <c r="X398" s="244">
        <f>+VLOOKUP(A398,[2]Sheet1!$A$13:$D$744,4,FALSE)</f>
        <v>0</v>
      </c>
      <c r="Y398" s="244" t="e">
        <f>+VLOOKUP(X398,bd_lista!$A$3:$C$590,3,FALSE)</f>
        <v>#N/A</v>
      </c>
      <c r="Z398" s="304">
        <f>+X398</f>
        <v>0</v>
      </c>
      <c r="AA398" s="305" t="e">
        <f>+Y398</f>
        <v>#N/A</v>
      </c>
    </row>
    <row r="399" spans="1:27" customFormat="1" ht="27" hidden="1" customHeight="1">
      <c r="A399" s="32">
        <v>1102</v>
      </c>
      <c r="B399" s="450"/>
      <c r="C399" s="347" t="str">
        <f>+VLOOKUP(A399,bd_lista!$A$3:$C$590,3,FALSE)</f>
        <v>Gobierno Autónomo Municipal de Yotala</v>
      </c>
      <c r="D399" s="452"/>
      <c r="E399" s="246" t="s">
        <v>1311</v>
      </c>
      <c r="F399" s="245">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5">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5">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5">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5">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5">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5">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5">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5">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5">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5">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5">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5">
        <f t="shared" ca="1" si="17"/>
        <v>0</v>
      </c>
      <c r="S399" s="252">
        <f ca="1">+R398+R399</f>
        <v>0</v>
      </c>
      <c r="T399" s="245">
        <f ca="1">+S399</f>
        <v>0</v>
      </c>
      <c r="U399" s="244">
        <f t="shared" si="18"/>
        <v>2</v>
      </c>
      <c r="V399" s="347" t="str">
        <f>+VLOOKUP(A399,bd_lista!$A$3:$E$590,5,FALSE)</f>
        <v>Gobiernos Autonomos Municipales</v>
      </c>
      <c r="W399" s="250"/>
      <c r="X399" s="244">
        <f>+VLOOKUP(A399,[2]Sheet1!$A$13:$D$744,4,FALSE)</f>
        <v>0</v>
      </c>
      <c r="Y399" s="244" t="e">
        <f>+VLOOKUP(X399,bd_lista!$A$3:$C$590,3,FALSE)</f>
        <v>#N/A</v>
      </c>
      <c r="Z399" s="302"/>
      <c r="AA399" s="303"/>
    </row>
    <row r="400" spans="1:27" customFormat="1" ht="15" hidden="1" customHeight="1">
      <c r="A400" s="32">
        <v>1103</v>
      </c>
      <c r="B400" s="449">
        <f>+A400</f>
        <v>1103</v>
      </c>
      <c r="C400" s="249" t="str">
        <f>+VLOOKUP(A400,bd_lista!$A$3:$C$590,3,FALSE)</f>
        <v>Gobierno Autónomo Municipal de Poroma</v>
      </c>
      <c r="D400" s="451" t="str">
        <f>+C400</f>
        <v>Gobierno Autónomo Municipal de Poroma</v>
      </c>
      <c r="E400" s="244" t="s">
        <v>1310</v>
      </c>
      <c r="F400" s="245">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5">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5">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5">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5">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5">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5">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5">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5">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5">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5">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5">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5">
        <f t="shared" ca="1" si="17"/>
        <v>0</v>
      </c>
      <c r="S400" s="252"/>
      <c r="T400" s="245">
        <f ca="1">+T401</f>
        <v>0</v>
      </c>
      <c r="U400" s="244">
        <f t="shared" si="18"/>
        <v>1</v>
      </c>
      <c r="V400" s="347" t="str">
        <f>+VLOOKUP(A400,bd_lista!$A$3:$E$590,5,FALSE)</f>
        <v>Gobiernos Autonomos Municipales</v>
      </c>
      <c r="W400" s="262" t="str">
        <f>+V400</f>
        <v>Gobiernos Autonomos Municipales</v>
      </c>
      <c r="X400" s="244">
        <f>+VLOOKUP(A400,[2]Sheet1!$A$13:$D$744,4,FALSE)</f>
        <v>0</v>
      </c>
      <c r="Y400" s="244" t="e">
        <f>+VLOOKUP(X400,bd_lista!$A$3:$C$590,3,FALSE)</f>
        <v>#N/A</v>
      </c>
      <c r="Z400" s="304">
        <f>+X400</f>
        <v>0</v>
      </c>
      <c r="AA400" s="305" t="e">
        <f>+Y400</f>
        <v>#N/A</v>
      </c>
    </row>
    <row r="401" spans="1:27" customFormat="1" ht="15" hidden="1" customHeight="1">
      <c r="A401" s="32">
        <v>1103</v>
      </c>
      <c r="B401" s="450"/>
      <c r="C401" s="347" t="str">
        <f>+VLOOKUP(A401,bd_lista!$A$3:$C$590,3,FALSE)</f>
        <v>Gobierno Autónomo Municipal de Poroma</v>
      </c>
      <c r="D401" s="452"/>
      <c r="E401" s="246" t="s">
        <v>1311</v>
      </c>
      <c r="F401" s="245">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5">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5">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5">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5">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5">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5">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5">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5">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5">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5">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5">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5">
        <f t="shared" ca="1" si="17"/>
        <v>0</v>
      </c>
      <c r="S401" s="252">
        <f ca="1">+R400+R401</f>
        <v>0</v>
      </c>
      <c r="T401" s="245">
        <f ca="1">+S401</f>
        <v>0</v>
      </c>
      <c r="U401" s="244">
        <f t="shared" si="18"/>
        <v>2</v>
      </c>
      <c r="V401" s="347" t="str">
        <f>+VLOOKUP(A401,bd_lista!$A$3:$E$590,5,FALSE)</f>
        <v>Gobiernos Autonomos Municipales</v>
      </c>
      <c r="W401" s="250"/>
      <c r="X401" s="244">
        <f>+VLOOKUP(A401,[2]Sheet1!$A$13:$D$744,4,FALSE)</f>
        <v>0</v>
      </c>
      <c r="Y401" s="244" t="e">
        <f>+VLOOKUP(X401,bd_lista!$A$3:$C$590,3,FALSE)</f>
        <v>#N/A</v>
      </c>
      <c r="Z401" s="302"/>
      <c r="AA401" s="303"/>
    </row>
    <row r="402" spans="1:27" customFormat="1" ht="27" hidden="1" customHeight="1">
      <c r="A402" s="32">
        <v>1104</v>
      </c>
      <c r="B402" s="449">
        <f>+A402</f>
        <v>1104</v>
      </c>
      <c r="C402" s="249" t="str">
        <f>+VLOOKUP(A402,bd_lista!$A$3:$C$590,3,FALSE)</f>
        <v>Gobierno Autónomo Municipal de Villa Azurduy</v>
      </c>
      <c r="D402" s="451" t="str">
        <f>+C402</f>
        <v>Gobierno Autónomo Municipal de Villa Azurduy</v>
      </c>
      <c r="E402" s="244" t="s">
        <v>1310</v>
      </c>
      <c r="F402" s="245">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5">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5">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5">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5">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5">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5">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5">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5">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5">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5">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5">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5">
        <f t="shared" ca="1" si="17"/>
        <v>0</v>
      </c>
      <c r="S402" s="252"/>
      <c r="T402" s="245">
        <f ca="1">+T403</f>
        <v>0</v>
      </c>
      <c r="U402" s="244">
        <f t="shared" si="18"/>
        <v>1</v>
      </c>
      <c r="V402" s="347" t="str">
        <f>+VLOOKUP(A402,bd_lista!$A$3:$E$590,5,FALSE)</f>
        <v>Gobiernos Autonomos Municipales</v>
      </c>
      <c r="W402" s="262" t="str">
        <f>+V402</f>
        <v>Gobiernos Autonomos Municipales</v>
      </c>
      <c r="X402" s="244">
        <f>+VLOOKUP(A402,[2]Sheet1!$A$13:$D$744,4,FALSE)</f>
        <v>0</v>
      </c>
      <c r="Y402" s="244" t="e">
        <f>+VLOOKUP(X402,bd_lista!$A$3:$C$590,3,FALSE)</f>
        <v>#N/A</v>
      </c>
      <c r="Z402" s="304">
        <f>+X402</f>
        <v>0</v>
      </c>
      <c r="AA402" s="305" t="e">
        <f>+Y402</f>
        <v>#N/A</v>
      </c>
    </row>
    <row r="403" spans="1:27" customFormat="1" ht="27" hidden="1" customHeight="1">
      <c r="A403" s="32">
        <v>1104</v>
      </c>
      <c r="B403" s="450"/>
      <c r="C403" s="347" t="str">
        <f>+VLOOKUP(A403,bd_lista!$A$3:$C$590,3,FALSE)</f>
        <v>Gobierno Autónomo Municipal de Villa Azurduy</v>
      </c>
      <c r="D403" s="452"/>
      <c r="E403" s="246" t="s">
        <v>1311</v>
      </c>
      <c r="F403" s="245">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5">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5">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5">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5">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5">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5">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5">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5">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5">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5">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5">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5">
        <f t="shared" ca="1" si="17"/>
        <v>0</v>
      </c>
      <c r="S403" s="252">
        <f ca="1">+R402+R403</f>
        <v>0</v>
      </c>
      <c r="T403" s="245">
        <f ca="1">+S403</f>
        <v>0</v>
      </c>
      <c r="U403" s="244">
        <f t="shared" si="18"/>
        <v>2</v>
      </c>
      <c r="V403" s="347" t="str">
        <f>+VLOOKUP(A403,bd_lista!$A$3:$E$590,5,FALSE)</f>
        <v>Gobiernos Autonomos Municipales</v>
      </c>
      <c r="W403" s="250"/>
      <c r="X403" s="244">
        <f>+VLOOKUP(A403,[2]Sheet1!$A$13:$D$744,4,FALSE)</f>
        <v>0</v>
      </c>
      <c r="Y403" s="244" t="e">
        <f>+VLOOKUP(X403,bd_lista!$A$3:$C$590,3,FALSE)</f>
        <v>#N/A</v>
      </c>
      <c r="Z403" s="302"/>
      <c r="AA403" s="303"/>
    </row>
    <row r="404" spans="1:27" customFormat="1" ht="27" hidden="1" customHeight="1">
      <c r="A404" s="32">
        <v>1105</v>
      </c>
      <c r="B404" s="449">
        <f>+A404</f>
        <v>1105</v>
      </c>
      <c r="C404" s="249" t="str">
        <f>+VLOOKUP(A404,bd_lista!$A$3:$C$590,3,FALSE)</f>
        <v>Gobierno Autónomo Municipal de Tarvita (Villa Orías)</v>
      </c>
      <c r="D404" s="451" t="str">
        <f>+C404</f>
        <v>Gobierno Autónomo Municipal de Tarvita (Villa Orías)</v>
      </c>
      <c r="E404" s="244" t="s">
        <v>1310</v>
      </c>
      <c r="F404" s="245">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5">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5">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5">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5">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5">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5">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5">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5">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5">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5">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5">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5">
        <f t="shared" ca="1" si="17"/>
        <v>0</v>
      </c>
      <c r="S404" s="252"/>
      <c r="T404" s="245">
        <f ca="1">+T405</f>
        <v>0</v>
      </c>
      <c r="U404" s="244">
        <f t="shared" si="18"/>
        <v>1</v>
      </c>
      <c r="V404" s="347" t="str">
        <f>+VLOOKUP(A404,bd_lista!$A$3:$E$590,5,FALSE)</f>
        <v>Gobiernos Autonomos Municipales</v>
      </c>
      <c r="W404" s="262" t="str">
        <f>+V404</f>
        <v>Gobiernos Autonomos Municipales</v>
      </c>
      <c r="X404" s="244">
        <f>+VLOOKUP(A404,[2]Sheet1!$A$13:$D$744,4,FALSE)</f>
        <v>0</v>
      </c>
      <c r="Y404" s="244" t="e">
        <f>+VLOOKUP(X404,bd_lista!$A$3:$C$590,3,FALSE)</f>
        <v>#N/A</v>
      </c>
      <c r="Z404" s="304">
        <f>+X404</f>
        <v>0</v>
      </c>
      <c r="AA404" s="305" t="e">
        <f>+Y404</f>
        <v>#N/A</v>
      </c>
    </row>
    <row r="405" spans="1:27" customFormat="1" ht="27" hidden="1" customHeight="1">
      <c r="A405" s="32">
        <v>1105</v>
      </c>
      <c r="B405" s="450"/>
      <c r="C405" s="347" t="str">
        <f>+VLOOKUP(A405,bd_lista!$A$3:$C$590,3,FALSE)</f>
        <v>Gobierno Autónomo Municipal de Tarvita (Villa Orías)</v>
      </c>
      <c r="D405" s="452"/>
      <c r="E405" s="246" t="s">
        <v>1311</v>
      </c>
      <c r="F405" s="245">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5">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45">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5">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5">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5">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5">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5">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5">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5">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5">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5">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5">
        <f t="shared" ca="1" si="17"/>
        <v>0</v>
      </c>
      <c r="S405" s="252">
        <f ca="1">+R404+R405</f>
        <v>0</v>
      </c>
      <c r="T405" s="245">
        <f ca="1">+S405</f>
        <v>0</v>
      </c>
      <c r="U405" s="244">
        <f t="shared" si="18"/>
        <v>2</v>
      </c>
      <c r="V405" s="347" t="str">
        <f>+VLOOKUP(A405,bd_lista!$A$3:$E$590,5,FALSE)</f>
        <v>Gobiernos Autonomos Municipales</v>
      </c>
      <c r="W405" s="250"/>
      <c r="X405" s="244">
        <f>+VLOOKUP(A405,[2]Sheet1!$A$13:$D$744,4,FALSE)</f>
        <v>0</v>
      </c>
      <c r="Y405" s="244" t="e">
        <f>+VLOOKUP(X405,bd_lista!$A$3:$C$590,3,FALSE)</f>
        <v>#N/A</v>
      </c>
      <c r="Z405" s="302"/>
      <c r="AA405" s="303"/>
    </row>
    <row r="406" spans="1:27" customFormat="1" ht="15" hidden="1" customHeight="1">
      <c r="A406" s="32">
        <v>1106</v>
      </c>
      <c r="B406" s="449">
        <f>+A406</f>
        <v>1106</v>
      </c>
      <c r="C406" s="249" t="str">
        <f>+VLOOKUP(A406,bd_lista!$A$3:$C$590,3,FALSE)</f>
        <v>Gobierno Autónomo Municipal de Villa Zudañez (Tacopaya)</v>
      </c>
      <c r="D406" s="451" t="str">
        <f>+C406</f>
        <v>Gobierno Autónomo Municipal de Villa Zudañez (Tacopaya)</v>
      </c>
      <c r="E406" s="244" t="s">
        <v>1310</v>
      </c>
      <c r="F406" s="245">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5">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5">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5">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5">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5">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5">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5">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5">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5">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5">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5">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5">
        <f t="shared" ca="1" si="17"/>
        <v>0</v>
      </c>
      <c r="S406" s="252"/>
      <c r="T406" s="245">
        <f ca="1">+T407</f>
        <v>0</v>
      </c>
      <c r="U406" s="244">
        <f t="shared" si="18"/>
        <v>1</v>
      </c>
      <c r="V406" s="347" t="str">
        <f>+VLOOKUP(A406,bd_lista!$A$3:$E$590,5,FALSE)</f>
        <v>Gobiernos Autonomos Municipales</v>
      </c>
      <c r="W406" s="262" t="str">
        <f>+V406</f>
        <v>Gobiernos Autonomos Municipales</v>
      </c>
      <c r="X406" s="244">
        <f>+VLOOKUP(A406,[2]Sheet1!$A$13:$D$744,4,FALSE)</f>
        <v>0</v>
      </c>
      <c r="Y406" s="244" t="e">
        <f>+VLOOKUP(X406,bd_lista!$A$3:$C$590,3,FALSE)</f>
        <v>#N/A</v>
      </c>
      <c r="Z406" s="304">
        <f>+X406</f>
        <v>0</v>
      </c>
      <c r="AA406" s="305" t="e">
        <f>+Y406</f>
        <v>#N/A</v>
      </c>
    </row>
    <row r="407" spans="1:27" customFormat="1" ht="15" hidden="1" customHeight="1">
      <c r="A407" s="32">
        <v>1106</v>
      </c>
      <c r="B407" s="450"/>
      <c r="C407" s="347" t="str">
        <f>+VLOOKUP(A407,bd_lista!$A$3:$C$590,3,FALSE)</f>
        <v>Gobierno Autónomo Municipal de Villa Zudañez (Tacopaya)</v>
      </c>
      <c r="D407" s="452"/>
      <c r="E407" s="246" t="s">
        <v>1311</v>
      </c>
      <c r="F407" s="245">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5">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5">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5">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5">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5">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5">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5">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5">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5">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5">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5">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5">
        <f t="shared" ca="1" si="17"/>
        <v>0</v>
      </c>
      <c r="S407" s="252">
        <f ca="1">+R406+R407</f>
        <v>0</v>
      </c>
      <c r="T407" s="245">
        <f ca="1">+S407</f>
        <v>0</v>
      </c>
      <c r="U407" s="244">
        <f t="shared" si="18"/>
        <v>2</v>
      </c>
      <c r="V407" s="347" t="str">
        <f>+VLOOKUP(A407,bd_lista!$A$3:$E$590,5,FALSE)</f>
        <v>Gobiernos Autonomos Municipales</v>
      </c>
      <c r="W407" s="250"/>
      <c r="X407" s="244">
        <f>+VLOOKUP(A407,[2]Sheet1!$A$13:$D$744,4,FALSE)</f>
        <v>0</v>
      </c>
      <c r="Y407" s="244" t="e">
        <f>+VLOOKUP(X407,bd_lista!$A$3:$C$590,3,FALSE)</f>
        <v>#N/A</v>
      </c>
      <c r="Z407" s="302"/>
      <c r="AA407" s="303"/>
    </row>
    <row r="408" spans="1:27" customFormat="1" ht="15" hidden="1" customHeight="1">
      <c r="A408" s="32">
        <v>1107</v>
      </c>
      <c r="B408" s="449">
        <f>+A408</f>
        <v>1107</v>
      </c>
      <c r="C408" s="249" t="str">
        <f>+VLOOKUP(A408,bd_lista!$A$3:$C$590,3,FALSE)</f>
        <v>Gobierno Autónomo Municipal de Presto</v>
      </c>
      <c r="D408" s="451" t="str">
        <f>+C408</f>
        <v>Gobierno Autónomo Municipal de Presto</v>
      </c>
      <c r="E408" s="244" t="s">
        <v>1310</v>
      </c>
      <c r="F408" s="245">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5">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5">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5">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5">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5">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5">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5">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5">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5">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5">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5">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5">
        <f t="shared" ca="1" si="17"/>
        <v>0</v>
      </c>
      <c r="S408" s="252"/>
      <c r="T408" s="245">
        <f ca="1">+T409</f>
        <v>0</v>
      </c>
      <c r="U408" s="244">
        <f t="shared" si="18"/>
        <v>1</v>
      </c>
      <c r="V408" s="347" t="str">
        <f>+VLOOKUP(A408,bd_lista!$A$3:$E$590,5,FALSE)</f>
        <v>Gobiernos Autonomos Municipales</v>
      </c>
      <c r="W408" s="262" t="str">
        <f>+V408</f>
        <v>Gobiernos Autonomos Municipales</v>
      </c>
      <c r="X408" s="244">
        <f>+VLOOKUP(A408,[2]Sheet1!$A$13:$D$744,4,FALSE)</f>
        <v>0</v>
      </c>
      <c r="Y408" s="244" t="e">
        <f>+VLOOKUP(X408,bd_lista!$A$3:$C$590,3,FALSE)</f>
        <v>#N/A</v>
      </c>
      <c r="Z408" s="304">
        <f>+X408</f>
        <v>0</v>
      </c>
      <c r="AA408" s="305" t="e">
        <f>+Y408</f>
        <v>#N/A</v>
      </c>
    </row>
    <row r="409" spans="1:27" customFormat="1" ht="15" hidden="1" customHeight="1">
      <c r="A409" s="32">
        <v>1107</v>
      </c>
      <c r="B409" s="450"/>
      <c r="C409" s="347" t="str">
        <f>+VLOOKUP(A409,bd_lista!$A$3:$C$590,3,FALSE)</f>
        <v>Gobierno Autónomo Municipal de Presto</v>
      </c>
      <c r="D409" s="452"/>
      <c r="E409" s="246" t="s">
        <v>1311</v>
      </c>
      <c r="F409" s="247">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7">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7">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7">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7">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7">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7">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7">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7">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7">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7">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7">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7">
        <f t="shared" ca="1" si="17"/>
        <v>0</v>
      </c>
      <c r="S409" s="252">
        <f ca="1">+R408+R409</f>
        <v>0</v>
      </c>
      <c r="T409" s="245">
        <f ca="1">+S409</f>
        <v>0</v>
      </c>
      <c r="U409" s="244">
        <f t="shared" si="18"/>
        <v>2</v>
      </c>
      <c r="V409" s="347" t="str">
        <f>+VLOOKUP(A409,bd_lista!$A$3:$E$590,5,FALSE)</f>
        <v>Gobiernos Autonomos Municipales</v>
      </c>
      <c r="W409" s="250"/>
      <c r="X409" s="244">
        <f>+VLOOKUP(A409,[2]Sheet1!$A$13:$D$744,4,FALSE)</f>
        <v>0</v>
      </c>
      <c r="Y409" s="244" t="e">
        <f>+VLOOKUP(X409,bd_lista!$A$3:$C$590,3,FALSE)</f>
        <v>#N/A</v>
      </c>
      <c r="Z409" s="302"/>
      <c r="AA409" s="303"/>
    </row>
    <row r="410" spans="1:27" customFormat="1" ht="27" hidden="1" customHeight="1">
      <c r="A410" s="32">
        <v>1108</v>
      </c>
      <c r="B410" s="449">
        <f>+A410</f>
        <v>1108</v>
      </c>
      <c r="C410" s="249" t="str">
        <f>+VLOOKUP(A410,bd_lista!$A$3:$C$590,3,FALSE)</f>
        <v>Gobierno Autónomo Municipal de Villa Mojocoya</v>
      </c>
      <c r="D410" s="451" t="str">
        <f>+C410</f>
        <v>Gobierno Autónomo Municipal de Villa Mojocoya</v>
      </c>
      <c r="E410" s="244" t="s">
        <v>1310</v>
      </c>
      <c r="F410" s="245">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45">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45">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5">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5">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5">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5">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5">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5">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5">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5">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5">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5">
        <f t="shared" ca="1" si="17"/>
        <v>0</v>
      </c>
      <c r="S410" s="252"/>
      <c r="T410" s="245">
        <f ca="1">+T411</f>
        <v>0</v>
      </c>
      <c r="U410" s="244">
        <f t="shared" si="18"/>
        <v>1</v>
      </c>
      <c r="V410" s="347" t="str">
        <f>+VLOOKUP(A410,bd_lista!$A$3:$E$590,5,FALSE)</f>
        <v>Gobiernos Autonomos Municipales</v>
      </c>
      <c r="W410" s="262" t="str">
        <f>+V410</f>
        <v>Gobiernos Autonomos Municipales</v>
      </c>
      <c r="X410" s="244">
        <f>+VLOOKUP(A410,[2]Sheet1!$A$13:$D$744,4,FALSE)</f>
        <v>0</v>
      </c>
      <c r="Y410" s="244" t="e">
        <f>+VLOOKUP(X410,bd_lista!$A$3:$C$590,3,FALSE)</f>
        <v>#N/A</v>
      </c>
      <c r="Z410" s="304">
        <f>+X410</f>
        <v>0</v>
      </c>
      <c r="AA410" s="305" t="e">
        <f>+Y410</f>
        <v>#N/A</v>
      </c>
    </row>
    <row r="411" spans="1:27" customFormat="1" ht="27" hidden="1" customHeight="1">
      <c r="A411" s="32">
        <v>1108</v>
      </c>
      <c r="B411" s="450"/>
      <c r="C411" s="347" t="str">
        <f>+VLOOKUP(A411,bd_lista!$A$3:$C$590,3,FALSE)</f>
        <v>Gobierno Autónomo Municipal de Villa Mojocoya</v>
      </c>
      <c r="D411" s="452"/>
      <c r="E411" s="246" t="s">
        <v>1311</v>
      </c>
      <c r="F411" s="245">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245">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45">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45">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5">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5">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5">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5">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5">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5">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5">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5">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5">
        <f t="shared" ca="1" si="17"/>
        <v>0</v>
      </c>
      <c r="S411" s="252">
        <f ca="1">+R410+R411</f>
        <v>0</v>
      </c>
      <c r="T411" s="245">
        <f ca="1">+S411</f>
        <v>0</v>
      </c>
      <c r="U411" s="244">
        <f t="shared" si="18"/>
        <v>2</v>
      </c>
      <c r="V411" s="347" t="str">
        <f>+VLOOKUP(A411,bd_lista!$A$3:$E$590,5,FALSE)</f>
        <v>Gobiernos Autonomos Municipales</v>
      </c>
      <c r="W411" s="250"/>
      <c r="X411" s="244">
        <f>+VLOOKUP(A411,[2]Sheet1!$A$13:$D$744,4,FALSE)</f>
        <v>0</v>
      </c>
      <c r="Y411" s="244" t="e">
        <f>+VLOOKUP(X411,bd_lista!$A$3:$C$590,3,FALSE)</f>
        <v>#N/A</v>
      </c>
      <c r="Z411" s="302"/>
      <c r="AA411" s="303"/>
    </row>
    <row r="412" spans="1:27" ht="15" hidden="1" customHeight="1">
      <c r="A412" s="32">
        <v>1109</v>
      </c>
      <c r="B412" s="449">
        <f>+A412</f>
        <v>1109</v>
      </c>
      <c r="C412" s="249" t="str">
        <f>+VLOOKUP(A412,bd_lista!$A$3:$C$590,3,FALSE)</f>
        <v>Gobierno Autónomo Municipal de Icla</v>
      </c>
      <c r="D412" s="451" t="str">
        <f>+C412</f>
        <v>Gobierno Autónomo Municipal de Icla</v>
      </c>
      <c r="E412" s="244" t="s">
        <v>1310</v>
      </c>
      <c r="F412" s="245">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5">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5">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5">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5">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5">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5">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5">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5">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5">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5">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5">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5">
        <f t="shared" ca="1" si="17"/>
        <v>0</v>
      </c>
      <c r="S412" s="275"/>
      <c r="T412" s="273">
        <f ca="1">+T413</f>
        <v>0</v>
      </c>
      <c r="U412" s="280">
        <f t="shared" si="18"/>
        <v>1</v>
      </c>
      <c r="V412" s="347" t="str">
        <f>+VLOOKUP(A412,bd_lista!$A$3:$E$590,5,FALSE)</f>
        <v>Gobiernos Autonomos Municipales</v>
      </c>
      <c r="W412" s="262" t="str">
        <f>+V412</f>
        <v>Gobiernos Autonomos Municipales</v>
      </c>
      <c r="X412" s="244">
        <f>+VLOOKUP(A412,[2]Sheet1!$A$13:$D$744,4,FALSE)</f>
        <v>0</v>
      </c>
      <c r="Y412" s="244" t="e">
        <f>+VLOOKUP(X412,bd_lista!$A$3:$C$590,3,FALSE)</f>
        <v>#N/A</v>
      </c>
      <c r="Z412" s="304">
        <f>+X412</f>
        <v>0</v>
      </c>
      <c r="AA412" s="305" t="e">
        <f>+Y412</f>
        <v>#N/A</v>
      </c>
    </row>
    <row r="413" spans="1:27" ht="15" hidden="1" customHeight="1">
      <c r="A413" s="32">
        <v>1109</v>
      </c>
      <c r="B413" s="450"/>
      <c r="C413" s="347" t="str">
        <f>+VLOOKUP(A413,bd_lista!$A$3:$C$590,3,FALSE)</f>
        <v>Gobierno Autónomo Municipal de Icla</v>
      </c>
      <c r="D413" s="452"/>
      <c r="E413" s="246" t="s">
        <v>1311</v>
      </c>
      <c r="F413" s="247">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7">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7">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7">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7">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7">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7">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7">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7">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7">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7">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7">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7">
        <f t="shared" ca="1" si="17"/>
        <v>0</v>
      </c>
      <c r="S413" s="264">
        <f ca="1">+R412+R413</f>
        <v>0</v>
      </c>
      <c r="T413" s="247">
        <f ca="1">+S413</f>
        <v>0</v>
      </c>
      <c r="U413" s="246">
        <f t="shared" si="18"/>
        <v>2</v>
      </c>
      <c r="V413" s="347" t="str">
        <f>+VLOOKUP(A413,bd_lista!$A$3:$E$590,5,FALSE)</f>
        <v>Gobiernos Autonomos Municipales</v>
      </c>
      <c r="W413" s="250"/>
      <c r="X413" s="244">
        <f>+VLOOKUP(A413,[2]Sheet1!$A$13:$D$744,4,FALSE)</f>
        <v>0</v>
      </c>
      <c r="Y413" s="244" t="e">
        <f>+VLOOKUP(X413,bd_lista!$A$3:$C$590,3,FALSE)</f>
        <v>#N/A</v>
      </c>
      <c r="Z413" s="302"/>
      <c r="AA413" s="303"/>
    </row>
    <row r="414" spans="1:27" ht="15" hidden="1" customHeight="1">
      <c r="A414" s="254">
        <v>1110</v>
      </c>
      <c r="B414" s="449">
        <f>+A414</f>
        <v>1110</v>
      </c>
      <c r="C414" s="249" t="str">
        <f>+VLOOKUP(A414,bd_lista!$A$3:$C$590,3,FALSE)</f>
        <v>Gobierno Autónomo Municipal de Padilla</v>
      </c>
      <c r="D414" s="451" t="str">
        <f>+C414</f>
        <v>Gobierno Autónomo Municipal de Padilla</v>
      </c>
      <c r="E414" s="244" t="s">
        <v>1310</v>
      </c>
      <c r="F414" s="245">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5">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5">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5">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5">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5">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5">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5">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5">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5">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5">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5">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5">
        <f t="shared" ref="R414:R477" ca="1" si="19">+SUM(F414:Q414)</f>
        <v>0</v>
      </c>
      <c r="S414" s="252"/>
      <c r="T414" s="245">
        <f ca="1">+T415</f>
        <v>0</v>
      </c>
      <c r="U414" s="244">
        <f t="shared" ref="U414:U477" si="20">+IF(E414="Débitos",1,2)</f>
        <v>1</v>
      </c>
      <c r="V414" s="347" t="str">
        <f>+VLOOKUP(A414,bd_lista!$A$3:$E$590,5,FALSE)</f>
        <v>Gobiernos Autonomos Municipales</v>
      </c>
      <c r="W414" s="262" t="str">
        <f>+V414</f>
        <v>Gobiernos Autonomos Municipales</v>
      </c>
      <c r="X414" s="244">
        <f>+VLOOKUP(A414,[2]Sheet1!$A$13:$D$744,4,FALSE)</f>
        <v>0</v>
      </c>
      <c r="Y414" s="244" t="e">
        <f>+VLOOKUP(X414,bd_lista!$A$3:$C$590,3,FALSE)</f>
        <v>#N/A</v>
      </c>
      <c r="Z414" s="304">
        <f>+X414</f>
        <v>0</v>
      </c>
      <c r="AA414" s="305" t="e">
        <f>+Y414</f>
        <v>#N/A</v>
      </c>
    </row>
    <row r="415" spans="1:27" ht="15" hidden="1" customHeight="1">
      <c r="A415" s="254">
        <v>1110</v>
      </c>
      <c r="B415" s="450"/>
      <c r="C415" s="347" t="str">
        <f>+VLOOKUP(A415,bd_lista!$A$3:$C$590,3,FALSE)</f>
        <v>Gobierno Autónomo Municipal de Padilla</v>
      </c>
      <c r="D415" s="452"/>
      <c r="E415" s="246" t="s">
        <v>1311</v>
      </c>
      <c r="F415" s="247">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7">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7">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7">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7">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7">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7">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7">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7">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7">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7">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7">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7">
        <f t="shared" ca="1" si="19"/>
        <v>0</v>
      </c>
      <c r="S415" s="264">
        <f ca="1">+R414+R415</f>
        <v>0</v>
      </c>
      <c r="T415" s="247">
        <f ca="1">+S415</f>
        <v>0</v>
      </c>
      <c r="U415" s="246">
        <f t="shared" si="20"/>
        <v>2</v>
      </c>
      <c r="V415" s="347" t="str">
        <f>+VLOOKUP(A415,bd_lista!$A$3:$E$590,5,FALSE)</f>
        <v>Gobiernos Autonomos Municipales</v>
      </c>
      <c r="W415" s="250"/>
      <c r="X415" s="244">
        <f>+VLOOKUP(A415,[2]Sheet1!$A$13:$D$744,4,FALSE)</f>
        <v>0</v>
      </c>
      <c r="Y415" s="244" t="e">
        <f>+VLOOKUP(X415,bd_lista!$A$3:$C$590,3,FALSE)</f>
        <v>#N/A</v>
      </c>
      <c r="Z415" s="302"/>
      <c r="AA415" s="303"/>
    </row>
    <row r="416" spans="1:27" ht="15" hidden="1" customHeight="1">
      <c r="A416" s="254">
        <v>1111</v>
      </c>
      <c r="B416" s="449">
        <f>+A416</f>
        <v>1111</v>
      </c>
      <c r="C416" s="249" t="str">
        <f>+VLOOKUP(A416,bd_lista!$A$3:$C$590,3,FALSE)</f>
        <v>Gobierno Autónomo Municipal de Tomina</v>
      </c>
      <c r="D416" s="451" t="str">
        <f>+C416</f>
        <v>Gobierno Autónomo Municipal de Tomina</v>
      </c>
      <c r="E416" s="244" t="s">
        <v>1310</v>
      </c>
      <c r="F416" s="245">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5">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5">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5">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5">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5">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5">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5">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5">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5">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5">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5">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5">
        <f t="shared" ca="1" si="19"/>
        <v>0</v>
      </c>
      <c r="S416" s="252"/>
      <c r="T416" s="245">
        <f ca="1">+T417</f>
        <v>0</v>
      </c>
      <c r="U416" s="244">
        <f t="shared" si="20"/>
        <v>1</v>
      </c>
      <c r="V416" s="347" t="str">
        <f>+VLOOKUP(A416,bd_lista!$A$3:$E$590,5,FALSE)</f>
        <v>Gobiernos Autonomos Municipales</v>
      </c>
      <c r="W416" s="262" t="str">
        <f>+V416</f>
        <v>Gobiernos Autonomos Municipales</v>
      </c>
      <c r="X416" s="244">
        <f>+VLOOKUP(A416,[2]Sheet1!$A$13:$D$744,4,FALSE)</f>
        <v>0</v>
      </c>
      <c r="Y416" s="244" t="e">
        <f>+VLOOKUP(X416,bd_lista!$A$3:$C$590,3,FALSE)</f>
        <v>#N/A</v>
      </c>
      <c r="Z416" s="304">
        <f>+X416</f>
        <v>0</v>
      </c>
      <c r="AA416" s="305" t="e">
        <f>+Y416</f>
        <v>#N/A</v>
      </c>
    </row>
    <row r="417" spans="1:27" ht="15" hidden="1" customHeight="1">
      <c r="A417" s="254">
        <v>1111</v>
      </c>
      <c r="B417" s="450"/>
      <c r="C417" s="347" t="str">
        <f>+VLOOKUP(A417,bd_lista!$A$3:$C$590,3,FALSE)</f>
        <v>Gobierno Autónomo Municipal de Tomina</v>
      </c>
      <c r="D417" s="452"/>
      <c r="E417" s="246" t="s">
        <v>1311</v>
      </c>
      <c r="F417" s="247">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247">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7">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7">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7">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7">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7">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7">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7">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7">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7">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7">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7">
        <f t="shared" ca="1" si="19"/>
        <v>0</v>
      </c>
      <c r="S417" s="264">
        <f ca="1">+R416+R417</f>
        <v>0</v>
      </c>
      <c r="T417" s="247">
        <f ca="1">+S417</f>
        <v>0</v>
      </c>
      <c r="U417" s="246">
        <f t="shared" si="20"/>
        <v>2</v>
      </c>
      <c r="V417" s="347" t="str">
        <f>+VLOOKUP(A417,bd_lista!$A$3:$E$590,5,FALSE)</f>
        <v>Gobiernos Autonomos Municipales</v>
      </c>
      <c r="W417" s="250"/>
      <c r="X417" s="244">
        <f>+VLOOKUP(A417,[2]Sheet1!$A$13:$D$744,4,FALSE)</f>
        <v>0</v>
      </c>
      <c r="Y417" s="244" t="e">
        <f>+VLOOKUP(X417,bd_lista!$A$3:$C$590,3,FALSE)</f>
        <v>#N/A</v>
      </c>
      <c r="Z417" s="302"/>
      <c r="AA417" s="303"/>
    </row>
    <row r="418" spans="1:27" ht="15" hidden="1" customHeight="1">
      <c r="A418" s="254">
        <v>1112</v>
      </c>
      <c r="B418" s="449">
        <f>+A418</f>
        <v>1112</v>
      </c>
      <c r="C418" s="249" t="str">
        <f>+VLOOKUP(A418,bd_lista!$A$3:$C$590,3,FALSE)</f>
        <v>Gobierno Autónomo Municipal de Sopachuy</v>
      </c>
      <c r="D418" s="451" t="str">
        <f>+C418</f>
        <v>Gobierno Autónomo Municipal de Sopachuy</v>
      </c>
      <c r="E418" s="244" t="s">
        <v>1310</v>
      </c>
      <c r="F418" s="245">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5">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5">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5">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5">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5">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5">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5">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5">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5">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5">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5">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5">
        <f t="shared" ca="1" si="19"/>
        <v>0</v>
      </c>
      <c r="S418" s="252"/>
      <c r="T418" s="245">
        <f ca="1">+T419</f>
        <v>0</v>
      </c>
      <c r="U418" s="244">
        <f t="shared" si="20"/>
        <v>1</v>
      </c>
      <c r="V418" s="347" t="str">
        <f>+VLOOKUP(A418,bd_lista!$A$3:$E$590,5,FALSE)</f>
        <v>Gobiernos Autonomos Municipales</v>
      </c>
      <c r="W418" s="262" t="str">
        <f>+V418</f>
        <v>Gobiernos Autonomos Municipales</v>
      </c>
      <c r="X418" s="244">
        <f>+VLOOKUP(A418,[2]Sheet1!$A$13:$D$744,4,FALSE)</f>
        <v>0</v>
      </c>
      <c r="Y418" s="244" t="e">
        <f>+VLOOKUP(X418,bd_lista!$A$3:$C$590,3,FALSE)</f>
        <v>#N/A</v>
      </c>
      <c r="Z418" s="304">
        <f>+X418</f>
        <v>0</v>
      </c>
      <c r="AA418" s="305" t="e">
        <f>+Y418</f>
        <v>#N/A</v>
      </c>
    </row>
    <row r="419" spans="1:27" ht="15" hidden="1" customHeight="1">
      <c r="A419" s="254">
        <v>1112</v>
      </c>
      <c r="B419" s="450"/>
      <c r="C419" s="347" t="str">
        <f>+VLOOKUP(A419,bd_lista!$A$3:$C$590,3,FALSE)</f>
        <v>Gobierno Autónomo Municipal de Sopachuy</v>
      </c>
      <c r="D419" s="452"/>
      <c r="E419" s="246" t="s">
        <v>1311</v>
      </c>
      <c r="F419" s="247">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47">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47">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7">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7">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7">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7">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7">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7">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7">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7">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7">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7">
        <f t="shared" ca="1" si="19"/>
        <v>0</v>
      </c>
      <c r="S419" s="264">
        <f ca="1">+R418+R419</f>
        <v>0</v>
      </c>
      <c r="T419" s="247">
        <f ca="1">+S419</f>
        <v>0</v>
      </c>
      <c r="U419" s="246">
        <f t="shared" si="20"/>
        <v>2</v>
      </c>
      <c r="V419" s="347" t="str">
        <f>+VLOOKUP(A419,bd_lista!$A$3:$E$590,5,FALSE)</f>
        <v>Gobiernos Autonomos Municipales</v>
      </c>
      <c r="W419" s="250"/>
      <c r="X419" s="244">
        <f>+VLOOKUP(A419,[2]Sheet1!$A$13:$D$744,4,FALSE)</f>
        <v>0</v>
      </c>
      <c r="Y419" s="244" t="e">
        <f>+VLOOKUP(X419,bd_lista!$A$3:$C$590,3,FALSE)</f>
        <v>#N/A</v>
      </c>
      <c r="Z419" s="302"/>
      <c r="AA419" s="303"/>
    </row>
    <row r="420" spans="1:27" ht="15" hidden="1" customHeight="1">
      <c r="A420" s="254">
        <v>1113</v>
      </c>
      <c r="B420" s="449">
        <f>+A420</f>
        <v>1113</v>
      </c>
      <c r="C420" s="249" t="str">
        <f>+VLOOKUP(A420,bd_lista!$A$3:$C$590,3,FALSE)</f>
        <v>Gobierno Autónomo Municipal de Villa Alcalá</v>
      </c>
      <c r="D420" s="451" t="str">
        <f>+C420</f>
        <v>Gobierno Autónomo Municipal de Villa Alcalá</v>
      </c>
      <c r="E420" s="244" t="s">
        <v>1310</v>
      </c>
      <c r="F420" s="245">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5">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5">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5">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5">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5">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5">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5">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5">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5">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5">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5">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5">
        <f t="shared" ca="1" si="19"/>
        <v>0</v>
      </c>
      <c r="S420" s="252"/>
      <c r="T420" s="245">
        <f ca="1">+T421</f>
        <v>0</v>
      </c>
      <c r="U420" s="244">
        <f t="shared" si="20"/>
        <v>1</v>
      </c>
      <c r="V420" s="347" t="str">
        <f>+VLOOKUP(A420,bd_lista!$A$3:$E$590,5,FALSE)</f>
        <v>Gobiernos Autonomos Municipales</v>
      </c>
      <c r="W420" s="262" t="str">
        <f>+V420</f>
        <v>Gobiernos Autonomos Municipales</v>
      </c>
      <c r="X420" s="244">
        <f>+VLOOKUP(A420,[2]Sheet1!$A$13:$D$744,4,FALSE)</f>
        <v>0</v>
      </c>
      <c r="Y420" s="244" t="e">
        <f>+VLOOKUP(X420,bd_lista!$A$3:$C$590,3,FALSE)</f>
        <v>#N/A</v>
      </c>
      <c r="Z420" s="304">
        <f>+X420</f>
        <v>0</v>
      </c>
      <c r="AA420" s="305" t="e">
        <f>+Y420</f>
        <v>#N/A</v>
      </c>
    </row>
    <row r="421" spans="1:27" ht="15" hidden="1" customHeight="1">
      <c r="A421" s="254">
        <v>1113</v>
      </c>
      <c r="B421" s="450"/>
      <c r="C421" s="347" t="str">
        <f>+VLOOKUP(A421,bd_lista!$A$3:$C$590,3,FALSE)</f>
        <v>Gobierno Autónomo Municipal de Villa Alcalá</v>
      </c>
      <c r="D421" s="452"/>
      <c r="E421" s="246" t="s">
        <v>1311</v>
      </c>
      <c r="F421" s="247">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247">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7">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7">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7">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7">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7">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7">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7">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7">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7">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7">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7">
        <f t="shared" ca="1" si="19"/>
        <v>0</v>
      </c>
      <c r="S421" s="264">
        <f ca="1">+R420+R421</f>
        <v>0</v>
      </c>
      <c r="T421" s="247">
        <f ca="1">+S421</f>
        <v>0</v>
      </c>
      <c r="U421" s="246">
        <f t="shared" si="20"/>
        <v>2</v>
      </c>
      <c r="V421" s="347" t="str">
        <f>+VLOOKUP(A421,bd_lista!$A$3:$E$590,5,FALSE)</f>
        <v>Gobiernos Autonomos Municipales</v>
      </c>
      <c r="W421" s="250"/>
      <c r="X421" s="244">
        <f>+VLOOKUP(A421,[2]Sheet1!$A$13:$D$744,4,FALSE)</f>
        <v>0</v>
      </c>
      <c r="Y421" s="244" t="e">
        <f>+VLOOKUP(X421,bd_lista!$A$3:$C$590,3,FALSE)</f>
        <v>#N/A</v>
      </c>
      <c r="Z421" s="302"/>
      <c r="AA421" s="303"/>
    </row>
    <row r="422" spans="1:27" customFormat="1" ht="27" hidden="1" customHeight="1">
      <c r="A422" s="254">
        <v>1114</v>
      </c>
      <c r="B422" s="449">
        <f>+A422</f>
        <v>1114</v>
      </c>
      <c r="C422" s="249" t="str">
        <f>+VLOOKUP(A422,bd_lista!$A$3:$C$590,3,FALSE)</f>
        <v>Gobierno Autónomo Municipal de El Villar</v>
      </c>
      <c r="D422" s="451" t="str">
        <f>+C422</f>
        <v>Gobierno Autónomo Municipal de El Villar</v>
      </c>
      <c r="E422" s="244" t="s">
        <v>1310</v>
      </c>
      <c r="F422" s="245">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5">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5">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5">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5">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5">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5">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5">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5">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5">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5">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5">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5">
        <f t="shared" ca="1" si="19"/>
        <v>0</v>
      </c>
      <c r="S422" s="252"/>
      <c r="T422" s="245">
        <f ca="1">+T423</f>
        <v>0</v>
      </c>
      <c r="U422" s="244">
        <f t="shared" si="20"/>
        <v>1</v>
      </c>
      <c r="V422" s="347" t="str">
        <f>+VLOOKUP(A422,bd_lista!$A$3:$E$590,5,FALSE)</f>
        <v>Gobiernos Autonomos Municipales</v>
      </c>
      <c r="W422" s="262" t="str">
        <f>+V422</f>
        <v>Gobiernos Autonomos Municipales</v>
      </c>
      <c r="X422" s="244">
        <f>+VLOOKUP(A422,[2]Sheet1!$A$13:$D$744,4,FALSE)</f>
        <v>0</v>
      </c>
      <c r="Y422" s="244" t="e">
        <f>+VLOOKUP(X422,bd_lista!$A$3:$C$590,3,FALSE)</f>
        <v>#N/A</v>
      </c>
      <c r="Z422" s="304">
        <f>+X422</f>
        <v>0</v>
      </c>
      <c r="AA422" s="305" t="e">
        <f>+Y422</f>
        <v>#N/A</v>
      </c>
    </row>
    <row r="423" spans="1:27" customFormat="1" ht="27" hidden="1" customHeight="1">
      <c r="A423" s="32">
        <v>1114</v>
      </c>
      <c r="B423" s="450"/>
      <c r="C423" s="249" t="str">
        <f>+VLOOKUP(A423,bd_lista!$A$3:$C$590,3,FALSE)</f>
        <v>Gobierno Autónomo Municipal de El Villar</v>
      </c>
      <c r="D423" s="452"/>
      <c r="E423" s="246" t="s">
        <v>1311</v>
      </c>
      <c r="F423" s="245">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5">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5">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5">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5">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5">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5">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5">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5">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5">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5">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5">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5">
        <f t="shared" ca="1" si="19"/>
        <v>0</v>
      </c>
      <c r="S423" s="252">
        <f ca="1">+R422+R423</f>
        <v>0</v>
      </c>
      <c r="T423" s="245">
        <f ca="1">+S423</f>
        <v>0</v>
      </c>
      <c r="U423" s="244">
        <f t="shared" si="20"/>
        <v>2</v>
      </c>
      <c r="V423" s="347" t="str">
        <f>+VLOOKUP(A423,bd_lista!$A$3:$E$590,5,FALSE)</f>
        <v>Gobiernos Autonomos Municipales</v>
      </c>
      <c r="W423" s="250"/>
      <c r="X423" s="244">
        <f>+VLOOKUP(A423,[2]Sheet1!$A$13:$D$744,4,FALSE)</f>
        <v>0</v>
      </c>
      <c r="Y423" s="244" t="e">
        <f>+VLOOKUP(X423,bd_lista!$A$3:$C$590,3,FALSE)</f>
        <v>#N/A</v>
      </c>
      <c r="Z423" s="302"/>
      <c r="AA423" s="303"/>
    </row>
    <row r="424" spans="1:27" customFormat="1" ht="15" hidden="1" customHeight="1">
      <c r="A424" s="32">
        <v>1115</v>
      </c>
      <c r="B424" s="449">
        <f>+A424</f>
        <v>1115</v>
      </c>
      <c r="C424" s="249" t="str">
        <f>+VLOOKUP(A424,bd_lista!$A$3:$C$590,3,FALSE)</f>
        <v>Gobierno Autónomo Municipal de Monteagudo</v>
      </c>
      <c r="D424" s="451" t="str">
        <f>+C424</f>
        <v>Gobierno Autónomo Municipal de Monteagudo</v>
      </c>
      <c r="E424" s="244" t="s">
        <v>1310</v>
      </c>
      <c r="F424" s="245">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5">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5">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5">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5">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5">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5">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5">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5">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5">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5">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5">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5">
        <f t="shared" ca="1" si="19"/>
        <v>0</v>
      </c>
      <c r="S424" s="252"/>
      <c r="T424" s="245">
        <f ca="1">+T425</f>
        <v>0</v>
      </c>
      <c r="U424" s="244">
        <f t="shared" si="20"/>
        <v>1</v>
      </c>
      <c r="V424" s="347" t="str">
        <f>+VLOOKUP(A424,bd_lista!$A$3:$E$590,5,FALSE)</f>
        <v>Gobiernos Autonomos Municipales</v>
      </c>
      <c r="W424" s="262" t="str">
        <f>+V424</f>
        <v>Gobiernos Autonomos Municipales</v>
      </c>
      <c r="X424" s="244">
        <f>+VLOOKUP(A424,[2]Sheet1!$A$13:$D$744,4,FALSE)</f>
        <v>0</v>
      </c>
      <c r="Y424" s="244" t="e">
        <f>+VLOOKUP(X424,bd_lista!$A$3:$C$590,3,FALSE)</f>
        <v>#N/A</v>
      </c>
      <c r="Z424" s="304">
        <f>+X424</f>
        <v>0</v>
      </c>
      <c r="AA424" s="305" t="e">
        <f>+Y424</f>
        <v>#N/A</v>
      </c>
    </row>
    <row r="425" spans="1:27" customFormat="1" ht="15" hidden="1" customHeight="1">
      <c r="A425" s="32">
        <v>1115</v>
      </c>
      <c r="B425" s="450"/>
      <c r="C425" s="347" t="str">
        <f>+VLOOKUP(A425,bd_lista!$A$3:$C$590,3,FALSE)</f>
        <v>Gobierno Autónomo Municipal de Monteagudo</v>
      </c>
      <c r="D425" s="452"/>
      <c r="E425" s="246" t="s">
        <v>1311</v>
      </c>
      <c r="F425" s="247">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7">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7">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7">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7">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7">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7">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7">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7">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7">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7">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7">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7">
        <f t="shared" ca="1" si="19"/>
        <v>0</v>
      </c>
      <c r="S425" s="264">
        <f ca="1">+R424+R425</f>
        <v>0</v>
      </c>
      <c r="T425" s="247">
        <f ca="1">+S425</f>
        <v>0</v>
      </c>
      <c r="U425" s="246">
        <f t="shared" si="20"/>
        <v>2</v>
      </c>
      <c r="V425" s="347" t="str">
        <f>+VLOOKUP(A425,bd_lista!$A$3:$E$590,5,FALSE)</f>
        <v>Gobiernos Autonomos Municipales</v>
      </c>
      <c r="W425" s="250"/>
      <c r="X425" s="244">
        <f>+VLOOKUP(A425,[2]Sheet1!$A$13:$D$744,4,FALSE)</f>
        <v>0</v>
      </c>
      <c r="Y425" s="244" t="e">
        <f>+VLOOKUP(X425,bd_lista!$A$3:$C$590,3,FALSE)</f>
        <v>#N/A</v>
      </c>
      <c r="Z425" s="302"/>
      <c r="AA425" s="303"/>
    </row>
    <row r="426" spans="1:27" customFormat="1" ht="27" hidden="1" customHeight="1">
      <c r="A426" s="32">
        <v>1116</v>
      </c>
      <c r="B426" s="449">
        <f>+A426</f>
        <v>1116</v>
      </c>
      <c r="C426" s="249" t="str">
        <f>+VLOOKUP(A426,bd_lista!$A$3:$C$590,3,FALSE)</f>
        <v>Gobierno Autónomo Municipal de San Pablo de Huacareta</v>
      </c>
      <c r="D426" s="451" t="str">
        <f>+C426</f>
        <v>Gobierno Autónomo Municipal de San Pablo de Huacareta</v>
      </c>
      <c r="E426" s="244" t="s">
        <v>1310</v>
      </c>
      <c r="F426" s="245">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5">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5">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5">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5">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5">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5">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5">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5">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5">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5">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5">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5">
        <f t="shared" ca="1" si="19"/>
        <v>0</v>
      </c>
      <c r="S426" s="252"/>
      <c r="T426" s="245">
        <f ca="1">+T427</f>
        <v>0</v>
      </c>
      <c r="U426" s="244">
        <f t="shared" si="20"/>
        <v>1</v>
      </c>
      <c r="V426" s="347" t="str">
        <f>+VLOOKUP(A426,bd_lista!$A$3:$E$590,5,FALSE)</f>
        <v>Gobiernos Autonomos Municipales</v>
      </c>
      <c r="W426" s="262" t="str">
        <f>+V426</f>
        <v>Gobiernos Autonomos Municipales</v>
      </c>
      <c r="X426" s="244">
        <f>+VLOOKUP(A426,[2]Sheet1!$A$13:$D$744,4,FALSE)</f>
        <v>0</v>
      </c>
      <c r="Y426" s="244" t="e">
        <f>+VLOOKUP(X426,bd_lista!$A$3:$C$590,3,FALSE)</f>
        <v>#N/A</v>
      </c>
      <c r="Z426" s="304">
        <f>+X426</f>
        <v>0</v>
      </c>
      <c r="AA426" s="305" t="e">
        <f>+Y426</f>
        <v>#N/A</v>
      </c>
    </row>
    <row r="427" spans="1:27" customFormat="1" ht="27" hidden="1" customHeight="1">
      <c r="A427" s="32">
        <v>1116</v>
      </c>
      <c r="B427" s="450"/>
      <c r="C427" s="249" t="str">
        <f>+VLOOKUP(A427,bd_lista!$A$3:$C$590,3,FALSE)</f>
        <v>Gobierno Autónomo Municipal de San Pablo de Huacareta</v>
      </c>
      <c r="D427" s="452"/>
      <c r="E427" s="246" t="s">
        <v>1311</v>
      </c>
      <c r="F427" s="245">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245">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5">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5">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5">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5">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5">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5">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5">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5">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5">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5">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5">
        <f t="shared" ca="1" si="19"/>
        <v>0</v>
      </c>
      <c r="S427" s="252">
        <f ca="1">+R426+R427</f>
        <v>0</v>
      </c>
      <c r="T427" s="245">
        <f ca="1">+S427</f>
        <v>0</v>
      </c>
      <c r="U427" s="244">
        <f t="shared" si="20"/>
        <v>2</v>
      </c>
      <c r="V427" s="347" t="str">
        <f>+VLOOKUP(A427,bd_lista!$A$3:$E$590,5,FALSE)</f>
        <v>Gobiernos Autonomos Municipales</v>
      </c>
      <c r="W427" s="250"/>
      <c r="X427" s="244">
        <f>+VLOOKUP(A427,[2]Sheet1!$A$13:$D$744,4,FALSE)</f>
        <v>0</v>
      </c>
      <c r="Y427" s="244" t="e">
        <f>+VLOOKUP(X427,bd_lista!$A$3:$C$590,3,FALSE)</f>
        <v>#N/A</v>
      </c>
      <c r="Z427" s="302"/>
      <c r="AA427" s="303"/>
    </row>
    <row r="428" spans="1:27" customFormat="1" ht="27" hidden="1" customHeight="1">
      <c r="A428" s="32">
        <v>1117</v>
      </c>
      <c r="B428" s="449">
        <f>+A428</f>
        <v>1117</v>
      </c>
      <c r="C428" s="249" t="str">
        <f>+VLOOKUP(A428,bd_lista!$A$3:$C$590,3,FALSE)</f>
        <v>Gobierno Autónomo Municipal de Tarabuco</v>
      </c>
      <c r="D428" s="451" t="str">
        <f>+C428</f>
        <v>Gobierno Autónomo Municipal de Tarabuco</v>
      </c>
      <c r="E428" s="244" t="s">
        <v>1310</v>
      </c>
      <c r="F428" s="245">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5">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5">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5">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5">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5">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5">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5">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5">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5">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5">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5">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5">
        <f t="shared" ca="1" si="19"/>
        <v>0</v>
      </c>
      <c r="S428" s="252"/>
      <c r="T428" s="245">
        <f ca="1">+T429</f>
        <v>0</v>
      </c>
      <c r="U428" s="244">
        <f t="shared" si="20"/>
        <v>1</v>
      </c>
      <c r="V428" s="347" t="str">
        <f>+VLOOKUP(A428,bd_lista!$A$3:$E$590,5,FALSE)</f>
        <v>Gobiernos Autonomos Municipales</v>
      </c>
      <c r="W428" s="262" t="str">
        <f>+V428</f>
        <v>Gobiernos Autonomos Municipales</v>
      </c>
      <c r="X428" s="244">
        <f>+VLOOKUP(A428,[2]Sheet1!$A$13:$D$744,4,FALSE)</f>
        <v>0</v>
      </c>
      <c r="Y428" s="244" t="e">
        <f>+VLOOKUP(X428,bd_lista!$A$3:$C$590,3,FALSE)</f>
        <v>#N/A</v>
      </c>
      <c r="Z428" s="304">
        <f>+X428</f>
        <v>0</v>
      </c>
      <c r="AA428" s="305" t="e">
        <f>+Y428</f>
        <v>#N/A</v>
      </c>
    </row>
    <row r="429" spans="1:27" customFormat="1" ht="27" hidden="1" customHeight="1">
      <c r="A429" s="32">
        <v>1117</v>
      </c>
      <c r="B429" s="450"/>
      <c r="C429" s="249" t="str">
        <f>+VLOOKUP(A429,bd_lista!$A$3:$C$590,3,FALSE)</f>
        <v>Gobierno Autónomo Municipal de Tarabuco</v>
      </c>
      <c r="D429" s="452"/>
      <c r="E429" s="246" t="s">
        <v>1311</v>
      </c>
      <c r="F429" s="245">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5">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5">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5">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5">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5">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5">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5">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5">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5">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5">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5">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5">
        <f t="shared" ca="1" si="19"/>
        <v>0</v>
      </c>
      <c r="S429" s="252">
        <f ca="1">+R428+R429</f>
        <v>0</v>
      </c>
      <c r="T429" s="245">
        <f ca="1">+S429</f>
        <v>0</v>
      </c>
      <c r="U429" s="244">
        <f t="shared" si="20"/>
        <v>2</v>
      </c>
      <c r="V429" s="347" t="str">
        <f>+VLOOKUP(A429,bd_lista!$A$3:$E$590,5,FALSE)</f>
        <v>Gobiernos Autonomos Municipales</v>
      </c>
      <c r="W429" s="250"/>
      <c r="X429" s="244">
        <f>+VLOOKUP(A429,[2]Sheet1!$A$13:$D$744,4,FALSE)</f>
        <v>0</v>
      </c>
      <c r="Y429" s="244" t="e">
        <f>+VLOOKUP(X429,bd_lista!$A$3:$C$590,3,FALSE)</f>
        <v>#N/A</v>
      </c>
      <c r="Z429" s="302"/>
      <c r="AA429" s="303"/>
    </row>
    <row r="430" spans="1:27" customFormat="1" ht="27" hidden="1" customHeight="1">
      <c r="A430" s="32">
        <v>1118</v>
      </c>
      <c r="B430" s="449">
        <f>+A430</f>
        <v>1118</v>
      </c>
      <c r="C430" s="249" t="str">
        <f>+VLOOKUP(A430,bd_lista!$A$3:$C$590,3,FALSE)</f>
        <v>Gobierno Autónomo Municipal de Yamparáez</v>
      </c>
      <c r="D430" s="451" t="str">
        <f>+C430</f>
        <v>Gobierno Autónomo Municipal de Yamparáez</v>
      </c>
      <c r="E430" s="244" t="s">
        <v>1310</v>
      </c>
      <c r="F430" s="245">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5">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5">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5">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5">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5">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5">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5">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5">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5">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5">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5">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5">
        <f t="shared" ca="1" si="19"/>
        <v>0</v>
      </c>
      <c r="S430" s="252"/>
      <c r="T430" s="245">
        <f ca="1">+T431</f>
        <v>0</v>
      </c>
      <c r="U430" s="244">
        <f t="shared" si="20"/>
        <v>1</v>
      </c>
      <c r="V430" s="347" t="str">
        <f>+VLOOKUP(A430,bd_lista!$A$3:$E$590,5,FALSE)</f>
        <v>Gobiernos Autonomos Municipales</v>
      </c>
      <c r="W430" s="262" t="str">
        <f>+V430</f>
        <v>Gobiernos Autonomos Municipales</v>
      </c>
      <c r="X430" s="244">
        <f>+VLOOKUP(A430,[2]Sheet1!$A$13:$D$744,4,FALSE)</f>
        <v>0</v>
      </c>
      <c r="Y430" s="244" t="e">
        <f>+VLOOKUP(X430,bd_lista!$A$3:$C$590,3,FALSE)</f>
        <v>#N/A</v>
      </c>
      <c r="Z430" s="304">
        <f>+X430</f>
        <v>0</v>
      </c>
      <c r="AA430" s="305" t="e">
        <f>+Y430</f>
        <v>#N/A</v>
      </c>
    </row>
    <row r="431" spans="1:27" customFormat="1" ht="27" hidden="1" customHeight="1">
      <c r="A431" s="32">
        <v>1118</v>
      </c>
      <c r="B431" s="450"/>
      <c r="C431" s="249" t="str">
        <f>+VLOOKUP(A431,bd_lista!$A$3:$C$590,3,FALSE)</f>
        <v>Gobierno Autónomo Municipal de Yamparáez</v>
      </c>
      <c r="D431" s="452"/>
      <c r="E431" s="246" t="s">
        <v>1311</v>
      </c>
      <c r="F431" s="245">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5">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5">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5">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5">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5">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5">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5">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5">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5">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5">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5">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5">
        <f t="shared" ca="1" si="19"/>
        <v>0</v>
      </c>
      <c r="S431" s="252">
        <f ca="1">+R430+R431</f>
        <v>0</v>
      </c>
      <c r="T431" s="245">
        <f ca="1">+S431</f>
        <v>0</v>
      </c>
      <c r="U431" s="244">
        <f t="shared" si="20"/>
        <v>2</v>
      </c>
      <c r="V431" s="347" t="str">
        <f>+VLOOKUP(A431,bd_lista!$A$3:$E$590,5,FALSE)</f>
        <v>Gobiernos Autonomos Municipales</v>
      </c>
      <c r="W431" s="250"/>
      <c r="X431" s="244">
        <f>+VLOOKUP(A431,[2]Sheet1!$A$13:$D$744,4,FALSE)</f>
        <v>0</v>
      </c>
      <c r="Y431" s="244" t="e">
        <f>+VLOOKUP(X431,bd_lista!$A$3:$C$590,3,FALSE)</f>
        <v>#N/A</v>
      </c>
      <c r="Z431" s="302"/>
      <c r="AA431" s="303"/>
    </row>
    <row r="432" spans="1:27" customFormat="1" ht="27" hidden="1" customHeight="1">
      <c r="A432" s="32">
        <v>1119</v>
      </c>
      <c r="B432" s="449">
        <f>+A432</f>
        <v>1119</v>
      </c>
      <c r="C432" s="249" t="str">
        <f>+VLOOKUP(A432,bd_lista!$A$3:$C$590,3,FALSE)</f>
        <v>Gobierno Autónomo Municipal de Camargo</v>
      </c>
      <c r="D432" s="451" t="str">
        <f>+C432</f>
        <v>Gobierno Autónomo Municipal de Camargo</v>
      </c>
      <c r="E432" s="244" t="s">
        <v>1310</v>
      </c>
      <c r="F432" s="245">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5">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5">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5">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5">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5">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5">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5">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5">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5">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5">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5">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5">
        <f t="shared" ca="1" si="19"/>
        <v>0</v>
      </c>
      <c r="S432" s="252"/>
      <c r="T432" s="245">
        <f ca="1">+T433</f>
        <v>0</v>
      </c>
      <c r="U432" s="244">
        <f t="shared" si="20"/>
        <v>1</v>
      </c>
      <c r="V432" s="347" t="str">
        <f>+VLOOKUP(A432,bd_lista!$A$3:$E$590,5,FALSE)</f>
        <v>Gobiernos Autonomos Municipales</v>
      </c>
      <c r="W432" s="262" t="str">
        <f>+V432</f>
        <v>Gobiernos Autonomos Municipales</v>
      </c>
      <c r="X432" s="244">
        <f>+VLOOKUP(A432,[2]Sheet1!$A$13:$D$744,4,FALSE)</f>
        <v>0</v>
      </c>
      <c r="Y432" s="244" t="e">
        <f>+VLOOKUP(X432,bd_lista!$A$3:$C$590,3,FALSE)</f>
        <v>#N/A</v>
      </c>
      <c r="Z432" s="304">
        <f>+X432</f>
        <v>0</v>
      </c>
      <c r="AA432" s="305" t="e">
        <f>+Y432</f>
        <v>#N/A</v>
      </c>
    </row>
    <row r="433" spans="1:27" customFormat="1" ht="27" hidden="1" customHeight="1">
      <c r="A433" s="32">
        <v>1119</v>
      </c>
      <c r="B433" s="450"/>
      <c r="C433" s="249" t="str">
        <f>+VLOOKUP(A433,bd_lista!$A$3:$C$590,3,FALSE)</f>
        <v>Gobierno Autónomo Municipal de Camargo</v>
      </c>
      <c r="D433" s="452"/>
      <c r="E433" s="246" t="s">
        <v>1311</v>
      </c>
      <c r="F433" s="245">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5">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5">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5">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5">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5">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5">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5">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5">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5">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5">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5">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5">
        <f t="shared" ca="1" si="19"/>
        <v>0</v>
      </c>
      <c r="S433" s="252">
        <f ca="1">+R432+R433</f>
        <v>0</v>
      </c>
      <c r="T433" s="245">
        <f ca="1">+S433</f>
        <v>0</v>
      </c>
      <c r="U433" s="244">
        <f t="shared" si="20"/>
        <v>2</v>
      </c>
      <c r="V433" s="347" t="str">
        <f>+VLOOKUP(A433,bd_lista!$A$3:$E$590,5,FALSE)</f>
        <v>Gobiernos Autonomos Municipales</v>
      </c>
      <c r="W433" s="250"/>
      <c r="X433" s="244">
        <f>+VLOOKUP(A433,[2]Sheet1!$A$13:$D$744,4,FALSE)</f>
        <v>0</v>
      </c>
      <c r="Y433" s="244" t="e">
        <f>+VLOOKUP(X433,bd_lista!$A$3:$C$590,3,FALSE)</f>
        <v>#N/A</v>
      </c>
      <c r="Z433" s="302"/>
      <c r="AA433" s="303"/>
    </row>
    <row r="434" spans="1:27" customFormat="1" ht="15" hidden="1" customHeight="1">
      <c r="A434" s="32">
        <v>1120</v>
      </c>
      <c r="B434" s="449">
        <f>+A434</f>
        <v>1120</v>
      </c>
      <c r="C434" s="249" t="str">
        <f>+VLOOKUP(A434,bd_lista!$A$3:$C$590,3,FALSE)</f>
        <v>Gobierno Autónomo Municipal de San Lucas</v>
      </c>
      <c r="D434" s="451" t="str">
        <f>+C434</f>
        <v>Gobierno Autónomo Municipal de San Lucas</v>
      </c>
      <c r="E434" s="244" t="s">
        <v>1310</v>
      </c>
      <c r="F434" s="245">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5">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5">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5">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5">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5">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5">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5">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5">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5">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5">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5">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5">
        <f t="shared" ca="1" si="19"/>
        <v>0</v>
      </c>
      <c r="S434" s="252"/>
      <c r="T434" s="245">
        <f ca="1">+T435</f>
        <v>0</v>
      </c>
      <c r="U434" s="244">
        <f t="shared" si="20"/>
        <v>1</v>
      </c>
      <c r="V434" s="347" t="str">
        <f>+VLOOKUP(A434,bd_lista!$A$3:$E$590,5,FALSE)</f>
        <v>Gobiernos Autonomos Municipales</v>
      </c>
      <c r="W434" s="262" t="str">
        <f>+V434</f>
        <v>Gobiernos Autonomos Municipales</v>
      </c>
      <c r="X434" s="244">
        <f>+VLOOKUP(A434,[2]Sheet1!$A$13:$D$744,4,FALSE)</f>
        <v>0</v>
      </c>
      <c r="Y434" s="244" t="e">
        <f>+VLOOKUP(X434,bd_lista!$A$3:$C$590,3,FALSE)</f>
        <v>#N/A</v>
      </c>
      <c r="Z434" s="304">
        <f>+X434</f>
        <v>0</v>
      </c>
      <c r="AA434" s="305" t="e">
        <f>+Y434</f>
        <v>#N/A</v>
      </c>
    </row>
    <row r="435" spans="1:27" customFormat="1" ht="15" hidden="1" customHeight="1">
      <c r="A435" s="32">
        <v>1120</v>
      </c>
      <c r="B435" s="450"/>
      <c r="C435" s="347" t="str">
        <f>+VLOOKUP(A435,bd_lista!$A$3:$C$590,3,FALSE)</f>
        <v>Gobierno Autónomo Municipal de San Lucas</v>
      </c>
      <c r="D435" s="452"/>
      <c r="E435" s="246" t="s">
        <v>1311</v>
      </c>
      <c r="F435" s="245">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5">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5">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5">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5">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5">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5">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5">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5">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5">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5">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5">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7">
        <f t="shared" ca="1" si="19"/>
        <v>0</v>
      </c>
      <c r="S435" s="264">
        <f ca="1">+R434+R435</f>
        <v>0</v>
      </c>
      <c r="T435" s="247">
        <f ca="1">+S435</f>
        <v>0</v>
      </c>
      <c r="U435" s="246">
        <f t="shared" si="20"/>
        <v>2</v>
      </c>
      <c r="V435" s="347" t="str">
        <f>+VLOOKUP(A435,bd_lista!$A$3:$E$590,5,FALSE)</f>
        <v>Gobiernos Autonomos Municipales</v>
      </c>
      <c r="W435" s="250"/>
      <c r="X435" s="244">
        <f>+VLOOKUP(A435,[2]Sheet1!$A$13:$D$744,4,FALSE)</f>
        <v>0</v>
      </c>
      <c r="Y435" s="244" t="e">
        <f>+VLOOKUP(X435,bd_lista!$A$3:$C$590,3,FALSE)</f>
        <v>#N/A</v>
      </c>
      <c r="Z435" s="302"/>
      <c r="AA435" s="303"/>
    </row>
    <row r="436" spans="1:27" customFormat="1" ht="27" hidden="1" customHeight="1">
      <c r="A436" s="32">
        <v>1121</v>
      </c>
      <c r="B436" s="449">
        <f>+A436</f>
        <v>1121</v>
      </c>
      <c r="C436" s="249" t="str">
        <f>+VLOOKUP(A436,bd_lista!$A$3:$C$590,3,FALSE)</f>
        <v>Gobierno Autónomo Municipal de Incahuasi</v>
      </c>
      <c r="D436" s="451" t="str">
        <f>+C436</f>
        <v>Gobierno Autónomo Municipal de Incahuasi</v>
      </c>
      <c r="E436" s="244" t="s">
        <v>1310</v>
      </c>
      <c r="F436" s="245">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5">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5">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5">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5">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5">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5">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5">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5">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5">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5">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5">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5">
        <f t="shared" ca="1" si="19"/>
        <v>0</v>
      </c>
      <c r="S436" s="252"/>
      <c r="T436" s="245">
        <f ca="1">+T437</f>
        <v>0</v>
      </c>
      <c r="U436" s="244">
        <f t="shared" si="20"/>
        <v>1</v>
      </c>
      <c r="V436" s="347" t="str">
        <f>+VLOOKUP(A436,bd_lista!$A$3:$E$590,5,FALSE)</f>
        <v>Gobiernos Autonomos Municipales</v>
      </c>
      <c r="W436" s="262" t="str">
        <f>+V436</f>
        <v>Gobiernos Autonomos Municipales</v>
      </c>
      <c r="X436" s="244">
        <f>+VLOOKUP(A436,[2]Sheet1!$A$13:$D$744,4,FALSE)</f>
        <v>0</v>
      </c>
      <c r="Y436" s="244" t="e">
        <f>+VLOOKUP(X436,bd_lista!$A$3:$C$590,3,FALSE)</f>
        <v>#N/A</v>
      </c>
      <c r="Z436" s="304">
        <f>+X436</f>
        <v>0</v>
      </c>
      <c r="AA436" s="305" t="e">
        <f>+Y436</f>
        <v>#N/A</v>
      </c>
    </row>
    <row r="437" spans="1:27" customFormat="1" ht="27" hidden="1" customHeight="1">
      <c r="A437" s="32">
        <v>1121</v>
      </c>
      <c r="B437" s="450"/>
      <c r="C437" s="249" t="str">
        <f>+VLOOKUP(A437,bd_lista!$A$3:$C$590,3,FALSE)</f>
        <v>Gobierno Autónomo Municipal de Incahuasi</v>
      </c>
      <c r="D437" s="452"/>
      <c r="E437" s="246" t="s">
        <v>1311</v>
      </c>
      <c r="F437" s="245">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5">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5">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5">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5">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5">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5">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5">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5">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5">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5">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5">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5">
        <f t="shared" ca="1" si="19"/>
        <v>0</v>
      </c>
      <c r="S437" s="252">
        <f ca="1">+R436+R437</f>
        <v>0</v>
      </c>
      <c r="T437" s="245">
        <f ca="1">+S437</f>
        <v>0</v>
      </c>
      <c r="U437" s="244">
        <f t="shared" si="20"/>
        <v>2</v>
      </c>
      <c r="V437" s="347" t="str">
        <f>+VLOOKUP(A437,bd_lista!$A$3:$E$590,5,FALSE)</f>
        <v>Gobiernos Autonomos Municipales</v>
      </c>
      <c r="W437" s="250"/>
      <c r="X437" s="244">
        <f>+VLOOKUP(A437,[2]Sheet1!$A$13:$D$744,4,FALSE)</f>
        <v>0</v>
      </c>
      <c r="Y437" s="244" t="e">
        <f>+VLOOKUP(X437,bd_lista!$A$3:$C$590,3,FALSE)</f>
        <v>#N/A</v>
      </c>
      <c r="Z437" s="302"/>
      <c r="AA437" s="303"/>
    </row>
    <row r="438" spans="1:27" customFormat="1" ht="27" hidden="1" customHeight="1">
      <c r="A438" s="32">
        <v>1122</v>
      </c>
      <c r="B438" s="449">
        <f>+A438</f>
        <v>1122</v>
      </c>
      <c r="C438" s="249" t="str">
        <f>+VLOOKUP(A438,bd_lista!$A$3:$C$590,3,FALSE)</f>
        <v>Gobierno Autónomo Municipal de Villa Serrano</v>
      </c>
      <c r="D438" s="451" t="str">
        <f>+C438</f>
        <v>Gobierno Autónomo Municipal de Villa Serrano</v>
      </c>
      <c r="E438" s="244" t="s">
        <v>1310</v>
      </c>
      <c r="F438" s="245">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5">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5">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5">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5">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5">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5">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5">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5">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5">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5">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5">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5">
        <f t="shared" ca="1" si="19"/>
        <v>0</v>
      </c>
      <c r="S438" s="252"/>
      <c r="T438" s="245">
        <f ca="1">+T439</f>
        <v>0</v>
      </c>
      <c r="U438" s="244">
        <f t="shared" si="20"/>
        <v>1</v>
      </c>
      <c r="V438" s="347" t="str">
        <f>+VLOOKUP(A438,bd_lista!$A$3:$E$590,5,FALSE)</f>
        <v>Gobiernos Autonomos Municipales</v>
      </c>
      <c r="W438" s="262" t="str">
        <f>+V438</f>
        <v>Gobiernos Autonomos Municipales</v>
      </c>
      <c r="X438" s="244">
        <f>+VLOOKUP(A438,[2]Sheet1!$A$13:$D$744,4,FALSE)</f>
        <v>0</v>
      </c>
      <c r="Y438" s="244" t="e">
        <f>+VLOOKUP(X438,bd_lista!$A$3:$C$590,3,FALSE)</f>
        <v>#N/A</v>
      </c>
      <c r="Z438" s="304">
        <f>+X438</f>
        <v>0</v>
      </c>
      <c r="AA438" s="305" t="e">
        <f>+Y438</f>
        <v>#N/A</v>
      </c>
    </row>
    <row r="439" spans="1:27" customFormat="1" ht="27" hidden="1" customHeight="1">
      <c r="A439" s="32">
        <v>1122</v>
      </c>
      <c r="B439" s="450"/>
      <c r="C439" s="249" t="str">
        <f>+VLOOKUP(A439,bd_lista!$A$3:$C$590,3,FALSE)</f>
        <v>Gobierno Autónomo Municipal de Villa Serrano</v>
      </c>
      <c r="D439" s="452"/>
      <c r="E439" s="246" t="s">
        <v>1311</v>
      </c>
      <c r="F439" s="245">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5">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5">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5">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5">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5">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5">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5">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5">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5">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5">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5">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5">
        <f t="shared" ca="1" si="19"/>
        <v>0</v>
      </c>
      <c r="S439" s="252">
        <f ca="1">+R438+R439</f>
        <v>0</v>
      </c>
      <c r="T439" s="245">
        <f ca="1">+S439</f>
        <v>0</v>
      </c>
      <c r="U439" s="244">
        <f t="shared" si="20"/>
        <v>2</v>
      </c>
      <c r="V439" s="347" t="str">
        <f>+VLOOKUP(A439,bd_lista!$A$3:$E$590,5,FALSE)</f>
        <v>Gobiernos Autonomos Municipales</v>
      </c>
      <c r="W439" s="250"/>
      <c r="X439" s="244">
        <f>+VLOOKUP(A439,[2]Sheet1!$A$13:$D$744,4,FALSE)</f>
        <v>0</v>
      </c>
      <c r="Y439" s="244" t="e">
        <f>+VLOOKUP(X439,bd_lista!$A$3:$C$590,3,FALSE)</f>
        <v>#N/A</v>
      </c>
      <c r="Z439" s="302"/>
      <c r="AA439" s="303"/>
    </row>
    <row r="440" spans="1:27" customFormat="1" ht="27" hidden="1" customHeight="1">
      <c r="A440" s="32">
        <v>1123</v>
      </c>
      <c r="B440" s="449">
        <f>+A440</f>
        <v>1123</v>
      </c>
      <c r="C440" s="249" t="str">
        <f>+VLOOKUP(A440,bd_lista!$A$3:$C$590,3,FALSE)</f>
        <v>Gobierno Autónomo Municipal de Camataqui (Villa Abecia)</v>
      </c>
      <c r="D440" s="451" t="str">
        <f>+C440</f>
        <v>Gobierno Autónomo Municipal de Camataqui (Villa Abecia)</v>
      </c>
      <c r="E440" s="244" t="s">
        <v>1310</v>
      </c>
      <c r="F440" s="245">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5">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5">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5">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5">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5">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5">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5">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5">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5">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5">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5">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5">
        <f t="shared" ca="1" si="19"/>
        <v>0</v>
      </c>
      <c r="S440" s="252"/>
      <c r="T440" s="245">
        <f ca="1">+T441</f>
        <v>0</v>
      </c>
      <c r="U440" s="244">
        <f t="shared" si="20"/>
        <v>1</v>
      </c>
      <c r="V440" s="347" t="str">
        <f>+VLOOKUP(A440,bd_lista!$A$3:$E$590,5,FALSE)</f>
        <v>Gobiernos Autonomos Municipales</v>
      </c>
      <c r="W440" s="262" t="str">
        <f>+V440</f>
        <v>Gobiernos Autonomos Municipales</v>
      </c>
      <c r="X440" s="244">
        <f>+VLOOKUP(A440,[2]Sheet1!$A$13:$D$744,4,FALSE)</f>
        <v>0</v>
      </c>
      <c r="Y440" s="244" t="e">
        <f>+VLOOKUP(X440,bd_lista!$A$3:$C$590,3,FALSE)</f>
        <v>#N/A</v>
      </c>
      <c r="Z440" s="304">
        <f>+X440</f>
        <v>0</v>
      </c>
      <c r="AA440" s="305" t="e">
        <f>+Y440</f>
        <v>#N/A</v>
      </c>
    </row>
    <row r="441" spans="1:27" customFormat="1" ht="27" hidden="1" customHeight="1">
      <c r="A441" s="32">
        <v>1123</v>
      </c>
      <c r="B441" s="450"/>
      <c r="C441" s="249" t="str">
        <f>+VLOOKUP(A441,bd_lista!$A$3:$C$590,3,FALSE)</f>
        <v>Gobierno Autónomo Municipal de Camataqui (Villa Abecia)</v>
      </c>
      <c r="D441" s="452"/>
      <c r="E441" s="246" t="s">
        <v>1311</v>
      </c>
      <c r="F441" s="245">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5">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5">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5">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5">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5">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5">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5">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5">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5">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5">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5">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5">
        <f t="shared" ca="1" si="19"/>
        <v>0</v>
      </c>
      <c r="S441" s="252">
        <f ca="1">+R440+R441</f>
        <v>0</v>
      </c>
      <c r="T441" s="245">
        <f ca="1">+S441</f>
        <v>0</v>
      </c>
      <c r="U441" s="244">
        <f t="shared" si="20"/>
        <v>2</v>
      </c>
      <c r="V441" s="347" t="str">
        <f>+VLOOKUP(A441,bd_lista!$A$3:$E$590,5,FALSE)</f>
        <v>Gobiernos Autonomos Municipales</v>
      </c>
      <c r="W441" s="250"/>
      <c r="X441" s="244">
        <f>+VLOOKUP(A441,[2]Sheet1!$A$13:$D$744,4,FALSE)</f>
        <v>0</v>
      </c>
      <c r="Y441" s="244" t="e">
        <f>+VLOOKUP(X441,bd_lista!$A$3:$C$590,3,FALSE)</f>
        <v>#N/A</v>
      </c>
      <c r="Z441" s="302"/>
      <c r="AA441" s="303"/>
    </row>
    <row r="442" spans="1:27" customFormat="1" ht="15" hidden="1" customHeight="1">
      <c r="A442" s="32">
        <v>1124</v>
      </c>
      <c r="B442" s="449">
        <f>+A442</f>
        <v>1124</v>
      </c>
      <c r="C442" s="249" t="str">
        <f>+VLOOKUP(A442,bd_lista!$A$3:$C$590,3,FALSE)</f>
        <v>Gobierno Autónomo Municipal de Culpina</v>
      </c>
      <c r="D442" s="451" t="str">
        <f>+C442</f>
        <v>Gobierno Autónomo Municipal de Culpina</v>
      </c>
      <c r="E442" s="244" t="s">
        <v>1310</v>
      </c>
      <c r="F442" s="245">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5">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5">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5">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5">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5">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5">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5">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5">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5">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5">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5">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5">
        <f t="shared" ca="1" si="19"/>
        <v>0</v>
      </c>
      <c r="S442" s="252"/>
      <c r="T442" s="245">
        <f ca="1">+T443</f>
        <v>0</v>
      </c>
      <c r="U442" s="244">
        <f t="shared" si="20"/>
        <v>1</v>
      </c>
      <c r="V442" s="347" t="str">
        <f>+VLOOKUP(A442,bd_lista!$A$3:$E$590,5,FALSE)</f>
        <v>Gobiernos Autonomos Municipales</v>
      </c>
      <c r="W442" s="262" t="str">
        <f>+V442</f>
        <v>Gobiernos Autonomos Municipales</v>
      </c>
      <c r="X442" s="244">
        <f>+VLOOKUP(A442,[2]Sheet1!$A$13:$D$744,4,FALSE)</f>
        <v>0</v>
      </c>
      <c r="Y442" s="244" t="e">
        <f>+VLOOKUP(X442,bd_lista!$A$3:$C$590,3,FALSE)</f>
        <v>#N/A</v>
      </c>
      <c r="Z442" s="304">
        <f>+X442</f>
        <v>0</v>
      </c>
      <c r="AA442" s="305" t="e">
        <f>+Y442</f>
        <v>#N/A</v>
      </c>
    </row>
    <row r="443" spans="1:27" customFormat="1" ht="15" hidden="1" customHeight="1">
      <c r="A443" s="32">
        <v>1124</v>
      </c>
      <c r="B443" s="450"/>
      <c r="C443" s="249" t="str">
        <f>+VLOOKUP(A443,bd_lista!$A$3:$C$590,3,FALSE)</f>
        <v>Gobierno Autónomo Municipal de Culpina</v>
      </c>
      <c r="D443" s="452"/>
      <c r="E443" s="246" t="s">
        <v>1311</v>
      </c>
      <c r="F443" s="245">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5">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5">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5">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5">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5">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5">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5">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5">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5">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5">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5">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5">
        <f t="shared" ca="1" si="19"/>
        <v>0</v>
      </c>
      <c r="S443" s="252">
        <f ca="1">+R442+R443</f>
        <v>0</v>
      </c>
      <c r="T443" s="245">
        <f ca="1">+S443</f>
        <v>0</v>
      </c>
      <c r="U443" s="244">
        <f t="shared" si="20"/>
        <v>2</v>
      </c>
      <c r="V443" s="347" t="str">
        <f>+VLOOKUP(A443,bd_lista!$A$3:$E$590,5,FALSE)</f>
        <v>Gobiernos Autonomos Municipales</v>
      </c>
      <c r="W443" s="250"/>
      <c r="X443" s="244">
        <f>+VLOOKUP(A443,[2]Sheet1!$A$13:$D$744,4,FALSE)</f>
        <v>0</v>
      </c>
      <c r="Y443" s="244" t="e">
        <f>+VLOOKUP(X443,bd_lista!$A$3:$C$590,3,FALSE)</f>
        <v>#N/A</v>
      </c>
      <c r="Z443" s="302"/>
      <c r="AA443" s="303"/>
    </row>
    <row r="444" spans="1:27" customFormat="1" ht="15" hidden="1" customHeight="1">
      <c r="A444" s="32">
        <v>1125</v>
      </c>
      <c r="B444" s="449">
        <f>+A444</f>
        <v>1125</v>
      </c>
      <c r="C444" s="249" t="str">
        <f>+VLOOKUP(A444,bd_lista!$A$3:$C$590,3,FALSE)</f>
        <v>Gobierno Autónomo Municipal de Las Carreras</v>
      </c>
      <c r="D444" s="451" t="str">
        <f>+C444</f>
        <v>Gobierno Autónomo Municipal de Las Carreras</v>
      </c>
      <c r="E444" s="244" t="s">
        <v>1310</v>
      </c>
      <c r="F444" s="245">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5">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5">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5">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5">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5">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5">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5">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5">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5">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5">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5">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5">
        <f t="shared" ca="1" si="19"/>
        <v>0</v>
      </c>
      <c r="S444" s="252"/>
      <c r="T444" s="245">
        <f ca="1">+T445</f>
        <v>0</v>
      </c>
      <c r="U444" s="244">
        <f t="shared" si="20"/>
        <v>1</v>
      </c>
      <c r="V444" s="347" t="str">
        <f>+VLOOKUP(A444,bd_lista!$A$3:$E$590,5,FALSE)</f>
        <v>Gobiernos Autonomos Municipales</v>
      </c>
      <c r="W444" s="262" t="str">
        <f>+V444</f>
        <v>Gobiernos Autonomos Municipales</v>
      </c>
      <c r="X444" s="244">
        <f>+VLOOKUP(A444,[2]Sheet1!$A$13:$D$744,4,FALSE)</f>
        <v>0</v>
      </c>
      <c r="Y444" s="244" t="e">
        <f>+VLOOKUP(X444,bd_lista!$A$3:$C$590,3,FALSE)</f>
        <v>#N/A</v>
      </c>
      <c r="Z444" s="304">
        <f>+X444</f>
        <v>0</v>
      </c>
      <c r="AA444" s="305" t="e">
        <f>+Y444</f>
        <v>#N/A</v>
      </c>
    </row>
    <row r="445" spans="1:27" customFormat="1" ht="15" hidden="1" customHeight="1">
      <c r="A445" s="32">
        <v>1125</v>
      </c>
      <c r="B445" s="450"/>
      <c r="C445" s="249" t="str">
        <f>+VLOOKUP(A445,bd_lista!$A$3:$C$590,3,FALSE)</f>
        <v>Gobierno Autónomo Municipal de Las Carreras</v>
      </c>
      <c r="D445" s="452"/>
      <c r="E445" s="246" t="s">
        <v>1311</v>
      </c>
      <c r="F445" s="245">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5">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5">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5">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5">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5">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5">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5">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5">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5">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5">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5">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5">
        <f t="shared" ca="1" si="19"/>
        <v>0</v>
      </c>
      <c r="S445" s="252">
        <f ca="1">+R444+R445</f>
        <v>0</v>
      </c>
      <c r="T445" s="245">
        <f ca="1">+S445</f>
        <v>0</v>
      </c>
      <c r="U445" s="244">
        <f t="shared" si="20"/>
        <v>2</v>
      </c>
      <c r="V445" s="347" t="str">
        <f>+VLOOKUP(A445,bd_lista!$A$3:$E$590,5,FALSE)</f>
        <v>Gobiernos Autonomos Municipales</v>
      </c>
      <c r="W445" s="250"/>
      <c r="X445" s="244">
        <f>+VLOOKUP(A445,[2]Sheet1!$A$13:$D$744,4,FALSE)</f>
        <v>0</v>
      </c>
      <c r="Y445" s="244" t="e">
        <f>+VLOOKUP(X445,bd_lista!$A$3:$C$590,3,FALSE)</f>
        <v>#N/A</v>
      </c>
      <c r="Z445" s="302"/>
      <c r="AA445" s="303"/>
    </row>
    <row r="446" spans="1:27" customFormat="1" ht="15" hidden="1" customHeight="1">
      <c r="A446" s="32">
        <v>1126</v>
      </c>
      <c r="B446" s="449">
        <f>+A446</f>
        <v>1126</v>
      </c>
      <c r="C446" s="249" t="str">
        <f>+VLOOKUP(A446,bd_lista!$A$3:$C$590,3,FALSE)</f>
        <v>Gobierno Autónomo Municipal de Villa Vaca Guzmán</v>
      </c>
      <c r="D446" s="451" t="str">
        <f>+C446</f>
        <v>Gobierno Autónomo Municipal de Villa Vaca Guzmán</v>
      </c>
      <c r="E446" s="244" t="s">
        <v>1310</v>
      </c>
      <c r="F446" s="245">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5">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5">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5">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5">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5">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5">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5">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5">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5">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5">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5">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5">
        <f t="shared" ca="1" si="19"/>
        <v>0</v>
      </c>
      <c r="S446" s="252"/>
      <c r="T446" s="245">
        <f ca="1">+T447</f>
        <v>0</v>
      </c>
      <c r="U446" s="244">
        <f t="shared" si="20"/>
        <v>1</v>
      </c>
      <c r="V446" s="347" t="str">
        <f>+VLOOKUP(A446,bd_lista!$A$3:$E$590,5,FALSE)</f>
        <v>Gobiernos Autonomos Municipales</v>
      </c>
      <c r="W446" s="262" t="str">
        <f>+V446</f>
        <v>Gobiernos Autonomos Municipales</v>
      </c>
      <c r="X446" s="244">
        <f>+VLOOKUP(A446,[2]Sheet1!$A$13:$D$744,4,FALSE)</f>
        <v>0</v>
      </c>
      <c r="Y446" s="244" t="e">
        <f>+VLOOKUP(X446,bd_lista!$A$3:$C$590,3,FALSE)</f>
        <v>#N/A</v>
      </c>
      <c r="Z446" s="304">
        <f>+X446</f>
        <v>0</v>
      </c>
      <c r="AA446" s="305" t="e">
        <f>+Y446</f>
        <v>#N/A</v>
      </c>
    </row>
    <row r="447" spans="1:27" customFormat="1" ht="15" hidden="1" customHeight="1">
      <c r="A447" s="32">
        <v>1126</v>
      </c>
      <c r="B447" s="450"/>
      <c r="C447" s="249" t="str">
        <f>+VLOOKUP(A447,bd_lista!$A$3:$C$590,3,FALSE)</f>
        <v>Gobierno Autónomo Municipal de Villa Vaca Guzmán</v>
      </c>
      <c r="D447" s="452"/>
      <c r="E447" s="246" t="s">
        <v>1311</v>
      </c>
      <c r="F447" s="245">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5">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5">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5">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5">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5">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5">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5">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5">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5">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5">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5">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5">
        <f t="shared" ca="1" si="19"/>
        <v>0</v>
      </c>
      <c r="S447" s="252">
        <f ca="1">+R446+R447</f>
        <v>0</v>
      </c>
      <c r="T447" s="245">
        <f ca="1">+S447</f>
        <v>0</v>
      </c>
      <c r="U447" s="244">
        <f t="shared" si="20"/>
        <v>2</v>
      </c>
      <c r="V447" s="347" t="str">
        <f>+VLOOKUP(A447,bd_lista!$A$3:$E$590,5,FALSE)</f>
        <v>Gobiernos Autonomos Municipales</v>
      </c>
      <c r="W447" s="250"/>
      <c r="X447" s="244">
        <f>+VLOOKUP(A447,[2]Sheet1!$A$13:$D$744,4,FALSE)</f>
        <v>0</v>
      </c>
      <c r="Y447" s="244" t="e">
        <f>+VLOOKUP(X447,bd_lista!$A$3:$C$590,3,FALSE)</f>
        <v>#N/A</v>
      </c>
      <c r="Z447" s="302"/>
      <c r="AA447" s="303"/>
    </row>
    <row r="448" spans="1:27" customFormat="1" ht="15" hidden="1" customHeight="1">
      <c r="A448" s="32">
        <v>1127</v>
      </c>
      <c r="B448" s="449">
        <f>+A448</f>
        <v>1127</v>
      </c>
      <c r="C448" s="249" t="str">
        <f>+VLOOKUP(A448,bd_lista!$A$3:$C$590,3,FALSE)</f>
        <v>Gobierno Autónomo Municipal de Villa de Huacaya</v>
      </c>
      <c r="D448" s="451" t="str">
        <f>+C448</f>
        <v>Gobierno Autónomo Municipal de Villa de Huacaya</v>
      </c>
      <c r="E448" s="244" t="s">
        <v>1310</v>
      </c>
      <c r="F448" s="245">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5">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5">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5">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5">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5">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5">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5">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5">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5">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5">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5">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5">
        <f t="shared" ca="1" si="19"/>
        <v>0</v>
      </c>
      <c r="S448" s="252"/>
      <c r="T448" s="245">
        <f ca="1">+T449</f>
        <v>0</v>
      </c>
      <c r="U448" s="244">
        <f t="shared" si="20"/>
        <v>1</v>
      </c>
      <c r="V448" s="347" t="str">
        <f>+VLOOKUP(A448,bd_lista!$A$3:$E$590,5,FALSE)</f>
        <v>Gobiernos Autonomos Municipales</v>
      </c>
      <c r="W448" s="262" t="str">
        <f>+V448</f>
        <v>Gobiernos Autonomos Municipales</v>
      </c>
      <c r="X448" s="244">
        <f>+VLOOKUP(A448,[2]Sheet1!$A$13:$D$744,4,FALSE)</f>
        <v>0</v>
      </c>
      <c r="Y448" s="244" t="e">
        <f>+VLOOKUP(X448,bd_lista!$A$3:$C$590,3,FALSE)</f>
        <v>#N/A</v>
      </c>
      <c r="Z448" s="304">
        <f>+X448</f>
        <v>0</v>
      </c>
      <c r="AA448" s="305" t="e">
        <f>+Y448</f>
        <v>#N/A</v>
      </c>
    </row>
    <row r="449" spans="1:27" customFormat="1" ht="15" hidden="1" customHeight="1">
      <c r="A449" s="32">
        <v>1127</v>
      </c>
      <c r="B449" s="450"/>
      <c r="C449" s="249" t="str">
        <f>+VLOOKUP(A449,bd_lista!$A$3:$C$590,3,FALSE)</f>
        <v>Gobierno Autónomo Municipal de Villa de Huacaya</v>
      </c>
      <c r="D449" s="452"/>
      <c r="E449" s="246" t="s">
        <v>1311</v>
      </c>
      <c r="F449" s="245">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5">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5">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5">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5">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5">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5">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5">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5">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5">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5">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5">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5">
        <f t="shared" ca="1" si="19"/>
        <v>0</v>
      </c>
      <c r="S449" s="252">
        <f ca="1">+R448+R449</f>
        <v>0</v>
      </c>
      <c r="T449" s="245">
        <f ca="1">+S449</f>
        <v>0</v>
      </c>
      <c r="U449" s="244">
        <f t="shared" si="20"/>
        <v>2</v>
      </c>
      <c r="V449" s="347" t="str">
        <f>+VLOOKUP(A449,bd_lista!$A$3:$E$590,5,FALSE)</f>
        <v>Gobiernos Autonomos Municipales</v>
      </c>
      <c r="W449" s="250"/>
      <c r="X449" s="244">
        <f>+VLOOKUP(A449,[2]Sheet1!$A$13:$D$744,4,FALSE)</f>
        <v>0</v>
      </c>
      <c r="Y449" s="244" t="e">
        <f>+VLOOKUP(X449,bd_lista!$A$3:$C$590,3,FALSE)</f>
        <v>#N/A</v>
      </c>
      <c r="Z449" s="302"/>
      <c r="AA449" s="303"/>
    </row>
    <row r="450" spans="1:27" customFormat="1" ht="15" hidden="1" customHeight="1">
      <c r="A450" s="32">
        <v>1128</v>
      </c>
      <c r="B450" s="449">
        <f>+A450</f>
        <v>1128</v>
      </c>
      <c r="C450" s="249" t="str">
        <f>+VLOOKUP(A450,bd_lista!$A$3:$C$590,3,FALSE)</f>
        <v>Gobierno Autónomo Municipal de Machareti</v>
      </c>
      <c r="D450" s="451" t="str">
        <f>+C450</f>
        <v>Gobierno Autónomo Municipal de Machareti</v>
      </c>
      <c r="E450" s="244" t="s">
        <v>1310</v>
      </c>
      <c r="F450" s="245">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5">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5">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5">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5">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5">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5">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5">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5">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5">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5">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5">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5">
        <f t="shared" ca="1" si="19"/>
        <v>0</v>
      </c>
      <c r="S450" s="252"/>
      <c r="T450" s="245">
        <f ca="1">+T451</f>
        <v>0</v>
      </c>
      <c r="U450" s="244">
        <f t="shared" si="20"/>
        <v>1</v>
      </c>
      <c r="V450" s="347" t="str">
        <f>+VLOOKUP(A450,bd_lista!$A$3:$E$590,5,FALSE)</f>
        <v>Gobiernos Autonomos Municipales</v>
      </c>
      <c r="W450" s="262" t="str">
        <f>+V450</f>
        <v>Gobiernos Autonomos Municipales</v>
      </c>
      <c r="X450" s="244">
        <f>+VLOOKUP(A450,[2]Sheet1!$A$13:$D$744,4,FALSE)</f>
        <v>0</v>
      </c>
      <c r="Y450" s="244" t="e">
        <f>+VLOOKUP(X450,bd_lista!$A$3:$C$590,3,FALSE)</f>
        <v>#N/A</v>
      </c>
      <c r="Z450" s="304">
        <f>+X450</f>
        <v>0</v>
      </c>
      <c r="AA450" s="305" t="e">
        <f>+Y450</f>
        <v>#N/A</v>
      </c>
    </row>
    <row r="451" spans="1:27" customFormat="1" ht="15" hidden="1" customHeight="1">
      <c r="A451" s="32">
        <v>1128</v>
      </c>
      <c r="B451" s="450"/>
      <c r="C451" s="249" t="str">
        <f>+VLOOKUP(A451,bd_lista!$A$3:$C$590,3,FALSE)</f>
        <v>Gobierno Autónomo Municipal de Machareti</v>
      </c>
      <c r="D451" s="452"/>
      <c r="E451" s="246" t="s">
        <v>1311</v>
      </c>
      <c r="F451" s="245">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5">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5">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5">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5">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5">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5">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5">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5">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5">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5">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5">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5">
        <f t="shared" ca="1" si="19"/>
        <v>0</v>
      </c>
      <c r="S451" s="252">
        <f ca="1">+R450+R451</f>
        <v>0</v>
      </c>
      <c r="T451" s="245">
        <f ca="1">+S451</f>
        <v>0</v>
      </c>
      <c r="U451" s="244">
        <f t="shared" si="20"/>
        <v>2</v>
      </c>
      <c r="V451" s="347" t="str">
        <f>+VLOOKUP(A451,bd_lista!$A$3:$E$590,5,FALSE)</f>
        <v>Gobiernos Autonomos Municipales</v>
      </c>
      <c r="W451" s="250"/>
      <c r="X451" s="244">
        <f>+VLOOKUP(A451,[2]Sheet1!$A$13:$D$744,4,FALSE)</f>
        <v>0</v>
      </c>
      <c r="Y451" s="244" t="e">
        <f>+VLOOKUP(X451,bd_lista!$A$3:$C$590,3,FALSE)</f>
        <v>#N/A</v>
      </c>
      <c r="Z451" s="302"/>
      <c r="AA451" s="303"/>
    </row>
    <row r="452" spans="1:27" customFormat="1" ht="27" hidden="1" customHeight="1">
      <c r="A452" s="32">
        <v>1129</v>
      </c>
      <c r="B452" s="449">
        <f>+A452</f>
        <v>1129</v>
      </c>
      <c r="C452" s="249" t="str">
        <f>+VLOOKUP(A452,bd_lista!$A$3:$C$590,3,FALSE)</f>
        <v>Gobierno Autónomo Municipal de Villa Charcas</v>
      </c>
      <c r="D452" s="451" t="str">
        <f>+C452</f>
        <v>Gobierno Autónomo Municipal de Villa Charcas</v>
      </c>
      <c r="E452" s="244" t="s">
        <v>1310</v>
      </c>
      <c r="F452" s="245">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5">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5">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5">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5">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5">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5">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5">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5">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5">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5">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5">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5">
        <f t="shared" ca="1" si="19"/>
        <v>0</v>
      </c>
      <c r="S452" s="252"/>
      <c r="T452" s="245">
        <f ca="1">+T453</f>
        <v>0</v>
      </c>
      <c r="U452" s="244">
        <f t="shared" si="20"/>
        <v>1</v>
      </c>
      <c r="V452" s="347" t="str">
        <f>+VLOOKUP(A452,bd_lista!$A$3:$E$590,5,FALSE)</f>
        <v>Gobiernos Autonomos Municipales</v>
      </c>
      <c r="W452" s="262" t="str">
        <f>+V452</f>
        <v>Gobiernos Autonomos Municipales</v>
      </c>
      <c r="X452" s="244">
        <f>+VLOOKUP(A452,[2]Sheet1!$A$13:$D$744,4,FALSE)</f>
        <v>0</v>
      </c>
      <c r="Y452" s="244" t="e">
        <f>+VLOOKUP(X452,bd_lista!$A$3:$C$590,3,FALSE)</f>
        <v>#N/A</v>
      </c>
      <c r="Z452" s="304">
        <f>+X452</f>
        <v>0</v>
      </c>
      <c r="AA452" s="305" t="e">
        <f>+Y452</f>
        <v>#N/A</v>
      </c>
    </row>
    <row r="453" spans="1:27" customFormat="1" ht="27" hidden="1" customHeight="1">
      <c r="A453" s="32">
        <v>1129</v>
      </c>
      <c r="B453" s="450"/>
      <c r="C453" s="249" t="str">
        <f>+VLOOKUP(A453,bd_lista!$A$3:$C$590,3,FALSE)</f>
        <v>Gobierno Autónomo Municipal de Villa Charcas</v>
      </c>
      <c r="D453" s="452"/>
      <c r="E453" s="246" t="s">
        <v>1311</v>
      </c>
      <c r="F453" s="245">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5">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5">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5">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5">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5">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5">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5">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5">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5">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5">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5">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5">
        <f t="shared" ca="1" si="19"/>
        <v>0</v>
      </c>
      <c r="S453" s="252">
        <f ca="1">+R452+R453</f>
        <v>0</v>
      </c>
      <c r="T453" s="245">
        <f ca="1">+S453</f>
        <v>0</v>
      </c>
      <c r="U453" s="244">
        <f t="shared" si="20"/>
        <v>2</v>
      </c>
      <c r="V453" s="347" t="str">
        <f>+VLOOKUP(A453,bd_lista!$A$3:$E$590,5,FALSE)</f>
        <v>Gobiernos Autonomos Municipales</v>
      </c>
      <c r="W453" s="250"/>
      <c r="X453" s="244">
        <f>+VLOOKUP(A453,[2]Sheet1!$A$13:$D$744,4,FALSE)</f>
        <v>0</v>
      </c>
      <c r="Y453" s="244" t="e">
        <f>+VLOOKUP(X453,bd_lista!$A$3:$C$590,3,FALSE)</f>
        <v>#N/A</v>
      </c>
      <c r="Z453" s="302"/>
      <c r="AA453" s="303"/>
    </row>
    <row r="454" spans="1:27" customFormat="1" ht="27" hidden="1" customHeight="1">
      <c r="A454" s="32">
        <v>1202</v>
      </c>
      <c r="B454" s="449">
        <f>+A454</f>
        <v>1202</v>
      </c>
      <c r="C454" s="249" t="str">
        <f>+VLOOKUP(A454,bd_lista!$A$3:$C$590,3,FALSE)</f>
        <v>Gobierno Autónomo Municipal de Palca</v>
      </c>
      <c r="D454" s="451" t="str">
        <f>+C454</f>
        <v>Gobierno Autónomo Municipal de Palca</v>
      </c>
      <c r="E454" s="244" t="s">
        <v>1310</v>
      </c>
      <c r="F454" s="245">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5">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5">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5">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5">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5">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5">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5">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5">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5">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5">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5">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5">
        <f t="shared" ca="1" si="19"/>
        <v>0</v>
      </c>
      <c r="S454" s="252"/>
      <c r="T454" s="245">
        <f ca="1">+T455</f>
        <v>0</v>
      </c>
      <c r="U454" s="244">
        <f t="shared" si="20"/>
        <v>1</v>
      </c>
      <c r="V454" s="347" t="str">
        <f>+VLOOKUP(A454,bd_lista!$A$3:$E$590,5,FALSE)</f>
        <v>Gobiernos Autonomos Municipales</v>
      </c>
      <c r="W454" s="262" t="str">
        <f>+V454</f>
        <v>Gobiernos Autonomos Municipales</v>
      </c>
      <c r="X454" s="244">
        <f>+VLOOKUP(A454,[2]Sheet1!$A$13:$D$744,4,FALSE)</f>
        <v>0</v>
      </c>
      <c r="Y454" s="244" t="e">
        <f>+VLOOKUP(X454,bd_lista!$A$3:$C$590,3,FALSE)</f>
        <v>#N/A</v>
      </c>
      <c r="Z454" s="304">
        <f>+X454</f>
        <v>0</v>
      </c>
      <c r="AA454" s="305" t="e">
        <f>+Y454</f>
        <v>#N/A</v>
      </c>
    </row>
    <row r="455" spans="1:27" customFormat="1" ht="27" hidden="1" customHeight="1">
      <c r="A455" s="32">
        <v>1202</v>
      </c>
      <c r="B455" s="450"/>
      <c r="C455" s="249" t="str">
        <f>+VLOOKUP(A455,bd_lista!$A$3:$C$590,3,FALSE)</f>
        <v>Gobierno Autónomo Municipal de Palca</v>
      </c>
      <c r="D455" s="452"/>
      <c r="E455" s="246" t="s">
        <v>1311</v>
      </c>
      <c r="F455" s="245">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5">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5">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5">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5">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5">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5">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5">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5">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5">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5">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5">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5">
        <f t="shared" ca="1" si="19"/>
        <v>0</v>
      </c>
      <c r="S455" s="252">
        <f ca="1">+R454+R455</f>
        <v>0</v>
      </c>
      <c r="T455" s="245">
        <f ca="1">+S455</f>
        <v>0</v>
      </c>
      <c r="U455" s="244">
        <f t="shared" si="20"/>
        <v>2</v>
      </c>
      <c r="V455" s="347" t="str">
        <f>+VLOOKUP(A455,bd_lista!$A$3:$E$590,5,FALSE)</f>
        <v>Gobiernos Autonomos Municipales</v>
      </c>
      <c r="W455" s="250"/>
      <c r="X455" s="244">
        <f>+VLOOKUP(A455,[2]Sheet1!$A$13:$D$744,4,FALSE)</f>
        <v>0</v>
      </c>
      <c r="Y455" s="244" t="e">
        <f>+VLOOKUP(X455,bd_lista!$A$3:$C$590,3,FALSE)</f>
        <v>#N/A</v>
      </c>
      <c r="Z455" s="302"/>
      <c r="AA455" s="303"/>
    </row>
    <row r="456" spans="1:27" customFormat="1" ht="15" hidden="1" customHeight="1">
      <c r="A456" s="32">
        <v>1203</v>
      </c>
      <c r="B456" s="449">
        <f>+A456</f>
        <v>1203</v>
      </c>
      <c r="C456" s="249" t="str">
        <f>+VLOOKUP(A456,bd_lista!$A$3:$C$590,3,FALSE)</f>
        <v>Gobierno Autónomo Municipal de Mecapaca</v>
      </c>
      <c r="D456" s="451" t="str">
        <f>+C456</f>
        <v>Gobierno Autónomo Municipal de Mecapaca</v>
      </c>
      <c r="E456" s="244" t="s">
        <v>1310</v>
      </c>
      <c r="F456" s="245">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5">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5">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5">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5">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5">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5">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5">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5">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5">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5">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5">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5">
        <f t="shared" ca="1" si="19"/>
        <v>0</v>
      </c>
      <c r="S456" s="252"/>
      <c r="T456" s="245">
        <f ca="1">+T457</f>
        <v>0</v>
      </c>
      <c r="U456" s="244">
        <f t="shared" si="20"/>
        <v>1</v>
      </c>
      <c r="V456" s="347" t="str">
        <f>+VLOOKUP(A456,bd_lista!$A$3:$E$590,5,FALSE)</f>
        <v>Gobiernos Autonomos Municipales</v>
      </c>
      <c r="W456" s="262" t="str">
        <f>+V456</f>
        <v>Gobiernos Autonomos Municipales</v>
      </c>
      <c r="X456" s="244">
        <f>+VLOOKUP(A456,[2]Sheet1!$A$13:$D$744,4,FALSE)</f>
        <v>0</v>
      </c>
      <c r="Y456" s="244" t="e">
        <f>+VLOOKUP(X456,bd_lista!$A$3:$C$590,3,FALSE)</f>
        <v>#N/A</v>
      </c>
      <c r="Z456" s="304">
        <f>+X456</f>
        <v>0</v>
      </c>
      <c r="AA456" s="305" t="e">
        <f>+Y456</f>
        <v>#N/A</v>
      </c>
    </row>
    <row r="457" spans="1:27" customFormat="1" ht="15" hidden="1" customHeight="1">
      <c r="A457" s="32">
        <v>1203</v>
      </c>
      <c r="B457" s="450"/>
      <c r="C457" s="249" t="str">
        <f>+VLOOKUP(A457,bd_lista!$A$3:$C$590,3,FALSE)</f>
        <v>Gobierno Autónomo Municipal de Mecapaca</v>
      </c>
      <c r="D457" s="452"/>
      <c r="E457" s="246" t="s">
        <v>1311</v>
      </c>
      <c r="F457" s="245">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5">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5">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5">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5">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5">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5">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5">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5">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5">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5">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5">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5">
        <f t="shared" ca="1" si="19"/>
        <v>0</v>
      </c>
      <c r="S457" s="252">
        <f ca="1">+R456+R457</f>
        <v>0</v>
      </c>
      <c r="T457" s="245">
        <f ca="1">+S457</f>
        <v>0</v>
      </c>
      <c r="U457" s="244">
        <f t="shared" si="20"/>
        <v>2</v>
      </c>
      <c r="V457" s="347" t="str">
        <f>+VLOOKUP(A457,bd_lista!$A$3:$E$590,5,FALSE)</f>
        <v>Gobiernos Autonomos Municipales</v>
      </c>
      <c r="W457" s="250"/>
      <c r="X457" s="244">
        <f>+VLOOKUP(A457,[2]Sheet1!$A$13:$D$744,4,FALSE)</f>
        <v>0</v>
      </c>
      <c r="Y457" s="244" t="e">
        <f>+VLOOKUP(X457,bd_lista!$A$3:$C$590,3,FALSE)</f>
        <v>#N/A</v>
      </c>
      <c r="Z457" s="302"/>
      <c r="AA457" s="303"/>
    </row>
    <row r="458" spans="1:27" customFormat="1" ht="15" hidden="1" customHeight="1">
      <c r="A458" s="32">
        <v>1204</v>
      </c>
      <c r="B458" s="449">
        <f>+A458</f>
        <v>1204</v>
      </c>
      <c r="C458" s="249" t="str">
        <f>+VLOOKUP(A458,bd_lista!$A$3:$C$590,3,FALSE)</f>
        <v>Gobierno Autónomo Municipal de Achocalla</v>
      </c>
      <c r="D458" s="451" t="str">
        <f>+C458</f>
        <v>Gobierno Autónomo Municipal de Achocalla</v>
      </c>
      <c r="E458" s="244" t="s">
        <v>1310</v>
      </c>
      <c r="F458" s="245">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5">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5">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5">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5">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5">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5">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5">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5">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5">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5">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5">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5">
        <f t="shared" ca="1" si="19"/>
        <v>0</v>
      </c>
      <c r="S458" s="252"/>
      <c r="T458" s="245">
        <f ca="1">+T459</f>
        <v>0</v>
      </c>
      <c r="U458" s="244">
        <f t="shared" si="20"/>
        <v>1</v>
      </c>
      <c r="V458" s="347" t="str">
        <f>+VLOOKUP(A458,bd_lista!$A$3:$E$590,5,FALSE)</f>
        <v>Gobiernos Autonomos Municipales</v>
      </c>
      <c r="W458" s="262" t="str">
        <f>+V458</f>
        <v>Gobiernos Autonomos Municipales</v>
      </c>
      <c r="X458" s="244">
        <f>+VLOOKUP(A458,[2]Sheet1!$A$13:$D$744,4,FALSE)</f>
        <v>0</v>
      </c>
      <c r="Y458" s="244" t="e">
        <f>+VLOOKUP(X458,bd_lista!$A$3:$C$590,3,FALSE)</f>
        <v>#N/A</v>
      </c>
      <c r="Z458" s="304">
        <f>+X458</f>
        <v>0</v>
      </c>
      <c r="AA458" s="305" t="e">
        <f>+Y458</f>
        <v>#N/A</v>
      </c>
    </row>
    <row r="459" spans="1:27" customFormat="1" ht="15" hidden="1" customHeight="1">
      <c r="A459" s="32">
        <v>1204</v>
      </c>
      <c r="B459" s="450"/>
      <c r="C459" s="249" t="str">
        <f>+VLOOKUP(A459,bd_lista!$A$3:$C$590,3,FALSE)</f>
        <v>Gobierno Autónomo Municipal de Achocalla</v>
      </c>
      <c r="D459" s="452"/>
      <c r="E459" s="246" t="s">
        <v>1311</v>
      </c>
      <c r="F459" s="245">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5">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5">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5">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5">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5">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5">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5">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5">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5">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5">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5">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5">
        <f t="shared" ca="1" si="19"/>
        <v>0</v>
      </c>
      <c r="S459" s="252">
        <f ca="1">+R458+R459</f>
        <v>0</v>
      </c>
      <c r="T459" s="245">
        <f ca="1">+S459</f>
        <v>0</v>
      </c>
      <c r="U459" s="244">
        <f t="shared" si="20"/>
        <v>2</v>
      </c>
      <c r="V459" s="347" t="str">
        <f>+VLOOKUP(A459,bd_lista!$A$3:$E$590,5,FALSE)</f>
        <v>Gobiernos Autonomos Municipales</v>
      </c>
      <c r="W459" s="250"/>
      <c r="X459" s="244">
        <f>+VLOOKUP(A459,[2]Sheet1!$A$13:$D$744,4,FALSE)</f>
        <v>0</v>
      </c>
      <c r="Y459" s="244" t="e">
        <f>+VLOOKUP(X459,bd_lista!$A$3:$C$590,3,FALSE)</f>
        <v>#N/A</v>
      </c>
      <c r="Z459" s="302"/>
      <c r="AA459" s="303"/>
    </row>
    <row r="460" spans="1:27" customFormat="1" ht="15" hidden="1" customHeight="1">
      <c r="A460" s="32">
        <v>1205</v>
      </c>
      <c r="B460" s="449">
        <f>+A460</f>
        <v>1205</v>
      </c>
      <c r="C460" s="249" t="str">
        <f>+VLOOKUP(A460,bd_lista!$A$3:$C$590,3,FALSE)</f>
        <v>Gobierno Autónomo Municipal de El Alto de La Paz</v>
      </c>
      <c r="D460" s="451" t="str">
        <f>+C460</f>
        <v>Gobierno Autónomo Municipal de El Alto de La Paz</v>
      </c>
      <c r="E460" s="244" t="s">
        <v>1310</v>
      </c>
      <c r="F460" s="245">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5">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5">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5">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5">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5">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5">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5">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5">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5">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5">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5">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5">
        <f t="shared" ca="1" si="19"/>
        <v>0</v>
      </c>
      <c r="S460" s="252"/>
      <c r="T460" s="245">
        <f ca="1">+T461</f>
        <v>0</v>
      </c>
      <c r="U460" s="244">
        <f t="shared" si="20"/>
        <v>1</v>
      </c>
      <c r="V460" s="347" t="str">
        <f>+VLOOKUP(A460,bd_lista!$A$3:$E$590,5,FALSE)</f>
        <v>Gobiernos Autonomos Municipales</v>
      </c>
      <c r="W460" s="262" t="str">
        <f>+V460</f>
        <v>Gobiernos Autonomos Municipales</v>
      </c>
      <c r="X460" s="244">
        <f>+VLOOKUP(A460,[2]Sheet1!$A$13:$D$744,4,FALSE)</f>
        <v>0</v>
      </c>
      <c r="Y460" s="244" t="e">
        <f>+VLOOKUP(X460,bd_lista!$A$3:$C$590,3,FALSE)</f>
        <v>#N/A</v>
      </c>
      <c r="Z460" s="304">
        <f>+X460</f>
        <v>0</v>
      </c>
      <c r="AA460" s="305" t="e">
        <f>+Y460</f>
        <v>#N/A</v>
      </c>
    </row>
    <row r="461" spans="1:27" customFormat="1" ht="15" hidden="1" customHeight="1">
      <c r="A461" s="32">
        <v>1205</v>
      </c>
      <c r="B461" s="450"/>
      <c r="C461" s="249" t="str">
        <f>+VLOOKUP(A461,bd_lista!$A$3:$C$590,3,FALSE)</f>
        <v>Gobierno Autónomo Municipal de El Alto de La Paz</v>
      </c>
      <c r="D461" s="452"/>
      <c r="E461" s="246" t="s">
        <v>1311</v>
      </c>
      <c r="F461" s="245">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5">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5">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5">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5">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5">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5">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5">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5">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5">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5">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5">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5">
        <f t="shared" ca="1" si="19"/>
        <v>0</v>
      </c>
      <c r="S461" s="252">
        <f ca="1">+R460+R461</f>
        <v>0</v>
      </c>
      <c r="T461" s="245">
        <f ca="1">+S461</f>
        <v>0</v>
      </c>
      <c r="U461" s="244">
        <f t="shared" si="20"/>
        <v>2</v>
      </c>
      <c r="V461" s="347" t="str">
        <f>+VLOOKUP(A461,bd_lista!$A$3:$E$590,5,FALSE)</f>
        <v>Gobiernos Autonomos Municipales</v>
      </c>
      <c r="W461" s="250"/>
      <c r="X461" s="244">
        <f>+VLOOKUP(A461,[2]Sheet1!$A$13:$D$744,4,FALSE)</f>
        <v>0</v>
      </c>
      <c r="Y461" s="244" t="e">
        <f>+VLOOKUP(X461,bd_lista!$A$3:$C$590,3,FALSE)</f>
        <v>#N/A</v>
      </c>
      <c r="Z461" s="302"/>
      <c r="AA461" s="303"/>
    </row>
    <row r="462" spans="1:27" customFormat="1" ht="15" hidden="1" customHeight="1">
      <c r="A462" s="32">
        <v>1206</v>
      </c>
      <c r="B462" s="449">
        <f>+A462</f>
        <v>1206</v>
      </c>
      <c r="C462" s="249" t="str">
        <f>+VLOOKUP(A462,bd_lista!$A$3:$C$590,3,FALSE)</f>
        <v>Gobierno Autónomo Municipal de Viacha</v>
      </c>
      <c r="D462" s="451" t="str">
        <f>+C462</f>
        <v>Gobierno Autónomo Municipal de Viacha</v>
      </c>
      <c r="E462" s="244" t="s">
        <v>1310</v>
      </c>
      <c r="F462" s="245">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5">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5">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5">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5">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5">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5">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5">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5">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5">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5">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5">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5">
        <f t="shared" ca="1" si="19"/>
        <v>0</v>
      </c>
      <c r="S462" s="252"/>
      <c r="T462" s="245">
        <f ca="1">+T463</f>
        <v>0</v>
      </c>
      <c r="U462" s="244">
        <f t="shared" si="20"/>
        <v>1</v>
      </c>
      <c r="V462" s="347" t="str">
        <f>+VLOOKUP(A462,bd_lista!$A$3:$E$590,5,FALSE)</f>
        <v>Gobiernos Autonomos Municipales</v>
      </c>
      <c r="W462" s="262" t="str">
        <f>+V462</f>
        <v>Gobiernos Autonomos Municipales</v>
      </c>
      <c r="X462" s="244">
        <f>+VLOOKUP(A462,[2]Sheet1!$A$13:$D$744,4,FALSE)</f>
        <v>0</v>
      </c>
      <c r="Y462" s="244" t="e">
        <f>+VLOOKUP(X462,bd_lista!$A$3:$C$590,3,FALSE)</f>
        <v>#N/A</v>
      </c>
      <c r="Z462" s="304">
        <f>+X462</f>
        <v>0</v>
      </c>
      <c r="AA462" s="305" t="e">
        <f>+Y462</f>
        <v>#N/A</v>
      </c>
    </row>
    <row r="463" spans="1:27" customFormat="1" ht="15" hidden="1" customHeight="1">
      <c r="A463" s="32">
        <v>1206</v>
      </c>
      <c r="B463" s="450"/>
      <c r="C463" s="249" t="str">
        <f>+VLOOKUP(A463,bd_lista!$A$3:$C$590,3,FALSE)</f>
        <v>Gobierno Autónomo Municipal de Viacha</v>
      </c>
      <c r="D463" s="452"/>
      <c r="E463" s="246" t="s">
        <v>1311</v>
      </c>
      <c r="F463" s="245">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5">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5">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5">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5">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5">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5">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5">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5">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5">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5">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5">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5">
        <f t="shared" ca="1" si="19"/>
        <v>0</v>
      </c>
      <c r="S463" s="252">
        <f ca="1">+R462+R463</f>
        <v>0</v>
      </c>
      <c r="T463" s="245">
        <f ca="1">+S463</f>
        <v>0</v>
      </c>
      <c r="U463" s="244">
        <f t="shared" si="20"/>
        <v>2</v>
      </c>
      <c r="V463" s="347" t="str">
        <f>+VLOOKUP(A463,bd_lista!$A$3:$E$590,5,FALSE)</f>
        <v>Gobiernos Autonomos Municipales</v>
      </c>
      <c r="W463" s="250"/>
      <c r="X463" s="244">
        <f>+VLOOKUP(A463,[2]Sheet1!$A$13:$D$744,4,FALSE)</f>
        <v>0</v>
      </c>
      <c r="Y463" s="244" t="e">
        <f>+VLOOKUP(X463,bd_lista!$A$3:$C$590,3,FALSE)</f>
        <v>#N/A</v>
      </c>
      <c r="Z463" s="302"/>
      <c r="AA463" s="303"/>
    </row>
    <row r="464" spans="1:27" customFormat="1" ht="15" hidden="1" customHeight="1">
      <c r="A464" s="32">
        <v>1207</v>
      </c>
      <c r="B464" s="449">
        <f>+A464</f>
        <v>1207</v>
      </c>
      <c r="C464" s="249" t="str">
        <f>+VLOOKUP(A464,bd_lista!$A$3:$C$590,3,FALSE)</f>
        <v>Gobierno Autónomo Municipal de Guaqui</v>
      </c>
      <c r="D464" s="451" t="str">
        <f>+C464</f>
        <v>Gobierno Autónomo Municipal de Guaqui</v>
      </c>
      <c r="E464" s="244" t="s">
        <v>1310</v>
      </c>
      <c r="F464" s="245">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5">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5">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5">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5">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5">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5">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5">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5">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5">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5">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5">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5">
        <f t="shared" ca="1" si="19"/>
        <v>0</v>
      </c>
      <c r="S464" s="252"/>
      <c r="T464" s="245">
        <f ca="1">+T465</f>
        <v>0</v>
      </c>
      <c r="U464" s="244">
        <f t="shared" si="20"/>
        <v>1</v>
      </c>
      <c r="V464" s="347" t="str">
        <f>+VLOOKUP(A464,bd_lista!$A$3:$E$590,5,FALSE)</f>
        <v>Gobiernos Autonomos Municipales</v>
      </c>
      <c r="W464" s="262" t="str">
        <f>+V464</f>
        <v>Gobiernos Autonomos Municipales</v>
      </c>
      <c r="X464" s="244">
        <f>+VLOOKUP(A464,[2]Sheet1!$A$13:$D$744,4,FALSE)</f>
        <v>0</v>
      </c>
      <c r="Y464" s="244" t="e">
        <f>+VLOOKUP(X464,bd_lista!$A$3:$C$590,3,FALSE)</f>
        <v>#N/A</v>
      </c>
      <c r="Z464" s="304">
        <f>+X464</f>
        <v>0</v>
      </c>
      <c r="AA464" s="305" t="e">
        <f>+Y464</f>
        <v>#N/A</v>
      </c>
    </row>
    <row r="465" spans="1:27" customFormat="1" ht="15" hidden="1" customHeight="1">
      <c r="A465" s="32">
        <v>1207</v>
      </c>
      <c r="B465" s="450"/>
      <c r="C465" s="249" t="str">
        <f>+VLOOKUP(A465,bd_lista!$A$3:$C$590,3,FALSE)</f>
        <v>Gobierno Autónomo Municipal de Guaqui</v>
      </c>
      <c r="D465" s="452"/>
      <c r="E465" s="246" t="s">
        <v>1311</v>
      </c>
      <c r="F465" s="245">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5">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5">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5">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5">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5">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5">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5">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5">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5">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5">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5">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5">
        <f t="shared" ca="1" si="19"/>
        <v>0</v>
      </c>
      <c r="S465" s="252">
        <f ca="1">+R464+R465</f>
        <v>0</v>
      </c>
      <c r="T465" s="245">
        <f ca="1">+S465</f>
        <v>0</v>
      </c>
      <c r="U465" s="244">
        <f t="shared" si="20"/>
        <v>2</v>
      </c>
      <c r="V465" s="347" t="str">
        <f>+VLOOKUP(A465,bd_lista!$A$3:$E$590,5,FALSE)</f>
        <v>Gobiernos Autonomos Municipales</v>
      </c>
      <c r="W465" s="250"/>
      <c r="X465" s="244">
        <f>+VLOOKUP(A465,[2]Sheet1!$A$13:$D$744,4,FALSE)</f>
        <v>0</v>
      </c>
      <c r="Y465" s="244" t="e">
        <f>+VLOOKUP(X465,bd_lista!$A$3:$C$590,3,FALSE)</f>
        <v>#N/A</v>
      </c>
      <c r="Z465" s="302"/>
      <c r="AA465" s="303"/>
    </row>
    <row r="466" spans="1:27" customFormat="1" ht="15" hidden="1" customHeight="1">
      <c r="A466" s="32">
        <v>1208</v>
      </c>
      <c r="B466" s="449">
        <f>+A466</f>
        <v>1208</v>
      </c>
      <c r="C466" s="249" t="str">
        <f>+VLOOKUP(A466,bd_lista!$A$3:$C$590,3,FALSE)</f>
        <v>Gobierno Autónomo Municipal de Tiahuanacu</v>
      </c>
      <c r="D466" s="451" t="str">
        <f>+C466</f>
        <v>Gobierno Autónomo Municipal de Tiahuanacu</v>
      </c>
      <c r="E466" s="244" t="s">
        <v>1310</v>
      </c>
      <c r="F466" s="245">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5">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5">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5">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5">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5">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5">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5">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5">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5">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5">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5">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5">
        <f t="shared" ca="1" si="19"/>
        <v>0</v>
      </c>
      <c r="S466" s="252"/>
      <c r="T466" s="245">
        <f ca="1">+T467</f>
        <v>0</v>
      </c>
      <c r="U466" s="244">
        <f t="shared" si="20"/>
        <v>1</v>
      </c>
      <c r="V466" s="347" t="str">
        <f>+VLOOKUP(A466,bd_lista!$A$3:$E$590,5,FALSE)</f>
        <v>Gobiernos Autonomos Municipales</v>
      </c>
      <c r="W466" s="262" t="str">
        <f>+V466</f>
        <v>Gobiernos Autonomos Municipales</v>
      </c>
      <c r="X466" s="244">
        <f>+VLOOKUP(A466,[2]Sheet1!$A$13:$D$744,4,FALSE)</f>
        <v>0</v>
      </c>
      <c r="Y466" s="244" t="e">
        <f>+VLOOKUP(X466,bd_lista!$A$3:$C$590,3,FALSE)</f>
        <v>#N/A</v>
      </c>
      <c r="Z466" s="304">
        <f>+X466</f>
        <v>0</v>
      </c>
      <c r="AA466" s="305" t="e">
        <f>+Y466</f>
        <v>#N/A</v>
      </c>
    </row>
    <row r="467" spans="1:27" customFormat="1" ht="15" hidden="1" customHeight="1">
      <c r="A467" s="32">
        <v>1208</v>
      </c>
      <c r="B467" s="450"/>
      <c r="C467" s="249" t="str">
        <f>+VLOOKUP(A467,bd_lista!$A$3:$C$590,3,FALSE)</f>
        <v>Gobierno Autónomo Municipal de Tiahuanacu</v>
      </c>
      <c r="D467" s="452"/>
      <c r="E467" s="246" t="s">
        <v>1311</v>
      </c>
      <c r="F467" s="245">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5">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5">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5">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5">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5">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5">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5">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5">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5">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5">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5">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5">
        <f t="shared" ca="1" si="19"/>
        <v>0</v>
      </c>
      <c r="S467" s="252">
        <f ca="1">+R466+R467</f>
        <v>0</v>
      </c>
      <c r="T467" s="245">
        <f ca="1">+S467</f>
        <v>0</v>
      </c>
      <c r="U467" s="244">
        <f t="shared" si="20"/>
        <v>2</v>
      </c>
      <c r="V467" s="347" t="str">
        <f>+VLOOKUP(A467,bd_lista!$A$3:$E$590,5,FALSE)</f>
        <v>Gobiernos Autonomos Municipales</v>
      </c>
      <c r="W467" s="250"/>
      <c r="X467" s="244">
        <f>+VLOOKUP(A467,[2]Sheet1!$A$13:$D$744,4,FALSE)</f>
        <v>0</v>
      </c>
      <c r="Y467" s="244" t="e">
        <f>+VLOOKUP(X467,bd_lista!$A$3:$C$590,3,FALSE)</f>
        <v>#N/A</v>
      </c>
      <c r="Z467" s="302"/>
      <c r="AA467" s="303"/>
    </row>
    <row r="468" spans="1:27" customFormat="1" ht="15" hidden="1" customHeight="1">
      <c r="A468" s="32">
        <v>1209</v>
      </c>
      <c r="B468" s="449">
        <f>+A468</f>
        <v>1209</v>
      </c>
      <c r="C468" s="249" t="str">
        <f>+VLOOKUP(A468,bd_lista!$A$3:$C$590,3,FALSE)</f>
        <v>Gobierno Autónomo Municipal de Desaguadero</v>
      </c>
      <c r="D468" s="451" t="str">
        <f>+C468</f>
        <v>Gobierno Autónomo Municipal de Desaguadero</v>
      </c>
      <c r="E468" s="244" t="s">
        <v>1310</v>
      </c>
      <c r="F468" s="245">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5">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5">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5">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5">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5">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5">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5">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5">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5">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5">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5">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5">
        <f t="shared" ca="1" si="19"/>
        <v>0</v>
      </c>
      <c r="S468" s="252"/>
      <c r="T468" s="245">
        <f ca="1">+T469</f>
        <v>0</v>
      </c>
      <c r="U468" s="244">
        <f t="shared" si="20"/>
        <v>1</v>
      </c>
      <c r="V468" s="347" t="str">
        <f>+VLOOKUP(A468,bd_lista!$A$3:$E$590,5,FALSE)</f>
        <v>Gobiernos Autonomos Municipales</v>
      </c>
      <c r="W468" s="262" t="str">
        <f>+V468</f>
        <v>Gobiernos Autonomos Municipales</v>
      </c>
      <c r="X468" s="244">
        <f>+VLOOKUP(A468,[2]Sheet1!$A$13:$D$744,4,FALSE)</f>
        <v>0</v>
      </c>
      <c r="Y468" s="244" t="e">
        <f>+VLOOKUP(X468,bd_lista!$A$3:$C$590,3,FALSE)</f>
        <v>#N/A</v>
      </c>
      <c r="Z468" s="304">
        <f>+X468</f>
        <v>0</v>
      </c>
      <c r="AA468" s="305" t="e">
        <f>+Y468</f>
        <v>#N/A</v>
      </c>
    </row>
    <row r="469" spans="1:27" customFormat="1" ht="15" hidden="1" customHeight="1">
      <c r="A469" s="32">
        <v>1209</v>
      </c>
      <c r="B469" s="450"/>
      <c r="C469" s="249" t="str">
        <f>+VLOOKUP(A469,bd_lista!$A$3:$C$590,3,FALSE)</f>
        <v>Gobierno Autónomo Municipal de Desaguadero</v>
      </c>
      <c r="D469" s="452"/>
      <c r="E469" s="246" t="s">
        <v>1311</v>
      </c>
      <c r="F469" s="245">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5">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5">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5">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5">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5">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5">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5">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5">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5">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5">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5">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5">
        <f t="shared" ca="1" si="19"/>
        <v>0</v>
      </c>
      <c r="S469" s="252">
        <f ca="1">+R468+R469</f>
        <v>0</v>
      </c>
      <c r="T469" s="245">
        <f ca="1">+S469</f>
        <v>0</v>
      </c>
      <c r="U469" s="244">
        <f t="shared" si="20"/>
        <v>2</v>
      </c>
      <c r="V469" s="347" t="str">
        <f>+VLOOKUP(A469,bd_lista!$A$3:$E$590,5,FALSE)</f>
        <v>Gobiernos Autonomos Municipales</v>
      </c>
      <c r="W469" s="250"/>
      <c r="X469" s="244">
        <f>+VLOOKUP(A469,[2]Sheet1!$A$13:$D$744,4,FALSE)</f>
        <v>0</v>
      </c>
      <c r="Y469" s="244" t="e">
        <f>+VLOOKUP(X469,bd_lista!$A$3:$C$590,3,FALSE)</f>
        <v>#N/A</v>
      </c>
      <c r="Z469" s="302"/>
      <c r="AA469" s="303"/>
    </row>
    <row r="470" spans="1:27" customFormat="1" ht="15" hidden="1" customHeight="1">
      <c r="A470" s="32">
        <v>1210</v>
      </c>
      <c r="B470" s="449">
        <f>+A470</f>
        <v>1210</v>
      </c>
      <c r="C470" s="249" t="str">
        <f>+VLOOKUP(A470,bd_lista!$A$3:$C$590,3,FALSE)</f>
        <v>Gobierno Autónomo Municipal de Caranavi</v>
      </c>
      <c r="D470" s="451" t="str">
        <f>+C470</f>
        <v>Gobierno Autónomo Municipal de Caranavi</v>
      </c>
      <c r="E470" s="244" t="s">
        <v>1310</v>
      </c>
      <c r="F470" s="245">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5">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5">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5">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5">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5">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5">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5">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5">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5">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5">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5">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5">
        <f t="shared" ca="1" si="19"/>
        <v>0</v>
      </c>
      <c r="S470" s="252"/>
      <c r="T470" s="245">
        <f ca="1">+T471</f>
        <v>0</v>
      </c>
      <c r="U470" s="244">
        <f t="shared" si="20"/>
        <v>1</v>
      </c>
      <c r="V470" s="347" t="str">
        <f>+VLOOKUP(A470,bd_lista!$A$3:$E$590,5,FALSE)</f>
        <v>Gobiernos Autonomos Municipales</v>
      </c>
      <c r="W470" s="262" t="str">
        <f>+V470</f>
        <v>Gobiernos Autonomos Municipales</v>
      </c>
      <c r="X470" s="244">
        <f>+VLOOKUP(A470,[2]Sheet1!$A$13:$D$744,4,FALSE)</f>
        <v>0</v>
      </c>
      <c r="Y470" s="244" t="e">
        <f>+VLOOKUP(X470,bd_lista!$A$3:$C$590,3,FALSE)</f>
        <v>#N/A</v>
      </c>
      <c r="Z470" s="304">
        <f>+X470</f>
        <v>0</v>
      </c>
      <c r="AA470" s="305" t="e">
        <f>+Y470</f>
        <v>#N/A</v>
      </c>
    </row>
    <row r="471" spans="1:27" customFormat="1" ht="15" hidden="1" customHeight="1">
      <c r="A471" s="32">
        <v>1210</v>
      </c>
      <c r="B471" s="450"/>
      <c r="C471" s="249" t="str">
        <f>+VLOOKUP(A471,bd_lista!$A$3:$C$590,3,FALSE)</f>
        <v>Gobierno Autónomo Municipal de Caranavi</v>
      </c>
      <c r="D471" s="452"/>
      <c r="E471" s="246" t="s">
        <v>1311</v>
      </c>
      <c r="F471" s="245">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5">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5">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5">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5">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5">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5">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5">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5">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5">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5">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5">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5">
        <f t="shared" ca="1" si="19"/>
        <v>0</v>
      </c>
      <c r="S471" s="252">
        <f ca="1">+R470+R471</f>
        <v>0</v>
      </c>
      <c r="T471" s="245">
        <f ca="1">+S471</f>
        <v>0</v>
      </c>
      <c r="U471" s="244">
        <f t="shared" si="20"/>
        <v>2</v>
      </c>
      <c r="V471" s="347" t="str">
        <f>+VLOOKUP(A471,bd_lista!$A$3:$E$590,5,FALSE)</f>
        <v>Gobiernos Autonomos Municipales</v>
      </c>
      <c r="W471" s="250"/>
      <c r="X471" s="244">
        <f>+VLOOKUP(A471,[2]Sheet1!$A$13:$D$744,4,FALSE)</f>
        <v>0</v>
      </c>
      <c r="Y471" s="244" t="e">
        <f>+VLOOKUP(X471,bd_lista!$A$3:$C$590,3,FALSE)</f>
        <v>#N/A</v>
      </c>
      <c r="Z471" s="302"/>
      <c r="AA471" s="303"/>
    </row>
    <row r="472" spans="1:27" customFormat="1" ht="15" hidden="1" customHeight="1">
      <c r="A472" s="32">
        <v>1211</v>
      </c>
      <c r="B472" s="449">
        <f>+A472</f>
        <v>1211</v>
      </c>
      <c r="C472" s="249" t="str">
        <f>+VLOOKUP(A472,bd_lista!$A$3:$C$590,3,FALSE)</f>
        <v>Gobierno Autónomo Municipal de Sica Sica (Villa Aroma)</v>
      </c>
      <c r="D472" s="451" t="str">
        <f>+C472</f>
        <v>Gobierno Autónomo Municipal de Sica Sica (Villa Aroma)</v>
      </c>
      <c r="E472" s="244" t="s">
        <v>1310</v>
      </c>
      <c r="F472" s="245">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5">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5">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5">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5">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5">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5">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5">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5">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5">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5">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5">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5">
        <f t="shared" ca="1" si="19"/>
        <v>0</v>
      </c>
      <c r="S472" s="252"/>
      <c r="T472" s="245">
        <f ca="1">+T473</f>
        <v>0</v>
      </c>
      <c r="U472" s="244">
        <f t="shared" si="20"/>
        <v>1</v>
      </c>
      <c r="V472" s="347" t="str">
        <f>+VLOOKUP(A472,bd_lista!$A$3:$E$590,5,FALSE)</f>
        <v>Gobiernos Autonomos Municipales</v>
      </c>
      <c r="W472" s="262" t="str">
        <f>+V472</f>
        <v>Gobiernos Autonomos Municipales</v>
      </c>
      <c r="X472" s="244">
        <f>+VLOOKUP(A472,[2]Sheet1!$A$13:$D$744,4,FALSE)</f>
        <v>0</v>
      </c>
      <c r="Y472" s="244" t="e">
        <f>+VLOOKUP(X472,bd_lista!$A$3:$C$590,3,FALSE)</f>
        <v>#N/A</v>
      </c>
      <c r="Z472" s="304">
        <f>+X472</f>
        <v>0</v>
      </c>
      <c r="AA472" s="305" t="e">
        <f>+Y472</f>
        <v>#N/A</v>
      </c>
    </row>
    <row r="473" spans="1:27" customFormat="1" ht="15" hidden="1" customHeight="1">
      <c r="A473" s="32">
        <v>1211</v>
      </c>
      <c r="B473" s="450"/>
      <c r="C473" s="249" t="str">
        <f>+VLOOKUP(A473,bd_lista!$A$3:$C$590,3,FALSE)</f>
        <v>Gobierno Autónomo Municipal de Sica Sica (Villa Aroma)</v>
      </c>
      <c r="D473" s="452"/>
      <c r="E473" s="246" t="s">
        <v>1311</v>
      </c>
      <c r="F473" s="245">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5">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5">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5">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5">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5">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5">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5">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5">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5">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5">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5">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5">
        <f t="shared" ca="1" si="19"/>
        <v>0</v>
      </c>
      <c r="S473" s="252">
        <f ca="1">+R472+R473</f>
        <v>0</v>
      </c>
      <c r="T473" s="245">
        <f ca="1">+S473</f>
        <v>0</v>
      </c>
      <c r="U473" s="244">
        <f t="shared" si="20"/>
        <v>2</v>
      </c>
      <c r="V473" s="347" t="str">
        <f>+VLOOKUP(A473,bd_lista!$A$3:$E$590,5,FALSE)</f>
        <v>Gobiernos Autonomos Municipales</v>
      </c>
      <c r="W473" s="250"/>
      <c r="X473" s="244">
        <f>+VLOOKUP(A473,[2]Sheet1!$A$13:$D$744,4,FALSE)</f>
        <v>0</v>
      </c>
      <c r="Y473" s="244" t="e">
        <f>+VLOOKUP(X473,bd_lista!$A$3:$C$590,3,FALSE)</f>
        <v>#N/A</v>
      </c>
      <c r="Z473" s="302"/>
      <c r="AA473" s="303"/>
    </row>
    <row r="474" spans="1:27" customFormat="1" ht="27" hidden="1" customHeight="1">
      <c r="A474" s="32">
        <v>1212</v>
      </c>
      <c r="B474" s="449">
        <f>+A474</f>
        <v>1212</v>
      </c>
      <c r="C474" s="249" t="str">
        <f>+VLOOKUP(A474,bd_lista!$A$3:$C$590,3,FALSE)</f>
        <v>Gobierno Autónomo Municipal de Umala</v>
      </c>
      <c r="D474" s="451" t="str">
        <f>+C474</f>
        <v>Gobierno Autónomo Municipal de Umala</v>
      </c>
      <c r="E474" s="244" t="s">
        <v>1310</v>
      </c>
      <c r="F474" s="245">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5">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5">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5">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5">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5">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5">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5">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5">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5">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5">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5">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5">
        <f t="shared" ca="1" si="19"/>
        <v>0</v>
      </c>
      <c r="S474" s="252"/>
      <c r="T474" s="245">
        <f ca="1">+T475</f>
        <v>0</v>
      </c>
      <c r="U474" s="244">
        <f t="shared" si="20"/>
        <v>1</v>
      </c>
      <c r="V474" s="347" t="str">
        <f>+VLOOKUP(A474,bd_lista!$A$3:$E$590,5,FALSE)</f>
        <v>Gobiernos Autonomos Municipales</v>
      </c>
      <c r="W474" s="262" t="str">
        <f>+V474</f>
        <v>Gobiernos Autonomos Municipales</v>
      </c>
      <c r="X474" s="244">
        <f>+VLOOKUP(A474,[2]Sheet1!$A$13:$D$744,4,FALSE)</f>
        <v>0</v>
      </c>
      <c r="Y474" s="244" t="e">
        <f>+VLOOKUP(X474,bd_lista!$A$3:$C$590,3,FALSE)</f>
        <v>#N/A</v>
      </c>
      <c r="Z474" s="304">
        <f>+X474</f>
        <v>0</v>
      </c>
      <c r="AA474" s="305" t="e">
        <f>+Y474</f>
        <v>#N/A</v>
      </c>
    </row>
    <row r="475" spans="1:27" customFormat="1" ht="27" hidden="1" customHeight="1">
      <c r="A475" s="32">
        <v>1212</v>
      </c>
      <c r="B475" s="450"/>
      <c r="C475" s="249" t="str">
        <f>+VLOOKUP(A475,bd_lista!$A$3:$C$590,3,FALSE)</f>
        <v>Gobierno Autónomo Municipal de Umala</v>
      </c>
      <c r="D475" s="452"/>
      <c r="E475" s="246" t="s">
        <v>1311</v>
      </c>
      <c r="F475" s="245">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5">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5">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5">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5">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5">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5">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5">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5">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5">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5">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5">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5">
        <f t="shared" ca="1" si="19"/>
        <v>0</v>
      </c>
      <c r="S475" s="252">
        <f ca="1">+R474+R475</f>
        <v>0</v>
      </c>
      <c r="T475" s="245">
        <f ca="1">+S475</f>
        <v>0</v>
      </c>
      <c r="U475" s="244">
        <f t="shared" si="20"/>
        <v>2</v>
      </c>
      <c r="V475" s="347" t="str">
        <f>+VLOOKUP(A475,bd_lista!$A$3:$E$590,5,FALSE)</f>
        <v>Gobiernos Autonomos Municipales</v>
      </c>
      <c r="W475" s="250"/>
      <c r="X475" s="244">
        <f>+VLOOKUP(A475,[2]Sheet1!$A$13:$D$744,4,FALSE)</f>
        <v>0</v>
      </c>
      <c r="Y475" s="244" t="e">
        <f>+VLOOKUP(X475,bd_lista!$A$3:$C$590,3,FALSE)</f>
        <v>#N/A</v>
      </c>
      <c r="Z475" s="302"/>
      <c r="AA475" s="303"/>
    </row>
    <row r="476" spans="1:27" customFormat="1" ht="15" hidden="1" customHeight="1">
      <c r="A476" s="32">
        <v>1213</v>
      </c>
      <c r="B476" s="449">
        <f>+A476</f>
        <v>1213</v>
      </c>
      <c r="C476" s="249" t="str">
        <f>+VLOOKUP(A476,bd_lista!$A$3:$C$590,3,FALSE)</f>
        <v>Gobierno Autónomo Municipal de Ayo Ayo</v>
      </c>
      <c r="D476" s="451" t="str">
        <f>+C476</f>
        <v>Gobierno Autónomo Municipal de Ayo Ayo</v>
      </c>
      <c r="E476" s="244" t="s">
        <v>1310</v>
      </c>
      <c r="F476" s="245">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5">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5">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5">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5">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5">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5">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5">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5">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5">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5">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5">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5">
        <f t="shared" ca="1" si="19"/>
        <v>0</v>
      </c>
      <c r="S476" s="252"/>
      <c r="T476" s="245">
        <f ca="1">+T477</f>
        <v>0</v>
      </c>
      <c r="U476" s="244">
        <f t="shared" si="20"/>
        <v>1</v>
      </c>
      <c r="V476" s="347" t="str">
        <f>+VLOOKUP(A476,bd_lista!$A$3:$E$590,5,FALSE)</f>
        <v>Gobiernos Autonomos Municipales</v>
      </c>
      <c r="W476" s="262" t="str">
        <f>+V476</f>
        <v>Gobiernos Autonomos Municipales</v>
      </c>
      <c r="X476" s="244">
        <f>+VLOOKUP(A476,[2]Sheet1!$A$13:$D$744,4,FALSE)</f>
        <v>0</v>
      </c>
      <c r="Y476" s="244" t="e">
        <f>+VLOOKUP(X476,bd_lista!$A$3:$C$590,3,FALSE)</f>
        <v>#N/A</v>
      </c>
      <c r="Z476" s="304">
        <f>+X476</f>
        <v>0</v>
      </c>
      <c r="AA476" s="305" t="e">
        <f>+Y476</f>
        <v>#N/A</v>
      </c>
    </row>
    <row r="477" spans="1:27" customFormat="1" ht="15" hidden="1" customHeight="1">
      <c r="A477" s="32">
        <v>1213</v>
      </c>
      <c r="B477" s="450"/>
      <c r="C477" s="249" t="str">
        <f>+VLOOKUP(A477,bd_lista!$A$3:$C$590,3,FALSE)</f>
        <v>Gobierno Autónomo Municipal de Ayo Ayo</v>
      </c>
      <c r="D477" s="452"/>
      <c r="E477" s="246" t="s">
        <v>1311</v>
      </c>
      <c r="F477" s="245">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5">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5">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5">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5">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5">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5">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5">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5">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5">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5">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5">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5">
        <f t="shared" ca="1" si="19"/>
        <v>0</v>
      </c>
      <c r="S477" s="252">
        <f ca="1">+R476+R477</f>
        <v>0</v>
      </c>
      <c r="T477" s="245">
        <f ca="1">+S477</f>
        <v>0</v>
      </c>
      <c r="U477" s="244">
        <f t="shared" si="20"/>
        <v>2</v>
      </c>
      <c r="V477" s="347" t="str">
        <f>+VLOOKUP(A477,bd_lista!$A$3:$E$590,5,FALSE)</f>
        <v>Gobiernos Autonomos Municipales</v>
      </c>
      <c r="W477" s="250"/>
      <c r="X477" s="244">
        <f>+VLOOKUP(A477,[2]Sheet1!$A$13:$D$744,4,FALSE)</f>
        <v>0</v>
      </c>
      <c r="Y477" s="244" t="e">
        <f>+VLOOKUP(X477,bd_lista!$A$3:$C$590,3,FALSE)</f>
        <v>#N/A</v>
      </c>
      <c r="Z477" s="302"/>
      <c r="AA477" s="303"/>
    </row>
    <row r="478" spans="1:27" customFormat="1" ht="15" hidden="1" customHeight="1">
      <c r="A478" s="32">
        <v>1214</v>
      </c>
      <c r="B478" s="449">
        <f>+A478</f>
        <v>1214</v>
      </c>
      <c r="C478" s="249" t="str">
        <f>+VLOOKUP(A478,bd_lista!$A$3:$C$590,3,FALSE)</f>
        <v>Gobierno Autónomo Municipal de Calamarca</v>
      </c>
      <c r="D478" s="451" t="str">
        <f>+C478</f>
        <v>Gobierno Autónomo Municipal de Calamarca</v>
      </c>
      <c r="E478" s="244" t="s">
        <v>1310</v>
      </c>
      <c r="F478" s="245">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5">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5">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5">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5">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5">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5">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5">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5">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5">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5">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5">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5">
        <f t="shared" ref="R478:R541" ca="1" si="21">+SUM(F478:Q478)</f>
        <v>0</v>
      </c>
      <c r="S478" s="252"/>
      <c r="T478" s="245">
        <f ca="1">+T479</f>
        <v>0</v>
      </c>
      <c r="U478" s="244">
        <f t="shared" ref="U478:U541" si="22">+IF(E478="Débitos",1,2)</f>
        <v>1</v>
      </c>
      <c r="V478" s="347" t="str">
        <f>+VLOOKUP(A478,bd_lista!$A$3:$E$590,5,FALSE)</f>
        <v>Gobiernos Autonomos Municipales</v>
      </c>
      <c r="W478" s="262" t="str">
        <f>+V478</f>
        <v>Gobiernos Autonomos Municipales</v>
      </c>
      <c r="X478" s="244">
        <f>+VLOOKUP(A478,[2]Sheet1!$A$13:$D$744,4,FALSE)</f>
        <v>0</v>
      </c>
      <c r="Y478" s="244" t="e">
        <f>+VLOOKUP(X478,bd_lista!$A$3:$C$590,3,FALSE)</f>
        <v>#N/A</v>
      </c>
      <c r="Z478" s="304">
        <f>+X478</f>
        <v>0</v>
      </c>
      <c r="AA478" s="305" t="e">
        <f>+Y478</f>
        <v>#N/A</v>
      </c>
    </row>
    <row r="479" spans="1:27" customFormat="1" ht="15" hidden="1" customHeight="1">
      <c r="A479" s="32">
        <v>1214</v>
      </c>
      <c r="B479" s="450"/>
      <c r="C479" s="249" t="str">
        <f>+VLOOKUP(A479,bd_lista!$A$3:$C$590,3,FALSE)</f>
        <v>Gobierno Autónomo Municipal de Calamarca</v>
      </c>
      <c r="D479" s="452"/>
      <c r="E479" s="246" t="s">
        <v>1311</v>
      </c>
      <c r="F479" s="245">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5">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5">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5">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5">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5">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5">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5">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5">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5">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5">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5">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5">
        <f t="shared" ca="1" si="21"/>
        <v>0</v>
      </c>
      <c r="S479" s="252">
        <f ca="1">+R478+R479</f>
        <v>0</v>
      </c>
      <c r="T479" s="245">
        <f ca="1">+S479</f>
        <v>0</v>
      </c>
      <c r="U479" s="244">
        <f t="shared" si="22"/>
        <v>2</v>
      </c>
      <c r="V479" s="347" t="str">
        <f>+VLOOKUP(A479,bd_lista!$A$3:$E$590,5,FALSE)</f>
        <v>Gobiernos Autonomos Municipales</v>
      </c>
      <c r="W479" s="250"/>
      <c r="X479" s="244">
        <f>+VLOOKUP(A479,[2]Sheet1!$A$13:$D$744,4,FALSE)</f>
        <v>0</v>
      </c>
      <c r="Y479" s="244" t="e">
        <f>+VLOOKUP(X479,bd_lista!$A$3:$C$590,3,FALSE)</f>
        <v>#N/A</v>
      </c>
      <c r="Z479" s="302"/>
      <c r="AA479" s="303"/>
    </row>
    <row r="480" spans="1:27" customFormat="1" ht="15" hidden="1" customHeight="1">
      <c r="A480" s="32">
        <v>1215</v>
      </c>
      <c r="B480" s="449">
        <f>+A480</f>
        <v>1215</v>
      </c>
      <c r="C480" s="249" t="str">
        <f>+VLOOKUP(A480,bd_lista!$A$3:$C$590,3,FALSE)</f>
        <v>Gobierno Autónomo Municipal de Patacamaya</v>
      </c>
      <c r="D480" s="451" t="str">
        <f>+C480</f>
        <v>Gobierno Autónomo Municipal de Patacamaya</v>
      </c>
      <c r="E480" s="244" t="s">
        <v>1310</v>
      </c>
      <c r="F480" s="245">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5">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5">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5">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5">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5">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5">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5">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5">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5">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5">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5">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5">
        <f t="shared" ca="1" si="21"/>
        <v>0</v>
      </c>
      <c r="S480" s="252"/>
      <c r="T480" s="245">
        <f ca="1">+T481</f>
        <v>0</v>
      </c>
      <c r="U480" s="244">
        <f t="shared" si="22"/>
        <v>1</v>
      </c>
      <c r="V480" s="347" t="str">
        <f>+VLOOKUP(A480,bd_lista!$A$3:$E$590,5,FALSE)</f>
        <v>Gobiernos Autonomos Municipales</v>
      </c>
      <c r="W480" s="262" t="str">
        <f>+V480</f>
        <v>Gobiernos Autonomos Municipales</v>
      </c>
      <c r="X480" s="244">
        <f>+VLOOKUP(A480,[2]Sheet1!$A$13:$D$744,4,FALSE)</f>
        <v>0</v>
      </c>
      <c r="Y480" s="244" t="e">
        <f>+VLOOKUP(X480,bd_lista!$A$3:$C$590,3,FALSE)</f>
        <v>#N/A</v>
      </c>
      <c r="Z480" s="304">
        <f>+X480</f>
        <v>0</v>
      </c>
      <c r="AA480" s="305" t="e">
        <f>+Y480</f>
        <v>#N/A</v>
      </c>
    </row>
    <row r="481" spans="1:27" customFormat="1" ht="15" hidden="1" customHeight="1">
      <c r="A481" s="32">
        <v>1215</v>
      </c>
      <c r="B481" s="450"/>
      <c r="C481" s="249" t="str">
        <f>+VLOOKUP(A481,bd_lista!$A$3:$C$590,3,FALSE)</f>
        <v>Gobierno Autónomo Municipal de Patacamaya</v>
      </c>
      <c r="D481" s="452"/>
      <c r="E481" s="246" t="s">
        <v>1311</v>
      </c>
      <c r="F481" s="245">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5">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5">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5">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5">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5">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5">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5">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5">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5">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5">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5">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5">
        <f t="shared" ca="1" si="21"/>
        <v>0</v>
      </c>
      <c r="S481" s="252">
        <f ca="1">+R480+R481</f>
        <v>0</v>
      </c>
      <c r="T481" s="245">
        <f ca="1">+S481</f>
        <v>0</v>
      </c>
      <c r="U481" s="244">
        <f t="shared" si="22"/>
        <v>2</v>
      </c>
      <c r="V481" s="347" t="str">
        <f>+VLOOKUP(A481,bd_lista!$A$3:$E$590,5,FALSE)</f>
        <v>Gobiernos Autonomos Municipales</v>
      </c>
      <c r="W481" s="250"/>
      <c r="X481" s="244">
        <f>+VLOOKUP(A481,[2]Sheet1!$A$13:$D$744,4,FALSE)</f>
        <v>0</v>
      </c>
      <c r="Y481" s="244" t="e">
        <f>+VLOOKUP(X481,bd_lista!$A$3:$C$590,3,FALSE)</f>
        <v>#N/A</v>
      </c>
      <c r="Z481" s="302"/>
      <c r="AA481" s="303"/>
    </row>
    <row r="482" spans="1:27" customFormat="1" ht="15" hidden="1" customHeight="1">
      <c r="A482" s="32">
        <v>1216</v>
      </c>
      <c r="B482" s="449">
        <f>+A482</f>
        <v>1216</v>
      </c>
      <c r="C482" s="249" t="str">
        <f>+VLOOKUP(A482,bd_lista!$A$3:$C$590,3,FALSE)</f>
        <v>Gobierno Autónomo Municipal de Colquencha</v>
      </c>
      <c r="D482" s="451" t="str">
        <f>+C482</f>
        <v>Gobierno Autónomo Municipal de Colquencha</v>
      </c>
      <c r="E482" s="244" t="s">
        <v>1310</v>
      </c>
      <c r="F482" s="245">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5">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5">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5">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5">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5">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5">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5">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5">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5">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5">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5">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5">
        <f t="shared" ca="1" si="21"/>
        <v>0</v>
      </c>
      <c r="S482" s="252"/>
      <c r="T482" s="245">
        <f ca="1">+T483</f>
        <v>0</v>
      </c>
      <c r="U482" s="244">
        <f t="shared" si="22"/>
        <v>1</v>
      </c>
      <c r="V482" s="347" t="str">
        <f>+VLOOKUP(A482,bd_lista!$A$3:$E$590,5,FALSE)</f>
        <v>Gobiernos Autonomos Municipales</v>
      </c>
      <c r="W482" s="262" t="str">
        <f>+V482</f>
        <v>Gobiernos Autonomos Municipales</v>
      </c>
      <c r="X482" s="244">
        <f>+VLOOKUP(A482,[2]Sheet1!$A$13:$D$744,4,FALSE)</f>
        <v>0</v>
      </c>
      <c r="Y482" s="244" t="e">
        <f>+VLOOKUP(X482,bd_lista!$A$3:$C$590,3,FALSE)</f>
        <v>#N/A</v>
      </c>
      <c r="Z482" s="304">
        <f>+X482</f>
        <v>0</v>
      </c>
      <c r="AA482" s="305" t="e">
        <f>+Y482</f>
        <v>#N/A</v>
      </c>
    </row>
    <row r="483" spans="1:27" customFormat="1" ht="15" hidden="1" customHeight="1">
      <c r="A483" s="32">
        <v>1216</v>
      </c>
      <c r="B483" s="450"/>
      <c r="C483" s="249" t="str">
        <f>+VLOOKUP(A483,bd_lista!$A$3:$C$590,3,FALSE)</f>
        <v>Gobierno Autónomo Municipal de Colquencha</v>
      </c>
      <c r="D483" s="452"/>
      <c r="E483" s="246" t="s">
        <v>1311</v>
      </c>
      <c r="F483" s="245">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5">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5">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5">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5">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5">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5">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5">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5">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5">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5">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5">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5">
        <f t="shared" ca="1" si="21"/>
        <v>0</v>
      </c>
      <c r="S483" s="252">
        <f ca="1">+R482+R483</f>
        <v>0</v>
      </c>
      <c r="T483" s="245">
        <f ca="1">+S483</f>
        <v>0</v>
      </c>
      <c r="U483" s="244">
        <f t="shared" si="22"/>
        <v>2</v>
      </c>
      <c r="V483" s="347" t="str">
        <f>+VLOOKUP(A483,bd_lista!$A$3:$E$590,5,FALSE)</f>
        <v>Gobiernos Autonomos Municipales</v>
      </c>
      <c r="W483" s="250"/>
      <c r="X483" s="244">
        <f>+VLOOKUP(A483,[2]Sheet1!$A$13:$D$744,4,FALSE)</f>
        <v>0</v>
      </c>
      <c r="Y483" s="244" t="e">
        <f>+VLOOKUP(X483,bd_lista!$A$3:$C$590,3,FALSE)</f>
        <v>#N/A</v>
      </c>
      <c r="Z483" s="302"/>
      <c r="AA483" s="303"/>
    </row>
    <row r="484" spans="1:27" customFormat="1" ht="15" hidden="1" customHeight="1">
      <c r="A484" s="32">
        <v>1217</v>
      </c>
      <c r="B484" s="449">
        <f>+A484</f>
        <v>1217</v>
      </c>
      <c r="C484" s="249" t="str">
        <f>+VLOOKUP(A484,bd_lista!$A$3:$C$590,3,FALSE)</f>
        <v>Gobierno Autónomo Municipal de Collana</v>
      </c>
      <c r="D484" s="451" t="str">
        <f>+C484</f>
        <v>Gobierno Autónomo Municipal de Collana</v>
      </c>
      <c r="E484" s="244" t="s">
        <v>1310</v>
      </c>
      <c r="F484" s="245">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5">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5">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5">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5">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5">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5">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5">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5">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5">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5">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5">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5">
        <f t="shared" ca="1" si="21"/>
        <v>0</v>
      </c>
      <c r="S484" s="252"/>
      <c r="T484" s="245">
        <f ca="1">+T485</f>
        <v>0</v>
      </c>
      <c r="U484" s="244">
        <f t="shared" si="22"/>
        <v>1</v>
      </c>
      <c r="V484" s="347" t="str">
        <f>+VLOOKUP(A484,bd_lista!$A$3:$E$590,5,FALSE)</f>
        <v>Gobiernos Autonomos Municipales</v>
      </c>
      <c r="W484" s="262" t="str">
        <f>+V484</f>
        <v>Gobiernos Autonomos Municipales</v>
      </c>
      <c r="X484" s="244">
        <f>+VLOOKUP(A484,[2]Sheet1!$A$13:$D$744,4,FALSE)</f>
        <v>0</v>
      </c>
      <c r="Y484" s="244" t="e">
        <f>+VLOOKUP(X484,bd_lista!$A$3:$C$590,3,FALSE)</f>
        <v>#N/A</v>
      </c>
      <c r="Z484" s="304">
        <f>+X484</f>
        <v>0</v>
      </c>
      <c r="AA484" s="305" t="e">
        <f>+Y484</f>
        <v>#N/A</v>
      </c>
    </row>
    <row r="485" spans="1:27" customFormat="1" ht="15" hidden="1" customHeight="1">
      <c r="A485" s="32">
        <v>1217</v>
      </c>
      <c r="B485" s="450"/>
      <c r="C485" s="249" t="str">
        <f>+VLOOKUP(A485,bd_lista!$A$3:$C$590,3,FALSE)</f>
        <v>Gobierno Autónomo Municipal de Collana</v>
      </c>
      <c r="D485" s="452"/>
      <c r="E485" s="246" t="s">
        <v>1311</v>
      </c>
      <c r="F485" s="245">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5">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5">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5">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5">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5">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5">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5">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5">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5">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5">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5">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5">
        <f t="shared" ca="1" si="21"/>
        <v>0</v>
      </c>
      <c r="S485" s="252">
        <f ca="1">+R484+R485</f>
        <v>0</v>
      </c>
      <c r="T485" s="245">
        <f ca="1">+S485</f>
        <v>0</v>
      </c>
      <c r="U485" s="244">
        <f t="shared" si="22"/>
        <v>2</v>
      </c>
      <c r="V485" s="347" t="str">
        <f>+VLOOKUP(A485,bd_lista!$A$3:$E$590,5,FALSE)</f>
        <v>Gobiernos Autonomos Municipales</v>
      </c>
      <c r="W485" s="250"/>
      <c r="X485" s="244">
        <f>+VLOOKUP(A485,[2]Sheet1!$A$13:$D$744,4,FALSE)</f>
        <v>0</v>
      </c>
      <c r="Y485" s="244" t="e">
        <f>+VLOOKUP(X485,bd_lista!$A$3:$C$590,3,FALSE)</f>
        <v>#N/A</v>
      </c>
      <c r="Z485" s="302"/>
      <c r="AA485" s="303"/>
    </row>
    <row r="486" spans="1:27" customFormat="1" ht="15" hidden="1" customHeight="1">
      <c r="A486" s="32">
        <v>1218</v>
      </c>
      <c r="B486" s="449">
        <f>+A486</f>
        <v>1218</v>
      </c>
      <c r="C486" s="249" t="str">
        <f>+VLOOKUP(A486,bd_lista!$A$3:$C$590,3,FALSE)</f>
        <v>Gobierno Autónomo Municipal de Inquisivi</v>
      </c>
      <c r="D486" s="451" t="str">
        <f>+C486</f>
        <v>Gobierno Autónomo Municipal de Inquisivi</v>
      </c>
      <c r="E486" s="244" t="s">
        <v>1310</v>
      </c>
      <c r="F486" s="245">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5">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5">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5">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5">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5">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5">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5">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5">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5">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5">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5">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5">
        <f t="shared" ca="1" si="21"/>
        <v>0</v>
      </c>
      <c r="S486" s="252"/>
      <c r="T486" s="245">
        <f ca="1">+T487</f>
        <v>0</v>
      </c>
      <c r="U486" s="244">
        <f t="shared" si="22"/>
        <v>1</v>
      </c>
      <c r="V486" s="347" t="str">
        <f>+VLOOKUP(A486,bd_lista!$A$3:$E$590,5,FALSE)</f>
        <v>Gobiernos Autonomos Municipales</v>
      </c>
      <c r="W486" s="262" t="str">
        <f>+V486</f>
        <v>Gobiernos Autonomos Municipales</v>
      </c>
      <c r="X486" s="244">
        <f>+VLOOKUP(A486,[2]Sheet1!$A$13:$D$744,4,FALSE)</f>
        <v>0</v>
      </c>
      <c r="Y486" s="244" t="e">
        <f>+VLOOKUP(X486,bd_lista!$A$3:$C$590,3,FALSE)</f>
        <v>#N/A</v>
      </c>
      <c r="Z486" s="304">
        <f>+X486</f>
        <v>0</v>
      </c>
      <c r="AA486" s="305" t="e">
        <f>+Y486</f>
        <v>#N/A</v>
      </c>
    </row>
    <row r="487" spans="1:27" customFormat="1" ht="15" hidden="1" customHeight="1">
      <c r="A487" s="32">
        <v>1218</v>
      </c>
      <c r="B487" s="450"/>
      <c r="C487" s="249" t="str">
        <f>+VLOOKUP(A487,bd_lista!$A$3:$C$590,3,FALSE)</f>
        <v>Gobierno Autónomo Municipal de Inquisivi</v>
      </c>
      <c r="D487" s="452"/>
      <c r="E487" s="246" t="s">
        <v>1311</v>
      </c>
      <c r="F487" s="245">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5">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5">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5">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5">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5">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5">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5">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5">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5">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5">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5">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5">
        <f t="shared" ca="1" si="21"/>
        <v>0</v>
      </c>
      <c r="S487" s="252">
        <f ca="1">+R486+R487</f>
        <v>0</v>
      </c>
      <c r="T487" s="245">
        <f ca="1">+S487</f>
        <v>0</v>
      </c>
      <c r="U487" s="244">
        <f t="shared" si="22"/>
        <v>2</v>
      </c>
      <c r="V487" s="347" t="str">
        <f>+VLOOKUP(A487,bd_lista!$A$3:$E$590,5,FALSE)</f>
        <v>Gobiernos Autonomos Municipales</v>
      </c>
      <c r="W487" s="250"/>
      <c r="X487" s="244">
        <f>+VLOOKUP(A487,[2]Sheet1!$A$13:$D$744,4,FALSE)</f>
        <v>0</v>
      </c>
      <c r="Y487" s="244" t="e">
        <f>+VLOOKUP(X487,bd_lista!$A$3:$C$590,3,FALSE)</f>
        <v>#N/A</v>
      </c>
      <c r="Z487" s="302"/>
      <c r="AA487" s="303"/>
    </row>
    <row r="488" spans="1:27" customFormat="1" ht="27" hidden="1" customHeight="1">
      <c r="A488" s="32">
        <v>1219</v>
      </c>
      <c r="B488" s="449">
        <f>+A488</f>
        <v>1219</v>
      </c>
      <c r="C488" s="249" t="str">
        <f>+VLOOKUP(A488,bd_lista!$A$3:$C$590,3,FALSE)</f>
        <v>Gobierno Autónomo Municipal de Quime</v>
      </c>
      <c r="D488" s="451" t="str">
        <f>+C488</f>
        <v>Gobierno Autónomo Municipal de Quime</v>
      </c>
      <c r="E488" s="244" t="s">
        <v>1310</v>
      </c>
      <c r="F488" s="245">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5">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5">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5">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5">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5">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5">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5">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5">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5">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5">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5">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5">
        <f t="shared" ca="1" si="21"/>
        <v>0</v>
      </c>
      <c r="S488" s="252"/>
      <c r="T488" s="245">
        <f ca="1">+T489</f>
        <v>0</v>
      </c>
      <c r="U488" s="244">
        <f t="shared" si="22"/>
        <v>1</v>
      </c>
      <c r="V488" s="347" t="str">
        <f>+VLOOKUP(A488,bd_lista!$A$3:$E$590,5,FALSE)</f>
        <v>Gobiernos Autonomos Municipales</v>
      </c>
      <c r="W488" s="262" t="str">
        <f>+V488</f>
        <v>Gobiernos Autonomos Municipales</v>
      </c>
      <c r="X488" s="244">
        <f>+VLOOKUP(A488,[2]Sheet1!$A$13:$D$744,4,FALSE)</f>
        <v>0</v>
      </c>
      <c r="Y488" s="244" t="e">
        <f>+VLOOKUP(X488,bd_lista!$A$3:$C$590,3,FALSE)</f>
        <v>#N/A</v>
      </c>
      <c r="Z488" s="304">
        <f>+X488</f>
        <v>0</v>
      </c>
      <c r="AA488" s="305" t="e">
        <f>+Y488</f>
        <v>#N/A</v>
      </c>
    </row>
    <row r="489" spans="1:27" customFormat="1" ht="27" hidden="1" customHeight="1">
      <c r="A489" s="32">
        <v>1219</v>
      </c>
      <c r="B489" s="450"/>
      <c r="C489" s="249" t="str">
        <f>+VLOOKUP(A489,bd_lista!$A$3:$C$590,3,FALSE)</f>
        <v>Gobierno Autónomo Municipal de Quime</v>
      </c>
      <c r="D489" s="452"/>
      <c r="E489" s="246" t="s">
        <v>1311</v>
      </c>
      <c r="F489" s="245">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5">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5">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5">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5">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5">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5">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5">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5">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5">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5">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5">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5">
        <f t="shared" ca="1" si="21"/>
        <v>0</v>
      </c>
      <c r="S489" s="252">
        <f ca="1">+R488+R489</f>
        <v>0</v>
      </c>
      <c r="T489" s="245">
        <f ca="1">+S489</f>
        <v>0</v>
      </c>
      <c r="U489" s="244">
        <f t="shared" si="22"/>
        <v>2</v>
      </c>
      <c r="V489" s="347" t="str">
        <f>+VLOOKUP(A489,bd_lista!$A$3:$E$590,5,FALSE)</f>
        <v>Gobiernos Autonomos Municipales</v>
      </c>
      <c r="W489" s="250"/>
      <c r="X489" s="244">
        <f>+VLOOKUP(A489,[2]Sheet1!$A$13:$D$744,4,FALSE)</f>
        <v>0</v>
      </c>
      <c r="Y489" s="244" t="e">
        <f>+VLOOKUP(X489,bd_lista!$A$3:$C$590,3,FALSE)</f>
        <v>#N/A</v>
      </c>
      <c r="Z489" s="302"/>
      <c r="AA489" s="303"/>
    </row>
    <row r="490" spans="1:27" customFormat="1" ht="15" hidden="1" customHeight="1">
      <c r="A490" s="32">
        <v>1220</v>
      </c>
      <c r="B490" s="449">
        <f>+A490</f>
        <v>1220</v>
      </c>
      <c r="C490" s="249" t="str">
        <f>+VLOOKUP(A490,bd_lista!$A$3:$C$590,3,FALSE)</f>
        <v>Gobierno Autónomo Municipal de Cajuata</v>
      </c>
      <c r="D490" s="451" t="str">
        <f>+C490</f>
        <v>Gobierno Autónomo Municipal de Cajuata</v>
      </c>
      <c r="E490" s="244" t="s">
        <v>1310</v>
      </c>
      <c r="F490" s="245">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5">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5">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5">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5">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5">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5">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5">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5">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5">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5">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5">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5">
        <f t="shared" ca="1" si="21"/>
        <v>0</v>
      </c>
      <c r="S490" s="252"/>
      <c r="T490" s="245">
        <f ca="1">+T491</f>
        <v>0</v>
      </c>
      <c r="U490" s="244">
        <f t="shared" si="22"/>
        <v>1</v>
      </c>
      <c r="V490" s="347" t="str">
        <f>+VLOOKUP(A490,bd_lista!$A$3:$E$590,5,FALSE)</f>
        <v>Gobiernos Autonomos Municipales</v>
      </c>
      <c r="W490" s="262" t="str">
        <f>+V490</f>
        <v>Gobiernos Autonomos Municipales</v>
      </c>
      <c r="X490" s="244">
        <f>+VLOOKUP(A490,[2]Sheet1!$A$13:$D$744,4,FALSE)</f>
        <v>0</v>
      </c>
      <c r="Y490" s="244" t="e">
        <f>+VLOOKUP(X490,bd_lista!$A$3:$C$590,3,FALSE)</f>
        <v>#N/A</v>
      </c>
      <c r="Z490" s="304">
        <f>+X490</f>
        <v>0</v>
      </c>
      <c r="AA490" s="305" t="e">
        <f>+Y490</f>
        <v>#N/A</v>
      </c>
    </row>
    <row r="491" spans="1:27" customFormat="1" ht="15" hidden="1" customHeight="1">
      <c r="A491" s="32">
        <v>1220</v>
      </c>
      <c r="B491" s="450"/>
      <c r="C491" s="249" t="str">
        <f>+VLOOKUP(A491,bd_lista!$A$3:$C$590,3,FALSE)</f>
        <v>Gobierno Autónomo Municipal de Cajuata</v>
      </c>
      <c r="D491" s="452"/>
      <c r="E491" s="246" t="s">
        <v>1311</v>
      </c>
      <c r="F491" s="245">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5">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5">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5">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5">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5">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5">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5">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5">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5">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5">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5">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5">
        <f t="shared" ca="1" si="21"/>
        <v>0</v>
      </c>
      <c r="S491" s="252">
        <f ca="1">+R490+R491</f>
        <v>0</v>
      </c>
      <c r="T491" s="245">
        <f ca="1">+S491</f>
        <v>0</v>
      </c>
      <c r="U491" s="244">
        <f t="shared" si="22"/>
        <v>2</v>
      </c>
      <c r="V491" s="347" t="str">
        <f>+VLOOKUP(A491,bd_lista!$A$3:$E$590,5,FALSE)</f>
        <v>Gobiernos Autonomos Municipales</v>
      </c>
      <c r="W491" s="250"/>
      <c r="X491" s="244">
        <f>+VLOOKUP(A491,[2]Sheet1!$A$13:$D$744,4,FALSE)</f>
        <v>0</v>
      </c>
      <c r="Y491" s="244" t="e">
        <f>+VLOOKUP(X491,bd_lista!$A$3:$C$590,3,FALSE)</f>
        <v>#N/A</v>
      </c>
      <c r="Z491" s="302"/>
      <c r="AA491" s="303"/>
    </row>
    <row r="492" spans="1:27" customFormat="1" ht="15" hidden="1" customHeight="1">
      <c r="A492" s="32">
        <v>1221</v>
      </c>
      <c r="B492" s="449">
        <f>+A492</f>
        <v>1221</v>
      </c>
      <c r="C492" s="249" t="str">
        <f>+VLOOKUP(A492,bd_lista!$A$3:$C$590,3,FALSE)</f>
        <v>Gobierno Autónomo Municipal de Colquiri</v>
      </c>
      <c r="D492" s="451" t="str">
        <f>+C492</f>
        <v>Gobierno Autónomo Municipal de Colquiri</v>
      </c>
      <c r="E492" s="244" t="s">
        <v>1310</v>
      </c>
      <c r="F492" s="245">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5">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5">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5">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5">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5">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5">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5">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5">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5">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5">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5">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5">
        <f t="shared" ca="1" si="21"/>
        <v>0</v>
      </c>
      <c r="S492" s="252"/>
      <c r="T492" s="245">
        <f ca="1">+T493</f>
        <v>0</v>
      </c>
      <c r="U492" s="244">
        <f t="shared" si="22"/>
        <v>1</v>
      </c>
      <c r="V492" s="347" t="str">
        <f>+VLOOKUP(A492,bd_lista!$A$3:$E$590,5,FALSE)</f>
        <v>Gobiernos Autonomos Municipales</v>
      </c>
      <c r="W492" s="262" t="str">
        <f>+V492</f>
        <v>Gobiernos Autonomos Municipales</v>
      </c>
      <c r="X492" s="244">
        <f>+VLOOKUP(A492,[2]Sheet1!$A$13:$D$744,4,FALSE)</f>
        <v>0</v>
      </c>
      <c r="Y492" s="244" t="e">
        <f>+VLOOKUP(X492,bd_lista!$A$3:$C$590,3,FALSE)</f>
        <v>#N/A</v>
      </c>
      <c r="Z492" s="304">
        <f>+X492</f>
        <v>0</v>
      </c>
      <c r="AA492" s="305" t="e">
        <f>+Y492</f>
        <v>#N/A</v>
      </c>
    </row>
    <row r="493" spans="1:27" customFormat="1" ht="15" hidden="1" customHeight="1">
      <c r="A493" s="32">
        <v>1221</v>
      </c>
      <c r="B493" s="450"/>
      <c r="C493" s="249" t="str">
        <f>+VLOOKUP(A493,bd_lista!$A$3:$C$590,3,FALSE)</f>
        <v>Gobierno Autónomo Municipal de Colquiri</v>
      </c>
      <c r="D493" s="452"/>
      <c r="E493" s="246" t="s">
        <v>1311</v>
      </c>
      <c r="F493" s="245">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5">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5">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5">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5">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5">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5">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5">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5">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5">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5">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5">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5">
        <f t="shared" ca="1" si="21"/>
        <v>0</v>
      </c>
      <c r="S493" s="252">
        <f ca="1">+R492+R493</f>
        <v>0</v>
      </c>
      <c r="T493" s="245">
        <f ca="1">+S493</f>
        <v>0</v>
      </c>
      <c r="U493" s="244">
        <f t="shared" si="22"/>
        <v>2</v>
      </c>
      <c r="V493" s="347" t="str">
        <f>+VLOOKUP(A493,bd_lista!$A$3:$E$590,5,FALSE)</f>
        <v>Gobiernos Autonomos Municipales</v>
      </c>
      <c r="W493" s="250"/>
      <c r="X493" s="244">
        <f>+VLOOKUP(A493,[2]Sheet1!$A$13:$D$744,4,FALSE)</f>
        <v>0</v>
      </c>
      <c r="Y493" s="244" t="e">
        <f>+VLOOKUP(X493,bd_lista!$A$3:$C$590,3,FALSE)</f>
        <v>#N/A</v>
      </c>
      <c r="Z493" s="302"/>
      <c r="AA493" s="303"/>
    </row>
    <row r="494" spans="1:27" customFormat="1" ht="27" hidden="1" customHeight="1">
      <c r="A494" s="32">
        <v>1222</v>
      </c>
      <c r="B494" s="449">
        <f>+A494</f>
        <v>1222</v>
      </c>
      <c r="C494" s="249" t="str">
        <f>+VLOOKUP(A494,bd_lista!$A$3:$C$590,3,FALSE)</f>
        <v>Gobierno Autónomo Municipal de Ichoca</v>
      </c>
      <c r="D494" s="451" t="str">
        <f>+C494</f>
        <v>Gobierno Autónomo Municipal de Ichoca</v>
      </c>
      <c r="E494" s="244" t="s">
        <v>1310</v>
      </c>
      <c r="F494" s="245">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5">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5">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5">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5">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5">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5">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5">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5">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5">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5">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5">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5">
        <f t="shared" ca="1" si="21"/>
        <v>0</v>
      </c>
      <c r="S494" s="252"/>
      <c r="T494" s="245">
        <f ca="1">+T495</f>
        <v>0</v>
      </c>
      <c r="U494" s="244">
        <f t="shared" si="22"/>
        <v>1</v>
      </c>
      <c r="V494" s="347" t="str">
        <f>+VLOOKUP(A494,bd_lista!$A$3:$E$590,5,FALSE)</f>
        <v>Gobiernos Autonomos Municipales</v>
      </c>
      <c r="W494" s="262" t="str">
        <f>+V494</f>
        <v>Gobiernos Autonomos Municipales</v>
      </c>
      <c r="X494" s="244">
        <f>+VLOOKUP(A494,[2]Sheet1!$A$13:$D$744,4,FALSE)</f>
        <v>0</v>
      </c>
      <c r="Y494" s="244" t="e">
        <f>+VLOOKUP(X494,bd_lista!$A$3:$C$590,3,FALSE)</f>
        <v>#N/A</v>
      </c>
      <c r="Z494" s="304">
        <f>+X494</f>
        <v>0</v>
      </c>
      <c r="AA494" s="305" t="e">
        <f>+Y494</f>
        <v>#N/A</v>
      </c>
    </row>
    <row r="495" spans="1:27" customFormat="1" ht="27" hidden="1" customHeight="1">
      <c r="A495" s="32">
        <v>1222</v>
      </c>
      <c r="B495" s="450"/>
      <c r="C495" s="249" t="str">
        <f>+VLOOKUP(A495,bd_lista!$A$3:$C$590,3,FALSE)</f>
        <v>Gobierno Autónomo Municipal de Ichoca</v>
      </c>
      <c r="D495" s="452"/>
      <c r="E495" s="246" t="s">
        <v>1311</v>
      </c>
      <c r="F495" s="245">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5">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5">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5">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5">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5">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5">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5">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5">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5">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5">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5">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5">
        <f t="shared" ca="1" si="21"/>
        <v>0</v>
      </c>
      <c r="S495" s="252">
        <f ca="1">+R494+R495</f>
        <v>0</v>
      </c>
      <c r="T495" s="245">
        <f ca="1">+S495</f>
        <v>0</v>
      </c>
      <c r="U495" s="244">
        <f t="shared" si="22"/>
        <v>2</v>
      </c>
      <c r="V495" s="347" t="str">
        <f>+VLOOKUP(A495,bd_lista!$A$3:$E$590,5,FALSE)</f>
        <v>Gobiernos Autonomos Municipales</v>
      </c>
      <c r="W495" s="250"/>
      <c r="X495" s="244">
        <f>+VLOOKUP(A495,[2]Sheet1!$A$13:$D$744,4,FALSE)</f>
        <v>0</v>
      </c>
      <c r="Y495" s="244" t="e">
        <f>+VLOOKUP(X495,bd_lista!$A$3:$C$590,3,FALSE)</f>
        <v>#N/A</v>
      </c>
      <c r="Z495" s="302"/>
      <c r="AA495" s="303"/>
    </row>
    <row r="496" spans="1:27" customFormat="1" ht="15" hidden="1" customHeight="1">
      <c r="A496" s="32">
        <v>1223</v>
      </c>
      <c r="B496" s="449">
        <f>+A496</f>
        <v>1223</v>
      </c>
      <c r="C496" s="249" t="str">
        <f>+VLOOKUP(A496,bd_lista!$A$3:$C$590,3,FALSE)</f>
        <v>Gobierno Autónomo Municipal de Villa Libertad Licoma</v>
      </c>
      <c r="D496" s="451" t="str">
        <f>+C496</f>
        <v>Gobierno Autónomo Municipal de Villa Libertad Licoma</v>
      </c>
      <c r="E496" s="244" t="s">
        <v>1310</v>
      </c>
      <c r="F496" s="245">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5">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5">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5">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5">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5">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5">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5">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5">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5">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5">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5">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5">
        <f t="shared" ca="1" si="21"/>
        <v>0</v>
      </c>
      <c r="S496" s="252"/>
      <c r="T496" s="245">
        <f ca="1">+T497</f>
        <v>0</v>
      </c>
      <c r="U496" s="244">
        <f t="shared" si="22"/>
        <v>1</v>
      </c>
      <c r="V496" s="347" t="str">
        <f>+VLOOKUP(A496,bd_lista!$A$3:$E$590,5,FALSE)</f>
        <v>Gobiernos Autonomos Municipales</v>
      </c>
      <c r="W496" s="262" t="str">
        <f>+V496</f>
        <v>Gobiernos Autonomos Municipales</v>
      </c>
      <c r="X496" s="244">
        <f>+VLOOKUP(A496,[2]Sheet1!$A$13:$D$744,4,FALSE)</f>
        <v>0</v>
      </c>
      <c r="Y496" s="244" t="e">
        <f>+VLOOKUP(X496,bd_lista!$A$3:$C$590,3,FALSE)</f>
        <v>#N/A</v>
      </c>
      <c r="Z496" s="304">
        <f>+X496</f>
        <v>0</v>
      </c>
      <c r="AA496" s="305" t="e">
        <f>+Y496</f>
        <v>#N/A</v>
      </c>
    </row>
    <row r="497" spans="1:27" customFormat="1" ht="15" hidden="1" customHeight="1">
      <c r="A497" s="32">
        <v>1223</v>
      </c>
      <c r="B497" s="450"/>
      <c r="C497" s="249" t="str">
        <f>+VLOOKUP(A497,bd_lista!$A$3:$C$590,3,FALSE)</f>
        <v>Gobierno Autónomo Municipal de Villa Libertad Licoma</v>
      </c>
      <c r="D497" s="452"/>
      <c r="E497" s="246" t="s">
        <v>1311</v>
      </c>
      <c r="F497" s="245">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5">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5">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5">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5">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5">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5">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5">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5">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5">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5">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5">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5">
        <f t="shared" ca="1" si="21"/>
        <v>0</v>
      </c>
      <c r="S497" s="252">
        <f ca="1">+R496+R497</f>
        <v>0</v>
      </c>
      <c r="T497" s="245">
        <f ca="1">+S497</f>
        <v>0</v>
      </c>
      <c r="U497" s="244">
        <f t="shared" si="22"/>
        <v>2</v>
      </c>
      <c r="V497" s="347" t="str">
        <f>+VLOOKUP(A497,bd_lista!$A$3:$E$590,5,FALSE)</f>
        <v>Gobiernos Autonomos Municipales</v>
      </c>
      <c r="W497" s="250"/>
      <c r="X497" s="244">
        <f>+VLOOKUP(A497,[2]Sheet1!$A$13:$D$744,4,FALSE)</f>
        <v>0</v>
      </c>
      <c r="Y497" s="244" t="e">
        <f>+VLOOKUP(X497,bd_lista!$A$3:$C$590,3,FALSE)</f>
        <v>#N/A</v>
      </c>
      <c r="Z497" s="302"/>
      <c r="AA497" s="303"/>
    </row>
    <row r="498" spans="1:27" customFormat="1" ht="15" hidden="1" customHeight="1">
      <c r="A498" s="32">
        <v>1224</v>
      </c>
      <c r="B498" s="449">
        <f>+A498</f>
        <v>1224</v>
      </c>
      <c r="C498" s="249" t="str">
        <f>+VLOOKUP(A498,bd_lista!$A$3:$C$590,3,FALSE)</f>
        <v>Gobierno Autónomo Municipal de Achacachi</v>
      </c>
      <c r="D498" s="451" t="str">
        <f>+C498</f>
        <v>Gobierno Autónomo Municipal de Achacachi</v>
      </c>
      <c r="E498" s="244" t="s">
        <v>1310</v>
      </c>
      <c r="F498" s="245">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5">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5">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5">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5">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5">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5">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5">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5">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5">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5">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5">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5">
        <f t="shared" ca="1" si="21"/>
        <v>0</v>
      </c>
      <c r="S498" s="252"/>
      <c r="T498" s="245">
        <f ca="1">+T499</f>
        <v>0</v>
      </c>
      <c r="U498" s="244">
        <f t="shared" si="22"/>
        <v>1</v>
      </c>
      <c r="V498" s="347" t="str">
        <f>+VLOOKUP(A498,bd_lista!$A$3:$E$590,5,FALSE)</f>
        <v>Gobiernos Autonomos Municipales</v>
      </c>
      <c r="W498" s="262" t="str">
        <f>+V498</f>
        <v>Gobiernos Autonomos Municipales</v>
      </c>
      <c r="X498" s="244">
        <f>+VLOOKUP(A498,[2]Sheet1!$A$13:$D$744,4,FALSE)</f>
        <v>0</v>
      </c>
      <c r="Y498" s="244" t="e">
        <f>+VLOOKUP(X498,bd_lista!$A$3:$C$590,3,FALSE)</f>
        <v>#N/A</v>
      </c>
      <c r="Z498" s="304">
        <f>+X498</f>
        <v>0</v>
      </c>
      <c r="AA498" s="305" t="e">
        <f>+Y498</f>
        <v>#N/A</v>
      </c>
    </row>
    <row r="499" spans="1:27" customFormat="1" ht="15" hidden="1" customHeight="1">
      <c r="A499" s="32">
        <v>1224</v>
      </c>
      <c r="B499" s="450"/>
      <c r="C499" s="249" t="str">
        <f>+VLOOKUP(A499,bd_lista!$A$3:$C$590,3,FALSE)</f>
        <v>Gobierno Autónomo Municipal de Achacachi</v>
      </c>
      <c r="D499" s="452"/>
      <c r="E499" s="246" t="s">
        <v>1311</v>
      </c>
      <c r="F499" s="245">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5">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5">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5">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5">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5">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5">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5">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5">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5">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5">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5">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5">
        <f t="shared" ca="1" si="21"/>
        <v>0</v>
      </c>
      <c r="S499" s="252">
        <f ca="1">+R498+R499</f>
        <v>0</v>
      </c>
      <c r="T499" s="245">
        <f ca="1">+S499</f>
        <v>0</v>
      </c>
      <c r="U499" s="244">
        <f t="shared" si="22"/>
        <v>2</v>
      </c>
      <c r="V499" s="347" t="str">
        <f>+VLOOKUP(A499,bd_lista!$A$3:$E$590,5,FALSE)</f>
        <v>Gobiernos Autonomos Municipales</v>
      </c>
      <c r="W499" s="250"/>
      <c r="X499" s="244">
        <f>+VLOOKUP(A499,[2]Sheet1!$A$13:$D$744,4,FALSE)</f>
        <v>0</v>
      </c>
      <c r="Y499" s="244" t="e">
        <f>+VLOOKUP(X499,bd_lista!$A$3:$C$590,3,FALSE)</f>
        <v>#N/A</v>
      </c>
      <c r="Z499" s="302"/>
      <c r="AA499" s="303"/>
    </row>
    <row r="500" spans="1:27" customFormat="1" ht="15" hidden="1" customHeight="1">
      <c r="A500" s="32">
        <v>1225</v>
      </c>
      <c r="B500" s="449">
        <f>+A500</f>
        <v>1225</v>
      </c>
      <c r="C500" s="249" t="str">
        <f>+VLOOKUP(A500,bd_lista!$A$3:$C$590,3,FALSE)</f>
        <v>Gobierno Autónomo Municipal de Ancoraimes</v>
      </c>
      <c r="D500" s="451" t="str">
        <f>+C500</f>
        <v>Gobierno Autónomo Municipal de Ancoraimes</v>
      </c>
      <c r="E500" s="244" t="s">
        <v>1310</v>
      </c>
      <c r="F500" s="245">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5">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5">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5">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5">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5">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5">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5">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5">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5">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5">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5">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5">
        <f t="shared" ca="1" si="21"/>
        <v>0</v>
      </c>
      <c r="S500" s="252"/>
      <c r="T500" s="245">
        <f ca="1">+T501</f>
        <v>0</v>
      </c>
      <c r="U500" s="244">
        <f t="shared" si="22"/>
        <v>1</v>
      </c>
      <c r="V500" s="347" t="str">
        <f>+VLOOKUP(A500,bd_lista!$A$3:$E$590,5,FALSE)</f>
        <v>Gobiernos Autonomos Municipales</v>
      </c>
      <c r="W500" s="262" t="str">
        <f>+V500</f>
        <v>Gobiernos Autonomos Municipales</v>
      </c>
      <c r="X500" s="244">
        <f>+VLOOKUP(A500,[2]Sheet1!$A$13:$D$744,4,FALSE)</f>
        <v>0</v>
      </c>
      <c r="Y500" s="244" t="e">
        <f>+VLOOKUP(X500,bd_lista!$A$3:$C$590,3,FALSE)</f>
        <v>#N/A</v>
      </c>
      <c r="Z500" s="304">
        <f>+X500</f>
        <v>0</v>
      </c>
      <c r="AA500" s="305" t="e">
        <f>+Y500</f>
        <v>#N/A</v>
      </c>
    </row>
    <row r="501" spans="1:27" customFormat="1" ht="15" hidden="1" customHeight="1">
      <c r="A501" s="32">
        <v>1225</v>
      </c>
      <c r="B501" s="450"/>
      <c r="C501" s="249" t="str">
        <f>+VLOOKUP(A501,bd_lista!$A$3:$C$590,3,FALSE)</f>
        <v>Gobierno Autónomo Municipal de Ancoraimes</v>
      </c>
      <c r="D501" s="452"/>
      <c r="E501" s="246" t="s">
        <v>1311</v>
      </c>
      <c r="F501" s="245">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5">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5">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5">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5">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5">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5">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5">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5">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5">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5">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5">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5">
        <f t="shared" ca="1" si="21"/>
        <v>0</v>
      </c>
      <c r="S501" s="252">
        <f ca="1">+R500+R501</f>
        <v>0</v>
      </c>
      <c r="T501" s="245">
        <f ca="1">+S501</f>
        <v>0</v>
      </c>
      <c r="U501" s="244">
        <f t="shared" si="22"/>
        <v>2</v>
      </c>
      <c r="V501" s="347" t="str">
        <f>+VLOOKUP(A501,bd_lista!$A$3:$E$590,5,FALSE)</f>
        <v>Gobiernos Autonomos Municipales</v>
      </c>
      <c r="W501" s="250"/>
      <c r="X501" s="244">
        <f>+VLOOKUP(A501,[2]Sheet1!$A$13:$D$744,4,FALSE)</f>
        <v>0</v>
      </c>
      <c r="Y501" s="244" t="e">
        <f>+VLOOKUP(X501,bd_lista!$A$3:$C$590,3,FALSE)</f>
        <v>#N/A</v>
      </c>
      <c r="Z501" s="302"/>
      <c r="AA501" s="303"/>
    </row>
    <row r="502" spans="1:27" customFormat="1" ht="15" hidden="1" customHeight="1">
      <c r="A502" s="32">
        <v>1226</v>
      </c>
      <c r="B502" s="449">
        <f>+A502</f>
        <v>1226</v>
      </c>
      <c r="C502" s="249" t="str">
        <f>+VLOOKUP(A502,bd_lista!$A$3:$C$590,3,FALSE)</f>
        <v>Gobierno Autónomo Municipal de Sorata</v>
      </c>
      <c r="D502" s="451" t="str">
        <f>+C502</f>
        <v>Gobierno Autónomo Municipal de Sorata</v>
      </c>
      <c r="E502" s="244" t="s">
        <v>1310</v>
      </c>
      <c r="F502" s="245">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5">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5">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5">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5">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5">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5">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5">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5">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5">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5">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5">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5">
        <f t="shared" ca="1" si="21"/>
        <v>0</v>
      </c>
      <c r="S502" s="252"/>
      <c r="T502" s="245">
        <f ca="1">+T503</f>
        <v>0</v>
      </c>
      <c r="U502" s="244">
        <f t="shared" si="22"/>
        <v>1</v>
      </c>
      <c r="V502" s="347" t="str">
        <f>+VLOOKUP(A502,bd_lista!$A$3:$E$590,5,FALSE)</f>
        <v>Gobiernos Autonomos Municipales</v>
      </c>
      <c r="W502" s="262" t="str">
        <f>+V502</f>
        <v>Gobiernos Autonomos Municipales</v>
      </c>
      <c r="X502" s="244">
        <f>+VLOOKUP(A502,[2]Sheet1!$A$13:$D$744,4,FALSE)</f>
        <v>0</v>
      </c>
      <c r="Y502" s="244" t="e">
        <f>+VLOOKUP(X502,bd_lista!$A$3:$C$590,3,FALSE)</f>
        <v>#N/A</v>
      </c>
      <c r="Z502" s="304">
        <f>+X502</f>
        <v>0</v>
      </c>
      <c r="AA502" s="305" t="e">
        <f>+Y502</f>
        <v>#N/A</v>
      </c>
    </row>
    <row r="503" spans="1:27" customFormat="1" ht="15" hidden="1" customHeight="1">
      <c r="A503" s="32">
        <v>1226</v>
      </c>
      <c r="B503" s="450"/>
      <c r="C503" s="249" t="str">
        <f>+VLOOKUP(A503,bd_lista!$A$3:$C$590,3,FALSE)</f>
        <v>Gobierno Autónomo Municipal de Sorata</v>
      </c>
      <c r="D503" s="452"/>
      <c r="E503" s="246" t="s">
        <v>1311</v>
      </c>
      <c r="F503" s="245">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5">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5">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5">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5">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5">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5">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5">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5">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5">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5">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5">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5">
        <f t="shared" ca="1" si="21"/>
        <v>0</v>
      </c>
      <c r="S503" s="252">
        <f ca="1">+R502+R503</f>
        <v>0</v>
      </c>
      <c r="T503" s="245">
        <f ca="1">+S503</f>
        <v>0</v>
      </c>
      <c r="U503" s="244">
        <f t="shared" si="22"/>
        <v>2</v>
      </c>
      <c r="V503" s="347" t="str">
        <f>+VLOOKUP(A503,bd_lista!$A$3:$E$590,5,FALSE)</f>
        <v>Gobiernos Autonomos Municipales</v>
      </c>
      <c r="W503" s="250"/>
      <c r="X503" s="244">
        <f>+VLOOKUP(A503,[2]Sheet1!$A$13:$D$744,4,FALSE)</f>
        <v>0</v>
      </c>
      <c r="Y503" s="244" t="e">
        <f>+VLOOKUP(X503,bd_lista!$A$3:$C$590,3,FALSE)</f>
        <v>#N/A</v>
      </c>
      <c r="Z503" s="302"/>
      <c r="AA503" s="303"/>
    </row>
    <row r="504" spans="1:27" customFormat="1" ht="15" hidden="1" customHeight="1">
      <c r="A504" s="32">
        <v>1227</v>
      </c>
      <c r="B504" s="449">
        <f>+A504</f>
        <v>1227</v>
      </c>
      <c r="C504" s="249" t="str">
        <f>+VLOOKUP(A504,bd_lista!$A$3:$C$590,3,FALSE)</f>
        <v>Gobierno Autónomo Municipal de Guanay</v>
      </c>
      <c r="D504" s="451" t="str">
        <f>+C504</f>
        <v>Gobierno Autónomo Municipal de Guanay</v>
      </c>
      <c r="E504" s="244" t="s">
        <v>1310</v>
      </c>
      <c r="F504" s="245">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5">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5">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5">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5">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5">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5">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5">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5">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5">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5">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5">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5">
        <f t="shared" ca="1" si="21"/>
        <v>0</v>
      </c>
      <c r="S504" s="252"/>
      <c r="T504" s="245">
        <f ca="1">+T505</f>
        <v>0</v>
      </c>
      <c r="U504" s="244">
        <f t="shared" si="22"/>
        <v>1</v>
      </c>
      <c r="V504" s="347" t="str">
        <f>+VLOOKUP(A504,bd_lista!$A$3:$E$590,5,FALSE)</f>
        <v>Gobiernos Autonomos Municipales</v>
      </c>
      <c r="W504" s="262" t="str">
        <f>+V504</f>
        <v>Gobiernos Autonomos Municipales</v>
      </c>
      <c r="X504" s="244">
        <f>+VLOOKUP(A504,[2]Sheet1!$A$13:$D$744,4,FALSE)</f>
        <v>0</v>
      </c>
      <c r="Y504" s="244" t="e">
        <f>+VLOOKUP(X504,bd_lista!$A$3:$C$590,3,FALSE)</f>
        <v>#N/A</v>
      </c>
      <c r="Z504" s="304">
        <f>+X504</f>
        <v>0</v>
      </c>
      <c r="AA504" s="305" t="e">
        <f>+Y504</f>
        <v>#N/A</v>
      </c>
    </row>
    <row r="505" spans="1:27" customFormat="1" ht="15" hidden="1" customHeight="1">
      <c r="A505" s="32">
        <v>1227</v>
      </c>
      <c r="B505" s="450"/>
      <c r="C505" s="249" t="str">
        <f>+VLOOKUP(A505,bd_lista!$A$3:$C$590,3,FALSE)</f>
        <v>Gobierno Autónomo Municipal de Guanay</v>
      </c>
      <c r="D505" s="452"/>
      <c r="E505" s="246" t="s">
        <v>1311</v>
      </c>
      <c r="F505" s="245">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5">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5">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5">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5">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5">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5">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5">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5">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5">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5">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5">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5">
        <f t="shared" ca="1" si="21"/>
        <v>0</v>
      </c>
      <c r="S505" s="252">
        <f ca="1">+R504+R505</f>
        <v>0</v>
      </c>
      <c r="T505" s="245">
        <f ca="1">+S505</f>
        <v>0</v>
      </c>
      <c r="U505" s="244">
        <f t="shared" si="22"/>
        <v>2</v>
      </c>
      <c r="V505" s="347" t="str">
        <f>+VLOOKUP(A505,bd_lista!$A$3:$E$590,5,FALSE)</f>
        <v>Gobiernos Autonomos Municipales</v>
      </c>
      <c r="W505" s="250"/>
      <c r="X505" s="244">
        <f>+VLOOKUP(A505,[2]Sheet1!$A$13:$D$744,4,FALSE)</f>
        <v>0</v>
      </c>
      <c r="Y505" s="244" t="e">
        <f>+VLOOKUP(X505,bd_lista!$A$3:$C$590,3,FALSE)</f>
        <v>#N/A</v>
      </c>
      <c r="Z505" s="302"/>
      <c r="AA505" s="303"/>
    </row>
    <row r="506" spans="1:27" customFormat="1" ht="15" hidden="1" customHeight="1">
      <c r="A506" s="32">
        <v>1228</v>
      </c>
      <c r="B506" s="449">
        <f>+A506</f>
        <v>1228</v>
      </c>
      <c r="C506" s="249" t="str">
        <f>+VLOOKUP(A506,bd_lista!$A$3:$C$590,3,FALSE)</f>
        <v>Gobierno Autónomo Municipal de Tacacoma</v>
      </c>
      <c r="D506" s="451" t="str">
        <f>+C506</f>
        <v>Gobierno Autónomo Municipal de Tacacoma</v>
      </c>
      <c r="E506" s="244" t="s">
        <v>1310</v>
      </c>
      <c r="F506" s="245">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5">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5">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5">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5">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5">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5">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5">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5">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5">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5">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5">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5">
        <f t="shared" ca="1" si="21"/>
        <v>0</v>
      </c>
      <c r="S506" s="252"/>
      <c r="T506" s="245">
        <f ca="1">+T507</f>
        <v>0</v>
      </c>
      <c r="U506" s="244">
        <f t="shared" si="22"/>
        <v>1</v>
      </c>
      <c r="V506" s="347" t="str">
        <f>+VLOOKUP(A506,bd_lista!$A$3:$E$590,5,FALSE)</f>
        <v>Gobiernos Autonomos Municipales</v>
      </c>
      <c r="W506" s="262" t="str">
        <f>+V506</f>
        <v>Gobiernos Autonomos Municipales</v>
      </c>
      <c r="X506" s="244">
        <f>+VLOOKUP(A506,[2]Sheet1!$A$13:$D$744,4,FALSE)</f>
        <v>0</v>
      </c>
      <c r="Y506" s="244" t="e">
        <f>+VLOOKUP(X506,bd_lista!$A$3:$C$590,3,FALSE)</f>
        <v>#N/A</v>
      </c>
      <c r="Z506" s="304">
        <f>+X506</f>
        <v>0</v>
      </c>
      <c r="AA506" s="305" t="e">
        <f>+Y506</f>
        <v>#N/A</v>
      </c>
    </row>
    <row r="507" spans="1:27" customFormat="1" ht="15" hidden="1" customHeight="1">
      <c r="A507" s="32">
        <v>1228</v>
      </c>
      <c r="B507" s="450"/>
      <c r="C507" s="249" t="str">
        <f>+VLOOKUP(A507,bd_lista!$A$3:$C$590,3,FALSE)</f>
        <v>Gobierno Autónomo Municipal de Tacacoma</v>
      </c>
      <c r="D507" s="452"/>
      <c r="E507" s="246" t="s">
        <v>1311</v>
      </c>
      <c r="F507" s="245">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5">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5">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5">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5">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5">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5">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5">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5">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5">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5">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5">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5">
        <f t="shared" ca="1" si="21"/>
        <v>0</v>
      </c>
      <c r="S507" s="252">
        <f ca="1">+R506+R507</f>
        <v>0</v>
      </c>
      <c r="T507" s="245">
        <f ca="1">+S507</f>
        <v>0</v>
      </c>
      <c r="U507" s="244">
        <f t="shared" si="22"/>
        <v>2</v>
      </c>
      <c r="V507" s="347" t="str">
        <f>+VLOOKUP(A507,bd_lista!$A$3:$E$590,5,FALSE)</f>
        <v>Gobiernos Autonomos Municipales</v>
      </c>
      <c r="W507" s="250"/>
      <c r="X507" s="244">
        <f>+VLOOKUP(A507,[2]Sheet1!$A$13:$D$744,4,FALSE)</f>
        <v>0</v>
      </c>
      <c r="Y507" s="244" t="e">
        <f>+VLOOKUP(X507,bd_lista!$A$3:$C$590,3,FALSE)</f>
        <v>#N/A</v>
      </c>
      <c r="Z507" s="302"/>
      <c r="AA507" s="303"/>
    </row>
    <row r="508" spans="1:27" customFormat="1" ht="15" hidden="1" customHeight="1">
      <c r="A508" s="32">
        <v>1229</v>
      </c>
      <c r="B508" s="449">
        <f>+A508</f>
        <v>1229</v>
      </c>
      <c r="C508" s="249" t="str">
        <f>+VLOOKUP(A508,bd_lista!$A$3:$C$590,3,FALSE)</f>
        <v>Gobierno Autónomo Municipal de Tipuani</v>
      </c>
      <c r="D508" s="451" t="str">
        <f>+C508</f>
        <v>Gobierno Autónomo Municipal de Tipuani</v>
      </c>
      <c r="E508" s="244" t="s">
        <v>1310</v>
      </c>
      <c r="F508" s="245">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5">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5">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5">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5">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5">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5">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5">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5">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5">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5">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5">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5">
        <f t="shared" ca="1" si="21"/>
        <v>0</v>
      </c>
      <c r="S508" s="252"/>
      <c r="T508" s="245">
        <f ca="1">+T509</f>
        <v>0</v>
      </c>
      <c r="U508" s="244">
        <f t="shared" si="22"/>
        <v>1</v>
      </c>
      <c r="V508" s="347" t="str">
        <f>+VLOOKUP(A508,bd_lista!$A$3:$E$590,5,FALSE)</f>
        <v>Gobiernos Autonomos Municipales</v>
      </c>
      <c r="W508" s="262" t="str">
        <f>+V508</f>
        <v>Gobiernos Autonomos Municipales</v>
      </c>
      <c r="X508" s="244">
        <f>+VLOOKUP(A508,[2]Sheet1!$A$13:$D$744,4,FALSE)</f>
        <v>0</v>
      </c>
      <c r="Y508" s="244" t="e">
        <f>+VLOOKUP(X508,bd_lista!$A$3:$C$590,3,FALSE)</f>
        <v>#N/A</v>
      </c>
      <c r="Z508" s="304">
        <f>+X508</f>
        <v>0</v>
      </c>
      <c r="AA508" s="305" t="e">
        <f>+Y508</f>
        <v>#N/A</v>
      </c>
    </row>
    <row r="509" spans="1:27" customFormat="1" ht="15" hidden="1" customHeight="1">
      <c r="A509" s="32">
        <v>1229</v>
      </c>
      <c r="B509" s="450"/>
      <c r="C509" s="249" t="str">
        <f>+VLOOKUP(A509,bd_lista!$A$3:$C$590,3,FALSE)</f>
        <v>Gobierno Autónomo Municipal de Tipuani</v>
      </c>
      <c r="D509" s="452"/>
      <c r="E509" s="246" t="s">
        <v>1311</v>
      </c>
      <c r="F509" s="245">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5">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5">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5">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5">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5">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5">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5">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5">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5">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5">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5">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5">
        <f t="shared" ca="1" si="21"/>
        <v>0</v>
      </c>
      <c r="S509" s="252">
        <f ca="1">+R508+R509</f>
        <v>0</v>
      </c>
      <c r="T509" s="245">
        <f ca="1">+S509</f>
        <v>0</v>
      </c>
      <c r="U509" s="244">
        <f t="shared" si="22"/>
        <v>2</v>
      </c>
      <c r="V509" s="347" t="str">
        <f>+VLOOKUP(A509,bd_lista!$A$3:$E$590,5,FALSE)</f>
        <v>Gobiernos Autonomos Municipales</v>
      </c>
      <c r="W509" s="250"/>
      <c r="X509" s="244">
        <f>+VLOOKUP(A509,[2]Sheet1!$A$13:$D$744,4,FALSE)</f>
        <v>0</v>
      </c>
      <c r="Y509" s="244" t="e">
        <f>+VLOOKUP(X509,bd_lista!$A$3:$C$590,3,FALSE)</f>
        <v>#N/A</v>
      </c>
      <c r="Z509" s="302"/>
      <c r="AA509" s="303"/>
    </row>
    <row r="510" spans="1:27" customFormat="1" ht="15" hidden="1" customHeight="1">
      <c r="A510" s="32">
        <v>1230</v>
      </c>
      <c r="B510" s="449">
        <f>+A510</f>
        <v>1230</v>
      </c>
      <c r="C510" s="249" t="str">
        <f>+VLOOKUP(A510,bd_lista!$A$3:$C$590,3,FALSE)</f>
        <v>Gobierno Autónomo Municipal de Quiabaya</v>
      </c>
      <c r="D510" s="451" t="str">
        <f>+C510</f>
        <v>Gobierno Autónomo Municipal de Quiabaya</v>
      </c>
      <c r="E510" s="244" t="s">
        <v>1310</v>
      </c>
      <c r="F510" s="245">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5">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5">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5">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5">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5">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5">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5">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5">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5">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5">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5">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5">
        <f t="shared" ca="1" si="21"/>
        <v>0</v>
      </c>
      <c r="S510" s="252"/>
      <c r="T510" s="245">
        <f ca="1">+T511</f>
        <v>0</v>
      </c>
      <c r="U510" s="244">
        <f t="shared" si="22"/>
        <v>1</v>
      </c>
      <c r="V510" s="347" t="str">
        <f>+VLOOKUP(A510,bd_lista!$A$3:$E$590,5,FALSE)</f>
        <v>Gobiernos Autonomos Municipales</v>
      </c>
      <c r="W510" s="262" t="str">
        <f>+V510</f>
        <v>Gobiernos Autonomos Municipales</v>
      </c>
      <c r="X510" s="244">
        <f>+VLOOKUP(A510,[2]Sheet1!$A$13:$D$744,4,FALSE)</f>
        <v>0</v>
      </c>
      <c r="Y510" s="244" t="e">
        <f>+VLOOKUP(X510,bd_lista!$A$3:$C$590,3,FALSE)</f>
        <v>#N/A</v>
      </c>
      <c r="Z510" s="304">
        <f>+X510</f>
        <v>0</v>
      </c>
      <c r="AA510" s="305" t="e">
        <f>+Y510</f>
        <v>#N/A</v>
      </c>
    </row>
    <row r="511" spans="1:27" customFormat="1" ht="15" hidden="1" customHeight="1">
      <c r="A511" s="32">
        <v>1230</v>
      </c>
      <c r="B511" s="450"/>
      <c r="C511" s="249" t="str">
        <f>+VLOOKUP(A511,bd_lista!$A$3:$C$590,3,FALSE)</f>
        <v>Gobierno Autónomo Municipal de Quiabaya</v>
      </c>
      <c r="D511" s="452"/>
      <c r="E511" s="246" t="s">
        <v>1311</v>
      </c>
      <c r="F511" s="245">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5">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5">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5">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5">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5">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5">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5">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5">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5">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5">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5">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5">
        <f t="shared" ca="1" si="21"/>
        <v>0</v>
      </c>
      <c r="S511" s="252">
        <f ca="1">+R510+R511</f>
        <v>0</v>
      </c>
      <c r="T511" s="245">
        <f ca="1">+S511</f>
        <v>0</v>
      </c>
      <c r="U511" s="244">
        <f t="shared" si="22"/>
        <v>2</v>
      </c>
      <c r="V511" s="347" t="str">
        <f>+VLOOKUP(A511,bd_lista!$A$3:$E$590,5,FALSE)</f>
        <v>Gobiernos Autonomos Municipales</v>
      </c>
      <c r="W511" s="250"/>
      <c r="X511" s="244">
        <f>+VLOOKUP(A511,[2]Sheet1!$A$13:$D$744,4,FALSE)</f>
        <v>0</v>
      </c>
      <c r="Y511" s="244" t="e">
        <f>+VLOOKUP(X511,bd_lista!$A$3:$C$590,3,FALSE)</f>
        <v>#N/A</v>
      </c>
      <c r="Z511" s="302"/>
      <c r="AA511" s="303"/>
    </row>
    <row r="512" spans="1:27" customFormat="1" ht="15" hidden="1" customHeight="1">
      <c r="A512" s="32">
        <v>1231</v>
      </c>
      <c r="B512" s="449">
        <f>+A512</f>
        <v>1231</v>
      </c>
      <c r="C512" s="249" t="str">
        <f>+VLOOKUP(A512,bd_lista!$A$3:$C$590,3,FALSE)</f>
        <v>Gobierno Autónomo Municipal de Combaya</v>
      </c>
      <c r="D512" s="451" t="str">
        <f>+C512</f>
        <v>Gobierno Autónomo Municipal de Combaya</v>
      </c>
      <c r="E512" s="244" t="s">
        <v>1310</v>
      </c>
      <c r="F512" s="245">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5">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5">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5">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5">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5">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5">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5">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5">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5">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5">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5">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5">
        <f t="shared" ca="1" si="21"/>
        <v>0</v>
      </c>
      <c r="S512" s="252"/>
      <c r="T512" s="245">
        <f ca="1">+T513</f>
        <v>0</v>
      </c>
      <c r="U512" s="244">
        <f t="shared" si="22"/>
        <v>1</v>
      </c>
      <c r="V512" s="347" t="str">
        <f>+VLOOKUP(A512,bd_lista!$A$3:$E$590,5,FALSE)</f>
        <v>Gobiernos Autonomos Municipales</v>
      </c>
      <c r="W512" s="262" t="str">
        <f>+V512</f>
        <v>Gobiernos Autonomos Municipales</v>
      </c>
      <c r="X512" s="244">
        <f>+VLOOKUP(A512,[2]Sheet1!$A$13:$D$744,4,FALSE)</f>
        <v>0</v>
      </c>
      <c r="Y512" s="244" t="e">
        <f>+VLOOKUP(X512,bd_lista!$A$3:$C$590,3,FALSE)</f>
        <v>#N/A</v>
      </c>
      <c r="Z512" s="304">
        <f>+X512</f>
        <v>0</v>
      </c>
      <c r="AA512" s="305" t="e">
        <f>+Y512</f>
        <v>#N/A</v>
      </c>
    </row>
    <row r="513" spans="1:27" customFormat="1" ht="15" hidden="1" customHeight="1">
      <c r="A513" s="32">
        <v>1231</v>
      </c>
      <c r="B513" s="450"/>
      <c r="C513" s="249" t="str">
        <f>+VLOOKUP(A513,bd_lista!$A$3:$C$590,3,FALSE)</f>
        <v>Gobierno Autónomo Municipal de Combaya</v>
      </c>
      <c r="D513" s="452"/>
      <c r="E513" s="246" t="s">
        <v>1311</v>
      </c>
      <c r="F513" s="245">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5">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5">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5">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5">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5">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5">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5">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5">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5">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5">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5">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5">
        <f t="shared" ca="1" si="21"/>
        <v>0</v>
      </c>
      <c r="S513" s="252">
        <f ca="1">+R512+R513</f>
        <v>0</v>
      </c>
      <c r="T513" s="245">
        <f ca="1">+S513</f>
        <v>0</v>
      </c>
      <c r="U513" s="244">
        <f t="shared" si="22"/>
        <v>2</v>
      </c>
      <c r="V513" s="347" t="str">
        <f>+VLOOKUP(A513,bd_lista!$A$3:$E$590,5,FALSE)</f>
        <v>Gobiernos Autonomos Municipales</v>
      </c>
      <c r="W513" s="250"/>
      <c r="X513" s="244">
        <f>+VLOOKUP(A513,[2]Sheet1!$A$13:$D$744,4,FALSE)</f>
        <v>0</v>
      </c>
      <c r="Y513" s="244" t="e">
        <f>+VLOOKUP(X513,bd_lista!$A$3:$C$590,3,FALSE)</f>
        <v>#N/A</v>
      </c>
      <c r="Z513" s="302"/>
      <c r="AA513" s="303"/>
    </row>
    <row r="514" spans="1:27" customFormat="1" ht="15" hidden="1" customHeight="1">
      <c r="A514" s="32">
        <v>1232</v>
      </c>
      <c r="B514" s="449">
        <f>+A514</f>
        <v>1232</v>
      </c>
      <c r="C514" s="249" t="str">
        <f>+VLOOKUP(A514,bd_lista!$A$3:$C$590,3,FALSE)</f>
        <v>Gobierno Autónomo Municipal de Copacabana</v>
      </c>
      <c r="D514" s="451" t="str">
        <f>+C514</f>
        <v>Gobierno Autónomo Municipal de Copacabana</v>
      </c>
      <c r="E514" s="244" t="s">
        <v>1310</v>
      </c>
      <c r="F514" s="245">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5">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5">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5">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5">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5">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5">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5">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5">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5">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5">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5">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5">
        <f t="shared" ca="1" si="21"/>
        <v>0</v>
      </c>
      <c r="S514" s="252"/>
      <c r="T514" s="245">
        <f ca="1">+T515</f>
        <v>0</v>
      </c>
      <c r="U514" s="244">
        <f t="shared" si="22"/>
        <v>1</v>
      </c>
      <c r="V514" s="347" t="str">
        <f>+VLOOKUP(A514,bd_lista!$A$3:$E$590,5,FALSE)</f>
        <v>Gobiernos Autonomos Municipales</v>
      </c>
      <c r="W514" s="262" t="str">
        <f>+V514</f>
        <v>Gobiernos Autonomos Municipales</v>
      </c>
      <c r="X514" s="244">
        <f>+VLOOKUP(A514,[2]Sheet1!$A$13:$D$744,4,FALSE)</f>
        <v>0</v>
      </c>
      <c r="Y514" s="244" t="e">
        <f>+VLOOKUP(X514,bd_lista!$A$3:$C$590,3,FALSE)</f>
        <v>#N/A</v>
      </c>
      <c r="Z514" s="304">
        <f>+X514</f>
        <v>0</v>
      </c>
      <c r="AA514" s="305" t="e">
        <f>+Y514</f>
        <v>#N/A</v>
      </c>
    </row>
    <row r="515" spans="1:27" customFormat="1" ht="15" hidden="1" customHeight="1">
      <c r="A515" s="32">
        <v>1232</v>
      </c>
      <c r="B515" s="450"/>
      <c r="C515" s="249" t="str">
        <f>+VLOOKUP(A515,bd_lista!$A$3:$C$590,3,FALSE)</f>
        <v>Gobierno Autónomo Municipal de Copacabana</v>
      </c>
      <c r="D515" s="452"/>
      <c r="E515" s="246" t="s">
        <v>1311</v>
      </c>
      <c r="F515" s="245">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5">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5">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5">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5">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5">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5">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5">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5">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5">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5">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5">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5">
        <f t="shared" ca="1" si="21"/>
        <v>0</v>
      </c>
      <c r="S515" s="252">
        <f ca="1">+R514+R515</f>
        <v>0</v>
      </c>
      <c r="T515" s="245">
        <f ca="1">+S515</f>
        <v>0</v>
      </c>
      <c r="U515" s="244">
        <f t="shared" si="22"/>
        <v>2</v>
      </c>
      <c r="V515" s="347" t="str">
        <f>+VLOOKUP(A515,bd_lista!$A$3:$E$590,5,FALSE)</f>
        <v>Gobiernos Autonomos Municipales</v>
      </c>
      <c r="W515" s="250"/>
      <c r="X515" s="244">
        <f>+VLOOKUP(A515,[2]Sheet1!$A$13:$D$744,4,FALSE)</f>
        <v>0</v>
      </c>
      <c r="Y515" s="244" t="e">
        <f>+VLOOKUP(X515,bd_lista!$A$3:$C$590,3,FALSE)</f>
        <v>#N/A</v>
      </c>
      <c r="Z515" s="302"/>
      <c r="AA515" s="303"/>
    </row>
    <row r="516" spans="1:27" customFormat="1" ht="15" hidden="1" customHeight="1">
      <c r="A516" s="32">
        <v>1233</v>
      </c>
      <c r="B516" s="449">
        <f>+A516</f>
        <v>1233</v>
      </c>
      <c r="C516" s="249" t="str">
        <f>+VLOOKUP(A516,bd_lista!$A$3:$C$590,3,FALSE)</f>
        <v>Gobierno Autónomo Municipal de San Pedro de Tiquina</v>
      </c>
      <c r="D516" s="451" t="str">
        <f>+C516</f>
        <v>Gobierno Autónomo Municipal de San Pedro de Tiquina</v>
      </c>
      <c r="E516" s="244" t="s">
        <v>1310</v>
      </c>
      <c r="F516" s="245">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5">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5">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5">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5">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5">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5">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5">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5">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5">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5">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5">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5">
        <f t="shared" ca="1" si="21"/>
        <v>0</v>
      </c>
      <c r="S516" s="252"/>
      <c r="T516" s="245">
        <f ca="1">+T517</f>
        <v>0</v>
      </c>
      <c r="U516" s="244">
        <f t="shared" si="22"/>
        <v>1</v>
      </c>
      <c r="V516" s="347" t="str">
        <f>+VLOOKUP(A516,bd_lista!$A$3:$E$590,5,FALSE)</f>
        <v>Gobiernos Autonomos Municipales</v>
      </c>
      <c r="W516" s="262" t="str">
        <f>+V516</f>
        <v>Gobiernos Autonomos Municipales</v>
      </c>
      <c r="X516" s="244">
        <f>+VLOOKUP(A516,[2]Sheet1!$A$13:$D$744,4,FALSE)</f>
        <v>0</v>
      </c>
      <c r="Y516" s="244" t="e">
        <f>+VLOOKUP(X516,bd_lista!$A$3:$C$590,3,FALSE)</f>
        <v>#N/A</v>
      </c>
      <c r="Z516" s="304">
        <f>+X516</f>
        <v>0</v>
      </c>
      <c r="AA516" s="305" t="e">
        <f>+Y516</f>
        <v>#N/A</v>
      </c>
    </row>
    <row r="517" spans="1:27" customFormat="1" ht="15" hidden="1" customHeight="1">
      <c r="A517" s="32">
        <v>1233</v>
      </c>
      <c r="B517" s="450"/>
      <c r="C517" s="249" t="str">
        <f>+VLOOKUP(A517,bd_lista!$A$3:$C$590,3,FALSE)</f>
        <v>Gobierno Autónomo Municipal de San Pedro de Tiquina</v>
      </c>
      <c r="D517" s="452"/>
      <c r="E517" s="246" t="s">
        <v>1311</v>
      </c>
      <c r="F517" s="245">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5">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5">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5">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5">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5">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5">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5">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5">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5">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5">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5">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5">
        <f t="shared" ca="1" si="21"/>
        <v>0</v>
      </c>
      <c r="S517" s="252">
        <f ca="1">+R516+R517</f>
        <v>0</v>
      </c>
      <c r="T517" s="245">
        <f ca="1">+S517</f>
        <v>0</v>
      </c>
      <c r="U517" s="244">
        <f t="shared" si="22"/>
        <v>2</v>
      </c>
      <c r="V517" s="347" t="str">
        <f>+VLOOKUP(A517,bd_lista!$A$3:$E$590,5,FALSE)</f>
        <v>Gobiernos Autonomos Municipales</v>
      </c>
      <c r="W517" s="250"/>
      <c r="X517" s="244">
        <f>+VLOOKUP(A517,[2]Sheet1!$A$13:$D$744,4,FALSE)</f>
        <v>0</v>
      </c>
      <c r="Y517" s="244" t="e">
        <f>+VLOOKUP(X517,bd_lista!$A$3:$C$590,3,FALSE)</f>
        <v>#N/A</v>
      </c>
      <c r="Z517" s="302"/>
      <c r="AA517" s="303"/>
    </row>
    <row r="518" spans="1:27" customFormat="1" ht="15" hidden="1" customHeight="1">
      <c r="A518" s="32">
        <v>1234</v>
      </c>
      <c r="B518" s="449">
        <f>+A518</f>
        <v>1234</v>
      </c>
      <c r="C518" s="249" t="str">
        <f>+VLOOKUP(A518,bd_lista!$A$3:$C$590,3,FALSE)</f>
        <v>Gobierno Autónomo Municipal de Tito Yupanqui</v>
      </c>
      <c r="D518" s="451" t="str">
        <f>+C518</f>
        <v>Gobierno Autónomo Municipal de Tito Yupanqui</v>
      </c>
      <c r="E518" s="244" t="s">
        <v>1310</v>
      </c>
      <c r="F518" s="245">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5">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5">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5">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5">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5">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5">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5">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5">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5">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5">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5">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5">
        <f t="shared" ca="1" si="21"/>
        <v>0</v>
      </c>
      <c r="S518" s="252"/>
      <c r="T518" s="245">
        <f ca="1">+T519</f>
        <v>0</v>
      </c>
      <c r="U518" s="244">
        <f t="shared" si="22"/>
        <v>1</v>
      </c>
      <c r="V518" s="347" t="str">
        <f>+VLOOKUP(A518,bd_lista!$A$3:$E$590,5,FALSE)</f>
        <v>Gobiernos Autonomos Municipales</v>
      </c>
      <c r="W518" s="262" t="str">
        <f>+V518</f>
        <v>Gobiernos Autonomos Municipales</v>
      </c>
      <c r="X518" s="244">
        <f>+VLOOKUP(A518,[2]Sheet1!$A$13:$D$744,4,FALSE)</f>
        <v>0</v>
      </c>
      <c r="Y518" s="244" t="e">
        <f>+VLOOKUP(X518,bd_lista!$A$3:$C$590,3,FALSE)</f>
        <v>#N/A</v>
      </c>
      <c r="Z518" s="304">
        <f>+X518</f>
        <v>0</v>
      </c>
      <c r="AA518" s="305" t="e">
        <f>+Y518</f>
        <v>#N/A</v>
      </c>
    </row>
    <row r="519" spans="1:27" customFormat="1" ht="15" hidden="1" customHeight="1">
      <c r="A519" s="32">
        <v>1234</v>
      </c>
      <c r="B519" s="450"/>
      <c r="C519" s="249" t="str">
        <f>+VLOOKUP(A519,bd_lista!$A$3:$C$590,3,FALSE)</f>
        <v>Gobierno Autónomo Municipal de Tito Yupanqui</v>
      </c>
      <c r="D519" s="452"/>
      <c r="E519" s="246" t="s">
        <v>1311</v>
      </c>
      <c r="F519" s="245">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5">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5">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5">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5">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5">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5">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5">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5">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5">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5">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5">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5">
        <f t="shared" ca="1" si="21"/>
        <v>0</v>
      </c>
      <c r="S519" s="252">
        <f ca="1">+R518+R519</f>
        <v>0</v>
      </c>
      <c r="T519" s="245">
        <f ca="1">+S519</f>
        <v>0</v>
      </c>
      <c r="U519" s="244">
        <f t="shared" si="22"/>
        <v>2</v>
      </c>
      <c r="V519" s="347" t="str">
        <f>+VLOOKUP(A519,bd_lista!$A$3:$E$590,5,FALSE)</f>
        <v>Gobiernos Autonomos Municipales</v>
      </c>
      <c r="W519" s="250"/>
      <c r="X519" s="244">
        <f>+VLOOKUP(A519,[2]Sheet1!$A$13:$D$744,4,FALSE)</f>
        <v>0</v>
      </c>
      <c r="Y519" s="244" t="e">
        <f>+VLOOKUP(X519,bd_lista!$A$3:$C$590,3,FALSE)</f>
        <v>#N/A</v>
      </c>
      <c r="Z519" s="302"/>
      <c r="AA519" s="303"/>
    </row>
    <row r="520" spans="1:27" customFormat="1" ht="15" hidden="1" customHeight="1">
      <c r="A520" s="32">
        <v>1235</v>
      </c>
      <c r="B520" s="449">
        <f>+A520</f>
        <v>1235</v>
      </c>
      <c r="C520" s="249" t="str">
        <f>+VLOOKUP(A520,bd_lista!$A$3:$C$590,3,FALSE)</f>
        <v>Gobierno Autónomo Municipal de Chuma</v>
      </c>
      <c r="D520" s="451" t="str">
        <f>+C520</f>
        <v>Gobierno Autónomo Municipal de Chuma</v>
      </c>
      <c r="E520" s="244" t="s">
        <v>1310</v>
      </c>
      <c r="F520" s="245">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5">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5">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5">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5">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5">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5">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5">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5">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5">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5">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5">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5">
        <f t="shared" ca="1" si="21"/>
        <v>0</v>
      </c>
      <c r="S520" s="252"/>
      <c r="T520" s="245">
        <f ca="1">+T521</f>
        <v>0</v>
      </c>
      <c r="U520" s="244">
        <f t="shared" si="22"/>
        <v>1</v>
      </c>
      <c r="V520" s="347" t="str">
        <f>+VLOOKUP(A520,bd_lista!$A$3:$E$590,5,FALSE)</f>
        <v>Gobiernos Autonomos Municipales</v>
      </c>
      <c r="W520" s="262" t="str">
        <f>+V520</f>
        <v>Gobiernos Autonomos Municipales</v>
      </c>
      <c r="X520" s="244">
        <f>+VLOOKUP(A520,[2]Sheet1!$A$13:$D$744,4,FALSE)</f>
        <v>0</v>
      </c>
      <c r="Y520" s="244" t="e">
        <f>+VLOOKUP(X520,bd_lista!$A$3:$C$590,3,FALSE)</f>
        <v>#N/A</v>
      </c>
      <c r="Z520" s="304">
        <f>+X520</f>
        <v>0</v>
      </c>
      <c r="AA520" s="305" t="e">
        <f>+Y520</f>
        <v>#N/A</v>
      </c>
    </row>
    <row r="521" spans="1:27" customFormat="1" ht="15" hidden="1" customHeight="1">
      <c r="A521" s="32">
        <v>1235</v>
      </c>
      <c r="B521" s="450"/>
      <c r="C521" s="249" t="str">
        <f>+VLOOKUP(A521,bd_lista!$A$3:$C$590,3,FALSE)</f>
        <v>Gobierno Autónomo Municipal de Chuma</v>
      </c>
      <c r="D521" s="452"/>
      <c r="E521" s="246" t="s">
        <v>1311</v>
      </c>
      <c r="F521" s="245">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5">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5">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5">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5">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5">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5">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5">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5">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5">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5">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5">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5">
        <f t="shared" ca="1" si="21"/>
        <v>0</v>
      </c>
      <c r="S521" s="252">
        <f ca="1">+R520+R521</f>
        <v>0</v>
      </c>
      <c r="T521" s="245">
        <f ca="1">+S521</f>
        <v>0</v>
      </c>
      <c r="U521" s="244">
        <f t="shared" si="22"/>
        <v>2</v>
      </c>
      <c r="V521" s="347" t="str">
        <f>+VLOOKUP(A521,bd_lista!$A$3:$E$590,5,FALSE)</f>
        <v>Gobiernos Autonomos Municipales</v>
      </c>
      <c r="W521" s="250"/>
      <c r="X521" s="244">
        <f>+VLOOKUP(A521,[2]Sheet1!$A$13:$D$744,4,FALSE)</f>
        <v>0</v>
      </c>
      <c r="Y521" s="244" t="e">
        <f>+VLOOKUP(X521,bd_lista!$A$3:$C$590,3,FALSE)</f>
        <v>#N/A</v>
      </c>
      <c r="Z521" s="302"/>
      <c r="AA521" s="303"/>
    </row>
    <row r="522" spans="1:27" customFormat="1" ht="27" hidden="1" customHeight="1">
      <c r="A522" s="32">
        <v>1237</v>
      </c>
      <c r="B522" s="449">
        <f>+A522</f>
        <v>1237</v>
      </c>
      <c r="C522" s="249" t="str">
        <f>+VLOOKUP(A522,bd_lista!$A$3:$C$590,3,FALSE)</f>
        <v>Gobierno Autónomo Municipal de Aucapata</v>
      </c>
      <c r="D522" s="451" t="str">
        <f>+C522</f>
        <v>Gobierno Autónomo Municipal de Aucapata</v>
      </c>
      <c r="E522" s="244" t="s">
        <v>1310</v>
      </c>
      <c r="F522" s="245">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5">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5">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5">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5">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5">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5">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5">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5">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5">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5">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5">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5">
        <f t="shared" ca="1" si="21"/>
        <v>0</v>
      </c>
      <c r="S522" s="252"/>
      <c r="T522" s="245">
        <f ca="1">+T523</f>
        <v>0</v>
      </c>
      <c r="U522" s="244">
        <f t="shared" si="22"/>
        <v>1</v>
      </c>
      <c r="V522" s="347" t="str">
        <f>+VLOOKUP(A522,bd_lista!$A$3:$E$590,5,FALSE)</f>
        <v>Gobiernos Autonomos Municipales</v>
      </c>
      <c r="W522" s="262" t="str">
        <f>+V522</f>
        <v>Gobiernos Autonomos Municipales</v>
      </c>
      <c r="X522" s="244">
        <f>+VLOOKUP(A522,[2]Sheet1!$A$13:$D$744,4,FALSE)</f>
        <v>0</v>
      </c>
      <c r="Y522" s="244" t="e">
        <f>+VLOOKUP(X522,bd_lista!$A$3:$C$590,3,FALSE)</f>
        <v>#N/A</v>
      </c>
      <c r="Z522" s="304">
        <f>+X522</f>
        <v>0</v>
      </c>
      <c r="AA522" s="305" t="e">
        <f>+Y522</f>
        <v>#N/A</v>
      </c>
    </row>
    <row r="523" spans="1:27" customFormat="1" ht="27" hidden="1" customHeight="1">
      <c r="A523" s="32">
        <v>1237</v>
      </c>
      <c r="B523" s="450"/>
      <c r="C523" s="249" t="str">
        <f>+VLOOKUP(A523,bd_lista!$A$3:$C$590,3,FALSE)</f>
        <v>Gobierno Autónomo Municipal de Aucapata</v>
      </c>
      <c r="D523" s="452"/>
      <c r="E523" s="246" t="s">
        <v>1311</v>
      </c>
      <c r="F523" s="245">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5">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5">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5">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5">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5">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5">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5">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5">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5">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5">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5">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5">
        <f t="shared" ca="1" si="21"/>
        <v>0</v>
      </c>
      <c r="S523" s="252">
        <f ca="1">+R522+R523</f>
        <v>0</v>
      </c>
      <c r="T523" s="245">
        <f ca="1">+S523</f>
        <v>0</v>
      </c>
      <c r="U523" s="244">
        <f t="shared" si="22"/>
        <v>2</v>
      </c>
      <c r="V523" s="347" t="str">
        <f>+VLOOKUP(A523,bd_lista!$A$3:$E$590,5,FALSE)</f>
        <v>Gobiernos Autonomos Municipales</v>
      </c>
      <c r="W523" s="250"/>
      <c r="X523" s="244">
        <f>+VLOOKUP(A523,[2]Sheet1!$A$13:$D$744,4,FALSE)</f>
        <v>0</v>
      </c>
      <c r="Y523" s="244" t="e">
        <f>+VLOOKUP(X523,bd_lista!$A$3:$C$590,3,FALSE)</f>
        <v>#N/A</v>
      </c>
      <c r="Z523" s="302"/>
      <c r="AA523" s="303"/>
    </row>
    <row r="524" spans="1:27" customFormat="1" ht="15" hidden="1" customHeight="1">
      <c r="A524" s="32">
        <v>1238</v>
      </c>
      <c r="B524" s="449">
        <f>+A524</f>
        <v>1238</v>
      </c>
      <c r="C524" s="249" t="str">
        <f>+VLOOKUP(A524,bd_lista!$A$3:$C$590,3,FALSE)</f>
        <v>Gobierno Autónomo Municipal de Corocoro</v>
      </c>
      <c r="D524" s="451" t="str">
        <f>+C524</f>
        <v>Gobierno Autónomo Municipal de Corocoro</v>
      </c>
      <c r="E524" s="244" t="s">
        <v>1310</v>
      </c>
      <c r="F524" s="245">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5">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5">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5">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5">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5">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5">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5">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5">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5">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5">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5">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5">
        <f t="shared" ca="1" si="21"/>
        <v>0</v>
      </c>
      <c r="S524" s="252"/>
      <c r="T524" s="245">
        <f ca="1">+T525</f>
        <v>0</v>
      </c>
      <c r="U524" s="244">
        <f t="shared" si="22"/>
        <v>1</v>
      </c>
      <c r="V524" s="347" t="str">
        <f>+VLOOKUP(A524,bd_lista!$A$3:$E$590,5,FALSE)</f>
        <v>Gobiernos Autonomos Municipales</v>
      </c>
      <c r="W524" s="262" t="str">
        <f>+V524</f>
        <v>Gobiernos Autonomos Municipales</v>
      </c>
      <c r="X524" s="244">
        <f>+VLOOKUP(A524,[2]Sheet1!$A$13:$D$744,4,FALSE)</f>
        <v>0</v>
      </c>
      <c r="Y524" s="244" t="e">
        <f>+VLOOKUP(X524,bd_lista!$A$3:$C$590,3,FALSE)</f>
        <v>#N/A</v>
      </c>
      <c r="Z524" s="304">
        <f>+X524</f>
        <v>0</v>
      </c>
      <c r="AA524" s="305" t="e">
        <f>+Y524</f>
        <v>#N/A</v>
      </c>
    </row>
    <row r="525" spans="1:27" customFormat="1" ht="15" hidden="1" customHeight="1">
      <c r="A525" s="32">
        <v>1238</v>
      </c>
      <c r="B525" s="450"/>
      <c r="C525" s="249" t="str">
        <f>+VLOOKUP(A525,bd_lista!$A$3:$C$590,3,FALSE)</f>
        <v>Gobierno Autónomo Municipal de Corocoro</v>
      </c>
      <c r="D525" s="452"/>
      <c r="E525" s="246" t="s">
        <v>1311</v>
      </c>
      <c r="F525" s="245">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5">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5">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5">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5">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5">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5">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5">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5">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5">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5">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5">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5">
        <f t="shared" ca="1" si="21"/>
        <v>0</v>
      </c>
      <c r="S525" s="252">
        <f ca="1">+R524+R525</f>
        <v>0</v>
      </c>
      <c r="T525" s="245">
        <f ca="1">+S525</f>
        <v>0</v>
      </c>
      <c r="U525" s="244">
        <f t="shared" si="22"/>
        <v>2</v>
      </c>
      <c r="V525" s="347" t="str">
        <f>+VLOOKUP(A525,bd_lista!$A$3:$E$590,5,FALSE)</f>
        <v>Gobiernos Autonomos Municipales</v>
      </c>
      <c r="W525" s="250"/>
      <c r="X525" s="244">
        <f>+VLOOKUP(A525,[2]Sheet1!$A$13:$D$744,4,FALSE)</f>
        <v>0</v>
      </c>
      <c r="Y525" s="244" t="e">
        <f>+VLOOKUP(X525,bd_lista!$A$3:$C$590,3,FALSE)</f>
        <v>#N/A</v>
      </c>
      <c r="Z525" s="302"/>
      <c r="AA525" s="303"/>
    </row>
    <row r="526" spans="1:27" customFormat="1" ht="15" hidden="1" customHeight="1">
      <c r="A526" s="32">
        <v>1239</v>
      </c>
      <c r="B526" s="449">
        <f>+A526</f>
        <v>1239</v>
      </c>
      <c r="C526" s="249" t="str">
        <f>+VLOOKUP(A526,bd_lista!$A$3:$C$590,3,FALSE)</f>
        <v>Gobierno Autónomo Municipal de Caquiaviri</v>
      </c>
      <c r="D526" s="451" t="str">
        <f>+C526</f>
        <v>Gobierno Autónomo Municipal de Caquiaviri</v>
      </c>
      <c r="E526" s="244" t="s">
        <v>1310</v>
      </c>
      <c r="F526" s="245">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5">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5">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5">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5">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5">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5">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5">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5">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5">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5">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5">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5">
        <f t="shared" ca="1" si="21"/>
        <v>0</v>
      </c>
      <c r="S526" s="252"/>
      <c r="T526" s="245">
        <f ca="1">+T527</f>
        <v>0</v>
      </c>
      <c r="U526" s="244">
        <f t="shared" si="22"/>
        <v>1</v>
      </c>
      <c r="V526" s="347" t="str">
        <f>+VLOOKUP(A526,bd_lista!$A$3:$E$590,5,FALSE)</f>
        <v>Gobiernos Autonomos Municipales</v>
      </c>
      <c r="W526" s="262" t="str">
        <f>+V526</f>
        <v>Gobiernos Autonomos Municipales</v>
      </c>
      <c r="X526" s="244">
        <f>+VLOOKUP(A526,[2]Sheet1!$A$13:$D$744,4,FALSE)</f>
        <v>0</v>
      </c>
      <c r="Y526" s="244" t="e">
        <f>+VLOOKUP(X526,bd_lista!$A$3:$C$590,3,FALSE)</f>
        <v>#N/A</v>
      </c>
      <c r="Z526" s="304">
        <f>+X526</f>
        <v>0</v>
      </c>
      <c r="AA526" s="305" t="e">
        <f>+Y526</f>
        <v>#N/A</v>
      </c>
    </row>
    <row r="527" spans="1:27" customFormat="1" ht="15" hidden="1" customHeight="1">
      <c r="A527" s="32">
        <v>1239</v>
      </c>
      <c r="B527" s="450"/>
      <c r="C527" s="249" t="str">
        <f>+VLOOKUP(A527,bd_lista!$A$3:$C$590,3,FALSE)</f>
        <v>Gobierno Autónomo Municipal de Caquiaviri</v>
      </c>
      <c r="D527" s="452"/>
      <c r="E527" s="246" t="s">
        <v>1311</v>
      </c>
      <c r="F527" s="245">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5">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5">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5">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5">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5">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5">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5">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5">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5">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5">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5">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5">
        <f t="shared" ca="1" si="21"/>
        <v>0</v>
      </c>
      <c r="S527" s="252">
        <f ca="1">+R526+R527</f>
        <v>0</v>
      </c>
      <c r="T527" s="245">
        <f ca="1">+S527</f>
        <v>0</v>
      </c>
      <c r="U527" s="244">
        <f t="shared" si="22"/>
        <v>2</v>
      </c>
      <c r="V527" s="347" t="str">
        <f>+VLOOKUP(A527,bd_lista!$A$3:$E$590,5,FALSE)</f>
        <v>Gobiernos Autonomos Municipales</v>
      </c>
      <c r="W527" s="250"/>
      <c r="X527" s="244">
        <f>+VLOOKUP(A527,[2]Sheet1!$A$13:$D$744,4,FALSE)</f>
        <v>0</v>
      </c>
      <c r="Y527" s="244" t="e">
        <f>+VLOOKUP(X527,bd_lista!$A$3:$C$590,3,FALSE)</f>
        <v>#N/A</v>
      </c>
      <c r="Z527" s="302"/>
      <c r="AA527" s="303"/>
    </row>
    <row r="528" spans="1:27" customFormat="1" ht="15" hidden="1" customHeight="1">
      <c r="A528" s="32">
        <v>1240</v>
      </c>
      <c r="B528" s="449">
        <f>+A528</f>
        <v>1240</v>
      </c>
      <c r="C528" s="249" t="str">
        <f>+VLOOKUP(A528,bd_lista!$A$3:$C$590,3,FALSE)</f>
        <v>Gobierno Autónomo Municipal de Calacoto</v>
      </c>
      <c r="D528" s="451" t="str">
        <f>+C528</f>
        <v>Gobierno Autónomo Municipal de Calacoto</v>
      </c>
      <c r="E528" s="244" t="s">
        <v>1310</v>
      </c>
      <c r="F528" s="245">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5">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5">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5">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5">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5">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5">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5">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5">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5">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5">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5">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5">
        <f t="shared" ca="1" si="21"/>
        <v>0</v>
      </c>
      <c r="S528" s="252"/>
      <c r="T528" s="245">
        <f ca="1">+T529</f>
        <v>0</v>
      </c>
      <c r="U528" s="244">
        <f t="shared" si="22"/>
        <v>1</v>
      </c>
      <c r="V528" s="347" t="str">
        <f>+VLOOKUP(A528,bd_lista!$A$3:$E$590,5,FALSE)</f>
        <v>Gobiernos Autonomos Municipales</v>
      </c>
      <c r="W528" s="262" t="str">
        <f>+V528</f>
        <v>Gobiernos Autonomos Municipales</v>
      </c>
      <c r="X528" s="244">
        <f>+VLOOKUP(A528,[2]Sheet1!$A$13:$D$744,4,FALSE)</f>
        <v>0</v>
      </c>
      <c r="Y528" s="244" t="e">
        <f>+VLOOKUP(X528,bd_lista!$A$3:$C$590,3,FALSE)</f>
        <v>#N/A</v>
      </c>
      <c r="Z528" s="304">
        <f>+X528</f>
        <v>0</v>
      </c>
      <c r="AA528" s="305" t="e">
        <f>+Y528</f>
        <v>#N/A</v>
      </c>
    </row>
    <row r="529" spans="1:27" customFormat="1" ht="15" hidden="1" customHeight="1">
      <c r="A529" s="32">
        <v>1240</v>
      </c>
      <c r="B529" s="450"/>
      <c r="C529" s="249" t="str">
        <f>+VLOOKUP(A529,bd_lista!$A$3:$C$590,3,FALSE)</f>
        <v>Gobierno Autónomo Municipal de Calacoto</v>
      </c>
      <c r="D529" s="452"/>
      <c r="E529" s="246" t="s">
        <v>1311</v>
      </c>
      <c r="F529" s="245">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5">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5">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5">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5">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5">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5">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5">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5">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5">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5">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5">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5">
        <f t="shared" ca="1" si="21"/>
        <v>0</v>
      </c>
      <c r="S529" s="252">
        <f ca="1">+R528+R529</f>
        <v>0</v>
      </c>
      <c r="T529" s="245">
        <f ca="1">+S529</f>
        <v>0</v>
      </c>
      <c r="U529" s="244">
        <f t="shared" si="22"/>
        <v>2</v>
      </c>
      <c r="V529" s="347" t="str">
        <f>+VLOOKUP(A529,bd_lista!$A$3:$E$590,5,FALSE)</f>
        <v>Gobiernos Autonomos Municipales</v>
      </c>
      <c r="W529" s="250"/>
      <c r="X529" s="244">
        <f>+VLOOKUP(A529,[2]Sheet1!$A$13:$D$744,4,FALSE)</f>
        <v>0</v>
      </c>
      <c r="Y529" s="244" t="e">
        <f>+VLOOKUP(X529,bd_lista!$A$3:$C$590,3,FALSE)</f>
        <v>#N/A</v>
      </c>
      <c r="Z529" s="302"/>
      <c r="AA529" s="303"/>
    </row>
    <row r="530" spans="1:27" customFormat="1" ht="15" hidden="1" customHeight="1">
      <c r="A530" s="32">
        <v>1241</v>
      </c>
      <c r="B530" s="449">
        <f>+A530</f>
        <v>1241</v>
      </c>
      <c r="C530" s="249" t="str">
        <f>+VLOOKUP(A530,bd_lista!$A$3:$C$590,3,FALSE)</f>
        <v>Gobierno Autónomo Municipal de Comanche</v>
      </c>
      <c r="D530" s="451" t="str">
        <f>+C530</f>
        <v>Gobierno Autónomo Municipal de Comanche</v>
      </c>
      <c r="E530" s="244" t="s">
        <v>1310</v>
      </c>
      <c r="F530" s="245">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5">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5">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5">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5">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5">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5">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5">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5">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5">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5">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5">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5">
        <f t="shared" ca="1" si="21"/>
        <v>0</v>
      </c>
      <c r="S530" s="252"/>
      <c r="T530" s="245">
        <f ca="1">+T531</f>
        <v>0</v>
      </c>
      <c r="U530" s="244">
        <f t="shared" si="22"/>
        <v>1</v>
      </c>
      <c r="V530" s="347" t="str">
        <f>+VLOOKUP(A530,bd_lista!$A$3:$E$590,5,FALSE)</f>
        <v>Gobiernos Autonomos Municipales</v>
      </c>
      <c r="W530" s="262" t="str">
        <f>+V530</f>
        <v>Gobiernos Autonomos Municipales</v>
      </c>
      <c r="X530" s="244">
        <f>+VLOOKUP(A530,[2]Sheet1!$A$13:$D$744,4,FALSE)</f>
        <v>0</v>
      </c>
      <c r="Y530" s="244" t="e">
        <f>+VLOOKUP(X530,bd_lista!$A$3:$C$590,3,FALSE)</f>
        <v>#N/A</v>
      </c>
      <c r="Z530" s="304">
        <f>+X530</f>
        <v>0</v>
      </c>
      <c r="AA530" s="305" t="e">
        <f>+Y530</f>
        <v>#N/A</v>
      </c>
    </row>
    <row r="531" spans="1:27" customFormat="1" ht="15" hidden="1" customHeight="1">
      <c r="A531" s="32">
        <v>1241</v>
      </c>
      <c r="B531" s="450"/>
      <c r="C531" s="249" t="str">
        <f>+VLOOKUP(A531,bd_lista!$A$3:$C$590,3,FALSE)</f>
        <v>Gobierno Autónomo Municipal de Comanche</v>
      </c>
      <c r="D531" s="452"/>
      <c r="E531" s="246" t="s">
        <v>1311</v>
      </c>
      <c r="F531" s="245">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5">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5">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5">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5">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5">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5">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5">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5">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5">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5">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5">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5">
        <f t="shared" ca="1" si="21"/>
        <v>0</v>
      </c>
      <c r="S531" s="252">
        <f ca="1">+R530+R531</f>
        <v>0</v>
      </c>
      <c r="T531" s="245">
        <f ca="1">+S531</f>
        <v>0</v>
      </c>
      <c r="U531" s="244">
        <f t="shared" si="22"/>
        <v>2</v>
      </c>
      <c r="V531" s="347" t="str">
        <f>+VLOOKUP(A531,bd_lista!$A$3:$E$590,5,FALSE)</f>
        <v>Gobiernos Autonomos Municipales</v>
      </c>
      <c r="W531" s="250"/>
      <c r="X531" s="244">
        <f>+VLOOKUP(A531,[2]Sheet1!$A$13:$D$744,4,FALSE)</f>
        <v>0</v>
      </c>
      <c r="Y531" s="244" t="e">
        <f>+VLOOKUP(X531,bd_lista!$A$3:$C$590,3,FALSE)</f>
        <v>#N/A</v>
      </c>
      <c r="Z531" s="302"/>
      <c r="AA531" s="303"/>
    </row>
    <row r="532" spans="1:27" customFormat="1" ht="15" hidden="1" customHeight="1">
      <c r="A532" s="32">
        <v>1242</v>
      </c>
      <c r="B532" s="449">
        <f>+A532</f>
        <v>1242</v>
      </c>
      <c r="C532" s="249" t="str">
        <f>+VLOOKUP(A532,bd_lista!$A$3:$C$590,3,FALSE)</f>
        <v>Gobierno Autónomo Municipal de Charaña</v>
      </c>
      <c r="D532" s="451" t="str">
        <f>+C532</f>
        <v>Gobierno Autónomo Municipal de Charaña</v>
      </c>
      <c r="E532" s="244" t="s">
        <v>1310</v>
      </c>
      <c r="F532" s="245">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5">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5">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5">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5">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5">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5">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5">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5">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5">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5">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5">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5">
        <f t="shared" ca="1" si="21"/>
        <v>0</v>
      </c>
      <c r="S532" s="252"/>
      <c r="T532" s="245">
        <f ca="1">+T533</f>
        <v>0</v>
      </c>
      <c r="U532" s="244">
        <f t="shared" si="22"/>
        <v>1</v>
      </c>
      <c r="V532" s="347" t="str">
        <f>+VLOOKUP(A532,bd_lista!$A$3:$E$590,5,FALSE)</f>
        <v>Gobiernos Autonomos Municipales</v>
      </c>
      <c r="W532" s="262" t="str">
        <f>+V532</f>
        <v>Gobiernos Autonomos Municipales</v>
      </c>
      <c r="X532" s="244">
        <f>+VLOOKUP(A532,[2]Sheet1!$A$13:$D$744,4,FALSE)</f>
        <v>0</v>
      </c>
      <c r="Y532" s="244" t="e">
        <f>+VLOOKUP(X532,bd_lista!$A$3:$C$590,3,FALSE)</f>
        <v>#N/A</v>
      </c>
      <c r="Z532" s="304">
        <f>+X532</f>
        <v>0</v>
      </c>
      <c r="AA532" s="305" t="e">
        <f>+Y532</f>
        <v>#N/A</v>
      </c>
    </row>
    <row r="533" spans="1:27" customFormat="1" ht="15" hidden="1" customHeight="1">
      <c r="A533" s="32">
        <v>1242</v>
      </c>
      <c r="B533" s="450"/>
      <c r="C533" s="249" t="str">
        <f>+VLOOKUP(A533,bd_lista!$A$3:$C$590,3,FALSE)</f>
        <v>Gobierno Autónomo Municipal de Charaña</v>
      </c>
      <c r="D533" s="452"/>
      <c r="E533" s="246" t="s">
        <v>1311</v>
      </c>
      <c r="F533" s="245">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5">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5">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5">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5">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5">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5">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5">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5">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5">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5">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5">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5">
        <f t="shared" ca="1" si="21"/>
        <v>0</v>
      </c>
      <c r="S533" s="252">
        <f ca="1">+R532+R533</f>
        <v>0</v>
      </c>
      <c r="T533" s="245">
        <f ca="1">+S533</f>
        <v>0</v>
      </c>
      <c r="U533" s="244">
        <f t="shared" si="22"/>
        <v>2</v>
      </c>
      <c r="V533" s="347" t="str">
        <f>+VLOOKUP(A533,bd_lista!$A$3:$E$590,5,FALSE)</f>
        <v>Gobiernos Autonomos Municipales</v>
      </c>
      <c r="W533" s="250"/>
      <c r="X533" s="244">
        <f>+VLOOKUP(A533,[2]Sheet1!$A$13:$D$744,4,FALSE)</f>
        <v>0</v>
      </c>
      <c r="Y533" s="244" t="e">
        <f>+VLOOKUP(X533,bd_lista!$A$3:$C$590,3,FALSE)</f>
        <v>#N/A</v>
      </c>
      <c r="Z533" s="302"/>
      <c r="AA533" s="303"/>
    </row>
    <row r="534" spans="1:27" customFormat="1" ht="15" hidden="1" customHeight="1">
      <c r="A534" s="32">
        <v>1243</v>
      </c>
      <c r="B534" s="449">
        <f>+A534</f>
        <v>1243</v>
      </c>
      <c r="C534" s="249" t="str">
        <f>+VLOOKUP(A534,bd_lista!$A$3:$C$590,3,FALSE)</f>
        <v>Gobierno Autónomo Municipal de Waldo Ballivián</v>
      </c>
      <c r="D534" s="451" t="str">
        <f>+C534</f>
        <v>Gobierno Autónomo Municipal de Waldo Ballivián</v>
      </c>
      <c r="E534" s="244" t="s">
        <v>1310</v>
      </c>
      <c r="F534" s="245">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5">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5">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5">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5">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5">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5">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5">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5">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5">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5">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5">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5">
        <f t="shared" ca="1" si="21"/>
        <v>0</v>
      </c>
      <c r="S534" s="252"/>
      <c r="T534" s="245">
        <f ca="1">+T535</f>
        <v>0</v>
      </c>
      <c r="U534" s="244">
        <f t="shared" si="22"/>
        <v>1</v>
      </c>
      <c r="V534" s="347" t="str">
        <f>+VLOOKUP(A534,bd_lista!$A$3:$E$590,5,FALSE)</f>
        <v>Gobiernos Autonomos Municipales</v>
      </c>
      <c r="W534" s="262" t="str">
        <f>+V534</f>
        <v>Gobiernos Autonomos Municipales</v>
      </c>
      <c r="X534" s="244">
        <f>+VLOOKUP(A534,[2]Sheet1!$A$13:$D$744,4,FALSE)</f>
        <v>0</v>
      </c>
      <c r="Y534" s="244" t="e">
        <f>+VLOOKUP(X534,bd_lista!$A$3:$C$590,3,FALSE)</f>
        <v>#N/A</v>
      </c>
      <c r="Z534" s="304">
        <f>+X534</f>
        <v>0</v>
      </c>
      <c r="AA534" s="305" t="e">
        <f>+Y534</f>
        <v>#N/A</v>
      </c>
    </row>
    <row r="535" spans="1:27" customFormat="1" ht="15" hidden="1" customHeight="1">
      <c r="A535" s="32">
        <v>1243</v>
      </c>
      <c r="B535" s="450"/>
      <c r="C535" s="249" t="str">
        <f>+VLOOKUP(A535,bd_lista!$A$3:$C$590,3,FALSE)</f>
        <v>Gobierno Autónomo Municipal de Waldo Ballivián</v>
      </c>
      <c r="D535" s="452"/>
      <c r="E535" s="246" t="s">
        <v>1311</v>
      </c>
      <c r="F535" s="245">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5">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5">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5">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5">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5">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5">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5">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5">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5">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5">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5">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5">
        <f t="shared" ca="1" si="21"/>
        <v>0</v>
      </c>
      <c r="S535" s="252">
        <f ca="1">+R534+R535</f>
        <v>0</v>
      </c>
      <c r="T535" s="245">
        <f ca="1">+S535</f>
        <v>0</v>
      </c>
      <c r="U535" s="244">
        <f t="shared" si="22"/>
        <v>2</v>
      </c>
      <c r="V535" s="347" t="str">
        <f>+VLOOKUP(A535,bd_lista!$A$3:$E$590,5,FALSE)</f>
        <v>Gobiernos Autonomos Municipales</v>
      </c>
      <c r="W535" s="250"/>
      <c r="X535" s="244">
        <f>+VLOOKUP(A535,[2]Sheet1!$A$13:$D$744,4,FALSE)</f>
        <v>0</v>
      </c>
      <c r="Y535" s="244" t="e">
        <f>+VLOOKUP(X535,bd_lista!$A$3:$C$590,3,FALSE)</f>
        <v>#N/A</v>
      </c>
      <c r="Z535" s="302"/>
      <c r="AA535" s="303"/>
    </row>
    <row r="536" spans="1:27" customFormat="1" ht="15" hidden="1" customHeight="1">
      <c r="A536" s="32">
        <v>1244</v>
      </c>
      <c r="B536" s="449">
        <f>+A536</f>
        <v>1244</v>
      </c>
      <c r="C536" s="249" t="str">
        <f>+VLOOKUP(A536,bd_lista!$A$3:$C$590,3,FALSE)</f>
        <v>Gobierno Autónomo Municipal de Nazacara de Pacajes</v>
      </c>
      <c r="D536" s="451" t="str">
        <f>+C536</f>
        <v>Gobierno Autónomo Municipal de Nazacara de Pacajes</v>
      </c>
      <c r="E536" s="244" t="s">
        <v>1310</v>
      </c>
      <c r="F536" s="245">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5">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5">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5">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5">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5">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5">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5">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5">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5">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5">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5">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5">
        <f t="shared" ca="1" si="21"/>
        <v>0</v>
      </c>
      <c r="S536" s="252"/>
      <c r="T536" s="245">
        <f ca="1">+T537</f>
        <v>0</v>
      </c>
      <c r="U536" s="244">
        <f t="shared" si="22"/>
        <v>1</v>
      </c>
      <c r="V536" s="347" t="str">
        <f>+VLOOKUP(A536,bd_lista!$A$3:$E$590,5,FALSE)</f>
        <v>Gobiernos Autonomos Municipales</v>
      </c>
      <c r="W536" s="262" t="str">
        <f>+V536</f>
        <v>Gobiernos Autonomos Municipales</v>
      </c>
      <c r="X536" s="244">
        <f>+VLOOKUP(A536,[2]Sheet1!$A$13:$D$744,4,FALSE)</f>
        <v>0</v>
      </c>
      <c r="Y536" s="244" t="e">
        <f>+VLOOKUP(X536,bd_lista!$A$3:$C$590,3,FALSE)</f>
        <v>#N/A</v>
      </c>
      <c r="Z536" s="304">
        <f>+X536</f>
        <v>0</v>
      </c>
      <c r="AA536" s="305" t="e">
        <f>+Y536</f>
        <v>#N/A</v>
      </c>
    </row>
    <row r="537" spans="1:27" customFormat="1" ht="15" hidden="1" customHeight="1">
      <c r="A537" s="32">
        <v>1244</v>
      </c>
      <c r="B537" s="450"/>
      <c r="C537" s="249" t="str">
        <f>+VLOOKUP(A537,bd_lista!$A$3:$C$590,3,FALSE)</f>
        <v>Gobierno Autónomo Municipal de Nazacara de Pacajes</v>
      </c>
      <c r="D537" s="452"/>
      <c r="E537" s="246" t="s">
        <v>1311</v>
      </c>
      <c r="F537" s="245">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5">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5">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5">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5">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5">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5">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5">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5">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5">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5">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5">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5">
        <f t="shared" ca="1" si="21"/>
        <v>0</v>
      </c>
      <c r="S537" s="252">
        <f ca="1">+R536+R537</f>
        <v>0</v>
      </c>
      <c r="T537" s="245">
        <f ca="1">+S537</f>
        <v>0</v>
      </c>
      <c r="U537" s="244">
        <f t="shared" si="22"/>
        <v>2</v>
      </c>
      <c r="V537" s="347" t="str">
        <f>+VLOOKUP(A537,bd_lista!$A$3:$E$590,5,FALSE)</f>
        <v>Gobiernos Autonomos Municipales</v>
      </c>
      <c r="W537" s="250"/>
      <c r="X537" s="244">
        <f>+VLOOKUP(A537,[2]Sheet1!$A$13:$D$744,4,FALSE)</f>
        <v>0</v>
      </c>
      <c r="Y537" s="244" t="e">
        <f>+VLOOKUP(X537,bd_lista!$A$3:$C$590,3,FALSE)</f>
        <v>#N/A</v>
      </c>
      <c r="Z537" s="302"/>
      <c r="AA537" s="303"/>
    </row>
    <row r="538" spans="1:27" customFormat="1" ht="15" hidden="1" customHeight="1">
      <c r="A538" s="32">
        <v>1245</v>
      </c>
      <c r="B538" s="449">
        <f>+A538</f>
        <v>1245</v>
      </c>
      <c r="C538" s="249" t="str">
        <f>+VLOOKUP(A538,bd_lista!$A$3:$C$590,3,FALSE)</f>
        <v>Gobierno Autónomo Municipal de Santiago de Callapa</v>
      </c>
      <c r="D538" s="451" t="str">
        <f>+C538</f>
        <v>Gobierno Autónomo Municipal de Santiago de Callapa</v>
      </c>
      <c r="E538" s="244" t="s">
        <v>1310</v>
      </c>
      <c r="F538" s="245">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5">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5">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5">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5">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5">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5">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5">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5">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5">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5">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5">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5">
        <f t="shared" ca="1" si="21"/>
        <v>0</v>
      </c>
      <c r="S538" s="252"/>
      <c r="T538" s="245">
        <f ca="1">+T539</f>
        <v>0</v>
      </c>
      <c r="U538" s="244">
        <f t="shared" si="22"/>
        <v>1</v>
      </c>
      <c r="V538" s="347" t="str">
        <f>+VLOOKUP(A538,bd_lista!$A$3:$E$590,5,FALSE)</f>
        <v>Gobiernos Autonomos Municipales</v>
      </c>
      <c r="W538" s="262" t="str">
        <f>+V538</f>
        <v>Gobiernos Autonomos Municipales</v>
      </c>
      <c r="X538" s="244">
        <f>+VLOOKUP(A538,[2]Sheet1!$A$13:$D$744,4,FALSE)</f>
        <v>0</v>
      </c>
      <c r="Y538" s="244" t="e">
        <f>+VLOOKUP(X538,bd_lista!$A$3:$C$590,3,FALSE)</f>
        <v>#N/A</v>
      </c>
      <c r="Z538" s="304">
        <f>+X538</f>
        <v>0</v>
      </c>
      <c r="AA538" s="305" t="e">
        <f>+Y538</f>
        <v>#N/A</v>
      </c>
    </row>
    <row r="539" spans="1:27" customFormat="1" ht="15" hidden="1" customHeight="1">
      <c r="A539" s="32">
        <v>1245</v>
      </c>
      <c r="B539" s="450"/>
      <c r="C539" s="249" t="str">
        <f>+VLOOKUP(A539,bd_lista!$A$3:$C$590,3,FALSE)</f>
        <v>Gobierno Autónomo Municipal de Santiago de Callapa</v>
      </c>
      <c r="D539" s="452"/>
      <c r="E539" s="246" t="s">
        <v>1311</v>
      </c>
      <c r="F539" s="245">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5">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5">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5">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5">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5">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5">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5">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5">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5">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5">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5">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5">
        <f t="shared" ca="1" si="21"/>
        <v>0</v>
      </c>
      <c r="S539" s="252">
        <f ca="1">+R538+R539</f>
        <v>0</v>
      </c>
      <c r="T539" s="245">
        <f ca="1">+S539</f>
        <v>0</v>
      </c>
      <c r="U539" s="244">
        <f t="shared" si="22"/>
        <v>2</v>
      </c>
      <c r="V539" s="347" t="str">
        <f>+VLOOKUP(A539,bd_lista!$A$3:$E$590,5,FALSE)</f>
        <v>Gobiernos Autonomos Municipales</v>
      </c>
      <c r="W539" s="250"/>
      <c r="X539" s="244">
        <f>+VLOOKUP(A539,[2]Sheet1!$A$13:$D$744,4,FALSE)</f>
        <v>0</v>
      </c>
      <c r="Y539" s="244" t="e">
        <f>+VLOOKUP(X539,bd_lista!$A$3:$C$590,3,FALSE)</f>
        <v>#N/A</v>
      </c>
      <c r="Z539" s="302"/>
      <c r="AA539" s="303"/>
    </row>
    <row r="540" spans="1:27" customFormat="1" ht="15" hidden="1" customHeight="1">
      <c r="A540" s="32">
        <v>1246</v>
      </c>
      <c r="B540" s="449">
        <f>+A540</f>
        <v>1246</v>
      </c>
      <c r="C540" s="249" t="str">
        <f>+VLOOKUP(A540,bd_lista!$A$3:$C$590,3,FALSE)</f>
        <v>Gobierno Autónomo Municipal de Puerto Acosta</v>
      </c>
      <c r="D540" s="451" t="str">
        <f>+C540</f>
        <v>Gobierno Autónomo Municipal de Puerto Acosta</v>
      </c>
      <c r="E540" s="244" t="s">
        <v>1310</v>
      </c>
      <c r="F540" s="245">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5">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5">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5">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5">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5">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5">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5">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5">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5">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5">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5">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5">
        <f t="shared" ca="1" si="21"/>
        <v>0</v>
      </c>
      <c r="S540" s="252"/>
      <c r="T540" s="245">
        <f ca="1">+T541</f>
        <v>0</v>
      </c>
      <c r="U540" s="244">
        <f t="shared" si="22"/>
        <v>1</v>
      </c>
      <c r="V540" s="347" t="str">
        <f>+VLOOKUP(A540,bd_lista!$A$3:$E$590,5,FALSE)</f>
        <v>Gobiernos Autonomos Municipales</v>
      </c>
      <c r="W540" s="262" t="str">
        <f>+V540</f>
        <v>Gobiernos Autonomos Municipales</v>
      </c>
      <c r="X540" s="244">
        <f>+VLOOKUP(A540,[2]Sheet1!$A$13:$D$744,4,FALSE)</f>
        <v>0</v>
      </c>
      <c r="Y540" s="244" t="e">
        <f>+VLOOKUP(X540,bd_lista!$A$3:$C$590,3,FALSE)</f>
        <v>#N/A</v>
      </c>
      <c r="Z540" s="304">
        <f>+X540</f>
        <v>0</v>
      </c>
      <c r="AA540" s="305" t="e">
        <f>+Y540</f>
        <v>#N/A</v>
      </c>
    </row>
    <row r="541" spans="1:27" customFormat="1" ht="15" hidden="1" customHeight="1">
      <c r="A541" s="32">
        <v>1246</v>
      </c>
      <c r="B541" s="450"/>
      <c r="C541" s="249" t="str">
        <f>+VLOOKUP(A541,bd_lista!$A$3:$C$590,3,FALSE)</f>
        <v>Gobierno Autónomo Municipal de Puerto Acosta</v>
      </c>
      <c r="D541" s="452"/>
      <c r="E541" s="246" t="s">
        <v>1311</v>
      </c>
      <c r="F541" s="245">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5">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5">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5">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5">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5">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5">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5">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5">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5">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5">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5">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5">
        <f t="shared" ca="1" si="21"/>
        <v>0</v>
      </c>
      <c r="S541" s="252">
        <f ca="1">+R540+R541</f>
        <v>0</v>
      </c>
      <c r="T541" s="245">
        <f ca="1">+S541</f>
        <v>0</v>
      </c>
      <c r="U541" s="244">
        <f t="shared" si="22"/>
        <v>2</v>
      </c>
      <c r="V541" s="347" t="str">
        <f>+VLOOKUP(A541,bd_lista!$A$3:$E$590,5,FALSE)</f>
        <v>Gobiernos Autonomos Municipales</v>
      </c>
      <c r="W541" s="250"/>
      <c r="X541" s="244">
        <f>+VLOOKUP(A541,[2]Sheet1!$A$13:$D$744,4,FALSE)</f>
        <v>0</v>
      </c>
      <c r="Y541" s="244" t="e">
        <f>+VLOOKUP(X541,bd_lista!$A$3:$C$590,3,FALSE)</f>
        <v>#N/A</v>
      </c>
      <c r="Z541" s="302"/>
      <c r="AA541" s="303"/>
    </row>
    <row r="542" spans="1:27" customFormat="1" ht="15" hidden="1" customHeight="1">
      <c r="A542" s="32">
        <v>1247</v>
      </c>
      <c r="B542" s="449">
        <f>+A542</f>
        <v>1247</v>
      </c>
      <c r="C542" s="249" t="str">
        <f>+VLOOKUP(A542,bd_lista!$A$3:$C$590,3,FALSE)</f>
        <v>Gobierno Autónomo Municipal de Mocomoco</v>
      </c>
      <c r="D542" s="451" t="str">
        <f>+C542</f>
        <v>Gobierno Autónomo Municipal de Mocomoco</v>
      </c>
      <c r="E542" s="244" t="s">
        <v>1310</v>
      </c>
      <c r="F542" s="245">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5">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5">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5">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5">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5">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5">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5">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5">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5">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5">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5">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5">
        <f t="shared" ref="R542:R605" ca="1" si="23">+SUM(F542:Q542)</f>
        <v>0</v>
      </c>
      <c r="S542" s="252"/>
      <c r="T542" s="245">
        <f ca="1">+T543</f>
        <v>0</v>
      </c>
      <c r="U542" s="244">
        <f t="shared" ref="U542:U605" si="24">+IF(E542="Débitos",1,2)</f>
        <v>1</v>
      </c>
      <c r="V542" s="347" t="str">
        <f>+VLOOKUP(A542,bd_lista!$A$3:$E$590,5,FALSE)</f>
        <v>Gobiernos Autonomos Municipales</v>
      </c>
      <c r="W542" s="262" t="str">
        <f>+V542</f>
        <v>Gobiernos Autonomos Municipales</v>
      </c>
      <c r="X542" s="244">
        <f>+VLOOKUP(A542,[2]Sheet1!$A$13:$D$744,4,FALSE)</f>
        <v>0</v>
      </c>
      <c r="Y542" s="244" t="e">
        <f>+VLOOKUP(X542,bd_lista!$A$3:$C$590,3,FALSE)</f>
        <v>#N/A</v>
      </c>
      <c r="Z542" s="304">
        <f>+X542</f>
        <v>0</v>
      </c>
      <c r="AA542" s="305" t="e">
        <f>+Y542</f>
        <v>#N/A</v>
      </c>
    </row>
    <row r="543" spans="1:27" customFormat="1" ht="15" hidden="1" customHeight="1">
      <c r="A543" s="32">
        <v>1247</v>
      </c>
      <c r="B543" s="450"/>
      <c r="C543" s="249" t="str">
        <f>+VLOOKUP(A543,bd_lista!$A$3:$C$590,3,FALSE)</f>
        <v>Gobierno Autónomo Municipal de Mocomoco</v>
      </c>
      <c r="D543" s="452"/>
      <c r="E543" s="246" t="s">
        <v>1311</v>
      </c>
      <c r="F543" s="245">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5">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5">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5">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5">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5">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5">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5">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5">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5">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5">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5">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5">
        <f t="shared" ca="1" si="23"/>
        <v>0</v>
      </c>
      <c r="S543" s="252">
        <f ca="1">+R542+R543</f>
        <v>0</v>
      </c>
      <c r="T543" s="245">
        <f ca="1">+S543</f>
        <v>0</v>
      </c>
      <c r="U543" s="244">
        <f t="shared" si="24"/>
        <v>2</v>
      </c>
      <c r="V543" s="347" t="str">
        <f>+VLOOKUP(A543,bd_lista!$A$3:$E$590,5,FALSE)</f>
        <v>Gobiernos Autonomos Municipales</v>
      </c>
      <c r="W543" s="250"/>
      <c r="X543" s="244">
        <f>+VLOOKUP(A543,[2]Sheet1!$A$13:$D$744,4,FALSE)</f>
        <v>0</v>
      </c>
      <c r="Y543" s="244" t="e">
        <f>+VLOOKUP(X543,bd_lista!$A$3:$C$590,3,FALSE)</f>
        <v>#N/A</v>
      </c>
      <c r="Z543" s="302"/>
      <c r="AA543" s="303"/>
    </row>
    <row r="544" spans="1:27" customFormat="1" ht="15" hidden="1" customHeight="1">
      <c r="A544" s="32">
        <v>1248</v>
      </c>
      <c r="B544" s="449">
        <f>+A544</f>
        <v>1248</v>
      </c>
      <c r="C544" s="249" t="str">
        <f>+VLOOKUP(A544,bd_lista!$A$3:$C$590,3,FALSE)</f>
        <v>Gobierno Autónomo Municipal de Carabuco</v>
      </c>
      <c r="D544" s="451" t="str">
        <f>+C544</f>
        <v>Gobierno Autónomo Municipal de Carabuco</v>
      </c>
      <c r="E544" s="244" t="s">
        <v>1310</v>
      </c>
      <c r="F544" s="245">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5">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5">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5">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5">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5">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5">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5">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5">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5">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5">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5">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5">
        <f t="shared" ca="1" si="23"/>
        <v>0</v>
      </c>
      <c r="S544" s="252"/>
      <c r="T544" s="245">
        <f ca="1">+T545</f>
        <v>0</v>
      </c>
      <c r="U544" s="244">
        <f t="shared" si="24"/>
        <v>1</v>
      </c>
      <c r="V544" s="347" t="str">
        <f>+VLOOKUP(A544,bd_lista!$A$3:$E$590,5,FALSE)</f>
        <v>Gobiernos Autonomos Municipales</v>
      </c>
      <c r="W544" s="262" t="str">
        <f>+V544</f>
        <v>Gobiernos Autonomos Municipales</v>
      </c>
      <c r="X544" s="244">
        <f>+VLOOKUP(A544,[2]Sheet1!$A$13:$D$744,4,FALSE)</f>
        <v>0</v>
      </c>
      <c r="Y544" s="244" t="e">
        <f>+VLOOKUP(X544,bd_lista!$A$3:$C$590,3,FALSE)</f>
        <v>#N/A</v>
      </c>
      <c r="Z544" s="304">
        <f>+X544</f>
        <v>0</v>
      </c>
      <c r="AA544" s="305" t="e">
        <f>+Y544</f>
        <v>#N/A</v>
      </c>
    </row>
    <row r="545" spans="1:27" customFormat="1" ht="15" hidden="1" customHeight="1">
      <c r="A545" s="32">
        <v>1248</v>
      </c>
      <c r="B545" s="450"/>
      <c r="C545" s="249" t="str">
        <f>+VLOOKUP(A545,bd_lista!$A$3:$C$590,3,FALSE)</f>
        <v>Gobierno Autónomo Municipal de Carabuco</v>
      </c>
      <c r="D545" s="452"/>
      <c r="E545" s="246" t="s">
        <v>1311</v>
      </c>
      <c r="F545" s="245">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5">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5">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5">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5">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5">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5">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5">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5">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5">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5">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5">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5">
        <f t="shared" ca="1" si="23"/>
        <v>0</v>
      </c>
      <c r="S545" s="252">
        <f ca="1">+R544+R545</f>
        <v>0</v>
      </c>
      <c r="T545" s="245">
        <f ca="1">+S545</f>
        <v>0</v>
      </c>
      <c r="U545" s="244">
        <f t="shared" si="24"/>
        <v>2</v>
      </c>
      <c r="V545" s="347" t="str">
        <f>+VLOOKUP(A545,bd_lista!$A$3:$E$590,5,FALSE)</f>
        <v>Gobiernos Autonomos Municipales</v>
      </c>
      <c r="W545" s="250"/>
      <c r="X545" s="244">
        <f>+VLOOKUP(A545,[2]Sheet1!$A$13:$D$744,4,FALSE)</f>
        <v>0</v>
      </c>
      <c r="Y545" s="244" t="e">
        <f>+VLOOKUP(X545,bd_lista!$A$3:$C$590,3,FALSE)</f>
        <v>#N/A</v>
      </c>
      <c r="Z545" s="302"/>
      <c r="AA545" s="303"/>
    </row>
    <row r="546" spans="1:27" customFormat="1" ht="27" hidden="1" customHeight="1">
      <c r="A546" s="32">
        <v>1249</v>
      </c>
      <c r="B546" s="449">
        <f>+A546</f>
        <v>1249</v>
      </c>
      <c r="C546" s="249" t="str">
        <f>+VLOOKUP(A546,bd_lista!$A$3:$C$590,3,FALSE)</f>
        <v>Gobierno Autónomo Municipal de Apolo</v>
      </c>
      <c r="D546" s="451" t="str">
        <f>+C546</f>
        <v>Gobierno Autónomo Municipal de Apolo</v>
      </c>
      <c r="E546" s="244" t="s">
        <v>1310</v>
      </c>
      <c r="F546" s="245">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5">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5">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5">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5">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5">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5">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5">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5">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5">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5">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5">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5">
        <f t="shared" ca="1" si="23"/>
        <v>0</v>
      </c>
      <c r="S546" s="252"/>
      <c r="T546" s="245">
        <f ca="1">+T547</f>
        <v>0</v>
      </c>
      <c r="U546" s="244">
        <f t="shared" si="24"/>
        <v>1</v>
      </c>
      <c r="V546" s="347" t="str">
        <f>+VLOOKUP(A546,bd_lista!$A$3:$E$590,5,FALSE)</f>
        <v>Gobiernos Autonomos Municipales</v>
      </c>
      <c r="W546" s="262" t="str">
        <f>+V546</f>
        <v>Gobiernos Autonomos Municipales</v>
      </c>
      <c r="X546" s="244">
        <f>+VLOOKUP(A546,[2]Sheet1!$A$13:$D$744,4,FALSE)</f>
        <v>0</v>
      </c>
      <c r="Y546" s="244" t="e">
        <f>+VLOOKUP(X546,bd_lista!$A$3:$C$590,3,FALSE)</f>
        <v>#N/A</v>
      </c>
      <c r="Z546" s="304">
        <f>+X546</f>
        <v>0</v>
      </c>
      <c r="AA546" s="305" t="e">
        <f>+Y546</f>
        <v>#N/A</v>
      </c>
    </row>
    <row r="547" spans="1:27" customFormat="1" ht="27" hidden="1" customHeight="1">
      <c r="A547" s="32">
        <v>1249</v>
      </c>
      <c r="B547" s="450"/>
      <c r="C547" s="249" t="str">
        <f>+VLOOKUP(A547,bd_lista!$A$3:$C$590,3,FALSE)</f>
        <v>Gobierno Autónomo Municipal de Apolo</v>
      </c>
      <c r="D547" s="452"/>
      <c r="E547" s="246" t="s">
        <v>1311</v>
      </c>
      <c r="F547" s="245">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5">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5">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5">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5">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5">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5">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5">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5">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5">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5">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5">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5">
        <f t="shared" ca="1" si="23"/>
        <v>0</v>
      </c>
      <c r="S547" s="252">
        <f ca="1">+R546+R547</f>
        <v>0</v>
      </c>
      <c r="T547" s="245">
        <f ca="1">+S547</f>
        <v>0</v>
      </c>
      <c r="U547" s="244">
        <f t="shared" si="24"/>
        <v>2</v>
      </c>
      <c r="V547" s="347" t="str">
        <f>+VLOOKUP(A547,bd_lista!$A$3:$E$590,5,FALSE)</f>
        <v>Gobiernos Autonomos Municipales</v>
      </c>
      <c r="W547" s="250"/>
      <c r="X547" s="244">
        <f>+VLOOKUP(A547,[2]Sheet1!$A$13:$D$744,4,FALSE)</f>
        <v>0</v>
      </c>
      <c r="Y547" s="244" t="e">
        <f>+VLOOKUP(X547,bd_lista!$A$3:$C$590,3,FALSE)</f>
        <v>#N/A</v>
      </c>
      <c r="Z547" s="302"/>
      <c r="AA547" s="303"/>
    </row>
    <row r="548" spans="1:27" customFormat="1" ht="15" hidden="1" customHeight="1">
      <c r="A548" s="32">
        <v>1251</v>
      </c>
      <c r="B548" s="449">
        <f>+A548</f>
        <v>1251</v>
      </c>
      <c r="C548" s="249" t="str">
        <f>+VLOOKUP(A548,bd_lista!$A$3:$C$590,3,FALSE)</f>
        <v>Gobierno Autónomo Municipal de Luribay</v>
      </c>
      <c r="D548" s="451" t="str">
        <f>+C548</f>
        <v>Gobierno Autónomo Municipal de Luribay</v>
      </c>
      <c r="E548" s="244" t="s">
        <v>1310</v>
      </c>
      <c r="F548" s="245">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5">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5">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5">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5">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5">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5">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5">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5">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5">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5">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5">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5">
        <f t="shared" ca="1" si="23"/>
        <v>0</v>
      </c>
      <c r="S548" s="252"/>
      <c r="T548" s="245">
        <f ca="1">+T549</f>
        <v>0</v>
      </c>
      <c r="U548" s="244">
        <f t="shared" si="24"/>
        <v>1</v>
      </c>
      <c r="V548" s="347" t="str">
        <f>+VLOOKUP(A548,bd_lista!$A$3:$E$590,5,FALSE)</f>
        <v>Gobiernos Autonomos Municipales</v>
      </c>
      <c r="W548" s="262" t="str">
        <f>+V548</f>
        <v>Gobiernos Autonomos Municipales</v>
      </c>
      <c r="X548" s="244">
        <f>+VLOOKUP(A548,[2]Sheet1!$A$13:$D$744,4,FALSE)</f>
        <v>0</v>
      </c>
      <c r="Y548" s="244" t="e">
        <f>+VLOOKUP(X548,bd_lista!$A$3:$C$590,3,FALSE)</f>
        <v>#N/A</v>
      </c>
      <c r="Z548" s="304">
        <f>+X548</f>
        <v>0</v>
      </c>
      <c r="AA548" s="305" t="e">
        <f>+Y548</f>
        <v>#N/A</v>
      </c>
    </row>
    <row r="549" spans="1:27" customFormat="1" ht="15" hidden="1" customHeight="1">
      <c r="A549" s="32">
        <v>1251</v>
      </c>
      <c r="B549" s="450"/>
      <c r="C549" s="249" t="str">
        <f>+VLOOKUP(A549,bd_lista!$A$3:$C$590,3,FALSE)</f>
        <v>Gobierno Autónomo Municipal de Luribay</v>
      </c>
      <c r="D549" s="452"/>
      <c r="E549" s="246" t="s">
        <v>1311</v>
      </c>
      <c r="F549" s="245">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5">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5">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5">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5">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5">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5">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5">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5">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5">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5">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5">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5">
        <f t="shared" ca="1" si="23"/>
        <v>0</v>
      </c>
      <c r="S549" s="252">
        <f ca="1">+R548+R549</f>
        <v>0</v>
      </c>
      <c r="T549" s="245">
        <f ca="1">+S549</f>
        <v>0</v>
      </c>
      <c r="U549" s="244">
        <f t="shared" si="24"/>
        <v>2</v>
      </c>
      <c r="V549" s="347" t="str">
        <f>+VLOOKUP(A549,bd_lista!$A$3:$E$590,5,FALSE)</f>
        <v>Gobiernos Autonomos Municipales</v>
      </c>
      <c r="W549" s="250"/>
      <c r="X549" s="244">
        <f>+VLOOKUP(A549,[2]Sheet1!$A$13:$D$744,4,FALSE)</f>
        <v>0</v>
      </c>
      <c r="Y549" s="244" t="e">
        <f>+VLOOKUP(X549,bd_lista!$A$3:$C$590,3,FALSE)</f>
        <v>#N/A</v>
      </c>
      <c r="Z549" s="302"/>
      <c r="AA549" s="303"/>
    </row>
    <row r="550" spans="1:27" customFormat="1" ht="15" hidden="1" customHeight="1">
      <c r="A550" s="32">
        <v>1252</v>
      </c>
      <c r="B550" s="449">
        <f>+A550</f>
        <v>1252</v>
      </c>
      <c r="C550" s="249" t="str">
        <f>+VLOOKUP(A550,bd_lista!$A$3:$C$590,3,FALSE)</f>
        <v>Gobierno Autónomo Municipal de Sapahaqui</v>
      </c>
      <c r="D550" s="451" t="str">
        <f>+C550</f>
        <v>Gobierno Autónomo Municipal de Sapahaqui</v>
      </c>
      <c r="E550" s="244" t="s">
        <v>1310</v>
      </c>
      <c r="F550" s="245">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5">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5">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5">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5">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5">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5">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5">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5">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5">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5">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5">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5">
        <f t="shared" ca="1" si="23"/>
        <v>0</v>
      </c>
      <c r="S550" s="252"/>
      <c r="T550" s="245">
        <f ca="1">+T551</f>
        <v>0</v>
      </c>
      <c r="U550" s="244">
        <f t="shared" si="24"/>
        <v>1</v>
      </c>
      <c r="V550" s="347" t="str">
        <f>+VLOOKUP(A550,bd_lista!$A$3:$E$590,5,FALSE)</f>
        <v>Gobiernos Autonomos Municipales</v>
      </c>
      <c r="W550" s="262" t="str">
        <f>+V550</f>
        <v>Gobiernos Autonomos Municipales</v>
      </c>
      <c r="X550" s="244">
        <f>+VLOOKUP(A550,[2]Sheet1!$A$13:$D$744,4,FALSE)</f>
        <v>0</v>
      </c>
      <c r="Y550" s="244" t="e">
        <f>+VLOOKUP(X550,bd_lista!$A$3:$C$590,3,FALSE)</f>
        <v>#N/A</v>
      </c>
      <c r="Z550" s="304">
        <f>+X550</f>
        <v>0</v>
      </c>
      <c r="AA550" s="305" t="e">
        <f>+Y550</f>
        <v>#N/A</v>
      </c>
    </row>
    <row r="551" spans="1:27" customFormat="1" ht="15" hidden="1" customHeight="1">
      <c r="A551" s="32">
        <v>1252</v>
      </c>
      <c r="B551" s="450"/>
      <c r="C551" s="249" t="str">
        <f>+VLOOKUP(A551,bd_lista!$A$3:$C$590,3,FALSE)</f>
        <v>Gobierno Autónomo Municipal de Sapahaqui</v>
      </c>
      <c r="D551" s="452"/>
      <c r="E551" s="246" t="s">
        <v>1311</v>
      </c>
      <c r="F551" s="245">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5">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5">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5">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5">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5">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5">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5">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5">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5">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5">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5">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5">
        <f t="shared" ca="1" si="23"/>
        <v>0</v>
      </c>
      <c r="S551" s="252">
        <f ca="1">+R550+R551</f>
        <v>0</v>
      </c>
      <c r="T551" s="245">
        <f ca="1">+S551</f>
        <v>0</v>
      </c>
      <c r="U551" s="244">
        <f t="shared" si="24"/>
        <v>2</v>
      </c>
      <c r="V551" s="347" t="str">
        <f>+VLOOKUP(A551,bd_lista!$A$3:$E$590,5,FALSE)</f>
        <v>Gobiernos Autonomos Municipales</v>
      </c>
      <c r="W551" s="250"/>
      <c r="X551" s="244">
        <f>+VLOOKUP(A551,[2]Sheet1!$A$13:$D$744,4,FALSE)</f>
        <v>0</v>
      </c>
      <c r="Y551" s="244" t="e">
        <f>+VLOOKUP(X551,bd_lista!$A$3:$C$590,3,FALSE)</f>
        <v>#N/A</v>
      </c>
      <c r="Z551" s="302"/>
      <c r="AA551" s="303"/>
    </row>
    <row r="552" spans="1:27" customFormat="1" ht="15" hidden="1" customHeight="1">
      <c r="A552" s="32">
        <v>1253</v>
      </c>
      <c r="B552" s="449">
        <f>+A552</f>
        <v>1253</v>
      </c>
      <c r="C552" s="249" t="str">
        <f>+VLOOKUP(A552,bd_lista!$A$3:$C$590,3,FALSE)</f>
        <v>Gobierno Autónomo Municipal de Yaco</v>
      </c>
      <c r="D552" s="451" t="str">
        <f>+C552</f>
        <v>Gobierno Autónomo Municipal de Yaco</v>
      </c>
      <c r="E552" s="244" t="s">
        <v>1310</v>
      </c>
      <c r="F552" s="245">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5">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5">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5">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5">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5">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5">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5">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5">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5">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5">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5">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5">
        <f t="shared" ca="1" si="23"/>
        <v>0</v>
      </c>
      <c r="S552" s="252"/>
      <c r="T552" s="245">
        <f ca="1">+T553</f>
        <v>0</v>
      </c>
      <c r="U552" s="244">
        <f t="shared" si="24"/>
        <v>1</v>
      </c>
      <c r="V552" s="347" t="str">
        <f>+VLOOKUP(A552,bd_lista!$A$3:$E$590,5,FALSE)</f>
        <v>Gobiernos Autonomos Municipales</v>
      </c>
      <c r="W552" s="262" t="str">
        <f>+V552</f>
        <v>Gobiernos Autonomos Municipales</v>
      </c>
      <c r="X552" s="244">
        <f>+VLOOKUP(A552,[2]Sheet1!$A$13:$D$744,4,FALSE)</f>
        <v>0</v>
      </c>
      <c r="Y552" s="244" t="e">
        <f>+VLOOKUP(X552,bd_lista!$A$3:$C$590,3,FALSE)</f>
        <v>#N/A</v>
      </c>
      <c r="Z552" s="304">
        <f>+X552</f>
        <v>0</v>
      </c>
      <c r="AA552" s="305" t="e">
        <f>+Y552</f>
        <v>#N/A</v>
      </c>
    </row>
    <row r="553" spans="1:27" customFormat="1" ht="15" hidden="1" customHeight="1">
      <c r="A553" s="32">
        <v>1253</v>
      </c>
      <c r="B553" s="450"/>
      <c r="C553" s="249" t="str">
        <f>+VLOOKUP(A553,bd_lista!$A$3:$C$590,3,FALSE)</f>
        <v>Gobierno Autónomo Municipal de Yaco</v>
      </c>
      <c r="D553" s="452"/>
      <c r="E553" s="246" t="s">
        <v>1311</v>
      </c>
      <c r="F553" s="245">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5">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5">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5">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5">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5">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5">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5">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5">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5">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5">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5">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5">
        <f t="shared" ca="1" si="23"/>
        <v>0</v>
      </c>
      <c r="S553" s="252">
        <f ca="1">+R552+R553</f>
        <v>0</v>
      </c>
      <c r="T553" s="245">
        <f ca="1">+S553</f>
        <v>0</v>
      </c>
      <c r="U553" s="244">
        <f t="shared" si="24"/>
        <v>2</v>
      </c>
      <c r="V553" s="347" t="str">
        <f>+VLOOKUP(A553,bd_lista!$A$3:$E$590,5,FALSE)</f>
        <v>Gobiernos Autonomos Municipales</v>
      </c>
      <c r="W553" s="250"/>
      <c r="X553" s="244">
        <f>+VLOOKUP(A553,[2]Sheet1!$A$13:$D$744,4,FALSE)</f>
        <v>0</v>
      </c>
      <c r="Y553" s="244" t="e">
        <f>+VLOOKUP(X553,bd_lista!$A$3:$C$590,3,FALSE)</f>
        <v>#N/A</v>
      </c>
      <c r="Z553" s="302"/>
      <c r="AA553" s="303"/>
    </row>
    <row r="554" spans="1:27" customFormat="1" ht="15" hidden="1" customHeight="1">
      <c r="A554" s="32">
        <v>1254</v>
      </c>
      <c r="B554" s="449">
        <f>+A554</f>
        <v>1254</v>
      </c>
      <c r="C554" s="249" t="str">
        <f>+VLOOKUP(A554,bd_lista!$A$3:$C$590,3,FALSE)</f>
        <v>Gobierno Autónomo Municipal de Malla</v>
      </c>
      <c r="D554" s="451" t="str">
        <f>+C554</f>
        <v>Gobierno Autónomo Municipal de Malla</v>
      </c>
      <c r="E554" s="244" t="s">
        <v>1310</v>
      </c>
      <c r="F554" s="245">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5">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5">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5">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5">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5">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5">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5">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5">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5">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5">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5">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5">
        <f t="shared" ca="1" si="23"/>
        <v>0</v>
      </c>
      <c r="S554" s="252"/>
      <c r="T554" s="245">
        <f ca="1">+T555</f>
        <v>0</v>
      </c>
      <c r="U554" s="244">
        <f t="shared" si="24"/>
        <v>1</v>
      </c>
      <c r="V554" s="347" t="str">
        <f>+VLOOKUP(A554,bd_lista!$A$3:$E$590,5,FALSE)</f>
        <v>Gobiernos Autonomos Municipales</v>
      </c>
      <c r="W554" s="262" t="str">
        <f>+V554</f>
        <v>Gobiernos Autonomos Municipales</v>
      </c>
      <c r="X554" s="244">
        <f>+VLOOKUP(A554,[2]Sheet1!$A$13:$D$744,4,FALSE)</f>
        <v>0</v>
      </c>
      <c r="Y554" s="244" t="e">
        <f>+VLOOKUP(X554,bd_lista!$A$3:$C$590,3,FALSE)</f>
        <v>#N/A</v>
      </c>
      <c r="Z554" s="304">
        <f>+X554</f>
        <v>0</v>
      </c>
      <c r="AA554" s="305" t="e">
        <f>+Y554</f>
        <v>#N/A</v>
      </c>
    </row>
    <row r="555" spans="1:27" customFormat="1" ht="15" hidden="1" customHeight="1">
      <c r="A555" s="32">
        <v>1254</v>
      </c>
      <c r="B555" s="450"/>
      <c r="C555" s="249" t="str">
        <f>+VLOOKUP(A555,bd_lista!$A$3:$C$590,3,FALSE)</f>
        <v>Gobierno Autónomo Municipal de Malla</v>
      </c>
      <c r="D555" s="452"/>
      <c r="E555" s="246" t="s">
        <v>1311</v>
      </c>
      <c r="F555" s="245">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5">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5">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5">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5">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5">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5">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5">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5">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5">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5">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5">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5">
        <f t="shared" ca="1" si="23"/>
        <v>0</v>
      </c>
      <c r="S555" s="252">
        <f ca="1">+R554+R555</f>
        <v>0</v>
      </c>
      <c r="T555" s="245">
        <f ca="1">+S555</f>
        <v>0</v>
      </c>
      <c r="U555" s="244">
        <f t="shared" si="24"/>
        <v>2</v>
      </c>
      <c r="V555" s="347" t="str">
        <f>+VLOOKUP(A555,bd_lista!$A$3:$E$590,5,FALSE)</f>
        <v>Gobiernos Autonomos Municipales</v>
      </c>
      <c r="W555" s="250"/>
      <c r="X555" s="244">
        <f>+VLOOKUP(A555,[2]Sheet1!$A$13:$D$744,4,FALSE)</f>
        <v>0</v>
      </c>
      <c r="Y555" s="244" t="e">
        <f>+VLOOKUP(X555,bd_lista!$A$3:$C$590,3,FALSE)</f>
        <v>#N/A</v>
      </c>
      <c r="Z555" s="302"/>
      <c r="AA555" s="303"/>
    </row>
    <row r="556" spans="1:27" customFormat="1" ht="15" hidden="1" customHeight="1">
      <c r="A556" s="32">
        <v>1255</v>
      </c>
      <c r="B556" s="449">
        <f>+A556</f>
        <v>1255</v>
      </c>
      <c r="C556" s="249" t="str">
        <f>+VLOOKUP(A556,bd_lista!$A$3:$C$590,3,FALSE)</f>
        <v>Gobierno Autónomo Municipal de Cairoma</v>
      </c>
      <c r="D556" s="451" t="str">
        <f>+C556</f>
        <v>Gobierno Autónomo Municipal de Cairoma</v>
      </c>
      <c r="E556" s="244" t="s">
        <v>1310</v>
      </c>
      <c r="F556" s="245">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5">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5">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5">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5">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5">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5">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5">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5">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5">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5">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5">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5">
        <f t="shared" ca="1" si="23"/>
        <v>0</v>
      </c>
      <c r="S556" s="252"/>
      <c r="T556" s="245">
        <f ca="1">+T557</f>
        <v>0</v>
      </c>
      <c r="U556" s="244">
        <f t="shared" si="24"/>
        <v>1</v>
      </c>
      <c r="V556" s="347" t="str">
        <f>+VLOOKUP(A556,bd_lista!$A$3:$E$590,5,FALSE)</f>
        <v>Gobiernos Autonomos Municipales</v>
      </c>
      <c r="W556" s="262" t="str">
        <f>+V556</f>
        <v>Gobiernos Autonomos Municipales</v>
      </c>
      <c r="X556" s="244">
        <f>+VLOOKUP(A556,[2]Sheet1!$A$13:$D$744,4,FALSE)</f>
        <v>0</v>
      </c>
      <c r="Y556" s="244" t="e">
        <f>+VLOOKUP(X556,bd_lista!$A$3:$C$590,3,FALSE)</f>
        <v>#N/A</v>
      </c>
      <c r="Z556" s="304">
        <f>+X556</f>
        <v>0</v>
      </c>
      <c r="AA556" s="305" t="e">
        <f>+Y556</f>
        <v>#N/A</v>
      </c>
    </row>
    <row r="557" spans="1:27" customFormat="1" ht="15" hidden="1" customHeight="1">
      <c r="A557" s="32">
        <v>1255</v>
      </c>
      <c r="B557" s="450"/>
      <c r="C557" s="249" t="str">
        <f>+VLOOKUP(A557,bd_lista!$A$3:$C$590,3,FALSE)</f>
        <v>Gobierno Autónomo Municipal de Cairoma</v>
      </c>
      <c r="D557" s="452"/>
      <c r="E557" s="246" t="s">
        <v>1311</v>
      </c>
      <c r="F557" s="245">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5">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5">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5">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5">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5">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5">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5">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5">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5">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5">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5">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5">
        <f t="shared" ca="1" si="23"/>
        <v>0</v>
      </c>
      <c r="S557" s="252">
        <f ca="1">+R556+R557</f>
        <v>0</v>
      </c>
      <c r="T557" s="245">
        <f ca="1">+S557</f>
        <v>0</v>
      </c>
      <c r="U557" s="244">
        <f t="shared" si="24"/>
        <v>2</v>
      </c>
      <c r="V557" s="347" t="str">
        <f>+VLOOKUP(A557,bd_lista!$A$3:$E$590,5,FALSE)</f>
        <v>Gobiernos Autonomos Municipales</v>
      </c>
      <c r="W557" s="250"/>
      <c r="X557" s="244">
        <f>+VLOOKUP(A557,[2]Sheet1!$A$13:$D$744,4,FALSE)</f>
        <v>0</v>
      </c>
      <c r="Y557" s="244" t="e">
        <f>+VLOOKUP(X557,bd_lista!$A$3:$C$590,3,FALSE)</f>
        <v>#N/A</v>
      </c>
      <c r="Z557" s="302"/>
      <c r="AA557" s="303"/>
    </row>
    <row r="558" spans="1:27" customFormat="1" ht="15" hidden="1" customHeight="1">
      <c r="A558" s="32">
        <v>1256</v>
      </c>
      <c r="B558" s="449">
        <f>+A558</f>
        <v>1256</v>
      </c>
      <c r="C558" s="249" t="str">
        <f>+VLOOKUP(A558,bd_lista!$A$3:$C$590,3,FALSE)</f>
        <v>Gobierno Autónomo Municipal de Chulumani (Villa de la Libertad)</v>
      </c>
      <c r="D558" s="451" t="str">
        <f>+C558</f>
        <v>Gobierno Autónomo Municipal de Chulumani (Villa de la Libertad)</v>
      </c>
      <c r="E558" s="244" t="s">
        <v>1310</v>
      </c>
      <c r="F558" s="245">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5">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5">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5">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5">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5">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5">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5">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5">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5">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5">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5">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5">
        <f t="shared" ca="1" si="23"/>
        <v>0</v>
      </c>
      <c r="S558" s="252"/>
      <c r="T558" s="245">
        <f ca="1">+T559</f>
        <v>0</v>
      </c>
      <c r="U558" s="244">
        <f t="shared" si="24"/>
        <v>1</v>
      </c>
      <c r="V558" s="347" t="str">
        <f>+VLOOKUP(A558,bd_lista!$A$3:$E$590,5,FALSE)</f>
        <v>Gobiernos Autonomos Municipales</v>
      </c>
      <c r="W558" s="262" t="str">
        <f>+V558</f>
        <v>Gobiernos Autonomos Municipales</v>
      </c>
      <c r="X558" s="244">
        <f>+VLOOKUP(A558,[2]Sheet1!$A$13:$D$744,4,FALSE)</f>
        <v>0</v>
      </c>
      <c r="Y558" s="244" t="e">
        <f>+VLOOKUP(X558,bd_lista!$A$3:$C$590,3,FALSE)</f>
        <v>#N/A</v>
      </c>
      <c r="Z558" s="304">
        <f>+X558</f>
        <v>0</v>
      </c>
      <c r="AA558" s="305" t="e">
        <f>+Y558</f>
        <v>#N/A</v>
      </c>
    </row>
    <row r="559" spans="1:27" customFormat="1" ht="15" hidden="1" customHeight="1">
      <c r="A559" s="32">
        <v>1256</v>
      </c>
      <c r="B559" s="450"/>
      <c r="C559" s="249" t="str">
        <f>+VLOOKUP(A559,bd_lista!$A$3:$C$590,3,FALSE)</f>
        <v>Gobierno Autónomo Municipal de Chulumani (Villa de la Libertad)</v>
      </c>
      <c r="D559" s="452"/>
      <c r="E559" s="246" t="s">
        <v>1311</v>
      </c>
      <c r="F559" s="245">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5">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5">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5">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5">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5">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5">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5">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5">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5">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5">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5">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5">
        <f t="shared" ca="1" si="23"/>
        <v>0</v>
      </c>
      <c r="S559" s="252">
        <f ca="1">+R558+R559</f>
        <v>0</v>
      </c>
      <c r="T559" s="245">
        <f ca="1">+S559</f>
        <v>0</v>
      </c>
      <c r="U559" s="244">
        <f t="shared" si="24"/>
        <v>2</v>
      </c>
      <c r="V559" s="347" t="str">
        <f>+VLOOKUP(A559,bd_lista!$A$3:$E$590,5,FALSE)</f>
        <v>Gobiernos Autonomos Municipales</v>
      </c>
      <c r="W559" s="250"/>
      <c r="X559" s="244">
        <f>+VLOOKUP(A559,[2]Sheet1!$A$13:$D$744,4,FALSE)</f>
        <v>0</v>
      </c>
      <c r="Y559" s="244" t="e">
        <f>+VLOOKUP(X559,bd_lista!$A$3:$C$590,3,FALSE)</f>
        <v>#N/A</v>
      </c>
      <c r="Z559" s="302"/>
      <c r="AA559" s="303"/>
    </row>
    <row r="560" spans="1:27" customFormat="1" ht="15" hidden="1" customHeight="1">
      <c r="A560" s="32">
        <v>1257</v>
      </c>
      <c r="B560" s="449">
        <f>+A560</f>
        <v>1257</v>
      </c>
      <c r="C560" s="249" t="str">
        <f>+VLOOKUP(A560,bd_lista!$A$3:$C$590,3,FALSE)</f>
        <v>Gobierno Autónomo Municipal de Irupana (Villa de Lanza)</v>
      </c>
      <c r="D560" s="451" t="str">
        <f>+C560</f>
        <v>Gobierno Autónomo Municipal de Irupana (Villa de Lanza)</v>
      </c>
      <c r="E560" s="244" t="s">
        <v>1310</v>
      </c>
      <c r="F560" s="245">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5">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5">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5">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5">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5">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5">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5">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5">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5">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5">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5">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5">
        <f t="shared" ca="1" si="23"/>
        <v>0</v>
      </c>
      <c r="S560" s="252"/>
      <c r="T560" s="245">
        <f ca="1">+T561</f>
        <v>0</v>
      </c>
      <c r="U560" s="244">
        <f t="shared" si="24"/>
        <v>1</v>
      </c>
      <c r="V560" s="347" t="str">
        <f>+VLOOKUP(A560,bd_lista!$A$3:$E$590,5,FALSE)</f>
        <v>Gobiernos Autonomos Municipales</v>
      </c>
      <c r="W560" s="262" t="str">
        <f>+V560</f>
        <v>Gobiernos Autonomos Municipales</v>
      </c>
      <c r="X560" s="244">
        <f>+VLOOKUP(A560,[2]Sheet1!$A$13:$D$744,4,FALSE)</f>
        <v>0</v>
      </c>
      <c r="Y560" s="244" t="e">
        <f>+VLOOKUP(X560,bd_lista!$A$3:$C$590,3,FALSE)</f>
        <v>#N/A</v>
      </c>
      <c r="Z560" s="304">
        <f>+X560</f>
        <v>0</v>
      </c>
      <c r="AA560" s="305" t="e">
        <f>+Y560</f>
        <v>#N/A</v>
      </c>
    </row>
    <row r="561" spans="1:27" customFormat="1" ht="15" hidden="1" customHeight="1">
      <c r="A561" s="32">
        <v>1257</v>
      </c>
      <c r="B561" s="450"/>
      <c r="C561" s="249" t="str">
        <f>+VLOOKUP(A561,bd_lista!$A$3:$C$590,3,FALSE)</f>
        <v>Gobierno Autónomo Municipal de Irupana (Villa de Lanza)</v>
      </c>
      <c r="D561" s="452"/>
      <c r="E561" s="246" t="s">
        <v>1311</v>
      </c>
      <c r="F561" s="245">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5">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5">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5">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5">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5">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5">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5">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5">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5">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5">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5">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5">
        <f t="shared" ca="1" si="23"/>
        <v>0</v>
      </c>
      <c r="S561" s="252">
        <f ca="1">+R560+R561</f>
        <v>0</v>
      </c>
      <c r="T561" s="245">
        <f ca="1">+S561</f>
        <v>0</v>
      </c>
      <c r="U561" s="244">
        <f t="shared" si="24"/>
        <v>2</v>
      </c>
      <c r="V561" s="347" t="str">
        <f>+VLOOKUP(A561,bd_lista!$A$3:$E$590,5,FALSE)</f>
        <v>Gobiernos Autonomos Municipales</v>
      </c>
      <c r="W561" s="250"/>
      <c r="X561" s="244">
        <f>+VLOOKUP(A561,[2]Sheet1!$A$13:$D$744,4,FALSE)</f>
        <v>0</v>
      </c>
      <c r="Y561" s="244" t="e">
        <f>+VLOOKUP(X561,bd_lista!$A$3:$C$590,3,FALSE)</f>
        <v>#N/A</v>
      </c>
      <c r="Z561" s="302"/>
      <c r="AA561" s="303"/>
    </row>
    <row r="562" spans="1:27" customFormat="1" ht="15" hidden="1" customHeight="1">
      <c r="A562" s="32">
        <v>1258</v>
      </c>
      <c r="B562" s="449">
        <f>+A562</f>
        <v>1258</v>
      </c>
      <c r="C562" s="249" t="str">
        <f>+VLOOKUP(A562,bd_lista!$A$3:$C$590,3,FALSE)</f>
        <v>Gobierno Autónomo Municipal de Yanacachi</v>
      </c>
      <c r="D562" s="451" t="str">
        <f>+C562</f>
        <v>Gobierno Autónomo Municipal de Yanacachi</v>
      </c>
      <c r="E562" s="244" t="s">
        <v>1310</v>
      </c>
      <c r="F562" s="245">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5">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5">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5">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5">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5">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5">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5">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5">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5">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5">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5">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5">
        <f t="shared" ca="1" si="23"/>
        <v>0</v>
      </c>
      <c r="S562" s="252"/>
      <c r="T562" s="245">
        <f ca="1">+T563</f>
        <v>0</v>
      </c>
      <c r="U562" s="244">
        <f t="shared" si="24"/>
        <v>1</v>
      </c>
      <c r="V562" s="347" t="str">
        <f>+VLOOKUP(A562,bd_lista!$A$3:$E$590,5,FALSE)</f>
        <v>Gobiernos Autonomos Municipales</v>
      </c>
      <c r="W562" s="262" t="str">
        <f>+V562</f>
        <v>Gobiernos Autonomos Municipales</v>
      </c>
      <c r="X562" s="244">
        <f>+VLOOKUP(A562,[2]Sheet1!$A$13:$D$744,4,FALSE)</f>
        <v>0</v>
      </c>
      <c r="Y562" s="244" t="e">
        <f>+VLOOKUP(X562,bd_lista!$A$3:$C$590,3,FALSE)</f>
        <v>#N/A</v>
      </c>
      <c r="Z562" s="304">
        <f>+X562</f>
        <v>0</v>
      </c>
      <c r="AA562" s="305" t="e">
        <f>+Y562</f>
        <v>#N/A</v>
      </c>
    </row>
    <row r="563" spans="1:27" customFormat="1" ht="15" hidden="1" customHeight="1">
      <c r="A563" s="32">
        <v>1258</v>
      </c>
      <c r="B563" s="450"/>
      <c r="C563" s="249" t="str">
        <f>+VLOOKUP(A563,bd_lista!$A$3:$C$590,3,FALSE)</f>
        <v>Gobierno Autónomo Municipal de Yanacachi</v>
      </c>
      <c r="D563" s="452"/>
      <c r="E563" s="246" t="s">
        <v>1311</v>
      </c>
      <c r="F563" s="245">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5">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5">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5">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5">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5">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5">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5">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5">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5">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5">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5">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5">
        <f t="shared" ca="1" si="23"/>
        <v>0</v>
      </c>
      <c r="S563" s="252">
        <f ca="1">+R562+R563</f>
        <v>0</v>
      </c>
      <c r="T563" s="245">
        <f ca="1">+S563</f>
        <v>0</v>
      </c>
      <c r="U563" s="244">
        <f t="shared" si="24"/>
        <v>2</v>
      </c>
      <c r="V563" s="347" t="str">
        <f>+VLOOKUP(A563,bd_lista!$A$3:$E$590,5,FALSE)</f>
        <v>Gobiernos Autonomos Municipales</v>
      </c>
      <c r="W563" s="250"/>
      <c r="X563" s="244">
        <f>+VLOOKUP(A563,[2]Sheet1!$A$13:$D$744,4,FALSE)</f>
        <v>0</v>
      </c>
      <c r="Y563" s="244" t="e">
        <f>+VLOOKUP(X563,bd_lista!$A$3:$C$590,3,FALSE)</f>
        <v>#N/A</v>
      </c>
      <c r="Z563" s="302"/>
      <c r="AA563" s="303"/>
    </row>
    <row r="564" spans="1:27" customFormat="1" ht="15" hidden="1" customHeight="1">
      <c r="A564" s="32">
        <v>1259</v>
      </c>
      <c r="B564" s="449">
        <f>+A564</f>
        <v>1259</v>
      </c>
      <c r="C564" s="249" t="str">
        <f>+VLOOKUP(A564,bd_lista!$A$3:$C$590,3,FALSE)</f>
        <v>Gobierno Autónomo Municipal de Palos Blancos</v>
      </c>
      <c r="D564" s="451" t="str">
        <f>+C564</f>
        <v>Gobierno Autónomo Municipal de Palos Blancos</v>
      </c>
      <c r="E564" s="244" t="s">
        <v>1310</v>
      </c>
      <c r="F564" s="245">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5">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5">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5">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5">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5">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5">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5">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5">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5">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5">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5">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5">
        <f t="shared" ca="1" si="23"/>
        <v>0</v>
      </c>
      <c r="S564" s="252"/>
      <c r="T564" s="245">
        <f ca="1">+T565</f>
        <v>0</v>
      </c>
      <c r="U564" s="244">
        <f t="shared" si="24"/>
        <v>1</v>
      </c>
      <c r="V564" s="347" t="str">
        <f>+VLOOKUP(A564,bd_lista!$A$3:$E$590,5,FALSE)</f>
        <v>Gobiernos Autonomos Municipales</v>
      </c>
      <c r="W564" s="262" t="str">
        <f>+V564</f>
        <v>Gobiernos Autonomos Municipales</v>
      </c>
      <c r="X564" s="244">
        <f>+VLOOKUP(A564,[2]Sheet1!$A$13:$D$744,4,FALSE)</f>
        <v>0</v>
      </c>
      <c r="Y564" s="244" t="e">
        <f>+VLOOKUP(X564,bd_lista!$A$3:$C$590,3,FALSE)</f>
        <v>#N/A</v>
      </c>
      <c r="Z564" s="304">
        <f>+X564</f>
        <v>0</v>
      </c>
      <c r="AA564" s="305" t="e">
        <f>+Y564</f>
        <v>#N/A</v>
      </c>
    </row>
    <row r="565" spans="1:27" customFormat="1" ht="15" hidden="1" customHeight="1">
      <c r="A565" s="32">
        <v>1259</v>
      </c>
      <c r="B565" s="450"/>
      <c r="C565" s="249" t="str">
        <f>+VLOOKUP(A565,bd_lista!$A$3:$C$590,3,FALSE)</f>
        <v>Gobierno Autónomo Municipal de Palos Blancos</v>
      </c>
      <c r="D565" s="452"/>
      <c r="E565" s="246" t="s">
        <v>1311</v>
      </c>
      <c r="F565" s="245">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5">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5">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5">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5">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5">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5">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5">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5">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5">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5">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5">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5">
        <f t="shared" ca="1" si="23"/>
        <v>0</v>
      </c>
      <c r="S565" s="252">
        <f ca="1">+R564+R565</f>
        <v>0</v>
      </c>
      <c r="T565" s="245">
        <f ca="1">+S565</f>
        <v>0</v>
      </c>
      <c r="U565" s="244">
        <f t="shared" si="24"/>
        <v>2</v>
      </c>
      <c r="V565" s="347" t="str">
        <f>+VLOOKUP(A565,bd_lista!$A$3:$E$590,5,FALSE)</f>
        <v>Gobiernos Autonomos Municipales</v>
      </c>
      <c r="W565" s="250"/>
      <c r="X565" s="244">
        <f>+VLOOKUP(A565,[2]Sheet1!$A$13:$D$744,4,FALSE)</f>
        <v>0</v>
      </c>
      <c r="Y565" s="244" t="e">
        <f>+VLOOKUP(X565,bd_lista!$A$3:$C$590,3,FALSE)</f>
        <v>#N/A</v>
      </c>
      <c r="Z565" s="302"/>
      <c r="AA565" s="303"/>
    </row>
    <row r="566" spans="1:27" customFormat="1" ht="27" hidden="1" customHeight="1">
      <c r="A566" s="32">
        <v>1260</v>
      </c>
      <c r="B566" s="449">
        <f>+A566</f>
        <v>1260</v>
      </c>
      <c r="C566" s="249" t="str">
        <f>+VLOOKUP(A566,bd_lista!$A$3:$C$590,3,FALSE)</f>
        <v>Gobierno Autónomo Municipal de La Asunta</v>
      </c>
      <c r="D566" s="451" t="str">
        <f>+C566</f>
        <v>Gobierno Autónomo Municipal de La Asunta</v>
      </c>
      <c r="E566" s="244" t="s">
        <v>1310</v>
      </c>
      <c r="F566" s="245">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5">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5">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5">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5">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5">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5">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5">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5">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5">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5">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5">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5">
        <f t="shared" ca="1" si="23"/>
        <v>0</v>
      </c>
      <c r="S566" s="252"/>
      <c r="T566" s="245">
        <f ca="1">+T567</f>
        <v>0</v>
      </c>
      <c r="U566" s="244">
        <f t="shared" si="24"/>
        <v>1</v>
      </c>
      <c r="V566" s="347" t="str">
        <f>+VLOOKUP(A566,bd_lista!$A$3:$E$590,5,FALSE)</f>
        <v>Gobiernos Autonomos Municipales</v>
      </c>
      <c r="W566" s="262" t="str">
        <f>+V566</f>
        <v>Gobiernos Autonomos Municipales</v>
      </c>
      <c r="X566" s="244">
        <f>+VLOOKUP(A566,[2]Sheet1!$A$13:$D$744,4,FALSE)</f>
        <v>0</v>
      </c>
      <c r="Y566" s="244" t="e">
        <f>+VLOOKUP(X566,bd_lista!$A$3:$C$590,3,FALSE)</f>
        <v>#N/A</v>
      </c>
      <c r="Z566" s="304">
        <f>+X566</f>
        <v>0</v>
      </c>
      <c r="AA566" s="305" t="e">
        <f>+Y566</f>
        <v>#N/A</v>
      </c>
    </row>
    <row r="567" spans="1:27" customFormat="1" ht="27" hidden="1" customHeight="1">
      <c r="A567" s="32">
        <v>1260</v>
      </c>
      <c r="B567" s="450"/>
      <c r="C567" s="249" t="str">
        <f>+VLOOKUP(A567,bd_lista!$A$3:$C$590,3,FALSE)</f>
        <v>Gobierno Autónomo Municipal de La Asunta</v>
      </c>
      <c r="D567" s="452"/>
      <c r="E567" s="246" t="s">
        <v>1311</v>
      </c>
      <c r="F567" s="245">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5">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5">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5">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5">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5">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5">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5">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5">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5">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5">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5">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5">
        <f t="shared" ca="1" si="23"/>
        <v>0</v>
      </c>
      <c r="S567" s="252">
        <f ca="1">+R566+R567</f>
        <v>0</v>
      </c>
      <c r="T567" s="245">
        <f ca="1">+S567</f>
        <v>0</v>
      </c>
      <c r="U567" s="244">
        <f t="shared" si="24"/>
        <v>2</v>
      </c>
      <c r="V567" s="347" t="str">
        <f>+VLOOKUP(A567,bd_lista!$A$3:$E$590,5,FALSE)</f>
        <v>Gobiernos Autonomos Municipales</v>
      </c>
      <c r="W567" s="250"/>
      <c r="X567" s="244">
        <f>+VLOOKUP(A567,[2]Sheet1!$A$13:$D$744,4,FALSE)</f>
        <v>0</v>
      </c>
      <c r="Y567" s="244" t="e">
        <f>+VLOOKUP(X567,bd_lista!$A$3:$C$590,3,FALSE)</f>
        <v>#N/A</v>
      </c>
      <c r="Z567" s="302"/>
      <c r="AA567" s="303"/>
    </row>
    <row r="568" spans="1:27" customFormat="1" ht="15" hidden="1" customHeight="1">
      <c r="A568" s="32">
        <v>1261</v>
      </c>
      <c r="B568" s="449">
        <f>+A568</f>
        <v>1261</v>
      </c>
      <c r="C568" s="249" t="str">
        <f>+VLOOKUP(A568,bd_lista!$A$3:$C$590,3,FALSE)</f>
        <v>Gobierno Autónomo Municipal de Pucarani</v>
      </c>
      <c r="D568" s="451" t="str">
        <f>+C568</f>
        <v>Gobierno Autónomo Municipal de Pucarani</v>
      </c>
      <c r="E568" s="244" t="s">
        <v>1310</v>
      </c>
      <c r="F568" s="245">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5">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5">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5">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5">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5">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5">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5">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5">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5">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5">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5">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5">
        <f t="shared" ca="1" si="23"/>
        <v>0</v>
      </c>
      <c r="S568" s="252"/>
      <c r="T568" s="245">
        <f ca="1">+T569</f>
        <v>0</v>
      </c>
      <c r="U568" s="244">
        <f t="shared" si="24"/>
        <v>1</v>
      </c>
      <c r="V568" s="347" t="str">
        <f>+VLOOKUP(A568,bd_lista!$A$3:$E$590,5,FALSE)</f>
        <v>Gobiernos Autonomos Municipales</v>
      </c>
      <c r="W568" s="262" t="str">
        <f>+V568</f>
        <v>Gobiernos Autonomos Municipales</v>
      </c>
      <c r="X568" s="244">
        <f>+VLOOKUP(A568,[2]Sheet1!$A$13:$D$744,4,FALSE)</f>
        <v>0</v>
      </c>
      <c r="Y568" s="244" t="e">
        <f>+VLOOKUP(X568,bd_lista!$A$3:$C$590,3,FALSE)</f>
        <v>#N/A</v>
      </c>
      <c r="Z568" s="304">
        <f>+X568</f>
        <v>0</v>
      </c>
      <c r="AA568" s="305" t="e">
        <f>+Y568</f>
        <v>#N/A</v>
      </c>
    </row>
    <row r="569" spans="1:27" customFormat="1" ht="15" hidden="1" customHeight="1">
      <c r="A569" s="32">
        <v>1261</v>
      </c>
      <c r="B569" s="450"/>
      <c r="C569" s="249" t="str">
        <f>+VLOOKUP(A569,bd_lista!$A$3:$C$590,3,FALSE)</f>
        <v>Gobierno Autónomo Municipal de Pucarani</v>
      </c>
      <c r="D569" s="452"/>
      <c r="E569" s="246" t="s">
        <v>1311</v>
      </c>
      <c r="F569" s="245">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5">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5">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5">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5">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5">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5">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5">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5">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5">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5">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5">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5">
        <f t="shared" ca="1" si="23"/>
        <v>0</v>
      </c>
      <c r="S569" s="252">
        <f ca="1">+R568+R569</f>
        <v>0</v>
      </c>
      <c r="T569" s="245">
        <f ca="1">+S569</f>
        <v>0</v>
      </c>
      <c r="U569" s="244">
        <f t="shared" si="24"/>
        <v>2</v>
      </c>
      <c r="V569" s="347" t="str">
        <f>+VLOOKUP(A569,bd_lista!$A$3:$E$590,5,FALSE)</f>
        <v>Gobiernos Autonomos Municipales</v>
      </c>
      <c r="W569" s="250"/>
      <c r="X569" s="244">
        <f>+VLOOKUP(A569,[2]Sheet1!$A$13:$D$744,4,FALSE)</f>
        <v>0</v>
      </c>
      <c r="Y569" s="244" t="e">
        <f>+VLOOKUP(X569,bd_lista!$A$3:$C$590,3,FALSE)</f>
        <v>#N/A</v>
      </c>
      <c r="Z569" s="302"/>
      <c r="AA569" s="303"/>
    </row>
    <row r="570" spans="1:27" customFormat="1" ht="15" hidden="1" customHeight="1">
      <c r="A570" s="32">
        <v>1262</v>
      </c>
      <c r="B570" s="449">
        <f>+A570</f>
        <v>1262</v>
      </c>
      <c r="C570" s="249" t="str">
        <f>+VLOOKUP(A570,bd_lista!$A$3:$C$590,3,FALSE)</f>
        <v>Gobierno Autónomo Municipal de Laja</v>
      </c>
      <c r="D570" s="451" t="str">
        <f>+C570</f>
        <v>Gobierno Autónomo Municipal de Laja</v>
      </c>
      <c r="E570" s="244" t="s">
        <v>1310</v>
      </c>
      <c r="F570" s="245">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5">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5">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5">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5">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5">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5">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5">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5">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5">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5">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5">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5">
        <f t="shared" ca="1" si="23"/>
        <v>0</v>
      </c>
      <c r="S570" s="252"/>
      <c r="T570" s="245">
        <f ca="1">+T571</f>
        <v>0</v>
      </c>
      <c r="U570" s="244">
        <f t="shared" si="24"/>
        <v>1</v>
      </c>
      <c r="V570" s="347" t="str">
        <f>+VLOOKUP(A570,bd_lista!$A$3:$E$590,5,FALSE)</f>
        <v>Gobiernos Autonomos Municipales</v>
      </c>
      <c r="W570" s="262" t="str">
        <f>+V570</f>
        <v>Gobiernos Autonomos Municipales</v>
      </c>
      <c r="X570" s="244">
        <f>+VLOOKUP(A570,[2]Sheet1!$A$13:$D$744,4,FALSE)</f>
        <v>0</v>
      </c>
      <c r="Y570" s="244" t="e">
        <f>+VLOOKUP(X570,bd_lista!$A$3:$C$590,3,FALSE)</f>
        <v>#N/A</v>
      </c>
      <c r="Z570" s="304">
        <f>+X570</f>
        <v>0</v>
      </c>
      <c r="AA570" s="305" t="e">
        <f>+Y570</f>
        <v>#N/A</v>
      </c>
    </row>
    <row r="571" spans="1:27" customFormat="1" ht="15" hidden="1" customHeight="1">
      <c r="A571" s="32">
        <v>1262</v>
      </c>
      <c r="B571" s="450"/>
      <c r="C571" s="249" t="str">
        <f>+VLOOKUP(A571,bd_lista!$A$3:$C$590,3,FALSE)</f>
        <v>Gobierno Autónomo Municipal de Laja</v>
      </c>
      <c r="D571" s="452"/>
      <c r="E571" s="246" t="s">
        <v>1311</v>
      </c>
      <c r="F571" s="245">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5">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5">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5">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5">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5">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5">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5">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5">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5">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5">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5">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5">
        <f t="shared" ca="1" si="23"/>
        <v>0</v>
      </c>
      <c r="S571" s="252">
        <f ca="1">+R570+R571</f>
        <v>0</v>
      </c>
      <c r="T571" s="245">
        <f ca="1">+S571</f>
        <v>0</v>
      </c>
      <c r="U571" s="244">
        <f t="shared" si="24"/>
        <v>2</v>
      </c>
      <c r="V571" s="347" t="str">
        <f>+VLOOKUP(A571,bd_lista!$A$3:$E$590,5,FALSE)</f>
        <v>Gobiernos Autonomos Municipales</v>
      </c>
      <c r="W571" s="250"/>
      <c r="X571" s="244">
        <f>+VLOOKUP(A571,[2]Sheet1!$A$13:$D$744,4,FALSE)</f>
        <v>0</v>
      </c>
      <c r="Y571" s="244" t="e">
        <f>+VLOOKUP(X571,bd_lista!$A$3:$C$590,3,FALSE)</f>
        <v>#N/A</v>
      </c>
      <c r="Z571" s="302"/>
      <c r="AA571" s="303"/>
    </row>
    <row r="572" spans="1:27" customFormat="1" ht="15" hidden="1" customHeight="1">
      <c r="A572" s="32">
        <v>1263</v>
      </c>
      <c r="B572" s="449">
        <f>+A572</f>
        <v>1263</v>
      </c>
      <c r="C572" s="249" t="str">
        <f>+VLOOKUP(A572,bd_lista!$A$3:$C$590,3,FALSE)</f>
        <v>Gobierno Autónomo Municipal de Batallas</v>
      </c>
      <c r="D572" s="451" t="str">
        <f>+C572</f>
        <v>Gobierno Autónomo Municipal de Batallas</v>
      </c>
      <c r="E572" s="244" t="s">
        <v>1310</v>
      </c>
      <c r="F572" s="245">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5">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5">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5">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5">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5">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5">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5">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5">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5">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5">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5">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5">
        <f t="shared" ca="1" si="23"/>
        <v>0</v>
      </c>
      <c r="S572" s="252"/>
      <c r="T572" s="245">
        <f ca="1">+T573</f>
        <v>0</v>
      </c>
      <c r="U572" s="244">
        <f t="shared" si="24"/>
        <v>1</v>
      </c>
      <c r="V572" s="347" t="str">
        <f>+VLOOKUP(A572,bd_lista!$A$3:$E$590,5,FALSE)</f>
        <v>Gobiernos Autonomos Municipales</v>
      </c>
      <c r="W572" s="262" t="str">
        <f>+V572</f>
        <v>Gobiernos Autonomos Municipales</v>
      </c>
      <c r="X572" s="244">
        <f>+VLOOKUP(A572,[2]Sheet1!$A$13:$D$744,4,FALSE)</f>
        <v>0</v>
      </c>
      <c r="Y572" s="244" t="e">
        <f>+VLOOKUP(X572,bd_lista!$A$3:$C$590,3,FALSE)</f>
        <v>#N/A</v>
      </c>
      <c r="Z572" s="304">
        <f>+X572</f>
        <v>0</v>
      </c>
      <c r="AA572" s="305" t="e">
        <f>+Y572</f>
        <v>#N/A</v>
      </c>
    </row>
    <row r="573" spans="1:27" customFormat="1" ht="15" hidden="1" customHeight="1">
      <c r="A573" s="32">
        <v>1263</v>
      </c>
      <c r="B573" s="450"/>
      <c r="C573" s="249" t="str">
        <f>+VLOOKUP(A573,bd_lista!$A$3:$C$590,3,FALSE)</f>
        <v>Gobierno Autónomo Municipal de Batallas</v>
      </c>
      <c r="D573" s="452"/>
      <c r="E573" s="246" t="s">
        <v>1311</v>
      </c>
      <c r="F573" s="245">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5">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5">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5">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5">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5">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5">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5">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5">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5">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5">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5">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5">
        <f t="shared" ca="1" si="23"/>
        <v>0</v>
      </c>
      <c r="S573" s="252">
        <f ca="1">+R572+R573</f>
        <v>0</v>
      </c>
      <c r="T573" s="245">
        <f ca="1">+S573</f>
        <v>0</v>
      </c>
      <c r="U573" s="244">
        <f t="shared" si="24"/>
        <v>2</v>
      </c>
      <c r="V573" s="347" t="str">
        <f>+VLOOKUP(A573,bd_lista!$A$3:$E$590,5,FALSE)</f>
        <v>Gobiernos Autonomos Municipales</v>
      </c>
      <c r="W573" s="250"/>
      <c r="X573" s="244">
        <f>+VLOOKUP(A573,[2]Sheet1!$A$13:$D$744,4,FALSE)</f>
        <v>0</v>
      </c>
      <c r="Y573" s="244" t="e">
        <f>+VLOOKUP(X573,bd_lista!$A$3:$C$590,3,FALSE)</f>
        <v>#N/A</v>
      </c>
      <c r="Z573" s="302"/>
      <c r="AA573" s="303"/>
    </row>
    <row r="574" spans="1:27" customFormat="1" ht="15" hidden="1" customHeight="1">
      <c r="A574" s="32">
        <v>1264</v>
      </c>
      <c r="B574" s="449">
        <f>+A574</f>
        <v>1264</v>
      </c>
      <c r="C574" s="249" t="str">
        <f>+VLOOKUP(A574,bd_lista!$A$3:$C$590,3,FALSE)</f>
        <v>Gobierno Autónomo Municipal de Puerto Pérez</v>
      </c>
      <c r="D574" s="451" t="str">
        <f>+C574</f>
        <v>Gobierno Autónomo Municipal de Puerto Pérez</v>
      </c>
      <c r="E574" s="244" t="s">
        <v>1310</v>
      </c>
      <c r="F574" s="245">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5">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5">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5">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5">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5">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5">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5">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5">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5">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5">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5">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5">
        <f t="shared" ca="1" si="23"/>
        <v>0</v>
      </c>
      <c r="S574" s="252"/>
      <c r="T574" s="245">
        <f ca="1">+T575</f>
        <v>0</v>
      </c>
      <c r="U574" s="244">
        <f t="shared" si="24"/>
        <v>1</v>
      </c>
      <c r="V574" s="347" t="str">
        <f>+VLOOKUP(A574,bd_lista!$A$3:$E$590,5,FALSE)</f>
        <v>Gobiernos Autonomos Municipales</v>
      </c>
      <c r="W574" s="262" t="str">
        <f>+V574</f>
        <v>Gobiernos Autonomos Municipales</v>
      </c>
      <c r="X574" s="244">
        <f>+VLOOKUP(A574,[2]Sheet1!$A$13:$D$744,4,FALSE)</f>
        <v>0</v>
      </c>
      <c r="Y574" s="244" t="e">
        <f>+VLOOKUP(X574,bd_lista!$A$3:$C$590,3,FALSE)</f>
        <v>#N/A</v>
      </c>
      <c r="Z574" s="304">
        <f>+X574</f>
        <v>0</v>
      </c>
      <c r="AA574" s="305" t="e">
        <f>+Y574</f>
        <v>#N/A</v>
      </c>
    </row>
    <row r="575" spans="1:27" customFormat="1" ht="15" hidden="1" customHeight="1">
      <c r="A575" s="32">
        <v>1264</v>
      </c>
      <c r="B575" s="450"/>
      <c r="C575" s="249" t="str">
        <f>+VLOOKUP(A575,bd_lista!$A$3:$C$590,3,FALSE)</f>
        <v>Gobierno Autónomo Municipal de Puerto Pérez</v>
      </c>
      <c r="D575" s="452"/>
      <c r="E575" s="246" t="s">
        <v>1311</v>
      </c>
      <c r="F575" s="245">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5">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5">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5">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5">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5">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5">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5">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5">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5">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5">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5">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5">
        <f t="shared" ca="1" si="23"/>
        <v>0</v>
      </c>
      <c r="S575" s="252">
        <f ca="1">+R574+R575</f>
        <v>0</v>
      </c>
      <c r="T575" s="245">
        <f ca="1">+S575</f>
        <v>0</v>
      </c>
      <c r="U575" s="244">
        <f t="shared" si="24"/>
        <v>2</v>
      </c>
      <c r="V575" s="347" t="str">
        <f>+VLOOKUP(A575,bd_lista!$A$3:$E$590,5,FALSE)</f>
        <v>Gobiernos Autonomos Municipales</v>
      </c>
      <c r="W575" s="250"/>
      <c r="X575" s="244">
        <f>+VLOOKUP(A575,[2]Sheet1!$A$13:$D$744,4,FALSE)</f>
        <v>0</v>
      </c>
      <c r="Y575" s="244" t="e">
        <f>+VLOOKUP(X575,bd_lista!$A$3:$C$590,3,FALSE)</f>
        <v>#N/A</v>
      </c>
      <c r="Z575" s="302"/>
      <c r="AA575" s="303"/>
    </row>
    <row r="576" spans="1:27" customFormat="1" ht="15" hidden="1" customHeight="1">
      <c r="A576" s="32">
        <v>1265</v>
      </c>
      <c r="B576" s="449">
        <f>+A576</f>
        <v>1265</v>
      </c>
      <c r="C576" s="249" t="str">
        <f>+VLOOKUP(A576,bd_lista!$A$3:$C$590,3,FALSE)</f>
        <v>Gobierno Autónomo Municipal de Coroico</v>
      </c>
      <c r="D576" s="451" t="str">
        <f>+C576</f>
        <v>Gobierno Autónomo Municipal de Coroico</v>
      </c>
      <c r="E576" s="244" t="s">
        <v>1310</v>
      </c>
      <c r="F576" s="245">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5">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5">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5">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5">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5">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5">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5">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5">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5">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5">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5">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5">
        <f t="shared" ca="1" si="23"/>
        <v>0</v>
      </c>
      <c r="S576" s="252"/>
      <c r="T576" s="245">
        <f ca="1">+T577</f>
        <v>0</v>
      </c>
      <c r="U576" s="244">
        <f t="shared" si="24"/>
        <v>1</v>
      </c>
      <c r="V576" s="347" t="str">
        <f>+VLOOKUP(A576,bd_lista!$A$3:$E$590,5,FALSE)</f>
        <v>Gobiernos Autonomos Municipales</v>
      </c>
      <c r="W576" s="262" t="str">
        <f>+V576</f>
        <v>Gobiernos Autonomos Municipales</v>
      </c>
      <c r="X576" s="244">
        <f>+VLOOKUP(A576,[2]Sheet1!$A$13:$D$744,4,FALSE)</f>
        <v>0</v>
      </c>
      <c r="Y576" s="244" t="e">
        <f>+VLOOKUP(X576,bd_lista!$A$3:$C$590,3,FALSE)</f>
        <v>#N/A</v>
      </c>
      <c r="Z576" s="304">
        <f>+X576</f>
        <v>0</v>
      </c>
      <c r="AA576" s="305" t="e">
        <f>+Y576</f>
        <v>#N/A</v>
      </c>
    </row>
    <row r="577" spans="1:27" customFormat="1" ht="15" hidden="1" customHeight="1">
      <c r="A577" s="32">
        <v>1265</v>
      </c>
      <c r="B577" s="450"/>
      <c r="C577" s="249" t="str">
        <f>+VLOOKUP(A577,bd_lista!$A$3:$C$590,3,FALSE)</f>
        <v>Gobierno Autónomo Municipal de Coroico</v>
      </c>
      <c r="D577" s="452"/>
      <c r="E577" s="246" t="s">
        <v>1311</v>
      </c>
      <c r="F577" s="245">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5">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5">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5">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5">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5">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5">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5">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5">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5">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5">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5">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5">
        <f t="shared" ca="1" si="23"/>
        <v>0</v>
      </c>
      <c r="S577" s="252">
        <f ca="1">+R576+R577</f>
        <v>0</v>
      </c>
      <c r="T577" s="245">
        <f ca="1">+S577</f>
        <v>0</v>
      </c>
      <c r="U577" s="244">
        <f t="shared" si="24"/>
        <v>2</v>
      </c>
      <c r="V577" s="347" t="str">
        <f>+VLOOKUP(A577,bd_lista!$A$3:$E$590,5,FALSE)</f>
        <v>Gobiernos Autonomos Municipales</v>
      </c>
      <c r="W577" s="250"/>
      <c r="X577" s="244">
        <f>+VLOOKUP(A577,[2]Sheet1!$A$13:$D$744,4,FALSE)</f>
        <v>0</v>
      </c>
      <c r="Y577" s="244" t="e">
        <f>+VLOOKUP(X577,bd_lista!$A$3:$C$590,3,FALSE)</f>
        <v>#N/A</v>
      </c>
      <c r="Z577" s="302"/>
      <c r="AA577" s="303"/>
    </row>
    <row r="578" spans="1:27" customFormat="1" ht="15" hidden="1" customHeight="1">
      <c r="A578" s="32">
        <v>1266</v>
      </c>
      <c r="B578" s="449">
        <f>+A578</f>
        <v>1266</v>
      </c>
      <c r="C578" s="249" t="str">
        <f>+VLOOKUP(A578,bd_lista!$A$3:$C$590,3,FALSE)</f>
        <v>Gobierno Autónomo Municipal de Coripata</v>
      </c>
      <c r="D578" s="451" t="str">
        <f>+C578</f>
        <v>Gobierno Autónomo Municipal de Coripata</v>
      </c>
      <c r="E578" s="244" t="s">
        <v>1310</v>
      </c>
      <c r="F578" s="245">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5">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5">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5">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5">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5">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5">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5">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5">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5">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5">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5">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5">
        <f t="shared" ca="1" si="23"/>
        <v>0</v>
      </c>
      <c r="S578" s="252"/>
      <c r="T578" s="245">
        <f ca="1">+T579</f>
        <v>0</v>
      </c>
      <c r="U578" s="244">
        <f t="shared" si="24"/>
        <v>1</v>
      </c>
      <c r="V578" s="347" t="str">
        <f>+VLOOKUP(A578,bd_lista!$A$3:$E$590,5,FALSE)</f>
        <v>Gobiernos Autonomos Municipales</v>
      </c>
      <c r="W578" s="262" t="str">
        <f>+V578</f>
        <v>Gobiernos Autonomos Municipales</v>
      </c>
      <c r="X578" s="244">
        <f>+VLOOKUP(A578,[2]Sheet1!$A$13:$D$744,4,FALSE)</f>
        <v>0</v>
      </c>
      <c r="Y578" s="244" t="e">
        <f>+VLOOKUP(X578,bd_lista!$A$3:$C$590,3,FALSE)</f>
        <v>#N/A</v>
      </c>
      <c r="Z578" s="304">
        <f>+X578</f>
        <v>0</v>
      </c>
      <c r="AA578" s="305" t="e">
        <f>+Y578</f>
        <v>#N/A</v>
      </c>
    </row>
    <row r="579" spans="1:27" customFormat="1" ht="15" hidden="1" customHeight="1">
      <c r="A579" s="32">
        <v>1266</v>
      </c>
      <c r="B579" s="450"/>
      <c r="C579" s="249" t="str">
        <f>+VLOOKUP(A579,bd_lista!$A$3:$C$590,3,FALSE)</f>
        <v>Gobierno Autónomo Municipal de Coripata</v>
      </c>
      <c r="D579" s="452"/>
      <c r="E579" s="246" t="s">
        <v>1311</v>
      </c>
      <c r="F579" s="245">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5">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5">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5">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5">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5">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5">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5">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5">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5">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5">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5">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5">
        <f t="shared" ca="1" si="23"/>
        <v>0</v>
      </c>
      <c r="S579" s="252">
        <f ca="1">+R578+R579</f>
        <v>0</v>
      </c>
      <c r="T579" s="245">
        <f ca="1">+S579</f>
        <v>0</v>
      </c>
      <c r="U579" s="244">
        <f t="shared" si="24"/>
        <v>2</v>
      </c>
      <c r="V579" s="347" t="str">
        <f>+VLOOKUP(A579,bd_lista!$A$3:$E$590,5,FALSE)</f>
        <v>Gobiernos Autonomos Municipales</v>
      </c>
      <c r="W579" s="250"/>
      <c r="X579" s="244">
        <f>+VLOOKUP(A579,[2]Sheet1!$A$13:$D$744,4,FALSE)</f>
        <v>0</v>
      </c>
      <c r="Y579" s="244" t="e">
        <f>+VLOOKUP(X579,bd_lista!$A$3:$C$590,3,FALSE)</f>
        <v>#N/A</v>
      </c>
      <c r="Z579" s="302"/>
      <c r="AA579" s="303"/>
    </row>
    <row r="580" spans="1:27" customFormat="1" ht="15" hidden="1" customHeight="1">
      <c r="A580" s="32">
        <v>1267</v>
      </c>
      <c r="B580" s="449">
        <f>+A580</f>
        <v>1267</v>
      </c>
      <c r="C580" s="249" t="str">
        <f>+VLOOKUP(A580,bd_lista!$A$3:$C$590,3,FALSE)</f>
        <v>Gobierno Autónomo Municipal de Ixiamas</v>
      </c>
      <c r="D580" s="451" t="str">
        <f>+C580</f>
        <v>Gobierno Autónomo Municipal de Ixiamas</v>
      </c>
      <c r="E580" s="244" t="s">
        <v>1310</v>
      </c>
      <c r="F580" s="245">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5">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5">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5">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5">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5">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5">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5">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5">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5">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5">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5">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5">
        <f t="shared" ca="1" si="23"/>
        <v>0</v>
      </c>
      <c r="S580" s="252"/>
      <c r="T580" s="245">
        <f ca="1">+T581</f>
        <v>0</v>
      </c>
      <c r="U580" s="244">
        <f t="shared" si="24"/>
        <v>1</v>
      </c>
      <c r="V580" s="347" t="str">
        <f>+VLOOKUP(A580,bd_lista!$A$3:$E$590,5,FALSE)</f>
        <v>Gobiernos Autonomos Municipales</v>
      </c>
      <c r="W580" s="262" t="str">
        <f>+V580</f>
        <v>Gobiernos Autonomos Municipales</v>
      </c>
      <c r="X580" s="244">
        <f>+VLOOKUP(A580,[2]Sheet1!$A$13:$D$744,4,FALSE)</f>
        <v>0</v>
      </c>
      <c r="Y580" s="244" t="e">
        <f>+VLOOKUP(X580,bd_lista!$A$3:$C$590,3,FALSE)</f>
        <v>#N/A</v>
      </c>
      <c r="Z580" s="304">
        <f>+X580</f>
        <v>0</v>
      </c>
      <c r="AA580" s="305" t="e">
        <f>+Y580</f>
        <v>#N/A</v>
      </c>
    </row>
    <row r="581" spans="1:27" customFormat="1" ht="15" hidden="1" customHeight="1">
      <c r="A581" s="32">
        <v>1267</v>
      </c>
      <c r="B581" s="450"/>
      <c r="C581" s="249" t="str">
        <f>+VLOOKUP(A581,bd_lista!$A$3:$C$590,3,FALSE)</f>
        <v>Gobierno Autónomo Municipal de Ixiamas</v>
      </c>
      <c r="D581" s="452"/>
      <c r="E581" s="246" t="s">
        <v>1311</v>
      </c>
      <c r="F581" s="245">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5">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5">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5">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5">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5">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5">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5">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5">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5">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5">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5">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5">
        <f t="shared" ca="1" si="23"/>
        <v>0</v>
      </c>
      <c r="S581" s="252">
        <f ca="1">+R580+R581</f>
        <v>0</v>
      </c>
      <c r="T581" s="245">
        <f ca="1">+S581</f>
        <v>0</v>
      </c>
      <c r="U581" s="244">
        <f t="shared" si="24"/>
        <v>2</v>
      </c>
      <c r="V581" s="347" t="str">
        <f>+VLOOKUP(A581,bd_lista!$A$3:$E$590,5,FALSE)</f>
        <v>Gobiernos Autonomos Municipales</v>
      </c>
      <c r="W581" s="250"/>
      <c r="X581" s="244">
        <f>+VLOOKUP(A581,[2]Sheet1!$A$13:$D$744,4,FALSE)</f>
        <v>0</v>
      </c>
      <c r="Y581" s="244" t="e">
        <f>+VLOOKUP(X581,bd_lista!$A$3:$C$590,3,FALSE)</f>
        <v>#N/A</v>
      </c>
      <c r="Z581" s="302"/>
      <c r="AA581" s="303"/>
    </row>
    <row r="582" spans="1:27" customFormat="1" ht="15" hidden="1" customHeight="1">
      <c r="A582" s="32">
        <v>1268</v>
      </c>
      <c r="B582" s="449">
        <f>+A582</f>
        <v>1268</v>
      </c>
      <c r="C582" s="249" t="str">
        <f>+VLOOKUP(A582,bd_lista!$A$3:$C$590,3,FALSE)</f>
        <v>Gobierno Autónomo Municipal de San Buenaventura</v>
      </c>
      <c r="D582" s="451" t="str">
        <f>+C582</f>
        <v>Gobierno Autónomo Municipal de San Buenaventura</v>
      </c>
      <c r="E582" s="244" t="s">
        <v>1310</v>
      </c>
      <c r="F582" s="245">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5">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5">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5">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5">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5">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5">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5">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5">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5">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5">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5">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5">
        <f t="shared" ca="1" si="23"/>
        <v>0</v>
      </c>
      <c r="S582" s="252"/>
      <c r="T582" s="245">
        <f ca="1">+T583</f>
        <v>0</v>
      </c>
      <c r="U582" s="244">
        <f t="shared" si="24"/>
        <v>1</v>
      </c>
      <c r="V582" s="347" t="str">
        <f>+VLOOKUP(A582,bd_lista!$A$3:$E$590,5,FALSE)</f>
        <v>Gobiernos Autonomos Municipales</v>
      </c>
      <c r="W582" s="262" t="str">
        <f>+V582</f>
        <v>Gobiernos Autonomos Municipales</v>
      </c>
      <c r="X582" s="244">
        <f>+VLOOKUP(A582,[2]Sheet1!$A$13:$D$744,4,FALSE)</f>
        <v>0</v>
      </c>
      <c r="Y582" s="244" t="e">
        <f>+VLOOKUP(X582,bd_lista!$A$3:$C$590,3,FALSE)</f>
        <v>#N/A</v>
      </c>
      <c r="Z582" s="304">
        <f>+X582</f>
        <v>0</v>
      </c>
      <c r="AA582" s="305" t="e">
        <f>+Y582</f>
        <v>#N/A</v>
      </c>
    </row>
    <row r="583" spans="1:27" customFormat="1" ht="15" hidden="1" customHeight="1">
      <c r="A583" s="32">
        <v>1268</v>
      </c>
      <c r="B583" s="450"/>
      <c r="C583" s="249" t="str">
        <f>+VLOOKUP(A583,bd_lista!$A$3:$C$590,3,FALSE)</f>
        <v>Gobierno Autónomo Municipal de San Buenaventura</v>
      </c>
      <c r="D583" s="452"/>
      <c r="E583" s="246" t="s">
        <v>1311</v>
      </c>
      <c r="F583" s="245">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5">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5">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5">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5">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5">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5">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5">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5">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5">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5">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5">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5">
        <f t="shared" ca="1" si="23"/>
        <v>0</v>
      </c>
      <c r="S583" s="252">
        <f ca="1">+R582+R583</f>
        <v>0</v>
      </c>
      <c r="T583" s="245">
        <f ca="1">+S583</f>
        <v>0</v>
      </c>
      <c r="U583" s="244">
        <f t="shared" si="24"/>
        <v>2</v>
      </c>
      <c r="V583" s="347" t="str">
        <f>+VLOOKUP(A583,bd_lista!$A$3:$E$590,5,FALSE)</f>
        <v>Gobiernos Autonomos Municipales</v>
      </c>
      <c r="W583" s="250"/>
      <c r="X583" s="244">
        <f>+VLOOKUP(A583,[2]Sheet1!$A$13:$D$744,4,FALSE)</f>
        <v>0</v>
      </c>
      <c r="Y583" s="244" t="e">
        <f>+VLOOKUP(X583,bd_lista!$A$3:$C$590,3,FALSE)</f>
        <v>#N/A</v>
      </c>
      <c r="Z583" s="302"/>
      <c r="AA583" s="303"/>
    </row>
    <row r="584" spans="1:27" customFormat="1" ht="15" hidden="1" customHeight="1">
      <c r="A584" s="32">
        <v>1269</v>
      </c>
      <c r="B584" s="449">
        <f>+A584</f>
        <v>1269</v>
      </c>
      <c r="C584" s="249" t="str">
        <f>+VLOOKUP(A584,bd_lista!$A$3:$C$590,3,FALSE)</f>
        <v>Gobierno Autónomo Municipal de General Juan José Pérez (Charazani)</v>
      </c>
      <c r="D584" s="451" t="str">
        <f>+C584</f>
        <v>Gobierno Autónomo Municipal de General Juan José Pérez (Charazani)</v>
      </c>
      <c r="E584" s="244" t="s">
        <v>1310</v>
      </c>
      <c r="F584" s="245">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5">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5">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5">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5">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5">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5">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5">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5">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5">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5">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5">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5">
        <f t="shared" ca="1" si="23"/>
        <v>0</v>
      </c>
      <c r="S584" s="252"/>
      <c r="T584" s="245">
        <f ca="1">+T585</f>
        <v>0</v>
      </c>
      <c r="U584" s="244">
        <f t="shared" si="24"/>
        <v>1</v>
      </c>
      <c r="V584" s="347" t="str">
        <f>+VLOOKUP(A584,bd_lista!$A$3:$E$590,5,FALSE)</f>
        <v>Gobiernos Autonomos Municipales</v>
      </c>
      <c r="W584" s="262" t="str">
        <f>+V584</f>
        <v>Gobiernos Autonomos Municipales</v>
      </c>
      <c r="X584" s="244">
        <f>+VLOOKUP(A584,[2]Sheet1!$A$13:$D$744,4,FALSE)</f>
        <v>0</v>
      </c>
      <c r="Y584" s="244" t="e">
        <f>+VLOOKUP(X584,bd_lista!$A$3:$C$590,3,FALSE)</f>
        <v>#N/A</v>
      </c>
      <c r="Z584" s="304">
        <f>+X584</f>
        <v>0</v>
      </c>
      <c r="AA584" s="305" t="e">
        <f>+Y584</f>
        <v>#N/A</v>
      </c>
    </row>
    <row r="585" spans="1:27" customFormat="1" ht="15" hidden="1" customHeight="1">
      <c r="A585" s="32">
        <v>1269</v>
      </c>
      <c r="B585" s="450"/>
      <c r="C585" s="249" t="str">
        <f>+VLOOKUP(A585,bd_lista!$A$3:$C$590,3,FALSE)</f>
        <v>Gobierno Autónomo Municipal de General Juan José Pérez (Charazani)</v>
      </c>
      <c r="D585" s="452"/>
      <c r="E585" s="246" t="s">
        <v>1311</v>
      </c>
      <c r="F585" s="245">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5">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5">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5">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5">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5">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5">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5">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5">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5">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5">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5">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5">
        <f t="shared" ca="1" si="23"/>
        <v>0</v>
      </c>
      <c r="S585" s="252">
        <f ca="1">+R584+R585</f>
        <v>0</v>
      </c>
      <c r="T585" s="245">
        <f ca="1">+S585</f>
        <v>0</v>
      </c>
      <c r="U585" s="244">
        <f t="shared" si="24"/>
        <v>2</v>
      </c>
      <c r="V585" s="347" t="str">
        <f>+VLOOKUP(A585,bd_lista!$A$3:$E$590,5,FALSE)</f>
        <v>Gobiernos Autonomos Municipales</v>
      </c>
      <c r="W585" s="250"/>
      <c r="X585" s="244">
        <f>+VLOOKUP(A585,[2]Sheet1!$A$13:$D$744,4,FALSE)</f>
        <v>0</v>
      </c>
      <c r="Y585" s="244" t="e">
        <f>+VLOOKUP(X585,bd_lista!$A$3:$C$590,3,FALSE)</f>
        <v>#N/A</v>
      </c>
      <c r="Z585" s="302"/>
      <c r="AA585" s="303"/>
    </row>
    <row r="586" spans="1:27" customFormat="1" ht="15" hidden="1" customHeight="1">
      <c r="A586" s="32">
        <v>1270</v>
      </c>
      <c r="B586" s="449">
        <f>+A586</f>
        <v>1270</v>
      </c>
      <c r="C586" s="249" t="str">
        <f>+VLOOKUP(A586,bd_lista!$A$3:$C$590,3,FALSE)</f>
        <v>Gobierno Autónomo Municipal de Curva</v>
      </c>
      <c r="D586" s="451" t="str">
        <f>+C586</f>
        <v>Gobierno Autónomo Municipal de Curva</v>
      </c>
      <c r="E586" s="244" t="s">
        <v>1310</v>
      </c>
      <c r="F586" s="245">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5">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5">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5">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5">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5">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5">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5">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5">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5">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5">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5">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5">
        <f t="shared" ca="1" si="23"/>
        <v>0</v>
      </c>
      <c r="S586" s="252"/>
      <c r="T586" s="245">
        <f ca="1">+T587</f>
        <v>0</v>
      </c>
      <c r="U586" s="244">
        <f t="shared" si="24"/>
        <v>1</v>
      </c>
      <c r="V586" s="347" t="str">
        <f>+VLOOKUP(A586,bd_lista!$A$3:$E$590,5,FALSE)</f>
        <v>Gobiernos Autonomos Municipales</v>
      </c>
      <c r="W586" s="262" t="str">
        <f>+V586</f>
        <v>Gobiernos Autonomos Municipales</v>
      </c>
      <c r="X586" s="244">
        <f>+VLOOKUP(A586,[2]Sheet1!$A$13:$D$744,4,FALSE)</f>
        <v>0</v>
      </c>
      <c r="Y586" s="244" t="e">
        <f>+VLOOKUP(X586,bd_lista!$A$3:$C$590,3,FALSE)</f>
        <v>#N/A</v>
      </c>
      <c r="Z586" s="304">
        <f>+X586</f>
        <v>0</v>
      </c>
      <c r="AA586" s="305" t="e">
        <f>+Y586</f>
        <v>#N/A</v>
      </c>
    </row>
    <row r="587" spans="1:27" customFormat="1" ht="15" hidden="1" customHeight="1">
      <c r="A587" s="32">
        <v>1270</v>
      </c>
      <c r="B587" s="450"/>
      <c r="C587" s="249" t="str">
        <f>+VLOOKUP(A587,bd_lista!$A$3:$C$590,3,FALSE)</f>
        <v>Gobierno Autónomo Municipal de Curva</v>
      </c>
      <c r="D587" s="452"/>
      <c r="E587" s="246" t="s">
        <v>1311</v>
      </c>
      <c r="F587" s="245">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5">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5">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5">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5">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5">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5">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5">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5">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5">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5">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5">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5">
        <f t="shared" ca="1" si="23"/>
        <v>0</v>
      </c>
      <c r="S587" s="252">
        <f ca="1">+R586+R587</f>
        <v>0</v>
      </c>
      <c r="T587" s="245">
        <f ca="1">+S587</f>
        <v>0</v>
      </c>
      <c r="U587" s="244">
        <f t="shared" si="24"/>
        <v>2</v>
      </c>
      <c r="V587" s="347" t="str">
        <f>+VLOOKUP(A587,bd_lista!$A$3:$E$590,5,FALSE)</f>
        <v>Gobiernos Autonomos Municipales</v>
      </c>
      <c r="W587" s="250"/>
      <c r="X587" s="244">
        <f>+VLOOKUP(A587,[2]Sheet1!$A$13:$D$744,4,FALSE)</f>
        <v>0</v>
      </c>
      <c r="Y587" s="244" t="e">
        <f>+VLOOKUP(X587,bd_lista!$A$3:$C$590,3,FALSE)</f>
        <v>#N/A</v>
      </c>
      <c r="Z587" s="302"/>
      <c r="AA587" s="303"/>
    </row>
    <row r="588" spans="1:27" customFormat="1" ht="27" hidden="1" customHeight="1">
      <c r="A588" s="32">
        <v>1271</v>
      </c>
      <c r="B588" s="449">
        <f>+A588</f>
        <v>1271</v>
      </c>
      <c r="C588" s="249" t="str">
        <f>+VLOOKUP(A588,bd_lista!$A$3:$C$590,3,FALSE)</f>
        <v>Gobierno Autónomo Municipal de San Pedro de Curahuara</v>
      </c>
      <c r="D588" s="451" t="str">
        <f>+C588</f>
        <v>Gobierno Autónomo Municipal de San Pedro de Curahuara</v>
      </c>
      <c r="E588" s="244" t="s">
        <v>1310</v>
      </c>
      <c r="F588" s="245">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5">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5">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5">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5">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5">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5">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5">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5">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5">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5">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5">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5">
        <f t="shared" ca="1" si="23"/>
        <v>0</v>
      </c>
      <c r="S588" s="252"/>
      <c r="T588" s="245">
        <f ca="1">+T589</f>
        <v>0</v>
      </c>
      <c r="U588" s="244">
        <f t="shared" si="24"/>
        <v>1</v>
      </c>
      <c r="V588" s="347" t="str">
        <f>+VLOOKUP(A588,bd_lista!$A$3:$E$590,5,FALSE)</f>
        <v>Gobiernos Autonomos Municipales</v>
      </c>
      <c r="W588" s="262" t="str">
        <f>+V588</f>
        <v>Gobiernos Autonomos Municipales</v>
      </c>
      <c r="X588" s="244">
        <f>+VLOOKUP(A588,[2]Sheet1!$A$13:$D$744,4,FALSE)</f>
        <v>0</v>
      </c>
      <c r="Y588" s="244" t="e">
        <f>+VLOOKUP(X588,bd_lista!$A$3:$C$590,3,FALSE)</f>
        <v>#N/A</v>
      </c>
      <c r="Z588" s="304">
        <f>+X588</f>
        <v>0</v>
      </c>
      <c r="AA588" s="305" t="e">
        <f>+Y588</f>
        <v>#N/A</v>
      </c>
    </row>
    <row r="589" spans="1:27" customFormat="1" ht="27" hidden="1" customHeight="1">
      <c r="A589" s="32">
        <v>1271</v>
      </c>
      <c r="B589" s="450"/>
      <c r="C589" s="249" t="str">
        <f>+VLOOKUP(A589,bd_lista!$A$3:$C$590,3,FALSE)</f>
        <v>Gobierno Autónomo Municipal de San Pedro de Curahuara</v>
      </c>
      <c r="D589" s="452"/>
      <c r="E589" s="246" t="s">
        <v>1311</v>
      </c>
      <c r="F589" s="245">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5">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5">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5">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5">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5">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5">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5">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5">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5">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5">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5">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5">
        <f t="shared" ca="1" si="23"/>
        <v>0</v>
      </c>
      <c r="S589" s="252">
        <f ca="1">+R588+R589</f>
        <v>0</v>
      </c>
      <c r="T589" s="245">
        <f ca="1">+S589</f>
        <v>0</v>
      </c>
      <c r="U589" s="244">
        <f t="shared" si="24"/>
        <v>2</v>
      </c>
      <c r="V589" s="347" t="str">
        <f>+VLOOKUP(A589,bd_lista!$A$3:$E$590,5,FALSE)</f>
        <v>Gobiernos Autonomos Municipales</v>
      </c>
      <c r="W589" s="250"/>
      <c r="X589" s="244">
        <f>+VLOOKUP(A589,[2]Sheet1!$A$13:$D$744,4,FALSE)</f>
        <v>0</v>
      </c>
      <c r="Y589" s="244" t="e">
        <f>+VLOOKUP(X589,bd_lista!$A$3:$C$590,3,FALSE)</f>
        <v>#N/A</v>
      </c>
      <c r="Z589" s="302"/>
      <c r="AA589" s="303"/>
    </row>
    <row r="590" spans="1:27" customFormat="1" ht="27" hidden="1" customHeight="1">
      <c r="A590" s="32">
        <v>1272</v>
      </c>
      <c r="B590" s="449">
        <f>+A590</f>
        <v>1272</v>
      </c>
      <c r="C590" s="249" t="str">
        <f>+VLOOKUP(A590,bd_lista!$A$3:$C$590,3,FALSE)</f>
        <v>Gobierno Autónomo Municipal de Papel Pampa</v>
      </c>
      <c r="D590" s="451" t="str">
        <f>+C590</f>
        <v>Gobierno Autónomo Municipal de Papel Pampa</v>
      </c>
      <c r="E590" s="244" t="s">
        <v>1310</v>
      </c>
      <c r="F590" s="245">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5">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5">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5">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5">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5">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5">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5">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5">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5">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5">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5">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5">
        <f t="shared" ca="1" si="23"/>
        <v>0</v>
      </c>
      <c r="S590" s="252"/>
      <c r="T590" s="245">
        <f ca="1">+T591</f>
        <v>0</v>
      </c>
      <c r="U590" s="244">
        <f t="shared" si="24"/>
        <v>1</v>
      </c>
      <c r="V590" s="347" t="str">
        <f>+VLOOKUP(A590,bd_lista!$A$3:$E$590,5,FALSE)</f>
        <v>Gobiernos Autonomos Municipales</v>
      </c>
      <c r="W590" s="262" t="str">
        <f>+V590</f>
        <v>Gobiernos Autonomos Municipales</v>
      </c>
      <c r="X590" s="244">
        <f>+VLOOKUP(A590,[2]Sheet1!$A$13:$D$744,4,FALSE)</f>
        <v>0</v>
      </c>
      <c r="Y590" s="244" t="e">
        <f>+VLOOKUP(X590,bd_lista!$A$3:$C$590,3,FALSE)</f>
        <v>#N/A</v>
      </c>
      <c r="Z590" s="304">
        <f>+X590</f>
        <v>0</v>
      </c>
      <c r="AA590" s="305" t="e">
        <f>+Y590</f>
        <v>#N/A</v>
      </c>
    </row>
    <row r="591" spans="1:27" customFormat="1" ht="27" hidden="1" customHeight="1">
      <c r="A591" s="32">
        <v>1272</v>
      </c>
      <c r="B591" s="450"/>
      <c r="C591" s="249" t="str">
        <f>+VLOOKUP(A591,bd_lista!$A$3:$C$590,3,FALSE)</f>
        <v>Gobierno Autónomo Municipal de Papel Pampa</v>
      </c>
      <c r="D591" s="452"/>
      <c r="E591" s="246" t="s">
        <v>1311</v>
      </c>
      <c r="F591" s="245">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5">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5">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5">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5">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5">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5">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5">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5">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5">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5">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5">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5">
        <f t="shared" ca="1" si="23"/>
        <v>0</v>
      </c>
      <c r="S591" s="252">
        <f ca="1">+R590+R591</f>
        <v>0</v>
      </c>
      <c r="T591" s="245">
        <f ca="1">+S591</f>
        <v>0</v>
      </c>
      <c r="U591" s="244">
        <f t="shared" si="24"/>
        <v>2</v>
      </c>
      <c r="V591" s="347" t="str">
        <f>+VLOOKUP(A591,bd_lista!$A$3:$E$590,5,FALSE)</f>
        <v>Gobiernos Autonomos Municipales</v>
      </c>
      <c r="W591" s="250"/>
      <c r="X591" s="244">
        <f>+VLOOKUP(A591,[2]Sheet1!$A$13:$D$744,4,FALSE)</f>
        <v>0</v>
      </c>
      <c r="Y591" s="244" t="e">
        <f>+VLOOKUP(X591,bd_lista!$A$3:$C$590,3,FALSE)</f>
        <v>#N/A</v>
      </c>
      <c r="Z591" s="302"/>
      <c r="AA591" s="303"/>
    </row>
    <row r="592" spans="1:27" customFormat="1" ht="15" hidden="1" customHeight="1">
      <c r="A592" s="32">
        <v>1273</v>
      </c>
      <c r="B592" s="449">
        <f>+A592</f>
        <v>1273</v>
      </c>
      <c r="C592" s="249" t="str">
        <f>+VLOOKUP(A592,bd_lista!$A$3:$C$590,3,FALSE)</f>
        <v>Gobierno Autónomo Municipal de Chacarilla</v>
      </c>
      <c r="D592" s="451" t="str">
        <f>+C592</f>
        <v>Gobierno Autónomo Municipal de Chacarilla</v>
      </c>
      <c r="E592" s="244" t="s">
        <v>1310</v>
      </c>
      <c r="F592" s="245">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5">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5">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5">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5">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5">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5">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5">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5">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5">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5">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5">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5">
        <f t="shared" ca="1" si="23"/>
        <v>0</v>
      </c>
      <c r="S592" s="252"/>
      <c r="T592" s="245">
        <f ca="1">+T593</f>
        <v>0</v>
      </c>
      <c r="U592" s="244">
        <f t="shared" si="24"/>
        <v>1</v>
      </c>
      <c r="V592" s="347" t="str">
        <f>+VLOOKUP(A592,bd_lista!$A$3:$E$590,5,FALSE)</f>
        <v>Gobiernos Autonomos Municipales</v>
      </c>
      <c r="W592" s="262" t="str">
        <f>+V592</f>
        <v>Gobiernos Autonomos Municipales</v>
      </c>
      <c r="X592" s="244">
        <f>+VLOOKUP(A592,[2]Sheet1!$A$13:$D$744,4,FALSE)</f>
        <v>0</v>
      </c>
      <c r="Y592" s="244" t="e">
        <f>+VLOOKUP(X592,bd_lista!$A$3:$C$590,3,FALSE)</f>
        <v>#N/A</v>
      </c>
      <c r="Z592" s="304">
        <f>+X592</f>
        <v>0</v>
      </c>
      <c r="AA592" s="305" t="e">
        <f>+Y592</f>
        <v>#N/A</v>
      </c>
    </row>
    <row r="593" spans="1:27" customFormat="1" ht="15" hidden="1" customHeight="1">
      <c r="A593" s="32">
        <v>1273</v>
      </c>
      <c r="B593" s="450"/>
      <c r="C593" s="249" t="str">
        <f>+VLOOKUP(A593,bd_lista!$A$3:$C$590,3,FALSE)</f>
        <v>Gobierno Autónomo Municipal de Chacarilla</v>
      </c>
      <c r="D593" s="452"/>
      <c r="E593" s="246" t="s">
        <v>1311</v>
      </c>
      <c r="F593" s="245">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5">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5">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5">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5">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5">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5">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5">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5">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5">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5">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5">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5">
        <f t="shared" ca="1" si="23"/>
        <v>0</v>
      </c>
      <c r="S593" s="252">
        <f ca="1">+R592+R593</f>
        <v>0</v>
      </c>
      <c r="T593" s="245">
        <f ca="1">+S593</f>
        <v>0</v>
      </c>
      <c r="U593" s="244">
        <f t="shared" si="24"/>
        <v>2</v>
      </c>
      <c r="V593" s="347" t="str">
        <f>+VLOOKUP(A593,bd_lista!$A$3:$E$590,5,FALSE)</f>
        <v>Gobiernos Autonomos Municipales</v>
      </c>
      <c r="W593" s="250"/>
      <c r="X593" s="244">
        <f>+VLOOKUP(A593,[2]Sheet1!$A$13:$D$744,4,FALSE)</f>
        <v>0</v>
      </c>
      <c r="Y593" s="244" t="e">
        <f>+VLOOKUP(X593,bd_lista!$A$3:$C$590,3,FALSE)</f>
        <v>#N/A</v>
      </c>
      <c r="Z593" s="302"/>
      <c r="AA593" s="303"/>
    </row>
    <row r="594" spans="1:27" customFormat="1" ht="15" hidden="1" customHeight="1">
      <c r="A594" s="32">
        <v>1274</v>
      </c>
      <c r="B594" s="449">
        <f>+A594</f>
        <v>1274</v>
      </c>
      <c r="C594" s="249" t="str">
        <f>+VLOOKUP(A594,bd_lista!$A$3:$C$590,3,FALSE)</f>
        <v>Gobierno Autónomo Municipal de Santiago de Machaca</v>
      </c>
      <c r="D594" s="451" t="str">
        <f>+C594</f>
        <v>Gobierno Autónomo Municipal de Santiago de Machaca</v>
      </c>
      <c r="E594" s="244" t="s">
        <v>1310</v>
      </c>
      <c r="F594" s="245">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5">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5">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5">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5">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5">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5">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5">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5">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5">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5">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5">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5">
        <f t="shared" ca="1" si="23"/>
        <v>0</v>
      </c>
      <c r="S594" s="252"/>
      <c r="T594" s="245">
        <f ca="1">+T595</f>
        <v>0</v>
      </c>
      <c r="U594" s="244">
        <f t="shared" si="24"/>
        <v>1</v>
      </c>
      <c r="V594" s="347" t="str">
        <f>+VLOOKUP(A594,bd_lista!$A$3:$E$590,5,FALSE)</f>
        <v>Gobiernos Autonomos Municipales</v>
      </c>
      <c r="W594" s="262" t="str">
        <f>+V594</f>
        <v>Gobiernos Autonomos Municipales</v>
      </c>
      <c r="X594" s="244">
        <f>+VLOOKUP(A594,[2]Sheet1!$A$13:$D$744,4,FALSE)</f>
        <v>0</v>
      </c>
      <c r="Y594" s="244" t="e">
        <f>+VLOOKUP(X594,bd_lista!$A$3:$C$590,3,FALSE)</f>
        <v>#N/A</v>
      </c>
      <c r="Z594" s="304">
        <f>+X594</f>
        <v>0</v>
      </c>
      <c r="AA594" s="305" t="e">
        <f>+Y594</f>
        <v>#N/A</v>
      </c>
    </row>
    <row r="595" spans="1:27" customFormat="1" ht="15" hidden="1" customHeight="1">
      <c r="A595" s="32">
        <v>1274</v>
      </c>
      <c r="B595" s="450"/>
      <c r="C595" s="249" t="str">
        <f>+VLOOKUP(A595,bd_lista!$A$3:$C$590,3,FALSE)</f>
        <v>Gobierno Autónomo Municipal de Santiago de Machaca</v>
      </c>
      <c r="D595" s="452"/>
      <c r="E595" s="246" t="s">
        <v>1311</v>
      </c>
      <c r="F595" s="245">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5">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5">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5">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5">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5">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5">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5">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5">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5">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5">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5">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5">
        <f t="shared" ca="1" si="23"/>
        <v>0</v>
      </c>
      <c r="S595" s="252">
        <f ca="1">+R594+R595</f>
        <v>0</v>
      </c>
      <c r="T595" s="245">
        <f ca="1">+S595</f>
        <v>0</v>
      </c>
      <c r="U595" s="244">
        <f t="shared" si="24"/>
        <v>2</v>
      </c>
      <c r="V595" s="347" t="str">
        <f>+VLOOKUP(A595,bd_lista!$A$3:$E$590,5,FALSE)</f>
        <v>Gobiernos Autonomos Municipales</v>
      </c>
      <c r="W595" s="250"/>
      <c r="X595" s="244">
        <f>+VLOOKUP(A595,[2]Sheet1!$A$13:$D$744,4,FALSE)</f>
        <v>0</v>
      </c>
      <c r="Y595" s="244" t="e">
        <f>+VLOOKUP(X595,bd_lista!$A$3:$C$590,3,FALSE)</f>
        <v>#N/A</v>
      </c>
      <c r="Z595" s="302"/>
      <c r="AA595" s="303"/>
    </row>
    <row r="596" spans="1:27" customFormat="1" ht="15" hidden="1" customHeight="1">
      <c r="A596" s="32">
        <v>1275</v>
      </c>
      <c r="B596" s="449">
        <f>+A596</f>
        <v>1275</v>
      </c>
      <c r="C596" s="249" t="str">
        <f>+VLOOKUP(A596,bd_lista!$A$3:$C$590,3,FALSE)</f>
        <v>Gobierno Autónomo Municipal de Catacora</v>
      </c>
      <c r="D596" s="451" t="str">
        <f>+C596</f>
        <v>Gobierno Autónomo Municipal de Catacora</v>
      </c>
      <c r="E596" s="244" t="s">
        <v>1310</v>
      </c>
      <c r="F596" s="245">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5">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5">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5">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5">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5">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5">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5">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5">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5">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5">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5">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5">
        <f t="shared" ca="1" si="23"/>
        <v>0</v>
      </c>
      <c r="S596" s="252"/>
      <c r="T596" s="245">
        <f ca="1">+T597</f>
        <v>0</v>
      </c>
      <c r="U596" s="244">
        <f t="shared" si="24"/>
        <v>1</v>
      </c>
      <c r="V596" s="347" t="str">
        <f>+VLOOKUP(A596,bd_lista!$A$3:$E$590,5,FALSE)</f>
        <v>Gobiernos Autonomos Municipales</v>
      </c>
      <c r="W596" s="262" t="str">
        <f>+V596</f>
        <v>Gobiernos Autonomos Municipales</v>
      </c>
      <c r="X596" s="244">
        <f>+VLOOKUP(A596,[2]Sheet1!$A$13:$D$744,4,FALSE)</f>
        <v>0</v>
      </c>
      <c r="Y596" s="244" t="e">
        <f>+VLOOKUP(X596,bd_lista!$A$3:$C$590,3,FALSE)</f>
        <v>#N/A</v>
      </c>
      <c r="Z596" s="304">
        <f>+X596</f>
        <v>0</v>
      </c>
      <c r="AA596" s="305" t="e">
        <f>+Y596</f>
        <v>#N/A</v>
      </c>
    </row>
    <row r="597" spans="1:27" customFormat="1" ht="15" hidden="1" customHeight="1">
      <c r="A597" s="32">
        <v>1275</v>
      </c>
      <c r="B597" s="450"/>
      <c r="C597" s="249" t="str">
        <f>+VLOOKUP(A597,bd_lista!$A$3:$C$590,3,FALSE)</f>
        <v>Gobierno Autónomo Municipal de Catacora</v>
      </c>
      <c r="D597" s="452"/>
      <c r="E597" s="246" t="s">
        <v>1311</v>
      </c>
      <c r="F597" s="245">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5">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5">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5">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5">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5">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5">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5">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5">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5">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5">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5">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5">
        <f t="shared" ca="1" si="23"/>
        <v>0</v>
      </c>
      <c r="S597" s="252">
        <f ca="1">+R596+R597</f>
        <v>0</v>
      </c>
      <c r="T597" s="245">
        <f ca="1">+S597</f>
        <v>0</v>
      </c>
      <c r="U597" s="244">
        <f t="shared" si="24"/>
        <v>2</v>
      </c>
      <c r="V597" s="347" t="str">
        <f>+VLOOKUP(A597,bd_lista!$A$3:$E$590,5,FALSE)</f>
        <v>Gobiernos Autonomos Municipales</v>
      </c>
      <c r="W597" s="250"/>
      <c r="X597" s="244">
        <f>+VLOOKUP(A597,[2]Sheet1!$A$13:$D$744,4,FALSE)</f>
        <v>0</v>
      </c>
      <c r="Y597" s="244" t="e">
        <f>+VLOOKUP(X597,bd_lista!$A$3:$C$590,3,FALSE)</f>
        <v>#N/A</v>
      </c>
      <c r="Z597" s="302"/>
      <c r="AA597" s="303"/>
    </row>
    <row r="598" spans="1:27" customFormat="1" ht="15" hidden="1" customHeight="1">
      <c r="A598" s="32">
        <v>1276</v>
      </c>
      <c r="B598" s="449">
        <f>+A598</f>
        <v>1276</v>
      </c>
      <c r="C598" s="249" t="str">
        <f>+VLOOKUP(A598,bd_lista!$A$3:$C$590,3,FALSE)</f>
        <v>Gobierno Autónomo Municipal de Mapiri</v>
      </c>
      <c r="D598" s="451" t="str">
        <f>+C598</f>
        <v>Gobierno Autónomo Municipal de Mapiri</v>
      </c>
      <c r="E598" s="244" t="s">
        <v>1310</v>
      </c>
      <c r="F598" s="245">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5">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5">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5">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5">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5">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5">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5">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5">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5">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5">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5">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5">
        <f t="shared" ca="1" si="23"/>
        <v>0</v>
      </c>
      <c r="S598" s="252"/>
      <c r="T598" s="245">
        <f ca="1">+T599</f>
        <v>0</v>
      </c>
      <c r="U598" s="244">
        <f t="shared" si="24"/>
        <v>1</v>
      </c>
      <c r="V598" s="347" t="str">
        <f>+VLOOKUP(A598,bd_lista!$A$3:$E$590,5,FALSE)</f>
        <v>Gobiernos Autonomos Municipales</v>
      </c>
      <c r="W598" s="262" t="str">
        <f>+V598</f>
        <v>Gobiernos Autonomos Municipales</v>
      </c>
      <c r="X598" s="244">
        <f>+VLOOKUP(A598,[2]Sheet1!$A$13:$D$744,4,FALSE)</f>
        <v>0</v>
      </c>
      <c r="Y598" s="244" t="e">
        <f>+VLOOKUP(X598,bd_lista!$A$3:$C$590,3,FALSE)</f>
        <v>#N/A</v>
      </c>
      <c r="Z598" s="304">
        <f>+X598</f>
        <v>0</v>
      </c>
      <c r="AA598" s="305" t="e">
        <f>+Y598</f>
        <v>#N/A</v>
      </c>
    </row>
    <row r="599" spans="1:27" customFormat="1" ht="15" hidden="1" customHeight="1">
      <c r="A599" s="32">
        <v>1276</v>
      </c>
      <c r="B599" s="450"/>
      <c r="C599" s="249" t="str">
        <f>+VLOOKUP(A599,bd_lista!$A$3:$C$590,3,FALSE)</f>
        <v>Gobierno Autónomo Municipal de Mapiri</v>
      </c>
      <c r="D599" s="452"/>
      <c r="E599" s="246" t="s">
        <v>1311</v>
      </c>
      <c r="F599" s="245">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5">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5">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5">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5">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5">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5">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5">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5">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5">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5">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5">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5">
        <f t="shared" ca="1" si="23"/>
        <v>0</v>
      </c>
      <c r="S599" s="252">
        <f ca="1">+R598+R599</f>
        <v>0</v>
      </c>
      <c r="T599" s="245">
        <f ca="1">+S599</f>
        <v>0</v>
      </c>
      <c r="U599" s="244">
        <f t="shared" si="24"/>
        <v>2</v>
      </c>
      <c r="V599" s="347" t="str">
        <f>+VLOOKUP(A599,bd_lista!$A$3:$E$590,5,FALSE)</f>
        <v>Gobiernos Autonomos Municipales</v>
      </c>
      <c r="W599" s="250"/>
      <c r="X599" s="244">
        <f>+VLOOKUP(A599,[2]Sheet1!$A$13:$D$744,4,FALSE)</f>
        <v>0</v>
      </c>
      <c r="Y599" s="244" t="e">
        <f>+VLOOKUP(X599,bd_lista!$A$3:$C$590,3,FALSE)</f>
        <v>#N/A</v>
      </c>
      <c r="Z599" s="302"/>
      <c r="AA599" s="303"/>
    </row>
    <row r="600" spans="1:27" customFormat="1" ht="15" hidden="1" customHeight="1">
      <c r="A600" s="32">
        <v>1277</v>
      </c>
      <c r="B600" s="449">
        <f>+A600</f>
        <v>1277</v>
      </c>
      <c r="C600" s="249" t="str">
        <f>+VLOOKUP(A600,bd_lista!$A$3:$C$590,3,FALSE)</f>
        <v>Gobierno Autónomo Municipal de Teoponte</v>
      </c>
      <c r="D600" s="451" t="str">
        <f>+C600</f>
        <v>Gobierno Autónomo Municipal de Teoponte</v>
      </c>
      <c r="E600" s="244" t="s">
        <v>1310</v>
      </c>
      <c r="F600" s="245">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5">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5">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5">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5">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5">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5">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5">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5">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5">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5">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5">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5">
        <f t="shared" ca="1" si="23"/>
        <v>0</v>
      </c>
      <c r="S600" s="252"/>
      <c r="T600" s="245">
        <f ca="1">+T601</f>
        <v>0</v>
      </c>
      <c r="U600" s="244">
        <f t="shared" si="24"/>
        <v>1</v>
      </c>
      <c r="V600" s="347" t="str">
        <f>+VLOOKUP(A600,bd_lista!$A$3:$E$590,5,FALSE)</f>
        <v>Gobiernos Autonomos Municipales</v>
      </c>
      <c r="W600" s="262" t="str">
        <f>+V600</f>
        <v>Gobiernos Autonomos Municipales</v>
      </c>
      <c r="X600" s="244">
        <f>+VLOOKUP(A600,[2]Sheet1!$A$13:$D$744,4,FALSE)</f>
        <v>0</v>
      </c>
      <c r="Y600" s="244" t="e">
        <f>+VLOOKUP(X600,bd_lista!$A$3:$C$590,3,FALSE)</f>
        <v>#N/A</v>
      </c>
      <c r="Z600" s="304">
        <f>+X600</f>
        <v>0</v>
      </c>
      <c r="AA600" s="305" t="e">
        <f>+Y600</f>
        <v>#N/A</v>
      </c>
    </row>
    <row r="601" spans="1:27" customFormat="1" ht="15" hidden="1" customHeight="1">
      <c r="A601" s="32">
        <v>1277</v>
      </c>
      <c r="B601" s="450"/>
      <c r="C601" s="249" t="str">
        <f>+VLOOKUP(A601,bd_lista!$A$3:$C$590,3,FALSE)</f>
        <v>Gobierno Autónomo Municipal de Teoponte</v>
      </c>
      <c r="D601" s="452"/>
      <c r="E601" s="246" t="s">
        <v>1311</v>
      </c>
      <c r="F601" s="245">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5">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5">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5">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5">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5">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5">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5">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5">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5">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5">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5">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5">
        <f t="shared" ca="1" si="23"/>
        <v>0</v>
      </c>
      <c r="S601" s="252">
        <f ca="1">+R600+R601</f>
        <v>0</v>
      </c>
      <c r="T601" s="245">
        <f ca="1">+S601</f>
        <v>0</v>
      </c>
      <c r="U601" s="244">
        <f t="shared" si="24"/>
        <v>2</v>
      </c>
      <c r="V601" s="347" t="str">
        <f>+VLOOKUP(A601,bd_lista!$A$3:$E$590,5,FALSE)</f>
        <v>Gobiernos Autonomos Municipales</v>
      </c>
      <c r="W601" s="250"/>
      <c r="X601" s="244">
        <f>+VLOOKUP(A601,[2]Sheet1!$A$13:$D$744,4,FALSE)</f>
        <v>0</v>
      </c>
      <c r="Y601" s="244" t="e">
        <f>+VLOOKUP(X601,bd_lista!$A$3:$C$590,3,FALSE)</f>
        <v>#N/A</v>
      </c>
      <c r="Z601" s="302"/>
      <c r="AA601" s="303"/>
    </row>
    <row r="602" spans="1:27" customFormat="1" ht="15" hidden="1" customHeight="1">
      <c r="A602" s="32">
        <v>1278</v>
      </c>
      <c r="B602" s="449">
        <f>+A602</f>
        <v>1278</v>
      </c>
      <c r="C602" s="249" t="str">
        <f>+VLOOKUP(A602,bd_lista!$A$3:$C$590,3,FALSE)</f>
        <v>Gobierno Autónomo Municipal de San Andrés de Machaca</v>
      </c>
      <c r="D602" s="451" t="str">
        <f>+C602</f>
        <v>Gobierno Autónomo Municipal de San Andrés de Machaca</v>
      </c>
      <c r="E602" s="244" t="s">
        <v>1310</v>
      </c>
      <c r="F602" s="245">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5">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5">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5">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5">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5">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5">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5">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5">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5">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5">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5">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5">
        <f t="shared" ca="1" si="23"/>
        <v>0</v>
      </c>
      <c r="S602" s="252"/>
      <c r="T602" s="245">
        <f ca="1">+T603</f>
        <v>0</v>
      </c>
      <c r="U602" s="244">
        <f t="shared" si="24"/>
        <v>1</v>
      </c>
      <c r="V602" s="347" t="str">
        <f>+VLOOKUP(A602,bd_lista!$A$3:$E$590,5,FALSE)</f>
        <v>Gobiernos Autonomos Municipales</v>
      </c>
      <c r="W602" s="262" t="str">
        <f>+V602</f>
        <v>Gobiernos Autonomos Municipales</v>
      </c>
      <c r="X602" s="244">
        <f>+VLOOKUP(A602,[2]Sheet1!$A$13:$D$744,4,FALSE)</f>
        <v>0</v>
      </c>
      <c r="Y602" s="244" t="e">
        <f>+VLOOKUP(X602,bd_lista!$A$3:$C$590,3,FALSE)</f>
        <v>#N/A</v>
      </c>
      <c r="Z602" s="304">
        <f>+X602</f>
        <v>0</v>
      </c>
      <c r="AA602" s="305" t="e">
        <f>+Y602</f>
        <v>#N/A</v>
      </c>
    </row>
    <row r="603" spans="1:27" customFormat="1" ht="15" hidden="1" customHeight="1">
      <c r="A603" s="32">
        <v>1278</v>
      </c>
      <c r="B603" s="450"/>
      <c r="C603" s="249" t="str">
        <f>+VLOOKUP(A603,bd_lista!$A$3:$C$590,3,FALSE)</f>
        <v>Gobierno Autónomo Municipal de San Andrés de Machaca</v>
      </c>
      <c r="D603" s="452"/>
      <c r="E603" s="246" t="s">
        <v>1311</v>
      </c>
      <c r="F603" s="245">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5">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5">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5">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5">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5">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5">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5">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5">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5">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5">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5">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5">
        <f t="shared" ca="1" si="23"/>
        <v>0</v>
      </c>
      <c r="S603" s="252">
        <f ca="1">+R602+R603</f>
        <v>0</v>
      </c>
      <c r="T603" s="245">
        <f ca="1">+S603</f>
        <v>0</v>
      </c>
      <c r="U603" s="244">
        <f t="shared" si="24"/>
        <v>2</v>
      </c>
      <c r="V603" s="347" t="str">
        <f>+VLOOKUP(A603,bd_lista!$A$3:$E$590,5,FALSE)</f>
        <v>Gobiernos Autonomos Municipales</v>
      </c>
      <c r="W603" s="250"/>
      <c r="X603" s="244">
        <f>+VLOOKUP(A603,[2]Sheet1!$A$13:$D$744,4,FALSE)</f>
        <v>0</v>
      </c>
      <c r="Y603" s="244" t="e">
        <f>+VLOOKUP(X603,bd_lista!$A$3:$C$590,3,FALSE)</f>
        <v>#N/A</v>
      </c>
      <c r="Z603" s="302"/>
      <c r="AA603" s="303"/>
    </row>
    <row r="604" spans="1:27" customFormat="1" ht="15" hidden="1" customHeight="1">
      <c r="A604" s="32">
        <v>1279</v>
      </c>
      <c r="B604" s="449">
        <f>+A604</f>
        <v>1279</v>
      </c>
      <c r="C604" s="249" t="str">
        <f>+VLOOKUP(A604,bd_lista!$A$3:$C$590,3,FALSE)</f>
        <v>Gobierno Autónomo Municipal de Jesús de Machaca</v>
      </c>
      <c r="D604" s="451" t="str">
        <f>+C604</f>
        <v>Gobierno Autónomo Municipal de Jesús de Machaca</v>
      </c>
      <c r="E604" s="244" t="s">
        <v>1310</v>
      </c>
      <c r="F604" s="245">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5">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5">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5">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5">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5">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5">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5">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5">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5">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5">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5">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5">
        <f t="shared" ca="1" si="23"/>
        <v>0</v>
      </c>
      <c r="S604" s="252"/>
      <c r="T604" s="245">
        <f ca="1">+T605</f>
        <v>0</v>
      </c>
      <c r="U604" s="244">
        <f t="shared" si="24"/>
        <v>1</v>
      </c>
      <c r="V604" s="347" t="str">
        <f>+VLOOKUP(A604,bd_lista!$A$3:$E$590,5,FALSE)</f>
        <v>Gobiernos Autonomos Municipales</v>
      </c>
      <c r="W604" s="262" t="str">
        <f>+V604</f>
        <v>Gobiernos Autonomos Municipales</v>
      </c>
      <c r="X604" s="244">
        <f>+VLOOKUP(A604,[2]Sheet1!$A$13:$D$744,4,FALSE)</f>
        <v>0</v>
      </c>
      <c r="Y604" s="244" t="e">
        <f>+VLOOKUP(X604,bd_lista!$A$3:$C$590,3,FALSE)</f>
        <v>#N/A</v>
      </c>
      <c r="Z604" s="304">
        <f>+X604</f>
        <v>0</v>
      </c>
      <c r="AA604" s="305" t="e">
        <f>+Y604</f>
        <v>#N/A</v>
      </c>
    </row>
    <row r="605" spans="1:27" customFormat="1" ht="15" hidden="1" customHeight="1">
      <c r="A605" s="32">
        <v>1279</v>
      </c>
      <c r="B605" s="450"/>
      <c r="C605" s="249" t="str">
        <f>+VLOOKUP(A605,bd_lista!$A$3:$C$590,3,FALSE)</f>
        <v>Gobierno Autónomo Municipal de Jesús de Machaca</v>
      </c>
      <c r="D605" s="452"/>
      <c r="E605" s="246" t="s">
        <v>1311</v>
      </c>
      <c r="F605" s="245">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5">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5">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5">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5">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5">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5">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5">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5">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5">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5">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5">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5">
        <f t="shared" ca="1" si="23"/>
        <v>0</v>
      </c>
      <c r="S605" s="252">
        <f ca="1">+R604+R605</f>
        <v>0</v>
      </c>
      <c r="T605" s="245">
        <f ca="1">+S605</f>
        <v>0</v>
      </c>
      <c r="U605" s="244">
        <f t="shared" si="24"/>
        <v>2</v>
      </c>
      <c r="V605" s="347" t="str">
        <f>+VLOOKUP(A605,bd_lista!$A$3:$E$590,5,FALSE)</f>
        <v>Gobiernos Autonomos Municipales</v>
      </c>
      <c r="W605" s="250"/>
      <c r="X605" s="244">
        <f>+VLOOKUP(A605,[2]Sheet1!$A$13:$D$744,4,FALSE)</f>
        <v>0</v>
      </c>
      <c r="Y605" s="244" t="e">
        <f>+VLOOKUP(X605,bd_lista!$A$3:$C$590,3,FALSE)</f>
        <v>#N/A</v>
      </c>
      <c r="Z605" s="302"/>
      <c r="AA605" s="303"/>
    </row>
    <row r="606" spans="1:27" customFormat="1" ht="15" hidden="1" customHeight="1">
      <c r="A606" s="32">
        <v>1280</v>
      </c>
      <c r="B606" s="449">
        <f>+A606</f>
        <v>1280</v>
      </c>
      <c r="C606" s="249" t="str">
        <f>+VLOOKUP(A606,bd_lista!$A$3:$C$590,3,FALSE)</f>
        <v>Gobierno Autónomo Municipal de Taraco</v>
      </c>
      <c r="D606" s="451" t="str">
        <f>+C606</f>
        <v>Gobierno Autónomo Municipal de Taraco</v>
      </c>
      <c r="E606" s="244" t="s">
        <v>1310</v>
      </c>
      <c r="F606" s="245">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5">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5">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5">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5">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5">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5">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5">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5">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5">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5">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5">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5">
        <f t="shared" ref="R606:R669" ca="1" si="25">+SUM(F606:Q606)</f>
        <v>0</v>
      </c>
      <c r="S606" s="252"/>
      <c r="T606" s="245">
        <f ca="1">+T607</f>
        <v>0</v>
      </c>
      <c r="U606" s="244">
        <f t="shared" ref="U606:U669" si="26">+IF(E606="Débitos",1,2)</f>
        <v>1</v>
      </c>
      <c r="V606" s="347" t="str">
        <f>+VLOOKUP(A606,bd_lista!$A$3:$E$590,5,FALSE)</f>
        <v>Gobiernos Autonomos Municipales</v>
      </c>
      <c r="W606" s="262" t="str">
        <f>+V606</f>
        <v>Gobiernos Autonomos Municipales</v>
      </c>
      <c r="X606" s="244">
        <f>+VLOOKUP(A606,[2]Sheet1!$A$13:$D$744,4,FALSE)</f>
        <v>0</v>
      </c>
      <c r="Y606" s="244" t="e">
        <f>+VLOOKUP(X606,bd_lista!$A$3:$C$590,3,FALSE)</f>
        <v>#N/A</v>
      </c>
      <c r="Z606" s="304">
        <f>+X606</f>
        <v>0</v>
      </c>
      <c r="AA606" s="305" t="e">
        <f>+Y606</f>
        <v>#N/A</v>
      </c>
    </row>
    <row r="607" spans="1:27" customFormat="1" ht="15" hidden="1" customHeight="1">
      <c r="A607" s="32">
        <v>1280</v>
      </c>
      <c r="B607" s="450"/>
      <c r="C607" s="249" t="str">
        <f>+VLOOKUP(A607,bd_lista!$A$3:$C$590,3,FALSE)</f>
        <v>Gobierno Autónomo Municipal de Taraco</v>
      </c>
      <c r="D607" s="452"/>
      <c r="E607" s="246" t="s">
        <v>1311</v>
      </c>
      <c r="F607" s="245">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5">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5">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5">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5">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5">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5">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5">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5">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5">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5">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5">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5">
        <f t="shared" ca="1" si="25"/>
        <v>0</v>
      </c>
      <c r="S607" s="252">
        <f ca="1">+R606+R607</f>
        <v>0</v>
      </c>
      <c r="T607" s="245">
        <f ca="1">+S607</f>
        <v>0</v>
      </c>
      <c r="U607" s="244">
        <f t="shared" si="26"/>
        <v>2</v>
      </c>
      <c r="V607" s="347" t="str">
        <f>+VLOOKUP(A607,bd_lista!$A$3:$E$590,5,FALSE)</f>
        <v>Gobiernos Autonomos Municipales</v>
      </c>
      <c r="W607" s="250"/>
      <c r="X607" s="244">
        <f>+VLOOKUP(A607,[2]Sheet1!$A$13:$D$744,4,FALSE)</f>
        <v>0</v>
      </c>
      <c r="Y607" s="244" t="e">
        <f>+VLOOKUP(X607,bd_lista!$A$3:$C$590,3,FALSE)</f>
        <v>#N/A</v>
      </c>
      <c r="Z607" s="302"/>
      <c r="AA607" s="303"/>
    </row>
    <row r="608" spans="1:27" customFormat="1" ht="15" hidden="1" customHeight="1">
      <c r="A608" s="32">
        <v>1281</v>
      </c>
      <c r="B608" s="449">
        <f>+A608</f>
        <v>1281</v>
      </c>
      <c r="C608" s="249" t="str">
        <f>+VLOOKUP(A608,bd_lista!$A$3:$C$590,3,FALSE)</f>
        <v>Gobierno Autónomo Municipal de Huarina</v>
      </c>
      <c r="D608" s="451" t="str">
        <f>+C608</f>
        <v>Gobierno Autónomo Municipal de Huarina</v>
      </c>
      <c r="E608" s="244" t="s">
        <v>1310</v>
      </c>
      <c r="F608" s="245">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5">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5">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5">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5">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5">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5">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5">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5">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5">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5">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5">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5">
        <f t="shared" ca="1" si="25"/>
        <v>0</v>
      </c>
      <c r="S608" s="252"/>
      <c r="T608" s="245">
        <f ca="1">+T609</f>
        <v>0</v>
      </c>
      <c r="U608" s="244">
        <f t="shared" si="26"/>
        <v>1</v>
      </c>
      <c r="V608" s="347" t="str">
        <f>+VLOOKUP(A608,bd_lista!$A$3:$E$590,5,FALSE)</f>
        <v>Gobiernos Autonomos Municipales</v>
      </c>
      <c r="W608" s="262" t="str">
        <f>+V608</f>
        <v>Gobiernos Autonomos Municipales</v>
      </c>
      <c r="X608" s="244">
        <f>+VLOOKUP(A608,[2]Sheet1!$A$13:$D$744,4,FALSE)</f>
        <v>0</v>
      </c>
      <c r="Y608" s="244" t="e">
        <f>+VLOOKUP(X608,bd_lista!$A$3:$C$590,3,FALSE)</f>
        <v>#N/A</v>
      </c>
      <c r="Z608" s="304">
        <f>+X608</f>
        <v>0</v>
      </c>
      <c r="AA608" s="305" t="e">
        <f>+Y608</f>
        <v>#N/A</v>
      </c>
    </row>
    <row r="609" spans="1:27" customFormat="1" ht="15" hidden="1" customHeight="1">
      <c r="A609" s="32">
        <v>1281</v>
      </c>
      <c r="B609" s="450"/>
      <c r="C609" s="249" t="str">
        <f>+VLOOKUP(A609,bd_lista!$A$3:$C$590,3,FALSE)</f>
        <v>Gobierno Autónomo Municipal de Huarina</v>
      </c>
      <c r="D609" s="452"/>
      <c r="E609" s="246" t="s">
        <v>1311</v>
      </c>
      <c r="F609" s="245">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5">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5">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5">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5">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5">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5">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5">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5">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5">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5">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5">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5">
        <f t="shared" ca="1" si="25"/>
        <v>0</v>
      </c>
      <c r="S609" s="252">
        <f ca="1">+R608+R609</f>
        <v>0</v>
      </c>
      <c r="T609" s="245">
        <f ca="1">+S609</f>
        <v>0</v>
      </c>
      <c r="U609" s="244">
        <f t="shared" si="26"/>
        <v>2</v>
      </c>
      <c r="V609" s="347" t="str">
        <f>+VLOOKUP(A609,bd_lista!$A$3:$E$590,5,FALSE)</f>
        <v>Gobiernos Autonomos Municipales</v>
      </c>
      <c r="W609" s="250"/>
      <c r="X609" s="244">
        <f>+VLOOKUP(A609,[2]Sheet1!$A$13:$D$744,4,FALSE)</f>
        <v>0</v>
      </c>
      <c r="Y609" s="244" t="e">
        <f>+VLOOKUP(X609,bd_lista!$A$3:$C$590,3,FALSE)</f>
        <v>#N/A</v>
      </c>
      <c r="Z609" s="302"/>
      <c r="AA609" s="303"/>
    </row>
    <row r="610" spans="1:27" customFormat="1" ht="15" hidden="1" customHeight="1">
      <c r="A610" s="32">
        <v>1282</v>
      </c>
      <c r="B610" s="449">
        <f>+A610</f>
        <v>1282</v>
      </c>
      <c r="C610" s="249" t="str">
        <f>+VLOOKUP(A610,bd_lista!$A$3:$C$590,3,FALSE)</f>
        <v>Gobierno Autónomo Municipal de Santiago de Huata</v>
      </c>
      <c r="D610" s="451" t="str">
        <f>+C610</f>
        <v>Gobierno Autónomo Municipal de Santiago de Huata</v>
      </c>
      <c r="E610" s="244" t="s">
        <v>1310</v>
      </c>
      <c r="F610" s="245">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5">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5">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5">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5">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5">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5">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5">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5">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5">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5">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5">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5">
        <f t="shared" ca="1" si="25"/>
        <v>0</v>
      </c>
      <c r="S610" s="252"/>
      <c r="T610" s="245">
        <f ca="1">+T611</f>
        <v>0</v>
      </c>
      <c r="U610" s="244">
        <f t="shared" si="26"/>
        <v>1</v>
      </c>
      <c r="V610" s="347" t="str">
        <f>+VLOOKUP(A610,bd_lista!$A$3:$E$590,5,FALSE)</f>
        <v>Gobiernos Autonomos Municipales</v>
      </c>
      <c r="W610" s="262" t="str">
        <f>+V610</f>
        <v>Gobiernos Autonomos Municipales</v>
      </c>
      <c r="X610" s="244">
        <f>+VLOOKUP(A610,[2]Sheet1!$A$13:$D$744,4,FALSE)</f>
        <v>0</v>
      </c>
      <c r="Y610" s="244" t="e">
        <f>+VLOOKUP(X610,bd_lista!$A$3:$C$590,3,FALSE)</f>
        <v>#N/A</v>
      </c>
      <c r="Z610" s="304">
        <f>+X610</f>
        <v>0</v>
      </c>
      <c r="AA610" s="305" t="e">
        <f>+Y610</f>
        <v>#N/A</v>
      </c>
    </row>
    <row r="611" spans="1:27" customFormat="1" ht="15" hidden="1" customHeight="1">
      <c r="A611" s="32">
        <v>1282</v>
      </c>
      <c r="B611" s="450"/>
      <c r="C611" s="249" t="str">
        <f>+VLOOKUP(A611,bd_lista!$A$3:$C$590,3,FALSE)</f>
        <v>Gobierno Autónomo Municipal de Santiago de Huata</v>
      </c>
      <c r="D611" s="452"/>
      <c r="E611" s="246" t="s">
        <v>1311</v>
      </c>
      <c r="F611" s="245">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5">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5">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5">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5">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5">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5">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5">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5">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5">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5">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5">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5">
        <f t="shared" ca="1" si="25"/>
        <v>0</v>
      </c>
      <c r="S611" s="252">
        <f ca="1">+R610+R611</f>
        <v>0</v>
      </c>
      <c r="T611" s="245">
        <f ca="1">+S611</f>
        <v>0</v>
      </c>
      <c r="U611" s="244">
        <f t="shared" si="26"/>
        <v>2</v>
      </c>
      <c r="V611" s="347" t="str">
        <f>+VLOOKUP(A611,bd_lista!$A$3:$E$590,5,FALSE)</f>
        <v>Gobiernos Autonomos Municipales</v>
      </c>
      <c r="W611" s="250"/>
      <c r="X611" s="244">
        <f>+VLOOKUP(A611,[2]Sheet1!$A$13:$D$744,4,FALSE)</f>
        <v>0</v>
      </c>
      <c r="Y611" s="244" t="e">
        <f>+VLOOKUP(X611,bd_lista!$A$3:$C$590,3,FALSE)</f>
        <v>#N/A</v>
      </c>
      <c r="Z611" s="302"/>
      <c r="AA611" s="303"/>
    </row>
    <row r="612" spans="1:27" customFormat="1" ht="27" hidden="1" customHeight="1">
      <c r="A612" s="32">
        <v>1283</v>
      </c>
      <c r="B612" s="449">
        <f>+A612</f>
        <v>1283</v>
      </c>
      <c r="C612" s="249" t="str">
        <f>+VLOOKUP(A612,bd_lista!$A$3:$C$590,3,FALSE)</f>
        <v>Gobierno Autónomo Municipal de Escoma</v>
      </c>
      <c r="D612" s="451" t="str">
        <f>+C612</f>
        <v>Gobierno Autónomo Municipal de Escoma</v>
      </c>
      <c r="E612" s="244" t="s">
        <v>1310</v>
      </c>
      <c r="F612" s="245">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5">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5">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5">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5">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5">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5">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5">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5">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5">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5">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5">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5">
        <f t="shared" ca="1" si="25"/>
        <v>0</v>
      </c>
      <c r="S612" s="252"/>
      <c r="T612" s="245">
        <f ca="1">+T613</f>
        <v>0</v>
      </c>
      <c r="U612" s="244">
        <f t="shared" si="26"/>
        <v>1</v>
      </c>
      <c r="V612" s="347" t="str">
        <f>+VLOOKUP(A612,bd_lista!$A$3:$E$590,5,FALSE)</f>
        <v>Gobiernos Autonomos Municipales</v>
      </c>
      <c r="W612" s="262" t="str">
        <f>+V612</f>
        <v>Gobiernos Autonomos Municipales</v>
      </c>
      <c r="X612" s="244">
        <f>+VLOOKUP(A612,[2]Sheet1!$A$13:$D$744,4,FALSE)</f>
        <v>0</v>
      </c>
      <c r="Y612" s="244" t="e">
        <f>+VLOOKUP(X612,bd_lista!$A$3:$C$590,3,FALSE)</f>
        <v>#N/A</v>
      </c>
      <c r="Z612" s="304">
        <f>+X612</f>
        <v>0</v>
      </c>
      <c r="AA612" s="305" t="e">
        <f>+Y612</f>
        <v>#N/A</v>
      </c>
    </row>
    <row r="613" spans="1:27" customFormat="1" ht="27" hidden="1" customHeight="1">
      <c r="A613" s="32">
        <v>1283</v>
      </c>
      <c r="B613" s="450"/>
      <c r="C613" s="249" t="str">
        <f>+VLOOKUP(A613,bd_lista!$A$3:$C$590,3,FALSE)</f>
        <v>Gobierno Autónomo Municipal de Escoma</v>
      </c>
      <c r="D613" s="452"/>
      <c r="E613" s="246" t="s">
        <v>1311</v>
      </c>
      <c r="F613" s="245">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5">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5">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5">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5">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5">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5">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5">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5">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5">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5">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5">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5">
        <f t="shared" ca="1" si="25"/>
        <v>0</v>
      </c>
      <c r="S613" s="252">
        <f ca="1">+R612+R613</f>
        <v>0</v>
      </c>
      <c r="T613" s="245">
        <f ca="1">+S613</f>
        <v>0</v>
      </c>
      <c r="U613" s="244">
        <f t="shared" si="26"/>
        <v>2</v>
      </c>
      <c r="V613" s="347" t="str">
        <f>+VLOOKUP(A613,bd_lista!$A$3:$E$590,5,FALSE)</f>
        <v>Gobiernos Autonomos Municipales</v>
      </c>
      <c r="W613" s="250"/>
      <c r="X613" s="244">
        <f>+VLOOKUP(A613,[2]Sheet1!$A$13:$D$744,4,FALSE)</f>
        <v>0</v>
      </c>
      <c r="Y613" s="244" t="e">
        <f>+VLOOKUP(X613,bd_lista!$A$3:$C$590,3,FALSE)</f>
        <v>#N/A</v>
      </c>
      <c r="Z613" s="302"/>
      <c r="AA613" s="303"/>
    </row>
    <row r="614" spans="1:27" customFormat="1" ht="27" hidden="1" customHeight="1">
      <c r="A614" s="32">
        <v>1284</v>
      </c>
      <c r="B614" s="449">
        <f>+A614</f>
        <v>1284</v>
      </c>
      <c r="C614" s="249" t="str">
        <f>+VLOOKUP(A614,bd_lista!$A$3:$C$590,3,FALSE)</f>
        <v>Gobierno Autónomo Municipal de Humanata</v>
      </c>
      <c r="D614" s="451" t="str">
        <f>+C614</f>
        <v>Gobierno Autónomo Municipal de Humanata</v>
      </c>
      <c r="E614" s="244" t="s">
        <v>1310</v>
      </c>
      <c r="F614" s="245">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5">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5">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5">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5">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5">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5">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5">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5">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5">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5">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5">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5">
        <f t="shared" ca="1" si="25"/>
        <v>0</v>
      </c>
      <c r="S614" s="252"/>
      <c r="T614" s="245">
        <f ca="1">+T615</f>
        <v>0</v>
      </c>
      <c r="U614" s="244">
        <f t="shared" si="26"/>
        <v>1</v>
      </c>
      <c r="V614" s="347" t="str">
        <f>+VLOOKUP(A614,bd_lista!$A$3:$E$590,5,FALSE)</f>
        <v>Gobiernos Autonomos Municipales</v>
      </c>
      <c r="W614" s="262" t="str">
        <f>+V614</f>
        <v>Gobiernos Autonomos Municipales</v>
      </c>
      <c r="X614" s="244">
        <f>+VLOOKUP(A614,[2]Sheet1!$A$13:$D$744,4,FALSE)</f>
        <v>0</v>
      </c>
      <c r="Y614" s="244" t="e">
        <f>+VLOOKUP(X614,bd_lista!$A$3:$C$590,3,FALSE)</f>
        <v>#N/A</v>
      </c>
      <c r="Z614" s="304">
        <f>+X614</f>
        <v>0</v>
      </c>
      <c r="AA614" s="305" t="e">
        <f>+Y614</f>
        <v>#N/A</v>
      </c>
    </row>
    <row r="615" spans="1:27" customFormat="1" ht="27" hidden="1" customHeight="1">
      <c r="A615" s="32">
        <v>1284</v>
      </c>
      <c r="B615" s="450"/>
      <c r="C615" s="249" t="str">
        <f>+VLOOKUP(A615,bd_lista!$A$3:$C$590,3,FALSE)</f>
        <v>Gobierno Autónomo Municipal de Humanata</v>
      </c>
      <c r="D615" s="452"/>
      <c r="E615" s="246" t="s">
        <v>1311</v>
      </c>
      <c r="F615" s="245">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5">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5">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5">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5">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5">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5">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5">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5">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5">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5">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5">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5">
        <f t="shared" ca="1" si="25"/>
        <v>0</v>
      </c>
      <c r="S615" s="252">
        <f ca="1">+R614+R615</f>
        <v>0</v>
      </c>
      <c r="T615" s="245">
        <f ca="1">+S615</f>
        <v>0</v>
      </c>
      <c r="U615" s="244">
        <f t="shared" si="26"/>
        <v>2</v>
      </c>
      <c r="V615" s="347" t="str">
        <f>+VLOOKUP(A615,bd_lista!$A$3:$E$590,5,FALSE)</f>
        <v>Gobiernos Autonomos Municipales</v>
      </c>
      <c r="W615" s="250"/>
      <c r="X615" s="244">
        <f>+VLOOKUP(A615,[2]Sheet1!$A$13:$D$744,4,FALSE)</f>
        <v>0</v>
      </c>
      <c r="Y615" s="244" t="e">
        <f>+VLOOKUP(X615,bd_lista!$A$3:$C$590,3,FALSE)</f>
        <v>#N/A</v>
      </c>
      <c r="Z615" s="302"/>
      <c r="AA615" s="303"/>
    </row>
    <row r="616" spans="1:27" customFormat="1" ht="15" hidden="1" customHeight="1">
      <c r="A616" s="32">
        <v>1285</v>
      </c>
      <c r="B616" s="449">
        <f>+A616</f>
        <v>1285</v>
      </c>
      <c r="C616" s="249" t="str">
        <f>+VLOOKUP(A616,bd_lista!$A$3:$C$590,3,FALSE)</f>
        <v>Gobierno Autónomo Municipal de Alto Beni</v>
      </c>
      <c r="D616" s="451" t="str">
        <f>+C616</f>
        <v>Gobierno Autónomo Municipal de Alto Beni</v>
      </c>
      <c r="E616" s="244" t="s">
        <v>1310</v>
      </c>
      <c r="F616" s="245">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5">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5">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5">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5">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5">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5">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5">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5">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5">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5">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5">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5">
        <f t="shared" ca="1" si="25"/>
        <v>0</v>
      </c>
      <c r="S616" s="252"/>
      <c r="T616" s="245">
        <f ca="1">+T617</f>
        <v>0</v>
      </c>
      <c r="U616" s="244">
        <f t="shared" si="26"/>
        <v>1</v>
      </c>
      <c r="V616" s="347" t="str">
        <f>+VLOOKUP(A616,bd_lista!$A$3:$E$590,5,FALSE)</f>
        <v>Gobiernos Autonomos Municipales</v>
      </c>
      <c r="W616" s="262" t="str">
        <f>+V616</f>
        <v>Gobiernos Autonomos Municipales</v>
      </c>
      <c r="X616" s="244">
        <f>+VLOOKUP(A616,[2]Sheet1!$A$13:$D$744,4,FALSE)</f>
        <v>0</v>
      </c>
      <c r="Y616" s="244" t="e">
        <f>+VLOOKUP(X616,bd_lista!$A$3:$C$590,3,FALSE)</f>
        <v>#N/A</v>
      </c>
      <c r="Z616" s="304">
        <f>+X616</f>
        <v>0</v>
      </c>
      <c r="AA616" s="305" t="e">
        <f>+Y616</f>
        <v>#N/A</v>
      </c>
    </row>
    <row r="617" spans="1:27" customFormat="1" ht="15" hidden="1" customHeight="1">
      <c r="A617" s="32">
        <v>1285</v>
      </c>
      <c r="B617" s="450"/>
      <c r="C617" s="249" t="str">
        <f>+VLOOKUP(A617,bd_lista!$A$3:$C$590,3,FALSE)</f>
        <v>Gobierno Autónomo Municipal de Alto Beni</v>
      </c>
      <c r="D617" s="452"/>
      <c r="E617" s="246" t="s">
        <v>1311</v>
      </c>
      <c r="F617" s="245">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5">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5">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5">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5">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5">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5">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5">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5">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5">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5">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5">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5">
        <f t="shared" ca="1" si="25"/>
        <v>0</v>
      </c>
      <c r="S617" s="252">
        <f ca="1">+R616+R617</f>
        <v>0</v>
      </c>
      <c r="T617" s="245">
        <f ca="1">+S617</f>
        <v>0</v>
      </c>
      <c r="U617" s="244">
        <f t="shared" si="26"/>
        <v>2</v>
      </c>
      <c r="V617" s="347" t="str">
        <f>+VLOOKUP(A617,bd_lista!$A$3:$E$590,5,FALSE)</f>
        <v>Gobiernos Autonomos Municipales</v>
      </c>
      <c r="W617" s="250"/>
      <c r="X617" s="244">
        <f>+VLOOKUP(A617,[2]Sheet1!$A$13:$D$744,4,FALSE)</f>
        <v>0</v>
      </c>
      <c r="Y617" s="244" t="e">
        <f>+VLOOKUP(X617,bd_lista!$A$3:$C$590,3,FALSE)</f>
        <v>#N/A</v>
      </c>
      <c r="Z617" s="302"/>
      <c r="AA617" s="303"/>
    </row>
    <row r="618" spans="1:27" customFormat="1" ht="15" hidden="1" customHeight="1">
      <c r="A618" s="32">
        <v>1286</v>
      </c>
      <c r="B618" s="449">
        <f>+A618</f>
        <v>1286</v>
      </c>
      <c r="C618" s="249" t="str">
        <f>+VLOOKUP(A618,bd_lista!$A$3:$C$590,3,FALSE)</f>
        <v>Gobierno Autónomo Municipal de Huatajata</v>
      </c>
      <c r="D618" s="451" t="str">
        <f>+C618</f>
        <v>Gobierno Autónomo Municipal de Huatajata</v>
      </c>
      <c r="E618" s="244" t="s">
        <v>1310</v>
      </c>
      <c r="F618" s="245">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5">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5">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5">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5">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5">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5">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5">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5">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5">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5">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5">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5">
        <f t="shared" ca="1" si="25"/>
        <v>0</v>
      </c>
      <c r="S618" s="252"/>
      <c r="T618" s="245">
        <f ca="1">+T619</f>
        <v>0</v>
      </c>
      <c r="U618" s="244">
        <f t="shared" si="26"/>
        <v>1</v>
      </c>
      <c r="V618" s="347" t="str">
        <f>+VLOOKUP(A618,bd_lista!$A$3:$E$590,5,FALSE)</f>
        <v>Gobiernos Autonomos Municipales</v>
      </c>
      <c r="W618" s="262" t="str">
        <f>+V618</f>
        <v>Gobiernos Autonomos Municipales</v>
      </c>
      <c r="X618" s="244">
        <f>+VLOOKUP(A618,[2]Sheet1!$A$13:$D$744,4,FALSE)</f>
        <v>0</v>
      </c>
      <c r="Y618" s="244" t="e">
        <f>+VLOOKUP(X618,bd_lista!$A$3:$C$590,3,FALSE)</f>
        <v>#N/A</v>
      </c>
      <c r="Z618" s="304">
        <f>+X618</f>
        <v>0</v>
      </c>
      <c r="AA618" s="305" t="e">
        <f>+Y618</f>
        <v>#N/A</v>
      </c>
    </row>
    <row r="619" spans="1:27" customFormat="1" ht="15" hidden="1" customHeight="1">
      <c r="A619" s="32">
        <v>1286</v>
      </c>
      <c r="B619" s="450"/>
      <c r="C619" s="249" t="str">
        <f>+VLOOKUP(A619,bd_lista!$A$3:$C$590,3,FALSE)</f>
        <v>Gobierno Autónomo Municipal de Huatajata</v>
      </c>
      <c r="D619" s="452"/>
      <c r="E619" s="246" t="s">
        <v>1311</v>
      </c>
      <c r="F619" s="245">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5">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5">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5">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5">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5">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5">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5">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5">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5">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5">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5">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5">
        <f t="shared" ca="1" si="25"/>
        <v>0</v>
      </c>
      <c r="S619" s="252">
        <f ca="1">+R618+R619</f>
        <v>0</v>
      </c>
      <c r="T619" s="245">
        <f ca="1">+S619</f>
        <v>0</v>
      </c>
      <c r="U619" s="244">
        <f t="shared" si="26"/>
        <v>2</v>
      </c>
      <c r="V619" s="347" t="str">
        <f>+VLOOKUP(A619,bd_lista!$A$3:$E$590,5,FALSE)</f>
        <v>Gobiernos Autonomos Municipales</v>
      </c>
      <c r="W619" s="250"/>
      <c r="X619" s="244">
        <f>+VLOOKUP(A619,[2]Sheet1!$A$13:$D$744,4,FALSE)</f>
        <v>0</v>
      </c>
      <c r="Y619" s="244" t="e">
        <f>+VLOOKUP(X619,bd_lista!$A$3:$C$590,3,FALSE)</f>
        <v>#N/A</v>
      </c>
      <c r="Z619" s="302"/>
      <c r="AA619" s="303"/>
    </row>
    <row r="620" spans="1:27" customFormat="1" ht="15" hidden="1" customHeight="1">
      <c r="A620" s="32">
        <v>1287</v>
      </c>
      <c r="B620" s="449">
        <f>+A620</f>
        <v>1287</v>
      </c>
      <c r="C620" s="249" t="str">
        <f>+VLOOKUP(A620,bd_lista!$A$3:$C$590,3,FALSE)</f>
        <v>Gobierno Autónomo Municipal de Chua Cocani</v>
      </c>
      <c r="D620" s="451" t="str">
        <f>+C620</f>
        <v>Gobierno Autónomo Municipal de Chua Cocani</v>
      </c>
      <c r="E620" s="244" t="s">
        <v>1310</v>
      </c>
      <c r="F620" s="245">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5">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5">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5">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5">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5">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5">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5">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5">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5">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5">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5">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5">
        <f t="shared" ca="1" si="25"/>
        <v>0</v>
      </c>
      <c r="S620" s="252"/>
      <c r="T620" s="245">
        <f ca="1">+T621</f>
        <v>0</v>
      </c>
      <c r="U620" s="244">
        <f t="shared" si="26"/>
        <v>1</v>
      </c>
      <c r="V620" s="347" t="str">
        <f>+VLOOKUP(A620,bd_lista!$A$3:$E$590,5,FALSE)</f>
        <v>Gobiernos Autonomos Municipales</v>
      </c>
      <c r="W620" s="262" t="str">
        <f>+V620</f>
        <v>Gobiernos Autonomos Municipales</v>
      </c>
      <c r="X620" s="244">
        <f>+VLOOKUP(A620,[2]Sheet1!$A$13:$D$744,4,FALSE)</f>
        <v>0</v>
      </c>
      <c r="Y620" s="244" t="e">
        <f>+VLOOKUP(X620,bd_lista!$A$3:$C$590,3,FALSE)</f>
        <v>#N/A</v>
      </c>
      <c r="Z620" s="304">
        <f>+X620</f>
        <v>0</v>
      </c>
      <c r="AA620" s="305" t="e">
        <f>+Y620</f>
        <v>#N/A</v>
      </c>
    </row>
    <row r="621" spans="1:27" customFormat="1" ht="15" hidden="1" customHeight="1">
      <c r="A621" s="32">
        <v>1287</v>
      </c>
      <c r="B621" s="450"/>
      <c r="C621" s="249" t="str">
        <f>+VLOOKUP(A621,bd_lista!$A$3:$C$590,3,FALSE)</f>
        <v>Gobierno Autónomo Municipal de Chua Cocani</v>
      </c>
      <c r="D621" s="452"/>
      <c r="E621" s="246" t="s">
        <v>1311</v>
      </c>
      <c r="F621" s="245">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5">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5">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5">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5">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5">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5">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5">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5">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5">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5">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5">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5">
        <f t="shared" ca="1" si="25"/>
        <v>0</v>
      </c>
      <c r="S621" s="252">
        <f ca="1">+R620+R621</f>
        <v>0</v>
      </c>
      <c r="T621" s="245">
        <f ca="1">+S621</f>
        <v>0</v>
      </c>
      <c r="U621" s="244">
        <f t="shared" si="26"/>
        <v>2</v>
      </c>
      <c r="V621" s="347" t="str">
        <f>+VLOOKUP(A621,bd_lista!$A$3:$E$590,5,FALSE)</f>
        <v>Gobiernos Autonomos Municipales</v>
      </c>
      <c r="W621" s="250"/>
      <c r="X621" s="244">
        <f>+VLOOKUP(A621,[2]Sheet1!$A$13:$D$744,4,FALSE)</f>
        <v>0</v>
      </c>
      <c r="Y621" s="244" t="e">
        <f>+VLOOKUP(X621,bd_lista!$A$3:$C$590,3,FALSE)</f>
        <v>#N/A</v>
      </c>
      <c r="Z621" s="302"/>
      <c r="AA621" s="303"/>
    </row>
    <row r="622" spans="1:27" customFormat="1" ht="15" hidden="1" customHeight="1">
      <c r="A622" s="32">
        <v>1303</v>
      </c>
      <c r="B622" s="449">
        <f>+A622</f>
        <v>1303</v>
      </c>
      <c r="C622" s="249" t="str">
        <f>+VLOOKUP(A622,bd_lista!$A$3:$C$590,3,FALSE)</f>
        <v>Gobierno Autónomo Municipal de Sipe Sipe</v>
      </c>
      <c r="D622" s="451" t="str">
        <f>+C622</f>
        <v>Gobierno Autónomo Municipal de Sipe Sipe</v>
      </c>
      <c r="E622" s="244" t="s">
        <v>1310</v>
      </c>
      <c r="F622" s="245">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5">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5">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5">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5">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5">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5">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5">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5">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5">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5">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5">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5">
        <f t="shared" ca="1" si="25"/>
        <v>0</v>
      </c>
      <c r="S622" s="252"/>
      <c r="T622" s="245">
        <f ca="1">+T623</f>
        <v>0</v>
      </c>
      <c r="U622" s="244">
        <f t="shared" si="26"/>
        <v>1</v>
      </c>
      <c r="V622" s="347" t="str">
        <f>+VLOOKUP(A622,bd_lista!$A$3:$E$590,5,FALSE)</f>
        <v>Gobiernos Autonomos Municipales</v>
      </c>
      <c r="W622" s="262" t="str">
        <f>+V622</f>
        <v>Gobiernos Autonomos Municipales</v>
      </c>
      <c r="X622" s="244">
        <f>+VLOOKUP(A622,[2]Sheet1!$A$13:$D$744,4,FALSE)</f>
        <v>0</v>
      </c>
      <c r="Y622" s="244" t="e">
        <f>+VLOOKUP(X622,bd_lista!$A$3:$C$590,3,FALSE)</f>
        <v>#N/A</v>
      </c>
      <c r="Z622" s="304">
        <f>+X622</f>
        <v>0</v>
      </c>
      <c r="AA622" s="305" t="e">
        <f>+Y622</f>
        <v>#N/A</v>
      </c>
    </row>
    <row r="623" spans="1:27" customFormat="1" ht="15" hidden="1" customHeight="1">
      <c r="A623" s="32">
        <v>1303</v>
      </c>
      <c r="B623" s="450"/>
      <c r="C623" s="249" t="str">
        <f>+VLOOKUP(A623,bd_lista!$A$3:$C$590,3,FALSE)</f>
        <v>Gobierno Autónomo Municipal de Sipe Sipe</v>
      </c>
      <c r="D623" s="452"/>
      <c r="E623" s="246" t="s">
        <v>1311</v>
      </c>
      <c r="F623" s="245">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5">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5">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5">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5">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5">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5">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5">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5">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5">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5">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5">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5">
        <f t="shared" ca="1" si="25"/>
        <v>0</v>
      </c>
      <c r="S623" s="252">
        <f ca="1">+R622+R623</f>
        <v>0</v>
      </c>
      <c r="T623" s="245">
        <f ca="1">+S623</f>
        <v>0</v>
      </c>
      <c r="U623" s="244">
        <f t="shared" si="26"/>
        <v>2</v>
      </c>
      <c r="V623" s="347" t="str">
        <f>+VLOOKUP(A623,bd_lista!$A$3:$E$590,5,FALSE)</f>
        <v>Gobiernos Autonomos Municipales</v>
      </c>
      <c r="W623" s="250"/>
      <c r="X623" s="244">
        <f>+VLOOKUP(A623,[2]Sheet1!$A$13:$D$744,4,FALSE)</f>
        <v>0</v>
      </c>
      <c r="Y623" s="244" t="e">
        <f>+VLOOKUP(X623,bd_lista!$A$3:$C$590,3,FALSE)</f>
        <v>#N/A</v>
      </c>
      <c r="Z623" s="302"/>
      <c r="AA623" s="303"/>
    </row>
    <row r="624" spans="1:27" customFormat="1" ht="15" hidden="1" customHeight="1">
      <c r="A624" s="32">
        <v>1304</v>
      </c>
      <c r="B624" s="449">
        <f>+A624</f>
        <v>1304</v>
      </c>
      <c r="C624" s="249" t="str">
        <f>+VLOOKUP(A624,bd_lista!$A$3:$C$590,3,FALSE)</f>
        <v>Gobierno Autónomo Municipal de Tiquipaya</v>
      </c>
      <c r="D624" s="451" t="str">
        <f>+C624</f>
        <v>Gobierno Autónomo Municipal de Tiquipaya</v>
      </c>
      <c r="E624" s="244" t="s">
        <v>1310</v>
      </c>
      <c r="F624" s="245">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5">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5">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5">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5">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5">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5">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5">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5">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5">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5">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5">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5">
        <f t="shared" ca="1" si="25"/>
        <v>0</v>
      </c>
      <c r="S624" s="252"/>
      <c r="T624" s="245">
        <f ca="1">+T625</f>
        <v>0</v>
      </c>
      <c r="U624" s="244">
        <f t="shared" si="26"/>
        <v>1</v>
      </c>
      <c r="V624" s="347" t="str">
        <f>+VLOOKUP(A624,bd_lista!$A$3:$E$590,5,FALSE)</f>
        <v>Gobiernos Autonomos Municipales</v>
      </c>
      <c r="W624" s="262" t="str">
        <f>+V624</f>
        <v>Gobiernos Autonomos Municipales</v>
      </c>
      <c r="X624" s="244">
        <f>+VLOOKUP(A624,[2]Sheet1!$A$13:$D$744,4,FALSE)</f>
        <v>0</v>
      </c>
      <c r="Y624" s="244" t="e">
        <f>+VLOOKUP(X624,bd_lista!$A$3:$C$590,3,FALSE)</f>
        <v>#N/A</v>
      </c>
      <c r="Z624" s="304">
        <f>+X624</f>
        <v>0</v>
      </c>
      <c r="AA624" s="305" t="e">
        <f>+Y624</f>
        <v>#N/A</v>
      </c>
    </row>
    <row r="625" spans="1:27" customFormat="1" ht="15" hidden="1" customHeight="1">
      <c r="A625" s="32">
        <v>1304</v>
      </c>
      <c r="B625" s="450"/>
      <c r="C625" s="249" t="str">
        <f>+VLOOKUP(A625,bd_lista!$A$3:$C$590,3,FALSE)</f>
        <v>Gobierno Autónomo Municipal de Tiquipaya</v>
      </c>
      <c r="D625" s="452"/>
      <c r="E625" s="246" t="s">
        <v>1311</v>
      </c>
      <c r="F625" s="245">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5">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5">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5">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5">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5">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5">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5">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5">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5">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5">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5">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5">
        <f t="shared" ca="1" si="25"/>
        <v>0</v>
      </c>
      <c r="S625" s="252">
        <f ca="1">+R624+R625</f>
        <v>0</v>
      </c>
      <c r="T625" s="245">
        <f ca="1">+S625</f>
        <v>0</v>
      </c>
      <c r="U625" s="244">
        <f t="shared" si="26"/>
        <v>2</v>
      </c>
      <c r="V625" s="347" t="str">
        <f>+VLOOKUP(A625,bd_lista!$A$3:$E$590,5,FALSE)</f>
        <v>Gobiernos Autonomos Municipales</v>
      </c>
      <c r="W625" s="250"/>
      <c r="X625" s="244">
        <f>+VLOOKUP(A625,[2]Sheet1!$A$13:$D$744,4,FALSE)</f>
        <v>0</v>
      </c>
      <c r="Y625" s="244" t="e">
        <f>+VLOOKUP(X625,bd_lista!$A$3:$C$590,3,FALSE)</f>
        <v>#N/A</v>
      </c>
      <c r="Z625" s="302"/>
      <c r="AA625" s="303"/>
    </row>
    <row r="626" spans="1:27" customFormat="1" ht="15" hidden="1" customHeight="1">
      <c r="A626" s="32">
        <v>1305</v>
      </c>
      <c r="B626" s="449">
        <f>+A626</f>
        <v>1305</v>
      </c>
      <c r="C626" s="249" t="str">
        <f>+VLOOKUP(A626,bd_lista!$A$3:$C$590,3,FALSE)</f>
        <v>Gobierno Autónomo Municipal de Vinto</v>
      </c>
      <c r="D626" s="451" t="str">
        <f>+C626</f>
        <v>Gobierno Autónomo Municipal de Vinto</v>
      </c>
      <c r="E626" s="244" t="s">
        <v>1310</v>
      </c>
      <c r="F626" s="245">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5">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5">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5">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5">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5">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5">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5">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5">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5">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5">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5">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5">
        <f t="shared" ca="1" si="25"/>
        <v>0</v>
      </c>
      <c r="S626" s="252"/>
      <c r="T626" s="245">
        <f ca="1">+T627</f>
        <v>0</v>
      </c>
      <c r="U626" s="244">
        <f t="shared" si="26"/>
        <v>1</v>
      </c>
      <c r="V626" s="347" t="str">
        <f>+VLOOKUP(A626,bd_lista!$A$3:$E$590,5,FALSE)</f>
        <v>Gobiernos Autonomos Municipales</v>
      </c>
      <c r="W626" s="262" t="str">
        <f>+V626</f>
        <v>Gobiernos Autonomos Municipales</v>
      </c>
      <c r="X626" s="244">
        <f>+VLOOKUP(A626,[2]Sheet1!$A$13:$D$744,4,FALSE)</f>
        <v>0</v>
      </c>
      <c r="Y626" s="244" t="e">
        <f>+VLOOKUP(X626,bd_lista!$A$3:$C$590,3,FALSE)</f>
        <v>#N/A</v>
      </c>
      <c r="Z626" s="304">
        <f>+X626</f>
        <v>0</v>
      </c>
      <c r="AA626" s="305" t="e">
        <f>+Y626</f>
        <v>#N/A</v>
      </c>
    </row>
    <row r="627" spans="1:27" customFormat="1" ht="15" hidden="1" customHeight="1">
      <c r="A627" s="32">
        <v>1305</v>
      </c>
      <c r="B627" s="450"/>
      <c r="C627" s="249" t="str">
        <f>+VLOOKUP(A627,bd_lista!$A$3:$C$590,3,FALSE)</f>
        <v>Gobierno Autónomo Municipal de Vinto</v>
      </c>
      <c r="D627" s="452"/>
      <c r="E627" s="246" t="s">
        <v>1311</v>
      </c>
      <c r="F627" s="245">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5">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5">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5">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5">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5">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5">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5">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5">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5">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5">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5">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5">
        <f t="shared" ca="1" si="25"/>
        <v>0</v>
      </c>
      <c r="S627" s="252">
        <f ca="1">+R626+R627</f>
        <v>0</v>
      </c>
      <c r="T627" s="245">
        <f ca="1">+S627</f>
        <v>0</v>
      </c>
      <c r="U627" s="244">
        <f t="shared" si="26"/>
        <v>2</v>
      </c>
      <c r="V627" s="347" t="str">
        <f>+VLOOKUP(A627,bd_lista!$A$3:$E$590,5,FALSE)</f>
        <v>Gobiernos Autonomos Municipales</v>
      </c>
      <c r="W627" s="250"/>
      <c r="X627" s="244">
        <f>+VLOOKUP(A627,[2]Sheet1!$A$13:$D$744,4,FALSE)</f>
        <v>0</v>
      </c>
      <c r="Y627" s="244" t="e">
        <f>+VLOOKUP(X627,bd_lista!$A$3:$C$590,3,FALSE)</f>
        <v>#N/A</v>
      </c>
      <c r="Z627" s="302"/>
      <c r="AA627" s="303"/>
    </row>
    <row r="628" spans="1:27" customFormat="1" ht="15" hidden="1" customHeight="1">
      <c r="A628" s="32">
        <v>1306</v>
      </c>
      <c r="B628" s="449">
        <f>+A628</f>
        <v>1306</v>
      </c>
      <c r="C628" s="249" t="str">
        <f>+VLOOKUP(A628,bd_lista!$A$3:$C$590,3,FALSE)</f>
        <v>Gobierno Autónomo Municipal de Colcapirhua</v>
      </c>
      <c r="D628" s="451" t="str">
        <f>+C628</f>
        <v>Gobierno Autónomo Municipal de Colcapirhua</v>
      </c>
      <c r="E628" s="244" t="s">
        <v>1310</v>
      </c>
      <c r="F628" s="245">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5">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5">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5">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5">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5">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5">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5">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5">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5">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5">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5">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5">
        <f t="shared" ca="1" si="25"/>
        <v>0</v>
      </c>
      <c r="S628" s="252"/>
      <c r="T628" s="245">
        <f ca="1">+T629</f>
        <v>0</v>
      </c>
      <c r="U628" s="244">
        <f t="shared" si="26"/>
        <v>1</v>
      </c>
      <c r="V628" s="347" t="str">
        <f>+VLOOKUP(A628,bd_lista!$A$3:$E$590,5,FALSE)</f>
        <v>Gobiernos Autonomos Municipales</v>
      </c>
      <c r="W628" s="262" t="str">
        <f>+V628</f>
        <v>Gobiernos Autonomos Municipales</v>
      </c>
      <c r="X628" s="244">
        <f>+VLOOKUP(A628,[2]Sheet1!$A$13:$D$744,4,FALSE)</f>
        <v>0</v>
      </c>
      <c r="Y628" s="244" t="e">
        <f>+VLOOKUP(X628,bd_lista!$A$3:$C$590,3,FALSE)</f>
        <v>#N/A</v>
      </c>
      <c r="Z628" s="304">
        <f>+X628</f>
        <v>0</v>
      </c>
      <c r="AA628" s="305" t="e">
        <f>+Y628</f>
        <v>#N/A</v>
      </c>
    </row>
    <row r="629" spans="1:27" customFormat="1" ht="15" hidden="1" customHeight="1">
      <c r="A629" s="32">
        <v>1306</v>
      </c>
      <c r="B629" s="450"/>
      <c r="C629" s="249" t="str">
        <f>+VLOOKUP(A629,bd_lista!$A$3:$C$590,3,FALSE)</f>
        <v>Gobierno Autónomo Municipal de Colcapirhua</v>
      </c>
      <c r="D629" s="452"/>
      <c r="E629" s="246" t="s">
        <v>1311</v>
      </c>
      <c r="F629" s="245">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5">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5">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5">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5">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5">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5">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5">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5">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5">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5">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5">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5">
        <f t="shared" ca="1" si="25"/>
        <v>0</v>
      </c>
      <c r="S629" s="252">
        <f ca="1">+R628+R629</f>
        <v>0</v>
      </c>
      <c r="T629" s="245">
        <f ca="1">+S629</f>
        <v>0</v>
      </c>
      <c r="U629" s="244">
        <f t="shared" si="26"/>
        <v>2</v>
      </c>
      <c r="V629" s="347" t="str">
        <f>+VLOOKUP(A629,bd_lista!$A$3:$E$590,5,FALSE)</f>
        <v>Gobiernos Autonomos Municipales</v>
      </c>
      <c r="W629" s="250"/>
      <c r="X629" s="244">
        <f>+VLOOKUP(A629,[2]Sheet1!$A$13:$D$744,4,FALSE)</f>
        <v>0</v>
      </c>
      <c r="Y629" s="244" t="e">
        <f>+VLOOKUP(X629,bd_lista!$A$3:$C$590,3,FALSE)</f>
        <v>#N/A</v>
      </c>
      <c r="Z629" s="302"/>
      <c r="AA629" s="303"/>
    </row>
    <row r="630" spans="1:27" customFormat="1" ht="15" hidden="1" customHeight="1">
      <c r="A630" s="32">
        <v>1307</v>
      </c>
      <c r="B630" s="449">
        <f>+A630</f>
        <v>1307</v>
      </c>
      <c r="C630" s="249" t="str">
        <f>+VLOOKUP(A630,bd_lista!$A$3:$C$590,3,FALSE)</f>
        <v>Gobierno Autónomo Municipal de Aiquile</v>
      </c>
      <c r="D630" s="451" t="str">
        <f>+C630</f>
        <v>Gobierno Autónomo Municipal de Aiquile</v>
      </c>
      <c r="E630" s="244" t="s">
        <v>1310</v>
      </c>
      <c r="F630" s="245">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5">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5">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5">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5">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5">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5">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5">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5">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5">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5">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5">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5">
        <f t="shared" ca="1" si="25"/>
        <v>0</v>
      </c>
      <c r="S630" s="252"/>
      <c r="T630" s="245">
        <f ca="1">+T631</f>
        <v>0</v>
      </c>
      <c r="U630" s="244">
        <f t="shared" si="26"/>
        <v>1</v>
      </c>
      <c r="V630" s="347" t="str">
        <f>+VLOOKUP(A630,bd_lista!$A$3:$E$590,5,FALSE)</f>
        <v>Gobiernos Autonomos Municipales</v>
      </c>
      <c r="W630" s="262" t="str">
        <f>+V630</f>
        <v>Gobiernos Autonomos Municipales</v>
      </c>
      <c r="X630" s="244">
        <f>+VLOOKUP(A630,[2]Sheet1!$A$13:$D$744,4,FALSE)</f>
        <v>0</v>
      </c>
      <c r="Y630" s="244" t="e">
        <f>+VLOOKUP(X630,bd_lista!$A$3:$C$590,3,FALSE)</f>
        <v>#N/A</v>
      </c>
      <c r="Z630" s="304">
        <f>+X630</f>
        <v>0</v>
      </c>
      <c r="AA630" s="305" t="e">
        <f>+Y630</f>
        <v>#N/A</v>
      </c>
    </row>
    <row r="631" spans="1:27" customFormat="1" ht="15" hidden="1" customHeight="1">
      <c r="A631" s="32">
        <v>1307</v>
      </c>
      <c r="B631" s="450"/>
      <c r="C631" s="249" t="str">
        <f>+VLOOKUP(A631,bd_lista!$A$3:$C$590,3,FALSE)</f>
        <v>Gobierno Autónomo Municipal de Aiquile</v>
      </c>
      <c r="D631" s="452"/>
      <c r="E631" s="246" t="s">
        <v>1311</v>
      </c>
      <c r="F631" s="245">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5">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5">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5">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5">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5">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5">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5">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5">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5">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5">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5">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5">
        <f t="shared" ca="1" si="25"/>
        <v>0</v>
      </c>
      <c r="S631" s="252">
        <f ca="1">+R630+R631</f>
        <v>0</v>
      </c>
      <c r="T631" s="245">
        <f ca="1">+S631</f>
        <v>0</v>
      </c>
      <c r="U631" s="244">
        <f t="shared" si="26"/>
        <v>2</v>
      </c>
      <c r="V631" s="347" t="str">
        <f>+VLOOKUP(A631,bd_lista!$A$3:$E$590,5,FALSE)</f>
        <v>Gobiernos Autonomos Municipales</v>
      </c>
      <c r="W631" s="250"/>
      <c r="X631" s="244">
        <f>+VLOOKUP(A631,[2]Sheet1!$A$13:$D$744,4,FALSE)</f>
        <v>0</v>
      </c>
      <c r="Y631" s="244" t="e">
        <f>+VLOOKUP(X631,bd_lista!$A$3:$C$590,3,FALSE)</f>
        <v>#N/A</v>
      </c>
      <c r="Z631" s="302"/>
      <c r="AA631" s="303"/>
    </row>
    <row r="632" spans="1:27" customFormat="1" ht="15" hidden="1" customHeight="1">
      <c r="A632" s="32">
        <v>1308</v>
      </c>
      <c r="B632" s="449">
        <f>+A632</f>
        <v>1308</v>
      </c>
      <c r="C632" s="249" t="str">
        <f>+VLOOKUP(A632,bd_lista!$A$3:$C$590,3,FALSE)</f>
        <v>Gobierno Autónomo Municipal de Pasorapa</v>
      </c>
      <c r="D632" s="451" t="str">
        <f>+C632</f>
        <v>Gobierno Autónomo Municipal de Pasorapa</v>
      </c>
      <c r="E632" s="244" t="s">
        <v>1310</v>
      </c>
      <c r="F632" s="245">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5">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5">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5">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5">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5">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5">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5">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5">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5">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5">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5">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5">
        <f t="shared" ca="1" si="25"/>
        <v>0</v>
      </c>
      <c r="S632" s="252"/>
      <c r="T632" s="245">
        <f ca="1">+T633</f>
        <v>0</v>
      </c>
      <c r="U632" s="244">
        <f t="shared" si="26"/>
        <v>1</v>
      </c>
      <c r="V632" s="347" t="str">
        <f>+VLOOKUP(A632,bd_lista!$A$3:$E$590,5,FALSE)</f>
        <v>Gobiernos Autonomos Municipales</v>
      </c>
      <c r="W632" s="262" t="str">
        <f>+V632</f>
        <v>Gobiernos Autonomos Municipales</v>
      </c>
      <c r="X632" s="244">
        <f>+VLOOKUP(A632,[2]Sheet1!$A$13:$D$744,4,FALSE)</f>
        <v>0</v>
      </c>
      <c r="Y632" s="244" t="e">
        <f>+VLOOKUP(X632,bd_lista!$A$3:$C$590,3,FALSE)</f>
        <v>#N/A</v>
      </c>
      <c r="Z632" s="304">
        <f>+X632</f>
        <v>0</v>
      </c>
      <c r="AA632" s="305" t="e">
        <f>+Y632</f>
        <v>#N/A</v>
      </c>
    </row>
    <row r="633" spans="1:27" customFormat="1" ht="15" hidden="1" customHeight="1">
      <c r="A633" s="32">
        <v>1308</v>
      </c>
      <c r="B633" s="450"/>
      <c r="C633" s="249" t="str">
        <f>+VLOOKUP(A633,bd_lista!$A$3:$C$590,3,FALSE)</f>
        <v>Gobierno Autónomo Municipal de Pasorapa</v>
      </c>
      <c r="D633" s="452"/>
      <c r="E633" s="246" t="s">
        <v>1311</v>
      </c>
      <c r="F633" s="245">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5">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5">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5">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5">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5">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5">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5">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5">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5">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5">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5">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5">
        <f t="shared" ca="1" si="25"/>
        <v>0</v>
      </c>
      <c r="S633" s="252">
        <f ca="1">+R632+R633</f>
        <v>0</v>
      </c>
      <c r="T633" s="245">
        <f ca="1">+S633</f>
        <v>0</v>
      </c>
      <c r="U633" s="244">
        <f t="shared" si="26"/>
        <v>2</v>
      </c>
      <c r="V633" s="347" t="str">
        <f>+VLOOKUP(A633,bd_lista!$A$3:$E$590,5,FALSE)</f>
        <v>Gobiernos Autonomos Municipales</v>
      </c>
      <c r="W633" s="250"/>
      <c r="X633" s="244">
        <f>+VLOOKUP(A633,[2]Sheet1!$A$13:$D$744,4,FALSE)</f>
        <v>0</v>
      </c>
      <c r="Y633" s="244" t="e">
        <f>+VLOOKUP(X633,bd_lista!$A$3:$C$590,3,FALSE)</f>
        <v>#N/A</v>
      </c>
      <c r="Z633" s="302"/>
      <c r="AA633" s="303"/>
    </row>
    <row r="634" spans="1:27" customFormat="1" ht="15" hidden="1" customHeight="1">
      <c r="A634" s="32">
        <v>1309</v>
      </c>
      <c r="B634" s="449">
        <f>+A634</f>
        <v>1309</v>
      </c>
      <c r="C634" s="249" t="str">
        <f>+VLOOKUP(A634,bd_lista!$A$3:$C$590,3,FALSE)</f>
        <v>Gobierno Autónomo Municipal de Omereque</v>
      </c>
      <c r="D634" s="451" t="str">
        <f>+C634</f>
        <v>Gobierno Autónomo Municipal de Omereque</v>
      </c>
      <c r="E634" s="244" t="s">
        <v>1310</v>
      </c>
      <c r="F634" s="245">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5">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5">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5">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5">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5">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5">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5">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5">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5">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5">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5">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5">
        <f t="shared" ca="1" si="25"/>
        <v>0</v>
      </c>
      <c r="S634" s="252"/>
      <c r="T634" s="245">
        <f ca="1">+T635</f>
        <v>0</v>
      </c>
      <c r="U634" s="244">
        <f t="shared" si="26"/>
        <v>1</v>
      </c>
      <c r="V634" s="347" t="str">
        <f>+VLOOKUP(A634,bd_lista!$A$3:$E$590,5,FALSE)</f>
        <v>Gobiernos Autonomos Municipales</v>
      </c>
      <c r="W634" s="262" t="str">
        <f>+V634</f>
        <v>Gobiernos Autonomos Municipales</v>
      </c>
      <c r="X634" s="244">
        <f>+VLOOKUP(A634,[2]Sheet1!$A$13:$D$744,4,FALSE)</f>
        <v>0</v>
      </c>
      <c r="Y634" s="244" t="e">
        <f>+VLOOKUP(X634,bd_lista!$A$3:$C$590,3,FALSE)</f>
        <v>#N/A</v>
      </c>
      <c r="Z634" s="304">
        <f>+X634</f>
        <v>0</v>
      </c>
      <c r="AA634" s="305" t="e">
        <f>+Y634</f>
        <v>#N/A</v>
      </c>
    </row>
    <row r="635" spans="1:27" customFormat="1" ht="15" hidden="1" customHeight="1">
      <c r="A635" s="32">
        <v>1309</v>
      </c>
      <c r="B635" s="450"/>
      <c r="C635" s="249" t="str">
        <f>+VLOOKUP(A635,bd_lista!$A$3:$C$590,3,FALSE)</f>
        <v>Gobierno Autónomo Municipal de Omereque</v>
      </c>
      <c r="D635" s="452"/>
      <c r="E635" s="246" t="s">
        <v>1311</v>
      </c>
      <c r="F635" s="245">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5">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5">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5">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5">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5">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5">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5">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5">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5">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5">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5">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5">
        <f t="shared" ca="1" si="25"/>
        <v>0</v>
      </c>
      <c r="S635" s="252">
        <f ca="1">+R634+R635</f>
        <v>0</v>
      </c>
      <c r="T635" s="245">
        <f ca="1">+S635</f>
        <v>0</v>
      </c>
      <c r="U635" s="244">
        <f t="shared" si="26"/>
        <v>2</v>
      </c>
      <c r="V635" s="347" t="str">
        <f>+VLOOKUP(A635,bd_lista!$A$3:$E$590,5,FALSE)</f>
        <v>Gobiernos Autonomos Municipales</v>
      </c>
      <c r="W635" s="250"/>
      <c r="X635" s="244">
        <f>+VLOOKUP(A635,[2]Sheet1!$A$13:$D$744,4,FALSE)</f>
        <v>0</v>
      </c>
      <c r="Y635" s="244" t="e">
        <f>+VLOOKUP(X635,bd_lista!$A$3:$C$590,3,FALSE)</f>
        <v>#N/A</v>
      </c>
      <c r="Z635" s="302"/>
      <c r="AA635" s="303"/>
    </row>
    <row r="636" spans="1:27" customFormat="1" ht="15" hidden="1" customHeight="1">
      <c r="A636" s="32">
        <v>1310</v>
      </c>
      <c r="B636" s="449">
        <f>+A636</f>
        <v>1310</v>
      </c>
      <c r="C636" s="249" t="str">
        <f>+VLOOKUP(A636,bd_lista!$A$3:$C$590,3,FALSE)</f>
        <v>Gobierno Autónomo Municipal de Independencia</v>
      </c>
      <c r="D636" s="451" t="str">
        <f>+C636</f>
        <v>Gobierno Autónomo Municipal de Independencia</v>
      </c>
      <c r="E636" s="244" t="s">
        <v>1310</v>
      </c>
      <c r="F636" s="245">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5">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5">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5">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5">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5">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5">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5">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5">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5">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5">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5">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5">
        <f t="shared" ca="1" si="25"/>
        <v>0</v>
      </c>
      <c r="S636" s="252"/>
      <c r="T636" s="245">
        <f ca="1">+T637</f>
        <v>0</v>
      </c>
      <c r="U636" s="244">
        <f t="shared" si="26"/>
        <v>1</v>
      </c>
      <c r="V636" s="347" t="str">
        <f>+VLOOKUP(A636,bd_lista!$A$3:$E$590,5,FALSE)</f>
        <v>Gobiernos Autonomos Municipales</v>
      </c>
      <c r="W636" s="262" t="str">
        <f>+V636</f>
        <v>Gobiernos Autonomos Municipales</v>
      </c>
      <c r="X636" s="244">
        <f>+VLOOKUP(A636,[2]Sheet1!$A$13:$D$744,4,FALSE)</f>
        <v>0</v>
      </c>
      <c r="Y636" s="244" t="e">
        <f>+VLOOKUP(X636,bd_lista!$A$3:$C$590,3,FALSE)</f>
        <v>#N/A</v>
      </c>
      <c r="Z636" s="304">
        <f>+X636</f>
        <v>0</v>
      </c>
      <c r="AA636" s="305" t="e">
        <f>+Y636</f>
        <v>#N/A</v>
      </c>
    </row>
    <row r="637" spans="1:27" customFormat="1" ht="15" hidden="1" customHeight="1">
      <c r="A637" s="32">
        <v>1310</v>
      </c>
      <c r="B637" s="450"/>
      <c r="C637" s="249" t="str">
        <f>+VLOOKUP(A637,bd_lista!$A$3:$C$590,3,FALSE)</f>
        <v>Gobierno Autónomo Municipal de Independencia</v>
      </c>
      <c r="D637" s="452"/>
      <c r="E637" s="246" t="s">
        <v>1311</v>
      </c>
      <c r="F637" s="245">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5">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5">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5">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5">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5">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5">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5">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5">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5">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5">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5">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5">
        <f t="shared" ca="1" si="25"/>
        <v>0</v>
      </c>
      <c r="S637" s="252">
        <f ca="1">+R636+R637</f>
        <v>0</v>
      </c>
      <c r="T637" s="245">
        <f ca="1">+S637</f>
        <v>0</v>
      </c>
      <c r="U637" s="244">
        <f t="shared" si="26"/>
        <v>2</v>
      </c>
      <c r="V637" s="347" t="str">
        <f>+VLOOKUP(A637,bd_lista!$A$3:$E$590,5,FALSE)</f>
        <v>Gobiernos Autonomos Municipales</v>
      </c>
      <c r="W637" s="250"/>
      <c r="X637" s="244">
        <f>+VLOOKUP(A637,[2]Sheet1!$A$13:$D$744,4,FALSE)</f>
        <v>0</v>
      </c>
      <c r="Y637" s="244" t="e">
        <f>+VLOOKUP(X637,bd_lista!$A$3:$C$590,3,FALSE)</f>
        <v>#N/A</v>
      </c>
      <c r="Z637" s="302"/>
      <c r="AA637" s="303"/>
    </row>
    <row r="638" spans="1:27" customFormat="1" ht="27" hidden="1" customHeight="1">
      <c r="A638" s="32">
        <v>1311</v>
      </c>
      <c r="B638" s="449">
        <f>+A638</f>
        <v>1311</v>
      </c>
      <c r="C638" s="249" t="str">
        <f>+VLOOKUP(A638,bd_lista!$A$3:$C$590,3,FALSE)</f>
        <v>Gobierno Autónomo Municipal de Morochata</v>
      </c>
      <c r="D638" s="451" t="str">
        <f>+C638</f>
        <v>Gobierno Autónomo Municipal de Morochata</v>
      </c>
      <c r="E638" s="244" t="s">
        <v>1310</v>
      </c>
      <c r="F638" s="245">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5">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5">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5">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5">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5">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5">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5">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5">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5">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5">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5">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5">
        <f t="shared" ca="1" si="25"/>
        <v>0</v>
      </c>
      <c r="S638" s="252"/>
      <c r="T638" s="245">
        <f ca="1">+T639</f>
        <v>0</v>
      </c>
      <c r="U638" s="244">
        <f t="shared" si="26"/>
        <v>1</v>
      </c>
      <c r="V638" s="347" t="str">
        <f>+VLOOKUP(A638,bd_lista!$A$3:$E$590,5,FALSE)</f>
        <v>Gobiernos Autonomos Municipales</v>
      </c>
      <c r="W638" s="262" t="str">
        <f>+V638</f>
        <v>Gobiernos Autonomos Municipales</v>
      </c>
      <c r="X638" s="244">
        <f>+VLOOKUP(A638,[2]Sheet1!$A$13:$D$744,4,FALSE)</f>
        <v>0</v>
      </c>
      <c r="Y638" s="244" t="e">
        <f>+VLOOKUP(X638,bd_lista!$A$3:$C$590,3,FALSE)</f>
        <v>#N/A</v>
      </c>
      <c r="Z638" s="304">
        <f>+X638</f>
        <v>0</v>
      </c>
      <c r="AA638" s="305" t="e">
        <f>+Y638</f>
        <v>#N/A</v>
      </c>
    </row>
    <row r="639" spans="1:27" customFormat="1" ht="27" hidden="1" customHeight="1">
      <c r="A639" s="32">
        <v>1311</v>
      </c>
      <c r="B639" s="450"/>
      <c r="C639" s="249" t="str">
        <f>+VLOOKUP(A639,bd_lista!$A$3:$C$590,3,FALSE)</f>
        <v>Gobierno Autónomo Municipal de Morochata</v>
      </c>
      <c r="D639" s="452"/>
      <c r="E639" s="246" t="s">
        <v>1311</v>
      </c>
      <c r="F639" s="245">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5">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5">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5">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5">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5">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5">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5">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5">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5">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5">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5">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5">
        <f t="shared" ca="1" si="25"/>
        <v>0</v>
      </c>
      <c r="S639" s="252">
        <f ca="1">+R638+R639</f>
        <v>0</v>
      </c>
      <c r="T639" s="245">
        <f ca="1">+S639</f>
        <v>0</v>
      </c>
      <c r="U639" s="244">
        <f t="shared" si="26"/>
        <v>2</v>
      </c>
      <c r="V639" s="347" t="str">
        <f>+VLOOKUP(A639,bd_lista!$A$3:$E$590,5,FALSE)</f>
        <v>Gobiernos Autonomos Municipales</v>
      </c>
      <c r="W639" s="250"/>
      <c r="X639" s="244">
        <f>+VLOOKUP(A639,[2]Sheet1!$A$13:$D$744,4,FALSE)</f>
        <v>0</v>
      </c>
      <c r="Y639" s="244" t="e">
        <f>+VLOOKUP(X639,bd_lista!$A$3:$C$590,3,FALSE)</f>
        <v>#N/A</v>
      </c>
      <c r="Z639" s="302"/>
      <c r="AA639" s="303"/>
    </row>
    <row r="640" spans="1:27" customFormat="1" ht="15" hidden="1" customHeight="1">
      <c r="A640" s="32">
        <v>1312</v>
      </c>
      <c r="B640" s="449">
        <f>+A640</f>
        <v>1312</v>
      </c>
      <c r="C640" s="249" t="str">
        <f>+VLOOKUP(A640,bd_lista!$A$3:$C$590,3,FALSE)</f>
        <v>Gobierno Autónomo Municipal de Sacaba</v>
      </c>
      <c r="D640" s="451" t="str">
        <f>+C640</f>
        <v>Gobierno Autónomo Municipal de Sacaba</v>
      </c>
      <c r="E640" s="244" t="s">
        <v>1310</v>
      </c>
      <c r="F640" s="245">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5">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5">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5">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5">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5">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5">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5">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5">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5">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5">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5">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5">
        <f t="shared" ca="1" si="25"/>
        <v>0</v>
      </c>
      <c r="S640" s="252"/>
      <c r="T640" s="245">
        <f ca="1">+T641</f>
        <v>36</v>
      </c>
      <c r="U640" s="244">
        <f t="shared" si="26"/>
        <v>1</v>
      </c>
      <c r="V640" s="347" t="str">
        <f>+VLOOKUP(A640,bd_lista!$A$3:$E$590,5,FALSE)</f>
        <v>Gobiernos Autonomos Municipales</v>
      </c>
      <c r="W640" s="262" t="str">
        <f>+V640</f>
        <v>Gobiernos Autonomos Municipales</v>
      </c>
      <c r="X640" s="244">
        <f>+VLOOKUP(A640,[2]Sheet1!$A$13:$D$744,4,FALSE)</f>
        <v>0</v>
      </c>
      <c r="Y640" s="244" t="e">
        <f>+VLOOKUP(X640,bd_lista!$A$3:$C$590,3,FALSE)</f>
        <v>#N/A</v>
      </c>
      <c r="Z640" s="304">
        <f>+X640</f>
        <v>0</v>
      </c>
      <c r="AA640" s="305" t="e">
        <f>+Y640</f>
        <v>#N/A</v>
      </c>
    </row>
    <row r="641" spans="1:27" customFormat="1" ht="15" hidden="1" customHeight="1">
      <c r="A641" s="32">
        <v>1312</v>
      </c>
      <c r="B641" s="450"/>
      <c r="C641" s="249" t="str">
        <f>+VLOOKUP(A641,bd_lista!$A$3:$C$590,3,FALSE)</f>
        <v>Gobierno Autónomo Municipal de Sacaba</v>
      </c>
      <c r="D641" s="452"/>
      <c r="E641" s="246" t="s">
        <v>1311</v>
      </c>
      <c r="F641" s="245">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5">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5">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5">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5">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36</v>
      </c>
      <c r="K641" s="245">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5">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5">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5">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5">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5">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5">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5">
        <f t="shared" ca="1" si="25"/>
        <v>36</v>
      </c>
      <c r="S641" s="252">
        <f ca="1">+R640+R641</f>
        <v>36</v>
      </c>
      <c r="T641" s="245">
        <f ca="1">+S641</f>
        <v>36</v>
      </c>
      <c r="U641" s="244">
        <f t="shared" si="26"/>
        <v>2</v>
      </c>
      <c r="V641" s="347" t="str">
        <f>+VLOOKUP(A641,bd_lista!$A$3:$E$590,5,FALSE)</f>
        <v>Gobiernos Autonomos Municipales</v>
      </c>
      <c r="W641" s="250"/>
      <c r="X641" s="244">
        <f>+VLOOKUP(A641,[2]Sheet1!$A$13:$D$744,4,FALSE)</f>
        <v>0</v>
      </c>
      <c r="Y641" s="244" t="e">
        <f>+VLOOKUP(X641,bd_lista!$A$3:$C$590,3,FALSE)</f>
        <v>#N/A</v>
      </c>
      <c r="Z641" s="302"/>
      <c r="AA641" s="303"/>
    </row>
    <row r="642" spans="1:27" customFormat="1" ht="27" hidden="1" customHeight="1">
      <c r="A642" s="32">
        <v>1313</v>
      </c>
      <c r="B642" s="449">
        <f>+A642</f>
        <v>1313</v>
      </c>
      <c r="C642" s="249" t="str">
        <f>+VLOOKUP(A642,bd_lista!$A$3:$C$590,3,FALSE)</f>
        <v>Gobierno Autónomo Municipal de Colomi</v>
      </c>
      <c r="D642" s="451" t="str">
        <f>+C642</f>
        <v>Gobierno Autónomo Municipal de Colomi</v>
      </c>
      <c r="E642" s="244" t="s">
        <v>1310</v>
      </c>
      <c r="F642" s="245">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5">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5">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5">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5">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5">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5">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5">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5">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5">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5">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5">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5">
        <f t="shared" ca="1" si="25"/>
        <v>0</v>
      </c>
      <c r="S642" s="252"/>
      <c r="T642" s="245">
        <f ca="1">+T643</f>
        <v>0</v>
      </c>
      <c r="U642" s="244">
        <f t="shared" si="26"/>
        <v>1</v>
      </c>
      <c r="V642" s="347" t="str">
        <f>+VLOOKUP(A642,bd_lista!$A$3:$E$590,5,FALSE)</f>
        <v>Gobiernos Autonomos Municipales</v>
      </c>
      <c r="W642" s="262" t="str">
        <f>+V642</f>
        <v>Gobiernos Autonomos Municipales</v>
      </c>
      <c r="X642" s="244">
        <f>+VLOOKUP(A642,[2]Sheet1!$A$13:$D$744,4,FALSE)</f>
        <v>0</v>
      </c>
      <c r="Y642" s="244" t="e">
        <f>+VLOOKUP(X642,bd_lista!$A$3:$C$590,3,FALSE)</f>
        <v>#N/A</v>
      </c>
      <c r="Z642" s="304">
        <f>+X642</f>
        <v>0</v>
      </c>
      <c r="AA642" s="305" t="e">
        <f>+Y642</f>
        <v>#N/A</v>
      </c>
    </row>
    <row r="643" spans="1:27" customFormat="1" ht="27" hidden="1" customHeight="1">
      <c r="A643" s="32">
        <v>1313</v>
      </c>
      <c r="B643" s="450"/>
      <c r="C643" s="249" t="str">
        <f>+VLOOKUP(A643,bd_lista!$A$3:$C$590,3,FALSE)</f>
        <v>Gobierno Autónomo Municipal de Colomi</v>
      </c>
      <c r="D643" s="452"/>
      <c r="E643" s="246" t="s">
        <v>1311</v>
      </c>
      <c r="F643" s="245">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5">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5">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5">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5">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5">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5">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5">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5">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5">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5">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5">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5">
        <f t="shared" ca="1" si="25"/>
        <v>0</v>
      </c>
      <c r="S643" s="252">
        <f ca="1">+R642+R643</f>
        <v>0</v>
      </c>
      <c r="T643" s="245">
        <f ca="1">+S643</f>
        <v>0</v>
      </c>
      <c r="U643" s="244">
        <f t="shared" si="26"/>
        <v>2</v>
      </c>
      <c r="V643" s="347" t="str">
        <f>+VLOOKUP(A643,bd_lista!$A$3:$E$590,5,FALSE)</f>
        <v>Gobiernos Autonomos Municipales</v>
      </c>
      <c r="W643" s="250"/>
      <c r="X643" s="244">
        <f>+VLOOKUP(A643,[2]Sheet1!$A$13:$D$744,4,FALSE)</f>
        <v>0</v>
      </c>
      <c r="Y643" s="244" t="e">
        <f>+VLOOKUP(X643,bd_lista!$A$3:$C$590,3,FALSE)</f>
        <v>#N/A</v>
      </c>
      <c r="Z643" s="302"/>
      <c r="AA643" s="303"/>
    </row>
    <row r="644" spans="1:27" customFormat="1" ht="15" hidden="1" customHeight="1">
      <c r="A644" s="32">
        <v>1314</v>
      </c>
      <c r="B644" s="449">
        <f>+A644</f>
        <v>1314</v>
      </c>
      <c r="C644" s="249" t="str">
        <f>+VLOOKUP(A644,bd_lista!$A$3:$C$590,3,FALSE)</f>
        <v>Gobierno Autónomo Municipal de Villa Tunari</v>
      </c>
      <c r="D644" s="451" t="str">
        <f>+C644</f>
        <v>Gobierno Autónomo Municipal de Villa Tunari</v>
      </c>
      <c r="E644" s="244" t="s">
        <v>1310</v>
      </c>
      <c r="F644" s="245">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5">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5">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5">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5">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5">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5">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5">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5">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5">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5">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5">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5">
        <f t="shared" ca="1" si="25"/>
        <v>0</v>
      </c>
      <c r="S644" s="252"/>
      <c r="T644" s="245">
        <f ca="1">+T645</f>
        <v>0</v>
      </c>
      <c r="U644" s="244">
        <f t="shared" si="26"/>
        <v>1</v>
      </c>
      <c r="V644" s="347" t="str">
        <f>+VLOOKUP(A644,bd_lista!$A$3:$E$590,5,FALSE)</f>
        <v>Gobiernos Autonomos Municipales</v>
      </c>
      <c r="W644" s="262" t="str">
        <f>+V644</f>
        <v>Gobiernos Autonomos Municipales</v>
      </c>
      <c r="X644" s="244">
        <f>+VLOOKUP(A644,[2]Sheet1!$A$13:$D$744,4,FALSE)</f>
        <v>0</v>
      </c>
      <c r="Y644" s="244" t="e">
        <f>+VLOOKUP(X644,bd_lista!$A$3:$C$590,3,FALSE)</f>
        <v>#N/A</v>
      </c>
      <c r="Z644" s="304">
        <f>+X644</f>
        <v>0</v>
      </c>
      <c r="AA644" s="305" t="e">
        <f>+Y644</f>
        <v>#N/A</v>
      </c>
    </row>
    <row r="645" spans="1:27" customFormat="1" ht="15" hidden="1" customHeight="1">
      <c r="A645" s="32">
        <v>1314</v>
      </c>
      <c r="B645" s="450"/>
      <c r="C645" s="249" t="str">
        <f>+VLOOKUP(A645,bd_lista!$A$3:$C$590,3,FALSE)</f>
        <v>Gobierno Autónomo Municipal de Villa Tunari</v>
      </c>
      <c r="D645" s="452"/>
      <c r="E645" s="246" t="s">
        <v>1311</v>
      </c>
      <c r="F645" s="245">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5">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5">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5">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5">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5">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5">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5">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5">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5">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5">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5">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5">
        <f t="shared" ca="1" si="25"/>
        <v>0</v>
      </c>
      <c r="S645" s="252">
        <f ca="1">+R644+R645</f>
        <v>0</v>
      </c>
      <c r="T645" s="245">
        <f ca="1">+S645</f>
        <v>0</v>
      </c>
      <c r="U645" s="244">
        <f t="shared" si="26"/>
        <v>2</v>
      </c>
      <c r="V645" s="347" t="str">
        <f>+VLOOKUP(A645,bd_lista!$A$3:$E$590,5,FALSE)</f>
        <v>Gobiernos Autonomos Municipales</v>
      </c>
      <c r="W645" s="250"/>
      <c r="X645" s="244">
        <f>+VLOOKUP(A645,[2]Sheet1!$A$13:$D$744,4,FALSE)</f>
        <v>0</v>
      </c>
      <c r="Y645" s="244" t="e">
        <f>+VLOOKUP(X645,bd_lista!$A$3:$C$590,3,FALSE)</f>
        <v>#N/A</v>
      </c>
      <c r="Z645" s="302"/>
      <c r="AA645" s="303"/>
    </row>
    <row r="646" spans="1:27" customFormat="1" ht="15" hidden="1" customHeight="1">
      <c r="A646" s="32">
        <v>1315</v>
      </c>
      <c r="B646" s="449">
        <f>+A646</f>
        <v>1315</v>
      </c>
      <c r="C646" s="249" t="str">
        <f>+VLOOKUP(A646,bd_lista!$A$3:$C$590,3,FALSE)</f>
        <v>Gobierno Autónomo Municipal de Punata</v>
      </c>
      <c r="D646" s="451" t="str">
        <f>+C646</f>
        <v>Gobierno Autónomo Municipal de Punata</v>
      </c>
      <c r="E646" s="244" t="s">
        <v>1310</v>
      </c>
      <c r="F646" s="245">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5">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5">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5">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5">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5">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5">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5">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5">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5">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5">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5">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5">
        <f t="shared" ca="1" si="25"/>
        <v>0</v>
      </c>
      <c r="S646" s="252"/>
      <c r="T646" s="245">
        <f ca="1">+T647</f>
        <v>0</v>
      </c>
      <c r="U646" s="244">
        <f t="shared" si="26"/>
        <v>1</v>
      </c>
      <c r="V646" s="347" t="str">
        <f>+VLOOKUP(A646,bd_lista!$A$3:$E$590,5,FALSE)</f>
        <v>Gobiernos Autonomos Municipales</v>
      </c>
      <c r="W646" s="262" t="str">
        <f>+V646</f>
        <v>Gobiernos Autonomos Municipales</v>
      </c>
      <c r="X646" s="244">
        <f>+VLOOKUP(A646,[2]Sheet1!$A$13:$D$744,4,FALSE)</f>
        <v>0</v>
      </c>
      <c r="Y646" s="244" t="e">
        <f>+VLOOKUP(X646,bd_lista!$A$3:$C$590,3,FALSE)</f>
        <v>#N/A</v>
      </c>
      <c r="Z646" s="304">
        <f>+X646</f>
        <v>0</v>
      </c>
      <c r="AA646" s="305" t="e">
        <f>+Y646</f>
        <v>#N/A</v>
      </c>
    </row>
    <row r="647" spans="1:27" customFormat="1" ht="15" hidden="1" customHeight="1">
      <c r="A647" s="32">
        <v>1315</v>
      </c>
      <c r="B647" s="450"/>
      <c r="C647" s="249" t="str">
        <f>+VLOOKUP(A647,bd_lista!$A$3:$C$590,3,FALSE)</f>
        <v>Gobierno Autónomo Municipal de Punata</v>
      </c>
      <c r="D647" s="452"/>
      <c r="E647" s="246" t="s">
        <v>1311</v>
      </c>
      <c r="F647" s="245">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5">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5">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5">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5">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5">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5">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5">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5">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5">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5">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5">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5">
        <f t="shared" ca="1" si="25"/>
        <v>0</v>
      </c>
      <c r="S647" s="252">
        <f ca="1">+R646+R647</f>
        <v>0</v>
      </c>
      <c r="T647" s="245">
        <f ca="1">+S647</f>
        <v>0</v>
      </c>
      <c r="U647" s="244">
        <f t="shared" si="26"/>
        <v>2</v>
      </c>
      <c r="V647" s="347" t="str">
        <f>+VLOOKUP(A647,bd_lista!$A$3:$E$590,5,FALSE)</f>
        <v>Gobiernos Autonomos Municipales</v>
      </c>
      <c r="W647" s="250"/>
      <c r="X647" s="244">
        <f>+VLOOKUP(A647,[2]Sheet1!$A$13:$D$744,4,FALSE)</f>
        <v>0</v>
      </c>
      <c r="Y647" s="244" t="e">
        <f>+VLOOKUP(X647,bd_lista!$A$3:$C$590,3,FALSE)</f>
        <v>#N/A</v>
      </c>
      <c r="Z647" s="302"/>
      <c r="AA647" s="303"/>
    </row>
    <row r="648" spans="1:27" customFormat="1" ht="27" hidden="1" customHeight="1">
      <c r="A648" s="32">
        <v>1316</v>
      </c>
      <c r="B648" s="449">
        <f>+A648</f>
        <v>1316</v>
      </c>
      <c r="C648" s="249" t="str">
        <f>+VLOOKUP(A648,bd_lista!$A$3:$C$590,3,FALSE)</f>
        <v>Gobierno Autónomo Municipal de Villa Rivero</v>
      </c>
      <c r="D648" s="451" t="str">
        <f>+C648</f>
        <v>Gobierno Autónomo Municipal de Villa Rivero</v>
      </c>
      <c r="E648" s="244" t="s">
        <v>1310</v>
      </c>
      <c r="F648" s="245">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5">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5">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5">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5">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5">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5">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5">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5">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5">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5">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5">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5">
        <f t="shared" ca="1" si="25"/>
        <v>0</v>
      </c>
      <c r="S648" s="252"/>
      <c r="T648" s="245">
        <f ca="1">+T649</f>
        <v>0</v>
      </c>
      <c r="U648" s="244">
        <f t="shared" si="26"/>
        <v>1</v>
      </c>
      <c r="V648" s="347" t="str">
        <f>+VLOOKUP(A648,bd_lista!$A$3:$E$590,5,FALSE)</f>
        <v>Gobiernos Autonomos Municipales</v>
      </c>
      <c r="W648" s="262" t="str">
        <f>+V648</f>
        <v>Gobiernos Autonomos Municipales</v>
      </c>
      <c r="X648" s="244">
        <f>+VLOOKUP(A648,[2]Sheet1!$A$13:$D$744,4,FALSE)</f>
        <v>0</v>
      </c>
      <c r="Y648" s="244" t="e">
        <f>+VLOOKUP(X648,bd_lista!$A$3:$C$590,3,FALSE)</f>
        <v>#N/A</v>
      </c>
      <c r="Z648" s="304">
        <f>+X648</f>
        <v>0</v>
      </c>
      <c r="AA648" s="305" t="e">
        <f>+Y648</f>
        <v>#N/A</v>
      </c>
    </row>
    <row r="649" spans="1:27" customFormat="1" ht="27" hidden="1" customHeight="1">
      <c r="A649" s="32">
        <v>1316</v>
      </c>
      <c r="B649" s="450"/>
      <c r="C649" s="249" t="str">
        <f>+VLOOKUP(A649,bd_lista!$A$3:$C$590,3,FALSE)</f>
        <v>Gobierno Autónomo Municipal de Villa Rivero</v>
      </c>
      <c r="D649" s="452"/>
      <c r="E649" s="246" t="s">
        <v>1311</v>
      </c>
      <c r="F649" s="245">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5">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5">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5">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5">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5">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5">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5">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5">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5">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5">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5">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5">
        <f t="shared" ca="1" si="25"/>
        <v>0</v>
      </c>
      <c r="S649" s="252">
        <f ca="1">+R648+R649</f>
        <v>0</v>
      </c>
      <c r="T649" s="245">
        <f ca="1">+S649</f>
        <v>0</v>
      </c>
      <c r="U649" s="244">
        <f t="shared" si="26"/>
        <v>2</v>
      </c>
      <c r="V649" s="347" t="str">
        <f>+VLOOKUP(A649,bd_lista!$A$3:$E$590,5,FALSE)</f>
        <v>Gobiernos Autonomos Municipales</v>
      </c>
      <c r="W649" s="250"/>
      <c r="X649" s="244">
        <f>+VLOOKUP(A649,[2]Sheet1!$A$13:$D$744,4,FALSE)</f>
        <v>0</v>
      </c>
      <c r="Y649" s="244" t="e">
        <f>+VLOOKUP(X649,bd_lista!$A$3:$C$590,3,FALSE)</f>
        <v>#N/A</v>
      </c>
      <c r="Z649" s="302"/>
      <c r="AA649" s="303"/>
    </row>
    <row r="650" spans="1:27" customFormat="1" ht="15" hidden="1" customHeight="1">
      <c r="A650" s="32">
        <v>1317</v>
      </c>
      <c r="B650" s="449">
        <f>+A650</f>
        <v>1317</v>
      </c>
      <c r="C650" s="249" t="str">
        <f>+VLOOKUP(A650,bd_lista!$A$3:$C$590,3,FALSE)</f>
        <v>Gobierno Autónomo Municipal de San Benito (Villa José Quintín Mendoza)</v>
      </c>
      <c r="D650" s="451" t="str">
        <f>+C650</f>
        <v>Gobierno Autónomo Municipal de San Benito (Villa José Quintín Mendoza)</v>
      </c>
      <c r="E650" s="244" t="s">
        <v>1310</v>
      </c>
      <c r="F650" s="245">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5">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5">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5">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5">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5">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5">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5">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5">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5">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5">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5">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5">
        <f t="shared" ca="1" si="25"/>
        <v>0</v>
      </c>
      <c r="S650" s="252"/>
      <c r="T650" s="245">
        <f ca="1">+T651</f>
        <v>0</v>
      </c>
      <c r="U650" s="244">
        <f t="shared" si="26"/>
        <v>1</v>
      </c>
      <c r="V650" s="347" t="str">
        <f>+VLOOKUP(A650,bd_lista!$A$3:$E$590,5,FALSE)</f>
        <v>Gobiernos Autonomos Municipales</v>
      </c>
      <c r="W650" s="262" t="str">
        <f>+V650</f>
        <v>Gobiernos Autonomos Municipales</v>
      </c>
      <c r="X650" s="244">
        <f>+VLOOKUP(A650,[2]Sheet1!$A$13:$D$744,4,FALSE)</f>
        <v>0</v>
      </c>
      <c r="Y650" s="244" t="e">
        <f>+VLOOKUP(X650,bd_lista!$A$3:$C$590,3,FALSE)</f>
        <v>#N/A</v>
      </c>
      <c r="Z650" s="304">
        <f>+X650</f>
        <v>0</v>
      </c>
      <c r="AA650" s="305" t="e">
        <f>+Y650</f>
        <v>#N/A</v>
      </c>
    </row>
    <row r="651" spans="1:27" customFormat="1" ht="15" hidden="1" customHeight="1">
      <c r="A651" s="32">
        <v>1317</v>
      </c>
      <c r="B651" s="450"/>
      <c r="C651" s="249" t="str">
        <f>+VLOOKUP(A651,bd_lista!$A$3:$C$590,3,FALSE)</f>
        <v>Gobierno Autónomo Municipal de San Benito (Villa José Quintín Mendoza)</v>
      </c>
      <c r="D651" s="452"/>
      <c r="E651" s="246" t="s">
        <v>1311</v>
      </c>
      <c r="F651" s="245">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5">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5">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5">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5">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5">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5">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5">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5">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5">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5">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5">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5">
        <f t="shared" ca="1" si="25"/>
        <v>0</v>
      </c>
      <c r="S651" s="252">
        <f ca="1">+R650+R651</f>
        <v>0</v>
      </c>
      <c r="T651" s="245">
        <f ca="1">+S651</f>
        <v>0</v>
      </c>
      <c r="U651" s="244">
        <f t="shared" si="26"/>
        <v>2</v>
      </c>
      <c r="V651" s="347" t="str">
        <f>+VLOOKUP(A651,bd_lista!$A$3:$E$590,5,FALSE)</f>
        <v>Gobiernos Autonomos Municipales</v>
      </c>
      <c r="W651" s="250"/>
      <c r="X651" s="244">
        <f>+VLOOKUP(A651,[2]Sheet1!$A$13:$D$744,4,FALSE)</f>
        <v>0</v>
      </c>
      <c r="Y651" s="244" t="e">
        <f>+VLOOKUP(X651,bd_lista!$A$3:$C$590,3,FALSE)</f>
        <v>#N/A</v>
      </c>
      <c r="Z651" s="302"/>
      <c r="AA651" s="303"/>
    </row>
    <row r="652" spans="1:27" customFormat="1" ht="15" hidden="1" customHeight="1">
      <c r="A652" s="32">
        <v>1318</v>
      </c>
      <c r="B652" s="449">
        <f>+A652</f>
        <v>1318</v>
      </c>
      <c r="C652" s="249" t="str">
        <f>+VLOOKUP(A652,bd_lista!$A$3:$C$590,3,FALSE)</f>
        <v>Gobierno Autónomo Municipal de Tacachi</v>
      </c>
      <c r="D652" s="451" t="str">
        <f>+C652</f>
        <v>Gobierno Autónomo Municipal de Tacachi</v>
      </c>
      <c r="E652" s="244" t="s">
        <v>1310</v>
      </c>
      <c r="F652" s="245">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5">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5">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5">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5">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5">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5">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5">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5">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5">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5">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5">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5">
        <f t="shared" ca="1" si="25"/>
        <v>0</v>
      </c>
      <c r="S652" s="252"/>
      <c r="T652" s="245">
        <f ca="1">+T653</f>
        <v>0</v>
      </c>
      <c r="U652" s="244">
        <f t="shared" si="26"/>
        <v>1</v>
      </c>
      <c r="V652" s="347" t="str">
        <f>+VLOOKUP(A652,bd_lista!$A$3:$E$590,5,FALSE)</f>
        <v>Gobiernos Autonomos Municipales</v>
      </c>
      <c r="W652" s="262" t="str">
        <f>+V652</f>
        <v>Gobiernos Autonomos Municipales</v>
      </c>
      <c r="X652" s="244">
        <f>+VLOOKUP(A652,[2]Sheet1!$A$13:$D$744,4,FALSE)</f>
        <v>0</v>
      </c>
      <c r="Y652" s="244" t="e">
        <f>+VLOOKUP(X652,bd_lista!$A$3:$C$590,3,FALSE)</f>
        <v>#N/A</v>
      </c>
      <c r="Z652" s="304">
        <f>+X652</f>
        <v>0</v>
      </c>
      <c r="AA652" s="305" t="e">
        <f>+Y652</f>
        <v>#N/A</v>
      </c>
    </row>
    <row r="653" spans="1:27" customFormat="1" ht="15" hidden="1" customHeight="1">
      <c r="A653" s="32">
        <v>1318</v>
      </c>
      <c r="B653" s="450"/>
      <c r="C653" s="249" t="str">
        <f>+VLOOKUP(A653,bd_lista!$A$3:$C$590,3,FALSE)</f>
        <v>Gobierno Autónomo Municipal de Tacachi</v>
      </c>
      <c r="D653" s="452"/>
      <c r="E653" s="246" t="s">
        <v>1311</v>
      </c>
      <c r="F653" s="245">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5">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5">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5">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5">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5">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5">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5">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5">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5">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5">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5">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5">
        <f t="shared" ca="1" si="25"/>
        <v>0</v>
      </c>
      <c r="S653" s="252">
        <f ca="1">+R652+R653</f>
        <v>0</v>
      </c>
      <c r="T653" s="245">
        <f ca="1">+S653</f>
        <v>0</v>
      </c>
      <c r="U653" s="244">
        <f t="shared" si="26"/>
        <v>2</v>
      </c>
      <c r="V653" s="347" t="str">
        <f>+VLOOKUP(A653,bd_lista!$A$3:$E$590,5,FALSE)</f>
        <v>Gobiernos Autonomos Municipales</v>
      </c>
      <c r="W653" s="250"/>
      <c r="X653" s="244">
        <f>+VLOOKUP(A653,[2]Sheet1!$A$13:$D$744,4,FALSE)</f>
        <v>0</v>
      </c>
      <c r="Y653" s="244" t="e">
        <f>+VLOOKUP(X653,bd_lista!$A$3:$C$590,3,FALSE)</f>
        <v>#N/A</v>
      </c>
      <c r="Z653" s="302"/>
      <c r="AA653" s="303"/>
    </row>
    <row r="654" spans="1:27" customFormat="1" ht="15" hidden="1" customHeight="1">
      <c r="A654" s="32">
        <v>1319</v>
      </c>
      <c r="B654" s="449">
        <f>+A654</f>
        <v>1319</v>
      </c>
      <c r="C654" s="249" t="str">
        <f>+VLOOKUP(A654,bd_lista!$A$3:$C$590,3,FALSE)</f>
        <v>Gobierno Autónomo Municipal Villa Gualberto Villarroel</v>
      </c>
      <c r="D654" s="451" t="str">
        <f>+C654</f>
        <v>Gobierno Autónomo Municipal Villa Gualberto Villarroel</v>
      </c>
      <c r="E654" s="244" t="s">
        <v>1310</v>
      </c>
      <c r="F654" s="245">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5">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5">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5">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5">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5">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5">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5">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5">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5">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5">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5">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5">
        <f t="shared" ca="1" si="25"/>
        <v>0</v>
      </c>
      <c r="S654" s="252"/>
      <c r="T654" s="245">
        <f ca="1">+T655</f>
        <v>0</v>
      </c>
      <c r="U654" s="244">
        <f t="shared" si="26"/>
        <v>1</v>
      </c>
      <c r="V654" s="347" t="str">
        <f>+VLOOKUP(A654,bd_lista!$A$3:$E$590,5,FALSE)</f>
        <v>Gobiernos Autonomos Municipales</v>
      </c>
      <c r="W654" s="262" t="str">
        <f>+V654</f>
        <v>Gobiernos Autonomos Municipales</v>
      </c>
      <c r="X654" s="244">
        <f>+VLOOKUP(A654,[2]Sheet1!$A$13:$D$744,4,FALSE)</f>
        <v>0</v>
      </c>
      <c r="Y654" s="244" t="e">
        <f>+VLOOKUP(X654,bd_lista!$A$3:$C$590,3,FALSE)</f>
        <v>#N/A</v>
      </c>
      <c r="Z654" s="304">
        <f>+X654</f>
        <v>0</v>
      </c>
      <c r="AA654" s="305" t="e">
        <f>+Y654</f>
        <v>#N/A</v>
      </c>
    </row>
    <row r="655" spans="1:27" customFormat="1" ht="15" hidden="1" customHeight="1">
      <c r="A655" s="32">
        <v>1319</v>
      </c>
      <c r="B655" s="450"/>
      <c r="C655" s="249" t="str">
        <f>+VLOOKUP(A655,bd_lista!$A$3:$C$590,3,FALSE)</f>
        <v>Gobierno Autónomo Municipal Villa Gualberto Villarroel</v>
      </c>
      <c r="D655" s="452"/>
      <c r="E655" s="246" t="s">
        <v>1311</v>
      </c>
      <c r="F655" s="245">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5">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5">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5">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5">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5">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5">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5">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5">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5">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5">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5">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5">
        <f t="shared" ca="1" si="25"/>
        <v>0</v>
      </c>
      <c r="S655" s="252">
        <f ca="1">+R654+R655</f>
        <v>0</v>
      </c>
      <c r="T655" s="245">
        <f ca="1">+S655</f>
        <v>0</v>
      </c>
      <c r="U655" s="244">
        <f t="shared" si="26"/>
        <v>2</v>
      </c>
      <c r="V655" s="347" t="str">
        <f>+VLOOKUP(A655,bd_lista!$A$3:$E$590,5,FALSE)</f>
        <v>Gobiernos Autonomos Municipales</v>
      </c>
      <c r="W655" s="250"/>
      <c r="X655" s="244">
        <f>+VLOOKUP(A655,[2]Sheet1!$A$13:$D$744,4,FALSE)</f>
        <v>0</v>
      </c>
      <c r="Y655" s="244" t="e">
        <f>+VLOOKUP(X655,bd_lista!$A$3:$C$590,3,FALSE)</f>
        <v>#N/A</v>
      </c>
      <c r="Z655" s="302"/>
      <c r="AA655" s="303"/>
    </row>
    <row r="656" spans="1:27" customFormat="1" ht="27" hidden="1" customHeight="1">
      <c r="A656" s="32">
        <v>1320</v>
      </c>
      <c r="B656" s="449">
        <f>+A656</f>
        <v>1320</v>
      </c>
      <c r="C656" s="249" t="str">
        <f>+VLOOKUP(A656,bd_lista!$A$3:$C$590,3,FALSE)</f>
        <v>Gobierno Autónomo Municipal de Tarata</v>
      </c>
      <c r="D656" s="451" t="str">
        <f>+C656</f>
        <v>Gobierno Autónomo Municipal de Tarata</v>
      </c>
      <c r="E656" s="244" t="s">
        <v>1310</v>
      </c>
      <c r="F656" s="245">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5">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5">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5">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5">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5">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5">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5">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5">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5">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5">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5">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5">
        <f t="shared" ca="1" si="25"/>
        <v>0</v>
      </c>
      <c r="S656" s="252"/>
      <c r="T656" s="245">
        <f ca="1">+T657</f>
        <v>0</v>
      </c>
      <c r="U656" s="244">
        <f t="shared" si="26"/>
        <v>1</v>
      </c>
      <c r="V656" s="347" t="str">
        <f>+VLOOKUP(A656,bd_lista!$A$3:$E$590,5,FALSE)</f>
        <v>Gobiernos Autonomos Municipales</v>
      </c>
      <c r="W656" s="262" t="str">
        <f>+V656</f>
        <v>Gobiernos Autonomos Municipales</v>
      </c>
      <c r="X656" s="244">
        <f>+VLOOKUP(A656,[2]Sheet1!$A$13:$D$744,4,FALSE)</f>
        <v>0</v>
      </c>
      <c r="Y656" s="244" t="e">
        <f>+VLOOKUP(X656,bd_lista!$A$3:$C$590,3,FALSE)</f>
        <v>#N/A</v>
      </c>
      <c r="Z656" s="304">
        <f>+X656</f>
        <v>0</v>
      </c>
      <c r="AA656" s="305" t="e">
        <f>+Y656</f>
        <v>#N/A</v>
      </c>
    </row>
    <row r="657" spans="1:27" customFormat="1" ht="27" hidden="1" customHeight="1">
      <c r="A657" s="32">
        <v>1320</v>
      </c>
      <c r="B657" s="450"/>
      <c r="C657" s="249" t="str">
        <f>+VLOOKUP(A657,bd_lista!$A$3:$C$590,3,FALSE)</f>
        <v>Gobierno Autónomo Municipal de Tarata</v>
      </c>
      <c r="D657" s="452"/>
      <c r="E657" s="246" t="s">
        <v>1311</v>
      </c>
      <c r="F657" s="245">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5">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5">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5">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5">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5">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5">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5">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5">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5">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5">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5">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5">
        <f t="shared" ca="1" si="25"/>
        <v>0</v>
      </c>
      <c r="S657" s="252">
        <f ca="1">+R656+R657</f>
        <v>0</v>
      </c>
      <c r="T657" s="245">
        <f ca="1">+S657</f>
        <v>0</v>
      </c>
      <c r="U657" s="244">
        <f t="shared" si="26"/>
        <v>2</v>
      </c>
      <c r="V657" s="347" t="str">
        <f>+VLOOKUP(A657,bd_lista!$A$3:$E$590,5,FALSE)</f>
        <v>Gobiernos Autonomos Municipales</v>
      </c>
      <c r="W657" s="250"/>
      <c r="X657" s="244">
        <f>+VLOOKUP(A657,[2]Sheet1!$A$13:$D$744,4,FALSE)</f>
        <v>0</v>
      </c>
      <c r="Y657" s="244" t="e">
        <f>+VLOOKUP(X657,bd_lista!$A$3:$C$590,3,FALSE)</f>
        <v>#N/A</v>
      </c>
      <c r="Z657" s="302"/>
      <c r="AA657" s="303"/>
    </row>
    <row r="658" spans="1:27" customFormat="1" ht="27" hidden="1" customHeight="1">
      <c r="A658" s="32">
        <v>1321</v>
      </c>
      <c r="B658" s="449">
        <f>+A658</f>
        <v>1321</v>
      </c>
      <c r="C658" s="249" t="str">
        <f>+VLOOKUP(A658,bd_lista!$A$3:$C$590,3,FALSE)</f>
        <v>Gobierno Autónomo Municipal de Anzaldo</v>
      </c>
      <c r="D658" s="451" t="str">
        <f>+C658</f>
        <v>Gobierno Autónomo Municipal de Anzaldo</v>
      </c>
      <c r="E658" s="244" t="s">
        <v>1310</v>
      </c>
      <c r="F658" s="245">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5">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5">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5">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5">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5">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5">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5">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5">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5">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5">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5">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5">
        <f t="shared" ca="1" si="25"/>
        <v>0</v>
      </c>
      <c r="S658" s="252"/>
      <c r="T658" s="245">
        <f ca="1">+T659</f>
        <v>0</v>
      </c>
      <c r="U658" s="244">
        <f t="shared" si="26"/>
        <v>1</v>
      </c>
      <c r="V658" s="347" t="str">
        <f>+VLOOKUP(A658,bd_lista!$A$3:$E$590,5,FALSE)</f>
        <v>Gobiernos Autonomos Municipales</v>
      </c>
      <c r="W658" s="262" t="str">
        <f>+V658</f>
        <v>Gobiernos Autonomos Municipales</v>
      </c>
      <c r="X658" s="244">
        <f>+VLOOKUP(A658,[2]Sheet1!$A$13:$D$744,4,FALSE)</f>
        <v>0</v>
      </c>
      <c r="Y658" s="244" t="e">
        <f>+VLOOKUP(X658,bd_lista!$A$3:$C$590,3,FALSE)</f>
        <v>#N/A</v>
      </c>
      <c r="Z658" s="304">
        <f>+X658</f>
        <v>0</v>
      </c>
      <c r="AA658" s="305" t="e">
        <f>+Y658</f>
        <v>#N/A</v>
      </c>
    </row>
    <row r="659" spans="1:27" customFormat="1" ht="27" hidden="1" customHeight="1">
      <c r="A659" s="32">
        <v>1321</v>
      </c>
      <c r="B659" s="450"/>
      <c r="C659" s="249" t="str">
        <f>+VLOOKUP(A659,bd_lista!$A$3:$C$590,3,FALSE)</f>
        <v>Gobierno Autónomo Municipal de Anzaldo</v>
      </c>
      <c r="D659" s="452"/>
      <c r="E659" s="246" t="s">
        <v>1311</v>
      </c>
      <c r="F659" s="245">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5">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5">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5">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5">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5">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5">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5">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5">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5">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5">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5">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5">
        <f t="shared" ca="1" si="25"/>
        <v>0</v>
      </c>
      <c r="S659" s="252">
        <f ca="1">+R658+R659</f>
        <v>0</v>
      </c>
      <c r="T659" s="245">
        <f ca="1">+S659</f>
        <v>0</v>
      </c>
      <c r="U659" s="244">
        <f t="shared" si="26"/>
        <v>2</v>
      </c>
      <c r="V659" s="347" t="str">
        <f>+VLOOKUP(A659,bd_lista!$A$3:$E$590,5,FALSE)</f>
        <v>Gobiernos Autonomos Municipales</v>
      </c>
      <c r="W659" s="250"/>
      <c r="X659" s="244">
        <f>+VLOOKUP(A659,[2]Sheet1!$A$13:$D$744,4,FALSE)</f>
        <v>0</v>
      </c>
      <c r="Y659" s="244" t="e">
        <f>+VLOOKUP(X659,bd_lista!$A$3:$C$590,3,FALSE)</f>
        <v>#N/A</v>
      </c>
      <c r="Z659" s="302"/>
      <c r="AA659" s="303"/>
    </row>
    <row r="660" spans="1:27" customFormat="1" ht="15" hidden="1" customHeight="1">
      <c r="A660" s="32">
        <v>1322</v>
      </c>
      <c r="B660" s="449">
        <f>+A660</f>
        <v>1322</v>
      </c>
      <c r="C660" s="249" t="str">
        <f>+VLOOKUP(A660,bd_lista!$A$3:$C$590,3,FALSE)</f>
        <v>Gobierno Autónomo Municipal de Arbieto</v>
      </c>
      <c r="D660" s="451" t="str">
        <f>+C660</f>
        <v>Gobierno Autónomo Municipal de Arbieto</v>
      </c>
      <c r="E660" s="244" t="s">
        <v>1310</v>
      </c>
      <c r="F660" s="245">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5">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5">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5">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5">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5">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5">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5">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5">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5">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5">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5">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5">
        <f t="shared" ca="1" si="25"/>
        <v>0</v>
      </c>
      <c r="S660" s="252"/>
      <c r="T660" s="245">
        <f ca="1">+T661</f>
        <v>0</v>
      </c>
      <c r="U660" s="244">
        <f t="shared" si="26"/>
        <v>1</v>
      </c>
      <c r="V660" s="347" t="str">
        <f>+VLOOKUP(A660,bd_lista!$A$3:$E$590,5,FALSE)</f>
        <v>Gobiernos Autonomos Municipales</v>
      </c>
      <c r="W660" s="262" t="str">
        <f>+V660</f>
        <v>Gobiernos Autonomos Municipales</v>
      </c>
      <c r="X660" s="244">
        <f>+VLOOKUP(A660,[2]Sheet1!$A$13:$D$744,4,FALSE)</f>
        <v>0</v>
      </c>
      <c r="Y660" s="244" t="e">
        <f>+VLOOKUP(X660,bd_lista!$A$3:$C$590,3,FALSE)</f>
        <v>#N/A</v>
      </c>
      <c r="Z660" s="304">
        <f>+X660</f>
        <v>0</v>
      </c>
      <c r="AA660" s="305" t="e">
        <f>+Y660</f>
        <v>#N/A</v>
      </c>
    </row>
    <row r="661" spans="1:27" customFormat="1" ht="15" hidden="1" customHeight="1">
      <c r="A661" s="32">
        <v>1322</v>
      </c>
      <c r="B661" s="450"/>
      <c r="C661" s="249" t="str">
        <f>+VLOOKUP(A661,bd_lista!$A$3:$C$590,3,FALSE)</f>
        <v>Gobierno Autónomo Municipal de Arbieto</v>
      </c>
      <c r="D661" s="452"/>
      <c r="E661" s="246" t="s">
        <v>1311</v>
      </c>
      <c r="F661" s="245">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5">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5">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5">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5">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5">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5">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5">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5">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5">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5">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5">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5">
        <f t="shared" ca="1" si="25"/>
        <v>0</v>
      </c>
      <c r="S661" s="252">
        <f ca="1">+R660+R661</f>
        <v>0</v>
      </c>
      <c r="T661" s="245">
        <f ca="1">+S661</f>
        <v>0</v>
      </c>
      <c r="U661" s="244">
        <f t="shared" si="26"/>
        <v>2</v>
      </c>
      <c r="V661" s="347" t="str">
        <f>+VLOOKUP(A661,bd_lista!$A$3:$E$590,5,FALSE)</f>
        <v>Gobiernos Autonomos Municipales</v>
      </c>
      <c r="W661" s="250"/>
      <c r="X661" s="244">
        <f>+VLOOKUP(A661,[2]Sheet1!$A$13:$D$744,4,FALSE)</f>
        <v>0</v>
      </c>
      <c r="Y661" s="244" t="e">
        <f>+VLOOKUP(X661,bd_lista!$A$3:$C$590,3,FALSE)</f>
        <v>#N/A</v>
      </c>
      <c r="Z661" s="302"/>
      <c r="AA661" s="303"/>
    </row>
    <row r="662" spans="1:27" customFormat="1" ht="15" hidden="1" customHeight="1">
      <c r="A662" s="32">
        <v>1323</v>
      </c>
      <c r="B662" s="449">
        <f>+A662</f>
        <v>1323</v>
      </c>
      <c r="C662" s="249" t="str">
        <f>+VLOOKUP(A662,bd_lista!$A$3:$C$590,3,FALSE)</f>
        <v>Gobierno Autónomo Municipal de Sacabamba</v>
      </c>
      <c r="D662" s="451" t="str">
        <f>+C662</f>
        <v>Gobierno Autónomo Municipal de Sacabamba</v>
      </c>
      <c r="E662" s="244" t="s">
        <v>1310</v>
      </c>
      <c r="F662" s="245">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5">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5">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5">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5">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5">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5">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5">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5">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5">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5">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5">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5">
        <f t="shared" ca="1" si="25"/>
        <v>0</v>
      </c>
      <c r="S662" s="252"/>
      <c r="T662" s="245">
        <f ca="1">+T663</f>
        <v>0</v>
      </c>
      <c r="U662" s="244">
        <f t="shared" si="26"/>
        <v>1</v>
      </c>
      <c r="V662" s="347" t="str">
        <f>+VLOOKUP(A662,bd_lista!$A$3:$E$590,5,FALSE)</f>
        <v>Gobiernos Autonomos Municipales</v>
      </c>
      <c r="W662" s="262" t="str">
        <f>+V662</f>
        <v>Gobiernos Autonomos Municipales</v>
      </c>
      <c r="X662" s="244">
        <f>+VLOOKUP(A662,[2]Sheet1!$A$13:$D$744,4,FALSE)</f>
        <v>0</v>
      </c>
      <c r="Y662" s="244" t="e">
        <f>+VLOOKUP(X662,bd_lista!$A$3:$C$590,3,FALSE)</f>
        <v>#N/A</v>
      </c>
      <c r="Z662" s="304">
        <f>+X662</f>
        <v>0</v>
      </c>
      <c r="AA662" s="305" t="e">
        <f>+Y662</f>
        <v>#N/A</v>
      </c>
    </row>
    <row r="663" spans="1:27" customFormat="1" ht="15" hidden="1" customHeight="1">
      <c r="A663" s="32">
        <v>1323</v>
      </c>
      <c r="B663" s="450"/>
      <c r="C663" s="249" t="str">
        <f>+VLOOKUP(A663,bd_lista!$A$3:$C$590,3,FALSE)</f>
        <v>Gobierno Autónomo Municipal de Sacabamba</v>
      </c>
      <c r="D663" s="452"/>
      <c r="E663" s="246" t="s">
        <v>1311</v>
      </c>
      <c r="F663" s="245">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5">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5">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5">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5">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5">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5">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5">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5">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5">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5">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5">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5">
        <f t="shared" ca="1" si="25"/>
        <v>0</v>
      </c>
      <c r="S663" s="252">
        <f ca="1">+R662+R663</f>
        <v>0</v>
      </c>
      <c r="T663" s="245">
        <f ca="1">+S663</f>
        <v>0</v>
      </c>
      <c r="U663" s="244">
        <f t="shared" si="26"/>
        <v>2</v>
      </c>
      <c r="V663" s="347" t="str">
        <f>+VLOOKUP(A663,bd_lista!$A$3:$E$590,5,FALSE)</f>
        <v>Gobiernos Autonomos Municipales</v>
      </c>
      <c r="W663" s="250"/>
      <c r="X663" s="244">
        <f>+VLOOKUP(A663,[2]Sheet1!$A$13:$D$744,4,FALSE)</f>
        <v>0</v>
      </c>
      <c r="Y663" s="244" t="e">
        <f>+VLOOKUP(X663,bd_lista!$A$3:$C$590,3,FALSE)</f>
        <v>#N/A</v>
      </c>
      <c r="Z663" s="302"/>
      <c r="AA663" s="303"/>
    </row>
    <row r="664" spans="1:27" customFormat="1" ht="27" hidden="1" customHeight="1">
      <c r="A664" s="32">
        <v>1324</v>
      </c>
      <c r="B664" s="449">
        <f>+A664</f>
        <v>1324</v>
      </c>
      <c r="C664" s="249" t="str">
        <f>+VLOOKUP(A664,bd_lista!$A$3:$C$590,3,FALSE)</f>
        <v>Gobierno Autónomo Municipal de Cliza</v>
      </c>
      <c r="D664" s="451" t="str">
        <f>+C664</f>
        <v>Gobierno Autónomo Municipal de Cliza</v>
      </c>
      <c r="E664" s="244" t="s">
        <v>1310</v>
      </c>
      <c r="F664" s="245">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5">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5">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5">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5">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5">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5">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5">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5">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5">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5">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5">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5">
        <f t="shared" ca="1" si="25"/>
        <v>0</v>
      </c>
      <c r="S664" s="252"/>
      <c r="T664" s="245">
        <f ca="1">+T665</f>
        <v>0</v>
      </c>
      <c r="U664" s="244">
        <f t="shared" si="26"/>
        <v>1</v>
      </c>
      <c r="V664" s="347" t="str">
        <f>+VLOOKUP(A664,bd_lista!$A$3:$E$590,5,FALSE)</f>
        <v>Gobiernos Autonomos Municipales</v>
      </c>
      <c r="W664" s="262" t="str">
        <f>+V664</f>
        <v>Gobiernos Autonomos Municipales</v>
      </c>
      <c r="X664" s="244">
        <f>+VLOOKUP(A664,[2]Sheet1!$A$13:$D$744,4,FALSE)</f>
        <v>0</v>
      </c>
      <c r="Y664" s="244" t="e">
        <f>+VLOOKUP(X664,bd_lista!$A$3:$C$590,3,FALSE)</f>
        <v>#N/A</v>
      </c>
      <c r="Z664" s="304">
        <f>+X664</f>
        <v>0</v>
      </c>
      <c r="AA664" s="305" t="e">
        <f>+Y664</f>
        <v>#N/A</v>
      </c>
    </row>
    <row r="665" spans="1:27" customFormat="1" ht="27" hidden="1" customHeight="1">
      <c r="A665" s="32">
        <v>1324</v>
      </c>
      <c r="B665" s="450"/>
      <c r="C665" s="249" t="str">
        <f>+VLOOKUP(A665,bd_lista!$A$3:$C$590,3,FALSE)</f>
        <v>Gobierno Autónomo Municipal de Cliza</v>
      </c>
      <c r="D665" s="452"/>
      <c r="E665" s="246" t="s">
        <v>1311</v>
      </c>
      <c r="F665" s="245">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5">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5">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5">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5">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5">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5">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5">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5">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5">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5">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5">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5">
        <f t="shared" ca="1" si="25"/>
        <v>0</v>
      </c>
      <c r="S665" s="252">
        <f ca="1">+R664+R665</f>
        <v>0</v>
      </c>
      <c r="T665" s="245">
        <f ca="1">+S665</f>
        <v>0</v>
      </c>
      <c r="U665" s="244">
        <f t="shared" si="26"/>
        <v>2</v>
      </c>
      <c r="V665" s="347" t="str">
        <f>+VLOOKUP(A665,bd_lista!$A$3:$E$590,5,FALSE)</f>
        <v>Gobiernos Autonomos Municipales</v>
      </c>
      <c r="W665" s="250"/>
      <c r="X665" s="244">
        <f>+VLOOKUP(A665,[2]Sheet1!$A$13:$D$744,4,FALSE)</f>
        <v>0</v>
      </c>
      <c r="Y665" s="244" t="e">
        <f>+VLOOKUP(X665,bd_lista!$A$3:$C$590,3,FALSE)</f>
        <v>#N/A</v>
      </c>
      <c r="Z665" s="302"/>
      <c r="AA665" s="303"/>
    </row>
    <row r="666" spans="1:27" customFormat="1" ht="15" hidden="1" customHeight="1">
      <c r="A666" s="32">
        <v>1325</v>
      </c>
      <c r="B666" s="449">
        <f>+A666</f>
        <v>1325</v>
      </c>
      <c r="C666" s="249" t="str">
        <f>+VLOOKUP(A666,bd_lista!$A$3:$C$590,3,FALSE)</f>
        <v>Gobierno Autónomo Municipal de Toco</v>
      </c>
      <c r="D666" s="451" t="str">
        <f>+C666</f>
        <v>Gobierno Autónomo Municipal de Toco</v>
      </c>
      <c r="E666" s="244" t="s">
        <v>1310</v>
      </c>
      <c r="F666" s="245">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5">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5">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5">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5">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5">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5">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5">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5">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5">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5">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5">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5">
        <f t="shared" ca="1" si="25"/>
        <v>0</v>
      </c>
      <c r="S666" s="252"/>
      <c r="T666" s="245">
        <f ca="1">+T667</f>
        <v>0</v>
      </c>
      <c r="U666" s="244">
        <f t="shared" si="26"/>
        <v>1</v>
      </c>
      <c r="V666" s="347" t="str">
        <f>+VLOOKUP(A666,bd_lista!$A$3:$E$590,5,FALSE)</f>
        <v>Gobiernos Autonomos Municipales</v>
      </c>
      <c r="W666" s="262" t="str">
        <f>+V666</f>
        <v>Gobiernos Autonomos Municipales</v>
      </c>
      <c r="X666" s="244">
        <f>+VLOOKUP(A666,[2]Sheet1!$A$13:$D$744,4,FALSE)</f>
        <v>0</v>
      </c>
      <c r="Y666" s="244" t="e">
        <f>+VLOOKUP(X666,bd_lista!$A$3:$C$590,3,FALSE)</f>
        <v>#N/A</v>
      </c>
      <c r="Z666" s="304">
        <f>+X666</f>
        <v>0</v>
      </c>
      <c r="AA666" s="305" t="e">
        <f>+Y666</f>
        <v>#N/A</v>
      </c>
    </row>
    <row r="667" spans="1:27" customFormat="1" ht="15" hidden="1" customHeight="1">
      <c r="A667" s="32">
        <v>1325</v>
      </c>
      <c r="B667" s="450"/>
      <c r="C667" s="249" t="str">
        <f>+VLOOKUP(A667,bd_lista!$A$3:$C$590,3,FALSE)</f>
        <v>Gobierno Autónomo Municipal de Toco</v>
      </c>
      <c r="D667" s="452"/>
      <c r="E667" s="246" t="s">
        <v>1311</v>
      </c>
      <c r="F667" s="245">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5">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5">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5">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5">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5">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5">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5">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5">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5">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5">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5">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5">
        <f t="shared" ca="1" si="25"/>
        <v>0</v>
      </c>
      <c r="S667" s="252">
        <f ca="1">+R666+R667</f>
        <v>0</v>
      </c>
      <c r="T667" s="245">
        <f ca="1">+S667</f>
        <v>0</v>
      </c>
      <c r="U667" s="244">
        <f t="shared" si="26"/>
        <v>2</v>
      </c>
      <c r="V667" s="347" t="str">
        <f>+VLOOKUP(A667,bd_lista!$A$3:$E$590,5,FALSE)</f>
        <v>Gobiernos Autonomos Municipales</v>
      </c>
      <c r="W667" s="250"/>
      <c r="X667" s="244">
        <f>+VLOOKUP(A667,[2]Sheet1!$A$13:$D$744,4,FALSE)</f>
        <v>0</v>
      </c>
      <c r="Y667" s="244" t="e">
        <f>+VLOOKUP(X667,bd_lista!$A$3:$C$590,3,FALSE)</f>
        <v>#N/A</v>
      </c>
      <c r="Z667" s="302"/>
      <c r="AA667" s="303"/>
    </row>
    <row r="668" spans="1:27" customFormat="1" ht="15" hidden="1" customHeight="1">
      <c r="A668" s="32">
        <v>1326</v>
      </c>
      <c r="B668" s="449">
        <f>+A668</f>
        <v>1326</v>
      </c>
      <c r="C668" s="249" t="str">
        <f>+VLOOKUP(A668,bd_lista!$A$3:$C$590,3,FALSE)</f>
        <v>Gobierno Autónomo Municipal de Tolata</v>
      </c>
      <c r="D668" s="451" t="str">
        <f>+C668</f>
        <v>Gobierno Autónomo Municipal de Tolata</v>
      </c>
      <c r="E668" s="244" t="s">
        <v>1310</v>
      </c>
      <c r="F668" s="245">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5">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5">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5">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5">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5">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5">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5">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5">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5">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5">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5">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5">
        <f t="shared" ca="1" si="25"/>
        <v>0</v>
      </c>
      <c r="S668" s="252"/>
      <c r="T668" s="245">
        <f ca="1">+T669</f>
        <v>0</v>
      </c>
      <c r="U668" s="244">
        <f t="shared" si="26"/>
        <v>1</v>
      </c>
      <c r="V668" s="347" t="str">
        <f>+VLOOKUP(A668,bd_lista!$A$3:$E$590,5,FALSE)</f>
        <v>Gobiernos Autonomos Municipales</v>
      </c>
      <c r="W668" s="262" t="str">
        <f>+V668</f>
        <v>Gobiernos Autonomos Municipales</v>
      </c>
      <c r="X668" s="244">
        <f>+VLOOKUP(A668,[2]Sheet1!$A$13:$D$744,4,FALSE)</f>
        <v>0</v>
      </c>
      <c r="Y668" s="244" t="e">
        <f>+VLOOKUP(X668,bd_lista!$A$3:$C$590,3,FALSE)</f>
        <v>#N/A</v>
      </c>
      <c r="Z668" s="304">
        <f>+X668</f>
        <v>0</v>
      </c>
      <c r="AA668" s="305" t="e">
        <f>+Y668</f>
        <v>#N/A</v>
      </c>
    </row>
    <row r="669" spans="1:27" customFormat="1" ht="15" hidden="1" customHeight="1">
      <c r="A669" s="32">
        <v>1326</v>
      </c>
      <c r="B669" s="450"/>
      <c r="C669" s="249" t="str">
        <f>+VLOOKUP(A669,bd_lista!$A$3:$C$590,3,FALSE)</f>
        <v>Gobierno Autónomo Municipal de Tolata</v>
      </c>
      <c r="D669" s="452"/>
      <c r="E669" s="246" t="s">
        <v>1311</v>
      </c>
      <c r="F669" s="245">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5">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5">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5">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5">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5">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5">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5">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5">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5">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5">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5">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5">
        <f t="shared" ca="1" si="25"/>
        <v>0</v>
      </c>
      <c r="S669" s="252">
        <f ca="1">+R668+R669</f>
        <v>0</v>
      </c>
      <c r="T669" s="245">
        <f ca="1">+S669</f>
        <v>0</v>
      </c>
      <c r="U669" s="244">
        <f t="shared" si="26"/>
        <v>2</v>
      </c>
      <c r="V669" s="347" t="str">
        <f>+VLOOKUP(A669,bd_lista!$A$3:$E$590,5,FALSE)</f>
        <v>Gobiernos Autonomos Municipales</v>
      </c>
      <c r="W669" s="250"/>
      <c r="X669" s="244">
        <f>+VLOOKUP(A669,[2]Sheet1!$A$13:$D$744,4,FALSE)</f>
        <v>0</v>
      </c>
      <c r="Y669" s="244" t="e">
        <f>+VLOOKUP(X669,bd_lista!$A$3:$C$590,3,FALSE)</f>
        <v>#N/A</v>
      </c>
      <c r="Z669" s="302"/>
      <c r="AA669" s="303"/>
    </row>
    <row r="670" spans="1:27" customFormat="1" ht="15" hidden="1" customHeight="1">
      <c r="A670" s="32">
        <v>1327</v>
      </c>
      <c r="B670" s="449">
        <f>+A670</f>
        <v>1327</v>
      </c>
      <c r="C670" s="249" t="str">
        <f>+VLOOKUP(A670,bd_lista!$A$3:$C$590,3,FALSE)</f>
        <v>Gobierno Autónomo Municipal de Capinota</v>
      </c>
      <c r="D670" s="451" t="str">
        <f>+C670</f>
        <v>Gobierno Autónomo Municipal de Capinota</v>
      </c>
      <c r="E670" s="244" t="s">
        <v>1310</v>
      </c>
      <c r="F670" s="245">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5">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5">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5">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5">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5">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5">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5">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5">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5">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5">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5">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5">
        <f t="shared" ref="R670:R733" ca="1" si="27">+SUM(F670:Q670)</f>
        <v>0</v>
      </c>
      <c r="S670" s="252"/>
      <c r="T670" s="245">
        <f ca="1">+T671</f>
        <v>0</v>
      </c>
      <c r="U670" s="244">
        <f t="shared" ref="U670:U733" si="28">+IF(E670="Débitos",1,2)</f>
        <v>1</v>
      </c>
      <c r="V670" s="347" t="str">
        <f>+VLOOKUP(A670,bd_lista!$A$3:$E$590,5,FALSE)</f>
        <v>Gobiernos Autonomos Municipales</v>
      </c>
      <c r="W670" s="262" t="str">
        <f>+V670</f>
        <v>Gobiernos Autonomos Municipales</v>
      </c>
      <c r="X670" s="244">
        <f>+VLOOKUP(A670,[2]Sheet1!$A$13:$D$744,4,FALSE)</f>
        <v>0</v>
      </c>
      <c r="Y670" s="244" t="e">
        <f>+VLOOKUP(X670,bd_lista!$A$3:$C$590,3,FALSE)</f>
        <v>#N/A</v>
      </c>
      <c r="Z670" s="304">
        <f>+X670</f>
        <v>0</v>
      </c>
      <c r="AA670" s="305" t="e">
        <f>+Y670</f>
        <v>#N/A</v>
      </c>
    </row>
    <row r="671" spans="1:27" customFormat="1" ht="15" hidden="1" customHeight="1">
      <c r="A671" s="32">
        <v>1327</v>
      </c>
      <c r="B671" s="450"/>
      <c r="C671" s="249" t="str">
        <f>+VLOOKUP(A671,bd_lista!$A$3:$C$590,3,FALSE)</f>
        <v>Gobierno Autónomo Municipal de Capinota</v>
      </c>
      <c r="D671" s="452"/>
      <c r="E671" s="246" t="s">
        <v>1311</v>
      </c>
      <c r="F671" s="245">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5">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5">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5">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5">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5">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5">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5">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5">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5">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5">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5">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5">
        <f t="shared" ca="1" si="27"/>
        <v>0</v>
      </c>
      <c r="S671" s="252">
        <f ca="1">+R670+R671</f>
        <v>0</v>
      </c>
      <c r="T671" s="245">
        <f ca="1">+S671</f>
        <v>0</v>
      </c>
      <c r="U671" s="244">
        <f t="shared" si="28"/>
        <v>2</v>
      </c>
      <c r="V671" s="347" t="str">
        <f>+VLOOKUP(A671,bd_lista!$A$3:$E$590,5,FALSE)</f>
        <v>Gobiernos Autonomos Municipales</v>
      </c>
      <c r="W671" s="250"/>
      <c r="X671" s="244">
        <f>+VLOOKUP(A671,[2]Sheet1!$A$13:$D$744,4,FALSE)</f>
        <v>0</v>
      </c>
      <c r="Y671" s="244" t="e">
        <f>+VLOOKUP(X671,bd_lista!$A$3:$C$590,3,FALSE)</f>
        <v>#N/A</v>
      </c>
      <c r="Z671" s="302"/>
      <c r="AA671" s="303"/>
    </row>
    <row r="672" spans="1:27" customFormat="1" ht="15" hidden="1" customHeight="1">
      <c r="A672" s="32">
        <v>1328</v>
      </c>
      <c r="B672" s="449">
        <f>+A672</f>
        <v>1328</v>
      </c>
      <c r="C672" s="249" t="str">
        <f>+VLOOKUP(A672,bd_lista!$A$3:$C$590,3,FALSE)</f>
        <v>Gobierno Autónomo Municipal de Santivañez</v>
      </c>
      <c r="D672" s="451" t="str">
        <f>+C672</f>
        <v>Gobierno Autónomo Municipal de Santivañez</v>
      </c>
      <c r="E672" s="244" t="s">
        <v>1310</v>
      </c>
      <c r="F672" s="245">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5">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5">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5">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5">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5">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5">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5">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5">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5">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5">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5">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5">
        <f t="shared" ca="1" si="27"/>
        <v>0</v>
      </c>
      <c r="S672" s="252"/>
      <c r="T672" s="245">
        <f ca="1">+T673</f>
        <v>0</v>
      </c>
      <c r="U672" s="244">
        <f t="shared" si="28"/>
        <v>1</v>
      </c>
      <c r="V672" s="347" t="str">
        <f>+VLOOKUP(A672,bd_lista!$A$3:$E$590,5,FALSE)</f>
        <v>Gobiernos Autonomos Municipales</v>
      </c>
      <c r="W672" s="262" t="str">
        <f>+V672</f>
        <v>Gobiernos Autonomos Municipales</v>
      </c>
      <c r="X672" s="244">
        <f>+VLOOKUP(A672,[2]Sheet1!$A$13:$D$744,4,FALSE)</f>
        <v>0</v>
      </c>
      <c r="Y672" s="244" t="e">
        <f>+VLOOKUP(X672,bd_lista!$A$3:$C$590,3,FALSE)</f>
        <v>#N/A</v>
      </c>
      <c r="Z672" s="304">
        <f>+X672</f>
        <v>0</v>
      </c>
      <c r="AA672" s="305" t="e">
        <f>+Y672</f>
        <v>#N/A</v>
      </c>
    </row>
    <row r="673" spans="1:27" customFormat="1" ht="15" hidden="1" customHeight="1">
      <c r="A673" s="32">
        <v>1328</v>
      </c>
      <c r="B673" s="450"/>
      <c r="C673" s="249" t="str">
        <f>+VLOOKUP(A673,bd_lista!$A$3:$C$590,3,FALSE)</f>
        <v>Gobierno Autónomo Municipal de Santivañez</v>
      </c>
      <c r="D673" s="452"/>
      <c r="E673" s="246" t="s">
        <v>1311</v>
      </c>
      <c r="F673" s="245">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5">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5">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5">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5">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5">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5">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5">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5">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5">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5">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5">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5">
        <f t="shared" ca="1" si="27"/>
        <v>0</v>
      </c>
      <c r="S673" s="252">
        <f ca="1">+R672+R673</f>
        <v>0</v>
      </c>
      <c r="T673" s="245">
        <f ca="1">+S673</f>
        <v>0</v>
      </c>
      <c r="U673" s="244">
        <f t="shared" si="28"/>
        <v>2</v>
      </c>
      <c r="V673" s="347" t="str">
        <f>+VLOOKUP(A673,bd_lista!$A$3:$E$590,5,FALSE)</f>
        <v>Gobiernos Autonomos Municipales</v>
      </c>
      <c r="W673" s="250"/>
      <c r="X673" s="244">
        <f>+VLOOKUP(A673,[2]Sheet1!$A$13:$D$744,4,FALSE)</f>
        <v>0</v>
      </c>
      <c r="Y673" s="244" t="e">
        <f>+VLOOKUP(X673,bd_lista!$A$3:$C$590,3,FALSE)</f>
        <v>#N/A</v>
      </c>
      <c r="Z673" s="302"/>
      <c r="AA673" s="303"/>
    </row>
    <row r="674" spans="1:27" customFormat="1" ht="15" hidden="1" customHeight="1">
      <c r="A674" s="32">
        <v>1329</v>
      </c>
      <c r="B674" s="449">
        <f>+A674</f>
        <v>1329</v>
      </c>
      <c r="C674" s="249" t="str">
        <f>+VLOOKUP(A674,bd_lista!$A$3:$C$590,3,FALSE)</f>
        <v>Gobierno Autónomo Municipal de Sicaya</v>
      </c>
      <c r="D674" s="451" t="str">
        <f>+C674</f>
        <v>Gobierno Autónomo Municipal de Sicaya</v>
      </c>
      <c r="E674" s="244" t="s">
        <v>1310</v>
      </c>
      <c r="F674" s="245">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5">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5">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5">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5">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5">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5">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5">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5">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5">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5">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5">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5">
        <f t="shared" ca="1" si="27"/>
        <v>0</v>
      </c>
      <c r="S674" s="252"/>
      <c r="T674" s="245">
        <f ca="1">+T675</f>
        <v>0</v>
      </c>
      <c r="U674" s="244">
        <f t="shared" si="28"/>
        <v>1</v>
      </c>
      <c r="V674" s="347" t="str">
        <f>+VLOOKUP(A674,bd_lista!$A$3:$E$590,5,FALSE)</f>
        <v>Gobiernos Autonomos Municipales</v>
      </c>
      <c r="W674" s="262" t="str">
        <f>+V674</f>
        <v>Gobiernos Autonomos Municipales</v>
      </c>
      <c r="X674" s="244">
        <f>+VLOOKUP(A674,[2]Sheet1!$A$13:$D$744,4,FALSE)</f>
        <v>0</v>
      </c>
      <c r="Y674" s="244" t="e">
        <f>+VLOOKUP(X674,bd_lista!$A$3:$C$590,3,FALSE)</f>
        <v>#N/A</v>
      </c>
      <c r="Z674" s="304">
        <f>+X674</f>
        <v>0</v>
      </c>
      <c r="AA674" s="305" t="e">
        <f>+Y674</f>
        <v>#N/A</v>
      </c>
    </row>
    <row r="675" spans="1:27" customFormat="1" ht="15" hidden="1" customHeight="1">
      <c r="A675" s="32">
        <v>1329</v>
      </c>
      <c r="B675" s="450"/>
      <c r="C675" s="249" t="str">
        <f>+VLOOKUP(A675,bd_lista!$A$3:$C$590,3,FALSE)</f>
        <v>Gobierno Autónomo Municipal de Sicaya</v>
      </c>
      <c r="D675" s="452"/>
      <c r="E675" s="246" t="s">
        <v>1311</v>
      </c>
      <c r="F675" s="245">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5">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5">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5">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5">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5">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5">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5">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5">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5">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5">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5">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5">
        <f t="shared" ca="1" si="27"/>
        <v>0</v>
      </c>
      <c r="S675" s="252">
        <f ca="1">+R674+R675</f>
        <v>0</v>
      </c>
      <c r="T675" s="245">
        <f ca="1">+S675</f>
        <v>0</v>
      </c>
      <c r="U675" s="244">
        <f t="shared" si="28"/>
        <v>2</v>
      </c>
      <c r="V675" s="347" t="str">
        <f>+VLOOKUP(A675,bd_lista!$A$3:$E$590,5,FALSE)</f>
        <v>Gobiernos Autonomos Municipales</v>
      </c>
      <c r="W675" s="250"/>
      <c r="X675" s="244">
        <f>+VLOOKUP(A675,[2]Sheet1!$A$13:$D$744,4,FALSE)</f>
        <v>0</v>
      </c>
      <c r="Y675" s="244" t="e">
        <f>+VLOOKUP(X675,bd_lista!$A$3:$C$590,3,FALSE)</f>
        <v>#N/A</v>
      </c>
      <c r="Z675" s="302"/>
      <c r="AA675" s="303"/>
    </row>
    <row r="676" spans="1:27" customFormat="1" ht="15" hidden="1" customHeight="1">
      <c r="A676" s="32">
        <v>1330</v>
      </c>
      <c r="B676" s="449">
        <f>+A676</f>
        <v>1330</v>
      </c>
      <c r="C676" s="249" t="str">
        <f>+VLOOKUP(A676,bd_lista!$A$3:$C$590,3,FALSE)</f>
        <v>Gobierno Autónomo Municipal de Tapacari</v>
      </c>
      <c r="D676" s="451" t="str">
        <f>+C676</f>
        <v>Gobierno Autónomo Municipal de Tapacari</v>
      </c>
      <c r="E676" s="244" t="s">
        <v>1310</v>
      </c>
      <c r="F676" s="245">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5">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5">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5">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5">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5">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5">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5">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5">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5">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5">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5">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5">
        <f t="shared" ca="1" si="27"/>
        <v>0</v>
      </c>
      <c r="S676" s="252"/>
      <c r="T676" s="245">
        <f ca="1">+T677</f>
        <v>0</v>
      </c>
      <c r="U676" s="244">
        <f t="shared" si="28"/>
        <v>1</v>
      </c>
      <c r="V676" s="347" t="str">
        <f>+VLOOKUP(A676,bd_lista!$A$3:$E$590,5,FALSE)</f>
        <v>Gobiernos Autonomos Municipales</v>
      </c>
      <c r="W676" s="262" t="str">
        <f>+V676</f>
        <v>Gobiernos Autonomos Municipales</v>
      </c>
      <c r="X676" s="244">
        <f>+VLOOKUP(A676,[2]Sheet1!$A$13:$D$744,4,FALSE)</f>
        <v>0</v>
      </c>
      <c r="Y676" s="244" t="e">
        <f>+VLOOKUP(X676,bd_lista!$A$3:$C$590,3,FALSE)</f>
        <v>#N/A</v>
      </c>
      <c r="Z676" s="304">
        <f>+X676</f>
        <v>0</v>
      </c>
      <c r="AA676" s="305" t="e">
        <f>+Y676</f>
        <v>#N/A</v>
      </c>
    </row>
    <row r="677" spans="1:27" customFormat="1" ht="15" hidden="1" customHeight="1">
      <c r="A677" s="32">
        <v>1330</v>
      </c>
      <c r="B677" s="450"/>
      <c r="C677" s="249" t="str">
        <f>+VLOOKUP(A677,bd_lista!$A$3:$C$590,3,FALSE)</f>
        <v>Gobierno Autónomo Municipal de Tapacari</v>
      </c>
      <c r="D677" s="452"/>
      <c r="E677" s="246" t="s">
        <v>1311</v>
      </c>
      <c r="F677" s="245">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5">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5">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5">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5">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5">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5">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5">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5">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5">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5">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5">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5">
        <f t="shared" ca="1" si="27"/>
        <v>0</v>
      </c>
      <c r="S677" s="252">
        <f ca="1">+R676+R677</f>
        <v>0</v>
      </c>
      <c r="T677" s="245">
        <f ca="1">+S677</f>
        <v>0</v>
      </c>
      <c r="U677" s="244">
        <f t="shared" si="28"/>
        <v>2</v>
      </c>
      <c r="V677" s="347" t="str">
        <f>+VLOOKUP(A677,bd_lista!$A$3:$E$590,5,FALSE)</f>
        <v>Gobiernos Autonomos Municipales</v>
      </c>
      <c r="W677" s="250"/>
      <c r="X677" s="244">
        <f>+VLOOKUP(A677,[2]Sheet1!$A$13:$D$744,4,FALSE)</f>
        <v>0</v>
      </c>
      <c r="Y677" s="244" t="e">
        <f>+VLOOKUP(X677,bd_lista!$A$3:$C$590,3,FALSE)</f>
        <v>#N/A</v>
      </c>
      <c r="Z677" s="302"/>
      <c r="AA677" s="303"/>
    </row>
    <row r="678" spans="1:27" customFormat="1" ht="15" hidden="1" customHeight="1">
      <c r="A678" s="32">
        <v>1331</v>
      </c>
      <c r="B678" s="449">
        <f>+A678</f>
        <v>1331</v>
      </c>
      <c r="C678" s="249" t="str">
        <f>+VLOOKUP(A678,bd_lista!$A$3:$C$590,3,FALSE)</f>
        <v>Gobierno Autónomo Municipal de Totora</v>
      </c>
      <c r="D678" s="451" t="str">
        <f>+C678</f>
        <v>Gobierno Autónomo Municipal de Totora</v>
      </c>
      <c r="E678" s="244" t="s">
        <v>1310</v>
      </c>
      <c r="F678" s="245">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5">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5">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5">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5">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5">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5">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5">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5">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5">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5">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5">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5">
        <f t="shared" ca="1" si="27"/>
        <v>0</v>
      </c>
      <c r="S678" s="252"/>
      <c r="T678" s="245">
        <f ca="1">+T679</f>
        <v>0</v>
      </c>
      <c r="U678" s="244">
        <f t="shared" si="28"/>
        <v>1</v>
      </c>
      <c r="V678" s="347" t="str">
        <f>+VLOOKUP(A678,bd_lista!$A$3:$E$590,5,FALSE)</f>
        <v>Gobiernos Autonomos Municipales</v>
      </c>
      <c r="W678" s="262" t="str">
        <f>+V678</f>
        <v>Gobiernos Autonomos Municipales</v>
      </c>
      <c r="X678" s="244">
        <f>+VLOOKUP(A678,[2]Sheet1!$A$13:$D$744,4,FALSE)</f>
        <v>0</v>
      </c>
      <c r="Y678" s="244" t="e">
        <f>+VLOOKUP(X678,bd_lista!$A$3:$C$590,3,FALSE)</f>
        <v>#N/A</v>
      </c>
      <c r="Z678" s="304">
        <f>+X678</f>
        <v>0</v>
      </c>
      <c r="AA678" s="305" t="e">
        <f>+Y678</f>
        <v>#N/A</v>
      </c>
    </row>
    <row r="679" spans="1:27" customFormat="1" ht="15" hidden="1" customHeight="1">
      <c r="A679" s="32">
        <v>1331</v>
      </c>
      <c r="B679" s="450"/>
      <c r="C679" s="249" t="str">
        <f>+VLOOKUP(A679,bd_lista!$A$3:$C$590,3,FALSE)</f>
        <v>Gobierno Autónomo Municipal de Totora</v>
      </c>
      <c r="D679" s="452"/>
      <c r="E679" s="246" t="s">
        <v>1311</v>
      </c>
      <c r="F679" s="245">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5">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5">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5">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5">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5">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5">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5">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5">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5">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5">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5">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5">
        <f t="shared" ca="1" si="27"/>
        <v>0</v>
      </c>
      <c r="S679" s="252">
        <f ca="1">+R678+R679</f>
        <v>0</v>
      </c>
      <c r="T679" s="245">
        <f ca="1">+S679</f>
        <v>0</v>
      </c>
      <c r="U679" s="244">
        <f t="shared" si="28"/>
        <v>2</v>
      </c>
      <c r="V679" s="347" t="str">
        <f>+VLOOKUP(A679,bd_lista!$A$3:$E$590,5,FALSE)</f>
        <v>Gobiernos Autonomos Municipales</v>
      </c>
      <c r="W679" s="250"/>
      <c r="X679" s="244">
        <f>+VLOOKUP(A679,[2]Sheet1!$A$13:$D$744,4,FALSE)</f>
        <v>0</v>
      </c>
      <c r="Y679" s="244" t="e">
        <f>+VLOOKUP(X679,bd_lista!$A$3:$C$590,3,FALSE)</f>
        <v>#N/A</v>
      </c>
      <c r="Z679" s="302"/>
      <c r="AA679" s="303"/>
    </row>
    <row r="680" spans="1:27" customFormat="1" ht="15" hidden="1" customHeight="1">
      <c r="A680" s="32">
        <v>1332</v>
      </c>
      <c r="B680" s="449">
        <f>+A680</f>
        <v>1332</v>
      </c>
      <c r="C680" s="249" t="str">
        <f>+VLOOKUP(A680,bd_lista!$A$3:$C$590,3,FALSE)</f>
        <v>Gobierno Autónomo Municipal de Pojo</v>
      </c>
      <c r="D680" s="451" t="str">
        <f>+C680</f>
        <v>Gobierno Autónomo Municipal de Pojo</v>
      </c>
      <c r="E680" s="244" t="s">
        <v>1310</v>
      </c>
      <c r="F680" s="245">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5">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5">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5">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5">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5">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5">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5">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5">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5">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5">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5">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5">
        <f t="shared" ca="1" si="27"/>
        <v>0</v>
      </c>
      <c r="S680" s="252"/>
      <c r="T680" s="245">
        <f ca="1">+T681</f>
        <v>0</v>
      </c>
      <c r="U680" s="244">
        <f t="shared" si="28"/>
        <v>1</v>
      </c>
      <c r="V680" s="347" t="str">
        <f>+VLOOKUP(A680,bd_lista!$A$3:$E$590,5,FALSE)</f>
        <v>Gobiernos Autonomos Municipales</v>
      </c>
      <c r="W680" s="262" t="str">
        <f>+V680</f>
        <v>Gobiernos Autonomos Municipales</v>
      </c>
      <c r="X680" s="244">
        <f>+VLOOKUP(A680,[2]Sheet1!$A$13:$D$744,4,FALSE)</f>
        <v>0</v>
      </c>
      <c r="Y680" s="244" t="e">
        <f>+VLOOKUP(X680,bd_lista!$A$3:$C$590,3,FALSE)</f>
        <v>#N/A</v>
      </c>
      <c r="Z680" s="304">
        <f>+X680</f>
        <v>0</v>
      </c>
      <c r="AA680" s="305" t="e">
        <f>+Y680</f>
        <v>#N/A</v>
      </c>
    </row>
    <row r="681" spans="1:27" customFormat="1" ht="15" hidden="1" customHeight="1">
      <c r="A681" s="32">
        <v>1332</v>
      </c>
      <c r="B681" s="450"/>
      <c r="C681" s="249" t="str">
        <f>+VLOOKUP(A681,bd_lista!$A$3:$C$590,3,FALSE)</f>
        <v>Gobierno Autónomo Municipal de Pojo</v>
      </c>
      <c r="D681" s="452"/>
      <c r="E681" s="246" t="s">
        <v>1311</v>
      </c>
      <c r="F681" s="245">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5">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5">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5">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5">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5">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5">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5">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5">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5">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5">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5">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5">
        <f t="shared" ca="1" si="27"/>
        <v>0</v>
      </c>
      <c r="S681" s="252">
        <f ca="1">+R680+R681</f>
        <v>0</v>
      </c>
      <c r="T681" s="245">
        <f ca="1">+S681</f>
        <v>0</v>
      </c>
      <c r="U681" s="244">
        <f t="shared" si="28"/>
        <v>2</v>
      </c>
      <c r="V681" s="347" t="str">
        <f>+VLOOKUP(A681,bd_lista!$A$3:$E$590,5,FALSE)</f>
        <v>Gobiernos Autonomos Municipales</v>
      </c>
      <c r="W681" s="250"/>
      <c r="X681" s="244">
        <f>+VLOOKUP(A681,[2]Sheet1!$A$13:$D$744,4,FALSE)</f>
        <v>0</v>
      </c>
      <c r="Y681" s="244" t="e">
        <f>+VLOOKUP(X681,bd_lista!$A$3:$C$590,3,FALSE)</f>
        <v>#N/A</v>
      </c>
      <c r="Z681" s="302"/>
      <c r="AA681" s="303"/>
    </row>
    <row r="682" spans="1:27" customFormat="1" ht="15" hidden="1" customHeight="1">
      <c r="A682" s="253">
        <v>1333</v>
      </c>
      <c r="B682" s="449">
        <f>+A682</f>
        <v>1333</v>
      </c>
      <c r="C682" s="249" t="str">
        <f>+VLOOKUP(A682,bd_lista!$A$3:$C$590,3,FALSE)</f>
        <v>Gobierno Autónomo Municipal de Pocona</v>
      </c>
      <c r="D682" s="451" t="str">
        <f>+C682</f>
        <v>Gobierno Autónomo Municipal de Pocona</v>
      </c>
      <c r="E682" s="244" t="s">
        <v>1310</v>
      </c>
      <c r="F682" s="245">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5">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5">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5">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5">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5">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5">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5">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5">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5">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5">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5">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5">
        <f t="shared" ca="1" si="27"/>
        <v>0</v>
      </c>
      <c r="S682" s="252"/>
      <c r="T682" s="245">
        <f ca="1">+T683</f>
        <v>0</v>
      </c>
      <c r="U682" s="244">
        <f t="shared" si="28"/>
        <v>1</v>
      </c>
      <c r="V682" s="347" t="str">
        <f>+VLOOKUP(A682,bd_lista!$A$3:$E$590,5,FALSE)</f>
        <v>Gobiernos Autonomos Municipales</v>
      </c>
      <c r="W682" s="262" t="str">
        <f>+V682</f>
        <v>Gobiernos Autonomos Municipales</v>
      </c>
      <c r="X682" s="244">
        <f>+VLOOKUP(A682,[2]Sheet1!$A$13:$D$744,4,FALSE)</f>
        <v>0</v>
      </c>
      <c r="Y682" s="244" t="e">
        <f>+VLOOKUP(X682,bd_lista!$A$3:$C$590,3,FALSE)</f>
        <v>#N/A</v>
      </c>
      <c r="Z682" s="304">
        <f>+X682</f>
        <v>0</v>
      </c>
      <c r="AA682" s="305" t="e">
        <f>+Y682</f>
        <v>#N/A</v>
      </c>
    </row>
    <row r="683" spans="1:27" customFormat="1" ht="15" hidden="1" customHeight="1">
      <c r="A683" s="254">
        <v>1333</v>
      </c>
      <c r="B683" s="450"/>
      <c r="C683" s="249" t="str">
        <f>+VLOOKUP(A683,bd_lista!$A$3:$C$590,3,FALSE)</f>
        <v>Gobierno Autónomo Municipal de Pocona</v>
      </c>
      <c r="D683" s="452"/>
      <c r="E683" s="246" t="s">
        <v>1311</v>
      </c>
      <c r="F683" s="245">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5">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5">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5">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5">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5">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5">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5">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5">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5">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5">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5">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5">
        <f t="shared" ca="1" si="27"/>
        <v>0</v>
      </c>
      <c r="S683" s="252">
        <f ca="1">+R682+R683</f>
        <v>0</v>
      </c>
      <c r="T683" s="245">
        <f ca="1">+S683</f>
        <v>0</v>
      </c>
      <c r="U683" s="244">
        <f t="shared" si="28"/>
        <v>2</v>
      </c>
      <c r="V683" s="347" t="str">
        <f>+VLOOKUP(A683,bd_lista!$A$3:$E$590,5,FALSE)</f>
        <v>Gobiernos Autonomos Municipales</v>
      </c>
      <c r="W683" s="250"/>
      <c r="X683" s="244">
        <f>+VLOOKUP(A683,[2]Sheet1!$A$13:$D$744,4,FALSE)</f>
        <v>0</v>
      </c>
      <c r="Y683" s="244" t="e">
        <f>+VLOOKUP(X683,bd_lista!$A$3:$C$590,3,FALSE)</f>
        <v>#N/A</v>
      </c>
      <c r="Z683" s="302"/>
      <c r="AA683" s="303"/>
    </row>
    <row r="684" spans="1:27" customFormat="1" ht="15" hidden="1" customHeight="1">
      <c r="A684" s="32">
        <v>1334</v>
      </c>
      <c r="B684" s="449">
        <f>+A684</f>
        <v>1334</v>
      </c>
      <c r="C684" s="249" t="str">
        <f>+VLOOKUP(A684,bd_lista!$A$3:$C$590,3,FALSE)</f>
        <v>Gobierno Autónomo Municipal de Chimoré</v>
      </c>
      <c r="D684" s="451" t="str">
        <f>+C684</f>
        <v>Gobierno Autónomo Municipal de Chimoré</v>
      </c>
      <c r="E684" s="244" t="s">
        <v>1310</v>
      </c>
      <c r="F684" s="245">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5">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5">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5">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5">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5">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5">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5">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5">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5">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5">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5">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5">
        <f t="shared" ca="1" si="27"/>
        <v>0</v>
      </c>
      <c r="S684" s="252"/>
      <c r="T684" s="245">
        <f ca="1">+T685</f>
        <v>0</v>
      </c>
      <c r="U684" s="244">
        <f t="shared" si="28"/>
        <v>1</v>
      </c>
      <c r="V684" s="347" t="str">
        <f>+VLOOKUP(A684,bd_lista!$A$3:$E$590,5,FALSE)</f>
        <v>Gobiernos Autonomos Municipales</v>
      </c>
      <c r="W684" s="262" t="str">
        <f>+V684</f>
        <v>Gobiernos Autonomos Municipales</v>
      </c>
      <c r="X684" s="244">
        <f>+VLOOKUP(A684,[2]Sheet1!$A$13:$D$744,4,FALSE)</f>
        <v>0</v>
      </c>
      <c r="Y684" s="244" t="e">
        <f>+VLOOKUP(X684,bd_lista!$A$3:$C$590,3,FALSE)</f>
        <v>#N/A</v>
      </c>
      <c r="Z684" s="304">
        <f>+X684</f>
        <v>0</v>
      </c>
      <c r="AA684" s="305" t="e">
        <f>+Y684</f>
        <v>#N/A</v>
      </c>
    </row>
    <row r="685" spans="1:27" customFormat="1" ht="15" hidden="1" customHeight="1">
      <c r="A685" s="32">
        <v>1334</v>
      </c>
      <c r="B685" s="450"/>
      <c r="C685" s="249" t="str">
        <f>+VLOOKUP(A685,bd_lista!$A$3:$C$590,3,FALSE)</f>
        <v>Gobierno Autónomo Municipal de Chimoré</v>
      </c>
      <c r="D685" s="452"/>
      <c r="E685" s="246" t="s">
        <v>1311</v>
      </c>
      <c r="F685" s="245">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5">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5">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5">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5">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5">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5">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5">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5">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5">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5">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5">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5">
        <f t="shared" ca="1" si="27"/>
        <v>0</v>
      </c>
      <c r="S685" s="252">
        <f ca="1">+R684+R685</f>
        <v>0</v>
      </c>
      <c r="T685" s="245">
        <f ca="1">+S685</f>
        <v>0</v>
      </c>
      <c r="U685" s="244">
        <f t="shared" si="28"/>
        <v>2</v>
      </c>
      <c r="V685" s="347" t="str">
        <f>+VLOOKUP(A685,bd_lista!$A$3:$E$590,5,FALSE)</f>
        <v>Gobiernos Autonomos Municipales</v>
      </c>
      <c r="W685" s="250"/>
      <c r="X685" s="244">
        <f>+VLOOKUP(A685,[2]Sheet1!$A$13:$D$744,4,FALSE)</f>
        <v>0</v>
      </c>
      <c r="Y685" s="244" t="e">
        <f>+VLOOKUP(X685,bd_lista!$A$3:$C$590,3,FALSE)</f>
        <v>#N/A</v>
      </c>
      <c r="Z685" s="302"/>
      <c r="AA685" s="303"/>
    </row>
    <row r="686" spans="1:27" customFormat="1" ht="15" hidden="1" customHeight="1">
      <c r="A686" s="32">
        <v>1335</v>
      </c>
      <c r="B686" s="449">
        <f>+A686</f>
        <v>1335</v>
      </c>
      <c r="C686" s="249" t="str">
        <f>+VLOOKUP(A686,bd_lista!$A$3:$C$590,3,FALSE)</f>
        <v>Gobierno Autónomo Municipal de Puerto Villarroel</v>
      </c>
      <c r="D686" s="451" t="str">
        <f>+C686</f>
        <v>Gobierno Autónomo Municipal de Puerto Villarroel</v>
      </c>
      <c r="E686" s="244" t="s">
        <v>1310</v>
      </c>
      <c r="F686" s="245">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5">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5">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5">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5">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5">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5">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5">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5">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5">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5">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5">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5">
        <f t="shared" ca="1" si="27"/>
        <v>0</v>
      </c>
      <c r="S686" s="252"/>
      <c r="T686" s="245">
        <f ca="1">+T687</f>
        <v>0</v>
      </c>
      <c r="U686" s="244">
        <f t="shared" si="28"/>
        <v>1</v>
      </c>
      <c r="V686" s="347" t="str">
        <f>+VLOOKUP(A686,bd_lista!$A$3:$E$590,5,FALSE)</f>
        <v>Gobiernos Autonomos Municipales</v>
      </c>
      <c r="W686" s="262" t="str">
        <f>+V686</f>
        <v>Gobiernos Autonomos Municipales</v>
      </c>
      <c r="X686" s="244">
        <f>+VLOOKUP(A686,[2]Sheet1!$A$13:$D$744,4,FALSE)</f>
        <v>0</v>
      </c>
      <c r="Y686" s="244" t="e">
        <f>+VLOOKUP(X686,bd_lista!$A$3:$C$590,3,FALSE)</f>
        <v>#N/A</v>
      </c>
      <c r="Z686" s="304">
        <f>+X686</f>
        <v>0</v>
      </c>
      <c r="AA686" s="305" t="e">
        <f>+Y686</f>
        <v>#N/A</v>
      </c>
    </row>
    <row r="687" spans="1:27" customFormat="1" ht="15" hidden="1" customHeight="1">
      <c r="A687" s="32">
        <v>1335</v>
      </c>
      <c r="B687" s="450"/>
      <c r="C687" s="249" t="str">
        <f>+VLOOKUP(A687,bd_lista!$A$3:$C$590,3,FALSE)</f>
        <v>Gobierno Autónomo Municipal de Puerto Villarroel</v>
      </c>
      <c r="D687" s="452"/>
      <c r="E687" s="246" t="s">
        <v>1311</v>
      </c>
      <c r="F687" s="245">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5">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5">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5">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5">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5">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5">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5">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5">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5">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5">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5">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5">
        <f t="shared" ca="1" si="27"/>
        <v>0</v>
      </c>
      <c r="S687" s="252">
        <f ca="1">+R686+R687</f>
        <v>0</v>
      </c>
      <c r="T687" s="245">
        <f ca="1">+S687</f>
        <v>0</v>
      </c>
      <c r="U687" s="244">
        <f t="shared" si="28"/>
        <v>2</v>
      </c>
      <c r="V687" s="347" t="str">
        <f>+VLOOKUP(A687,bd_lista!$A$3:$E$590,5,FALSE)</f>
        <v>Gobiernos Autonomos Municipales</v>
      </c>
      <c r="W687" s="250"/>
      <c r="X687" s="244">
        <f>+VLOOKUP(A687,[2]Sheet1!$A$13:$D$744,4,FALSE)</f>
        <v>0</v>
      </c>
      <c r="Y687" s="244" t="e">
        <f>+VLOOKUP(X687,bd_lista!$A$3:$C$590,3,FALSE)</f>
        <v>#N/A</v>
      </c>
      <c r="Z687" s="302"/>
      <c r="AA687" s="303"/>
    </row>
    <row r="688" spans="1:27" customFormat="1" ht="15" hidden="1" customHeight="1">
      <c r="A688" s="32">
        <v>1336</v>
      </c>
      <c r="B688" s="449">
        <f>+A688</f>
        <v>1336</v>
      </c>
      <c r="C688" s="249" t="str">
        <f>+VLOOKUP(A688,bd_lista!$A$3:$C$590,3,FALSE)</f>
        <v>Gobierno Autónomo Municipal de Arani</v>
      </c>
      <c r="D688" s="451" t="str">
        <f>+C688</f>
        <v>Gobierno Autónomo Municipal de Arani</v>
      </c>
      <c r="E688" s="244" t="s">
        <v>1310</v>
      </c>
      <c r="F688" s="245">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5">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5">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5">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5">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5">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5">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5">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5">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5">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5">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5">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5">
        <f t="shared" ca="1" si="27"/>
        <v>0</v>
      </c>
      <c r="S688" s="252"/>
      <c r="T688" s="245">
        <f ca="1">+T689</f>
        <v>0</v>
      </c>
      <c r="U688" s="244">
        <f t="shared" si="28"/>
        <v>1</v>
      </c>
      <c r="V688" s="347" t="str">
        <f>+VLOOKUP(A688,bd_lista!$A$3:$E$590,5,FALSE)</f>
        <v>Gobiernos Autonomos Municipales</v>
      </c>
      <c r="W688" s="262" t="str">
        <f>+V688</f>
        <v>Gobiernos Autonomos Municipales</v>
      </c>
      <c r="X688" s="244">
        <f>+VLOOKUP(A688,[2]Sheet1!$A$13:$D$744,4,FALSE)</f>
        <v>0</v>
      </c>
      <c r="Y688" s="244" t="e">
        <f>+VLOOKUP(X688,bd_lista!$A$3:$C$590,3,FALSE)</f>
        <v>#N/A</v>
      </c>
      <c r="Z688" s="304">
        <f>+X688</f>
        <v>0</v>
      </c>
      <c r="AA688" s="305" t="e">
        <f>+Y688</f>
        <v>#N/A</v>
      </c>
    </row>
    <row r="689" spans="1:27" customFormat="1" ht="15" hidden="1" customHeight="1">
      <c r="A689" s="32">
        <v>1336</v>
      </c>
      <c r="B689" s="450"/>
      <c r="C689" s="249" t="str">
        <f>+VLOOKUP(A689,bd_lista!$A$3:$C$590,3,FALSE)</f>
        <v>Gobierno Autónomo Municipal de Arani</v>
      </c>
      <c r="D689" s="452"/>
      <c r="E689" s="246" t="s">
        <v>1311</v>
      </c>
      <c r="F689" s="245">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5">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5">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5">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5">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5">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5">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5">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5">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5">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5">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5">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5">
        <f t="shared" ca="1" si="27"/>
        <v>0</v>
      </c>
      <c r="S689" s="252">
        <f ca="1">+R688+R689</f>
        <v>0</v>
      </c>
      <c r="T689" s="245">
        <f ca="1">+S689</f>
        <v>0</v>
      </c>
      <c r="U689" s="244">
        <f t="shared" si="28"/>
        <v>2</v>
      </c>
      <c r="V689" s="347" t="str">
        <f>+VLOOKUP(A689,bd_lista!$A$3:$E$590,5,FALSE)</f>
        <v>Gobiernos Autonomos Municipales</v>
      </c>
      <c r="W689" s="250"/>
      <c r="X689" s="244">
        <f>+VLOOKUP(A689,[2]Sheet1!$A$13:$D$744,4,FALSE)</f>
        <v>0</v>
      </c>
      <c r="Y689" s="244" t="e">
        <f>+VLOOKUP(X689,bd_lista!$A$3:$C$590,3,FALSE)</f>
        <v>#N/A</v>
      </c>
      <c r="Z689" s="302"/>
      <c r="AA689" s="303"/>
    </row>
    <row r="690" spans="1:27" customFormat="1" ht="15" hidden="1" customHeight="1">
      <c r="A690" s="32">
        <v>1337</v>
      </c>
      <c r="B690" s="449">
        <f>+A690</f>
        <v>1337</v>
      </c>
      <c r="C690" s="249" t="str">
        <f>+VLOOKUP(A690,bd_lista!$A$3:$C$590,3,FALSE)</f>
        <v>Gobierno Autónomo Municipal de Vacas</v>
      </c>
      <c r="D690" s="451" t="str">
        <f>+C690</f>
        <v>Gobierno Autónomo Municipal de Vacas</v>
      </c>
      <c r="E690" s="244" t="s">
        <v>1310</v>
      </c>
      <c r="F690" s="245">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5">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5">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5">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5">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5">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5">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5">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5">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5">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5">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5">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5">
        <f t="shared" ca="1" si="27"/>
        <v>0</v>
      </c>
      <c r="S690" s="252"/>
      <c r="T690" s="245">
        <f ca="1">+T691</f>
        <v>0</v>
      </c>
      <c r="U690" s="244">
        <f t="shared" si="28"/>
        <v>1</v>
      </c>
      <c r="V690" s="347" t="str">
        <f>+VLOOKUP(A690,bd_lista!$A$3:$E$590,5,FALSE)</f>
        <v>Gobiernos Autonomos Municipales</v>
      </c>
      <c r="W690" s="262" t="str">
        <f>+V690</f>
        <v>Gobiernos Autonomos Municipales</v>
      </c>
      <c r="X690" s="244">
        <f>+VLOOKUP(A690,[2]Sheet1!$A$13:$D$744,4,FALSE)</f>
        <v>0</v>
      </c>
      <c r="Y690" s="244" t="e">
        <f>+VLOOKUP(X690,bd_lista!$A$3:$C$590,3,FALSE)</f>
        <v>#N/A</v>
      </c>
      <c r="Z690" s="304">
        <f>+X690</f>
        <v>0</v>
      </c>
      <c r="AA690" s="305" t="e">
        <f>+Y690</f>
        <v>#N/A</v>
      </c>
    </row>
    <row r="691" spans="1:27" customFormat="1" ht="15" hidden="1" customHeight="1">
      <c r="A691" s="32">
        <v>1337</v>
      </c>
      <c r="B691" s="450"/>
      <c r="C691" s="249" t="str">
        <f>+VLOOKUP(A691,bd_lista!$A$3:$C$590,3,FALSE)</f>
        <v>Gobierno Autónomo Municipal de Vacas</v>
      </c>
      <c r="D691" s="452"/>
      <c r="E691" s="246" t="s">
        <v>1311</v>
      </c>
      <c r="F691" s="245">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5">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5">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5">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5">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5">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5">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5">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5">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5">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5">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5">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5">
        <f t="shared" ca="1" si="27"/>
        <v>0</v>
      </c>
      <c r="S691" s="252">
        <f ca="1">+R690+R691</f>
        <v>0</v>
      </c>
      <c r="T691" s="245">
        <f ca="1">+S691</f>
        <v>0</v>
      </c>
      <c r="U691" s="244">
        <f t="shared" si="28"/>
        <v>2</v>
      </c>
      <c r="V691" s="347" t="str">
        <f>+VLOOKUP(A691,bd_lista!$A$3:$E$590,5,FALSE)</f>
        <v>Gobiernos Autonomos Municipales</v>
      </c>
      <c r="W691" s="250"/>
      <c r="X691" s="244">
        <f>+VLOOKUP(A691,[2]Sheet1!$A$13:$D$744,4,FALSE)</f>
        <v>0</v>
      </c>
      <c r="Y691" s="244" t="e">
        <f>+VLOOKUP(X691,bd_lista!$A$3:$C$590,3,FALSE)</f>
        <v>#N/A</v>
      </c>
      <c r="Z691" s="302"/>
      <c r="AA691" s="303"/>
    </row>
    <row r="692" spans="1:27" customFormat="1" ht="15" hidden="1" customHeight="1">
      <c r="A692" s="32">
        <v>1338</v>
      </c>
      <c r="B692" s="449">
        <f>+A692</f>
        <v>1338</v>
      </c>
      <c r="C692" s="249" t="str">
        <f>+VLOOKUP(A692,bd_lista!$A$3:$C$590,3,FALSE)</f>
        <v>Gobierno Autónomo Municipal de Arque</v>
      </c>
      <c r="D692" s="451" t="str">
        <f>+C692</f>
        <v>Gobierno Autónomo Municipal de Arque</v>
      </c>
      <c r="E692" s="244" t="s">
        <v>1310</v>
      </c>
      <c r="F692" s="245">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5">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5">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5">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5">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5">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5">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5">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5">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5">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5">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5">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5">
        <f t="shared" ca="1" si="27"/>
        <v>0</v>
      </c>
      <c r="S692" s="252"/>
      <c r="T692" s="245">
        <f ca="1">+T693</f>
        <v>0</v>
      </c>
      <c r="U692" s="244">
        <f t="shared" si="28"/>
        <v>1</v>
      </c>
      <c r="V692" s="347" t="str">
        <f>+VLOOKUP(A692,bd_lista!$A$3:$E$590,5,FALSE)</f>
        <v>Gobiernos Autonomos Municipales</v>
      </c>
      <c r="W692" s="262" t="str">
        <f>+V692</f>
        <v>Gobiernos Autonomos Municipales</v>
      </c>
      <c r="X692" s="244">
        <f>+VLOOKUP(A692,[2]Sheet1!$A$13:$D$744,4,FALSE)</f>
        <v>0</v>
      </c>
      <c r="Y692" s="244" t="e">
        <f>+VLOOKUP(X692,bd_lista!$A$3:$C$590,3,FALSE)</f>
        <v>#N/A</v>
      </c>
      <c r="Z692" s="304">
        <f>+X692</f>
        <v>0</v>
      </c>
      <c r="AA692" s="305" t="e">
        <f>+Y692</f>
        <v>#N/A</v>
      </c>
    </row>
    <row r="693" spans="1:27" customFormat="1" ht="15" hidden="1" customHeight="1">
      <c r="A693" s="32">
        <v>1338</v>
      </c>
      <c r="B693" s="450"/>
      <c r="C693" s="249" t="str">
        <f>+VLOOKUP(A693,bd_lista!$A$3:$C$590,3,FALSE)</f>
        <v>Gobierno Autónomo Municipal de Arque</v>
      </c>
      <c r="D693" s="452"/>
      <c r="E693" s="246" t="s">
        <v>1311</v>
      </c>
      <c r="F693" s="245">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5">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5">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5">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5">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5">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5">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5">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5">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5">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5">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5">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5">
        <f t="shared" ca="1" si="27"/>
        <v>0</v>
      </c>
      <c r="S693" s="252">
        <f ca="1">+R692+R693</f>
        <v>0</v>
      </c>
      <c r="T693" s="245">
        <f ca="1">+S693</f>
        <v>0</v>
      </c>
      <c r="U693" s="244">
        <f t="shared" si="28"/>
        <v>2</v>
      </c>
      <c r="V693" s="347" t="str">
        <f>+VLOOKUP(A693,bd_lista!$A$3:$E$590,5,FALSE)</f>
        <v>Gobiernos Autonomos Municipales</v>
      </c>
      <c r="W693" s="250"/>
      <c r="X693" s="244">
        <f>+VLOOKUP(A693,[2]Sheet1!$A$13:$D$744,4,FALSE)</f>
        <v>0</v>
      </c>
      <c r="Y693" s="244" t="e">
        <f>+VLOOKUP(X693,bd_lista!$A$3:$C$590,3,FALSE)</f>
        <v>#N/A</v>
      </c>
      <c r="Z693" s="302"/>
      <c r="AA693" s="303"/>
    </row>
    <row r="694" spans="1:27" customFormat="1" ht="15" customHeight="1">
      <c r="A694" s="32">
        <v>573</v>
      </c>
      <c r="B694" s="449">
        <f>+A694</f>
        <v>573</v>
      </c>
      <c r="C694" s="249" t="str">
        <f>+VLOOKUP(A694,bd_lista!$A$3:$C$590,3,FALSE)</f>
        <v>Empresa Siderúrgica del Mutún</v>
      </c>
      <c r="D694" s="451" t="str">
        <f>+C694</f>
        <v>Empresa Siderúrgica del Mutún</v>
      </c>
      <c r="E694" s="244" t="s">
        <v>1310</v>
      </c>
      <c r="F694" s="245">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5">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5">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7591967.9682000009</v>
      </c>
      <c r="I694" s="245">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5">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100</v>
      </c>
      <c r="K694" s="245">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5">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5">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5">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5">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5">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5">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5">
        <f t="shared" ca="1" si="27"/>
        <v>7592067.9682000009</v>
      </c>
      <c r="S694" s="268"/>
      <c r="T694" s="245">
        <f ca="1">+T695</f>
        <v>18605897.878199998</v>
      </c>
      <c r="U694" s="244">
        <f t="shared" si="28"/>
        <v>1</v>
      </c>
      <c r="V694" s="347" t="str">
        <f>+VLOOKUP(A694,bd_lista!$A$3:$E$590,5,FALSE)</f>
        <v>Empresas Nacionales</v>
      </c>
      <c r="W694" s="262" t="str">
        <f>+V694</f>
        <v>Empresas Nacionales</v>
      </c>
      <c r="X694" s="244">
        <f>+VLOOKUP(A694,[2]Sheet1!$A$13:$D$744,4,FALSE)</f>
        <v>76</v>
      </c>
      <c r="Y694" s="244" t="str">
        <f>+VLOOKUP(X694,bd_lista!$A$3:$C$590,3,FALSE)</f>
        <v>Ministerio de Minería y Metalurgia</v>
      </c>
      <c r="Z694" s="304">
        <f>+X694</f>
        <v>76</v>
      </c>
      <c r="AA694" s="333" t="str">
        <f>+Y694</f>
        <v>Ministerio de Minería y Metalurgia</v>
      </c>
    </row>
    <row r="695" spans="1:27" customFormat="1" ht="15" customHeight="1">
      <c r="A695" s="32">
        <v>573</v>
      </c>
      <c r="B695" s="450"/>
      <c r="C695" s="249" t="str">
        <f>+VLOOKUP(A695,bd_lista!$A$3:$C$590,3,FALSE)</f>
        <v>Empresa Siderúrgica del Mutún</v>
      </c>
      <c r="D695" s="452"/>
      <c r="E695" s="246" t="s">
        <v>1311</v>
      </c>
      <c r="F695" s="24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4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7591967.9699999997</v>
      </c>
      <c r="I695" s="24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2263800</v>
      </c>
      <c r="K695" s="24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1158061.94</v>
      </c>
      <c r="L695" s="24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5">
        <f t="shared" ca="1" si="27"/>
        <v>11013829.909999998</v>
      </c>
      <c r="S695" s="268">
        <f ca="1">+R694+R695</f>
        <v>18605897.878199998</v>
      </c>
      <c r="T695" s="245">
        <f ca="1">+S695</f>
        <v>18605897.878199998</v>
      </c>
      <c r="U695" s="244">
        <f t="shared" si="28"/>
        <v>2</v>
      </c>
      <c r="V695" s="347" t="str">
        <f>+VLOOKUP(A695,bd_lista!$A$3:$E$590,5,FALSE)</f>
        <v>Empresas Nacionales</v>
      </c>
      <c r="W695" s="250"/>
      <c r="X695" s="244">
        <f>+VLOOKUP(A695,[2]Sheet1!$A$13:$D$744,4,FALSE)</f>
        <v>76</v>
      </c>
      <c r="Y695" s="244" t="str">
        <f>+VLOOKUP(X695,bd_lista!$A$3:$C$590,3,FALSE)</f>
        <v>Ministerio de Minería y Metalurgia</v>
      </c>
      <c r="Z695" s="302"/>
      <c r="AA695" s="335"/>
    </row>
    <row r="696" spans="1:27" customFormat="1" ht="15" hidden="1" customHeight="1">
      <c r="A696" s="32">
        <v>1340</v>
      </c>
      <c r="B696" s="449">
        <f>+A696</f>
        <v>1340</v>
      </c>
      <c r="C696" s="249" t="str">
        <f>+VLOOKUP(A696,bd_lista!$A$3:$C$590,3,FALSE)</f>
        <v>Gobierno Autónomo Municipal de Bolivar</v>
      </c>
      <c r="D696" s="451" t="str">
        <f>+C696</f>
        <v>Gobierno Autónomo Municipal de Bolivar</v>
      </c>
      <c r="E696" s="244" t="s">
        <v>1310</v>
      </c>
      <c r="F696" s="245">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5">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5">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5">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5">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5">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5">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5">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5">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5">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5">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5">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5">
        <f t="shared" ca="1" si="27"/>
        <v>0</v>
      </c>
      <c r="S696" s="252"/>
      <c r="T696" s="245">
        <f ca="1">+T697</f>
        <v>0</v>
      </c>
      <c r="U696" s="244">
        <f t="shared" si="28"/>
        <v>1</v>
      </c>
      <c r="V696" s="347" t="str">
        <f>+VLOOKUP(A696,bd_lista!$A$3:$E$590,5,FALSE)</f>
        <v>Gobiernos Autonomos Municipales</v>
      </c>
      <c r="W696" s="262" t="str">
        <f>+V696</f>
        <v>Gobiernos Autonomos Municipales</v>
      </c>
      <c r="X696" s="244">
        <f>+VLOOKUP(A696,[2]Sheet1!$A$13:$D$744,4,FALSE)</f>
        <v>0</v>
      </c>
      <c r="Y696" s="244" t="e">
        <f>+VLOOKUP(X696,bd_lista!$A$3:$C$590,3,FALSE)</f>
        <v>#N/A</v>
      </c>
      <c r="Z696" s="304">
        <f>+X696</f>
        <v>0</v>
      </c>
      <c r="AA696" s="305" t="e">
        <f>+Y696</f>
        <v>#N/A</v>
      </c>
    </row>
    <row r="697" spans="1:27" customFormat="1" ht="15" hidden="1" customHeight="1">
      <c r="A697" s="32">
        <v>1340</v>
      </c>
      <c r="B697" s="450"/>
      <c r="C697" s="249" t="str">
        <f>+VLOOKUP(A697,bd_lista!$A$3:$C$590,3,FALSE)</f>
        <v>Gobierno Autónomo Municipal de Bolivar</v>
      </c>
      <c r="D697" s="452"/>
      <c r="E697" s="246" t="s">
        <v>1311</v>
      </c>
      <c r="F697" s="245">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5">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5">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5">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5">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5">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5">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5">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5">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5">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5">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5">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5">
        <f t="shared" ca="1" si="27"/>
        <v>0</v>
      </c>
      <c r="S697" s="252">
        <f ca="1">+R696+R697</f>
        <v>0</v>
      </c>
      <c r="T697" s="245">
        <f ca="1">+S697</f>
        <v>0</v>
      </c>
      <c r="U697" s="244">
        <f t="shared" si="28"/>
        <v>2</v>
      </c>
      <c r="V697" s="347" t="str">
        <f>+VLOOKUP(A697,bd_lista!$A$3:$E$590,5,FALSE)</f>
        <v>Gobiernos Autonomos Municipales</v>
      </c>
      <c r="W697" s="250"/>
      <c r="X697" s="244">
        <f>+VLOOKUP(A697,[2]Sheet1!$A$13:$D$744,4,FALSE)</f>
        <v>0</v>
      </c>
      <c r="Y697" s="244" t="e">
        <f>+VLOOKUP(X697,bd_lista!$A$3:$C$590,3,FALSE)</f>
        <v>#N/A</v>
      </c>
      <c r="Z697" s="302"/>
      <c r="AA697" s="303"/>
    </row>
    <row r="698" spans="1:27" customFormat="1" ht="15" hidden="1" customHeight="1">
      <c r="A698" s="32">
        <v>1341</v>
      </c>
      <c r="B698" s="449">
        <f>+A698</f>
        <v>1341</v>
      </c>
      <c r="C698" s="249" t="str">
        <f>+VLOOKUP(A698,bd_lista!$A$3:$C$590,3,FALSE)</f>
        <v>Gobierno Autónomo Municipal de Tiraque</v>
      </c>
      <c r="D698" s="451" t="str">
        <f>+C698</f>
        <v>Gobierno Autónomo Municipal de Tiraque</v>
      </c>
      <c r="E698" s="244" t="s">
        <v>1310</v>
      </c>
      <c r="F698" s="245">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5">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5">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5">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5">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5">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5">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5">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5">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5">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5">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5">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5">
        <f t="shared" ca="1" si="27"/>
        <v>0</v>
      </c>
      <c r="S698" s="252"/>
      <c r="T698" s="245">
        <f ca="1">+T699</f>
        <v>0</v>
      </c>
      <c r="U698" s="244">
        <f t="shared" si="28"/>
        <v>1</v>
      </c>
      <c r="V698" s="347" t="str">
        <f>+VLOOKUP(A698,bd_lista!$A$3:$E$590,5,FALSE)</f>
        <v>Gobiernos Autonomos Municipales</v>
      </c>
      <c r="W698" s="262" t="str">
        <f>+V698</f>
        <v>Gobiernos Autonomos Municipales</v>
      </c>
      <c r="X698" s="244">
        <f>+VLOOKUP(A698,[2]Sheet1!$A$13:$D$744,4,FALSE)</f>
        <v>0</v>
      </c>
      <c r="Y698" s="244" t="e">
        <f>+VLOOKUP(X698,bd_lista!$A$3:$C$590,3,FALSE)</f>
        <v>#N/A</v>
      </c>
      <c r="Z698" s="304">
        <f>+X698</f>
        <v>0</v>
      </c>
      <c r="AA698" s="305" t="e">
        <f>+Y698</f>
        <v>#N/A</v>
      </c>
    </row>
    <row r="699" spans="1:27" customFormat="1" ht="15" hidden="1" customHeight="1">
      <c r="A699" s="32">
        <v>1341</v>
      </c>
      <c r="B699" s="450"/>
      <c r="C699" s="249" t="str">
        <f>+VLOOKUP(A699,bd_lista!$A$3:$C$590,3,FALSE)</f>
        <v>Gobierno Autónomo Municipal de Tiraque</v>
      </c>
      <c r="D699" s="452"/>
      <c r="E699" s="246" t="s">
        <v>1311</v>
      </c>
      <c r="F699" s="245">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5">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5">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5">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5">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5">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5">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5">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5">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5">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5">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5">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5">
        <f t="shared" ca="1" si="27"/>
        <v>0</v>
      </c>
      <c r="S699" s="252">
        <f ca="1">+R698+R699</f>
        <v>0</v>
      </c>
      <c r="T699" s="245">
        <f ca="1">+S699</f>
        <v>0</v>
      </c>
      <c r="U699" s="244">
        <f t="shared" si="28"/>
        <v>2</v>
      </c>
      <c r="V699" s="347" t="str">
        <f>+VLOOKUP(A699,bd_lista!$A$3:$E$590,5,FALSE)</f>
        <v>Gobiernos Autonomos Municipales</v>
      </c>
      <c r="W699" s="250"/>
      <c r="X699" s="244">
        <f>+VLOOKUP(A699,[2]Sheet1!$A$13:$D$744,4,FALSE)</f>
        <v>0</v>
      </c>
      <c r="Y699" s="244" t="e">
        <f>+VLOOKUP(X699,bd_lista!$A$3:$C$590,3,FALSE)</f>
        <v>#N/A</v>
      </c>
      <c r="Z699" s="302"/>
      <c r="AA699" s="303"/>
    </row>
    <row r="700" spans="1:27" customFormat="1" ht="15" hidden="1" customHeight="1">
      <c r="A700" s="32">
        <v>1342</v>
      </c>
      <c r="B700" s="449">
        <f>+A700</f>
        <v>1342</v>
      </c>
      <c r="C700" s="249" t="str">
        <f>+VLOOKUP(A700,bd_lista!$A$3:$C$590,3,FALSE)</f>
        <v>Gobierno Autónomo Municipal de Mizque</v>
      </c>
      <c r="D700" s="451" t="str">
        <f>+C700</f>
        <v>Gobierno Autónomo Municipal de Mizque</v>
      </c>
      <c r="E700" s="244" t="s">
        <v>1310</v>
      </c>
      <c r="F700" s="245">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5">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5">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5">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5">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5">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5">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5">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5">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5">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5">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5">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5">
        <f t="shared" ca="1" si="27"/>
        <v>0</v>
      </c>
      <c r="S700" s="252"/>
      <c r="T700" s="245">
        <f ca="1">+T701</f>
        <v>0</v>
      </c>
      <c r="U700" s="244">
        <f t="shared" si="28"/>
        <v>1</v>
      </c>
      <c r="V700" s="347" t="str">
        <f>+VLOOKUP(A700,bd_lista!$A$3:$E$590,5,FALSE)</f>
        <v>Gobiernos Autonomos Municipales</v>
      </c>
      <c r="W700" s="262" t="str">
        <f>+V700</f>
        <v>Gobiernos Autonomos Municipales</v>
      </c>
      <c r="X700" s="244">
        <f>+VLOOKUP(A700,[2]Sheet1!$A$13:$D$744,4,FALSE)</f>
        <v>0</v>
      </c>
      <c r="Y700" s="244" t="e">
        <f>+VLOOKUP(X700,bd_lista!$A$3:$C$590,3,FALSE)</f>
        <v>#N/A</v>
      </c>
      <c r="Z700" s="304">
        <f>+X700</f>
        <v>0</v>
      </c>
      <c r="AA700" s="305" t="e">
        <f>+Y700</f>
        <v>#N/A</v>
      </c>
    </row>
    <row r="701" spans="1:27" customFormat="1" ht="15" hidden="1" customHeight="1">
      <c r="A701" s="32">
        <v>1342</v>
      </c>
      <c r="B701" s="450"/>
      <c r="C701" s="249" t="str">
        <f>+VLOOKUP(A701,bd_lista!$A$3:$C$590,3,FALSE)</f>
        <v>Gobierno Autónomo Municipal de Mizque</v>
      </c>
      <c r="D701" s="452"/>
      <c r="E701" s="246" t="s">
        <v>1311</v>
      </c>
      <c r="F701" s="245">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5">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5">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5">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5">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5">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5">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5">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5">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5">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5">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5">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5">
        <f t="shared" ca="1" si="27"/>
        <v>0</v>
      </c>
      <c r="S701" s="252">
        <f ca="1">+R700+R701</f>
        <v>0</v>
      </c>
      <c r="T701" s="245">
        <f ca="1">+S701</f>
        <v>0</v>
      </c>
      <c r="U701" s="244">
        <f t="shared" si="28"/>
        <v>2</v>
      </c>
      <c r="V701" s="347" t="str">
        <f>+VLOOKUP(A701,bd_lista!$A$3:$E$590,5,FALSE)</f>
        <v>Gobiernos Autonomos Municipales</v>
      </c>
      <c r="W701" s="250"/>
      <c r="X701" s="244">
        <f>+VLOOKUP(A701,[2]Sheet1!$A$13:$D$744,4,FALSE)</f>
        <v>0</v>
      </c>
      <c r="Y701" s="244" t="e">
        <f>+VLOOKUP(X701,bd_lista!$A$3:$C$590,3,FALSE)</f>
        <v>#N/A</v>
      </c>
      <c r="Z701" s="302"/>
      <c r="AA701" s="303"/>
    </row>
    <row r="702" spans="1:27" customFormat="1" ht="15" hidden="1" customHeight="1">
      <c r="A702" s="32">
        <v>1343</v>
      </c>
      <c r="B702" s="449">
        <f>+A702</f>
        <v>1343</v>
      </c>
      <c r="C702" s="249" t="str">
        <f>+VLOOKUP(A702,bd_lista!$A$3:$C$590,3,FALSE)</f>
        <v>Gobierno Autónomo Municipal de Vila Vila</v>
      </c>
      <c r="D702" s="451" t="str">
        <f>+C702</f>
        <v>Gobierno Autónomo Municipal de Vila Vila</v>
      </c>
      <c r="E702" s="244" t="s">
        <v>1310</v>
      </c>
      <c r="F702" s="245">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5">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5">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5">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5">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5">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5">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5">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5">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5">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5">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5">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5">
        <f t="shared" ca="1" si="27"/>
        <v>0</v>
      </c>
      <c r="S702" s="252"/>
      <c r="T702" s="245">
        <f ca="1">+T703</f>
        <v>0</v>
      </c>
      <c r="U702" s="244">
        <f t="shared" si="28"/>
        <v>1</v>
      </c>
      <c r="V702" s="347" t="str">
        <f>+VLOOKUP(A702,bd_lista!$A$3:$E$590,5,FALSE)</f>
        <v>Gobiernos Autonomos Municipales</v>
      </c>
      <c r="W702" s="262" t="str">
        <f>+V702</f>
        <v>Gobiernos Autonomos Municipales</v>
      </c>
      <c r="X702" s="244">
        <f>+VLOOKUP(A702,[2]Sheet1!$A$13:$D$744,4,FALSE)</f>
        <v>0</v>
      </c>
      <c r="Y702" s="244" t="e">
        <f>+VLOOKUP(X702,bd_lista!$A$3:$C$590,3,FALSE)</f>
        <v>#N/A</v>
      </c>
      <c r="Z702" s="304">
        <f>+X702</f>
        <v>0</v>
      </c>
      <c r="AA702" s="305" t="e">
        <f>+Y702</f>
        <v>#N/A</v>
      </c>
    </row>
    <row r="703" spans="1:27" customFormat="1" ht="15" hidden="1" customHeight="1">
      <c r="A703" s="32">
        <v>1343</v>
      </c>
      <c r="B703" s="450"/>
      <c r="C703" s="249" t="str">
        <f>+VLOOKUP(A703,bd_lista!$A$3:$C$590,3,FALSE)</f>
        <v>Gobierno Autónomo Municipal de Vila Vila</v>
      </c>
      <c r="D703" s="452"/>
      <c r="E703" s="246" t="s">
        <v>1311</v>
      </c>
      <c r="F703" s="245">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5">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5">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5">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5">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5">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5">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5">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5">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5">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5">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5">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5">
        <f t="shared" ca="1" si="27"/>
        <v>0</v>
      </c>
      <c r="S703" s="252">
        <f ca="1">+R702+R703</f>
        <v>0</v>
      </c>
      <c r="T703" s="245">
        <f ca="1">+S703</f>
        <v>0</v>
      </c>
      <c r="U703" s="244">
        <f t="shared" si="28"/>
        <v>2</v>
      </c>
      <c r="V703" s="347" t="str">
        <f>+VLOOKUP(A703,bd_lista!$A$3:$E$590,5,FALSE)</f>
        <v>Gobiernos Autonomos Municipales</v>
      </c>
      <c r="W703" s="250"/>
      <c r="X703" s="244">
        <f>+VLOOKUP(A703,[2]Sheet1!$A$13:$D$744,4,FALSE)</f>
        <v>0</v>
      </c>
      <c r="Y703" s="244" t="e">
        <f>+VLOOKUP(X703,bd_lista!$A$3:$C$590,3,FALSE)</f>
        <v>#N/A</v>
      </c>
      <c r="Z703" s="302"/>
      <c r="AA703" s="303"/>
    </row>
    <row r="704" spans="1:27" customFormat="1" ht="15" hidden="1" customHeight="1">
      <c r="A704" s="32">
        <v>1344</v>
      </c>
      <c r="B704" s="449">
        <f>+A704</f>
        <v>1344</v>
      </c>
      <c r="C704" s="249" t="str">
        <f>+VLOOKUP(A704,bd_lista!$A$3:$C$590,3,FALSE)</f>
        <v>Gobierno Autónomo Municipal de Alalay</v>
      </c>
      <c r="D704" s="451" t="str">
        <f>+C704</f>
        <v>Gobierno Autónomo Municipal de Alalay</v>
      </c>
      <c r="E704" s="244" t="s">
        <v>1310</v>
      </c>
      <c r="F704" s="245">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5">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5">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5">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5">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5">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5">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5">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5">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5">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5">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5">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5">
        <f t="shared" ca="1" si="27"/>
        <v>0</v>
      </c>
      <c r="S704" s="252"/>
      <c r="T704" s="245">
        <f ca="1">+T705</f>
        <v>0</v>
      </c>
      <c r="U704" s="244">
        <f t="shared" si="28"/>
        <v>1</v>
      </c>
      <c r="V704" s="347" t="str">
        <f>+VLOOKUP(A704,bd_lista!$A$3:$E$590,5,FALSE)</f>
        <v>Gobiernos Autonomos Municipales</v>
      </c>
      <c r="W704" s="262" t="str">
        <f>+V704</f>
        <v>Gobiernos Autonomos Municipales</v>
      </c>
      <c r="X704" s="244">
        <f>+VLOOKUP(A704,[2]Sheet1!$A$13:$D$744,4,FALSE)</f>
        <v>0</v>
      </c>
      <c r="Y704" s="244" t="e">
        <f>+VLOOKUP(X704,bd_lista!$A$3:$C$590,3,FALSE)</f>
        <v>#N/A</v>
      </c>
      <c r="Z704" s="304">
        <f>+X704</f>
        <v>0</v>
      </c>
      <c r="AA704" s="305" t="e">
        <f>+Y704</f>
        <v>#N/A</v>
      </c>
    </row>
    <row r="705" spans="1:27" customFormat="1" ht="15" hidden="1" customHeight="1">
      <c r="A705" s="32">
        <v>1344</v>
      </c>
      <c r="B705" s="450"/>
      <c r="C705" s="249" t="str">
        <f>+VLOOKUP(A705,bd_lista!$A$3:$C$590,3,FALSE)</f>
        <v>Gobierno Autónomo Municipal de Alalay</v>
      </c>
      <c r="D705" s="452"/>
      <c r="E705" s="246" t="s">
        <v>1311</v>
      </c>
      <c r="F705" s="245">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5">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5">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5">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5">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5">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5">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5">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5">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5">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5">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5">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5">
        <f t="shared" ca="1" si="27"/>
        <v>0</v>
      </c>
      <c r="S705" s="252">
        <f ca="1">+R704+R705</f>
        <v>0</v>
      </c>
      <c r="T705" s="245">
        <f ca="1">+S705</f>
        <v>0</v>
      </c>
      <c r="U705" s="244">
        <f t="shared" si="28"/>
        <v>2</v>
      </c>
      <c r="V705" s="347" t="str">
        <f>+VLOOKUP(A705,bd_lista!$A$3:$E$590,5,FALSE)</f>
        <v>Gobiernos Autonomos Municipales</v>
      </c>
      <c r="W705" s="250"/>
      <c r="X705" s="244">
        <f>+VLOOKUP(A705,[2]Sheet1!$A$13:$D$744,4,FALSE)</f>
        <v>0</v>
      </c>
      <c r="Y705" s="244" t="e">
        <f>+VLOOKUP(X705,bd_lista!$A$3:$C$590,3,FALSE)</f>
        <v>#N/A</v>
      </c>
      <c r="Z705" s="302"/>
      <c r="AA705" s="303"/>
    </row>
    <row r="706" spans="1:27" customFormat="1" ht="15" hidden="1" customHeight="1">
      <c r="A706" s="32">
        <v>1345</v>
      </c>
      <c r="B706" s="449">
        <f>+A706</f>
        <v>1345</v>
      </c>
      <c r="C706" s="249" t="str">
        <f>+VLOOKUP(A706,bd_lista!$A$3:$C$590,3,FALSE)</f>
        <v>Gobierno Autónomo Municipal de Entre Rios</v>
      </c>
      <c r="D706" s="451" t="str">
        <f>+C706</f>
        <v>Gobierno Autónomo Municipal de Entre Rios</v>
      </c>
      <c r="E706" s="244" t="s">
        <v>1310</v>
      </c>
      <c r="F706" s="245">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5">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5">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5">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5">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5">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5">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5">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5">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5">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5">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5">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5">
        <f t="shared" ca="1" si="27"/>
        <v>0</v>
      </c>
      <c r="S706" s="252"/>
      <c r="T706" s="245">
        <f ca="1">+T707</f>
        <v>0</v>
      </c>
      <c r="U706" s="244">
        <f t="shared" si="28"/>
        <v>1</v>
      </c>
      <c r="V706" s="347" t="str">
        <f>+VLOOKUP(A706,bd_lista!$A$3:$E$590,5,FALSE)</f>
        <v>Gobiernos Autonomos Municipales</v>
      </c>
      <c r="W706" s="262" t="str">
        <f>+V706</f>
        <v>Gobiernos Autonomos Municipales</v>
      </c>
      <c r="X706" s="244">
        <f>+VLOOKUP(A706,[2]Sheet1!$A$13:$D$744,4,FALSE)</f>
        <v>0</v>
      </c>
      <c r="Y706" s="244" t="e">
        <f>+VLOOKUP(X706,bd_lista!$A$3:$C$590,3,FALSE)</f>
        <v>#N/A</v>
      </c>
      <c r="Z706" s="304">
        <f>+X706</f>
        <v>0</v>
      </c>
      <c r="AA706" s="305" t="e">
        <f>+Y706</f>
        <v>#N/A</v>
      </c>
    </row>
    <row r="707" spans="1:27" customFormat="1" ht="15" hidden="1" customHeight="1">
      <c r="A707" s="32">
        <v>1345</v>
      </c>
      <c r="B707" s="450"/>
      <c r="C707" s="249" t="str">
        <f>+VLOOKUP(A707,bd_lista!$A$3:$C$590,3,FALSE)</f>
        <v>Gobierno Autónomo Municipal de Entre Rios</v>
      </c>
      <c r="D707" s="452"/>
      <c r="E707" s="246" t="s">
        <v>1311</v>
      </c>
      <c r="F707" s="245">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5">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5">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5">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5">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5">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5">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5">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5">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5">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5">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5">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5">
        <f t="shared" ca="1" si="27"/>
        <v>0</v>
      </c>
      <c r="S707" s="252">
        <f ca="1">+R706+R707</f>
        <v>0</v>
      </c>
      <c r="T707" s="245">
        <f ca="1">+S707</f>
        <v>0</v>
      </c>
      <c r="U707" s="244">
        <f t="shared" si="28"/>
        <v>2</v>
      </c>
      <c r="V707" s="347" t="str">
        <f>+VLOOKUP(A707,bd_lista!$A$3:$E$590,5,FALSE)</f>
        <v>Gobiernos Autonomos Municipales</v>
      </c>
      <c r="W707" s="250"/>
      <c r="X707" s="244">
        <f>+VLOOKUP(A707,[2]Sheet1!$A$13:$D$744,4,FALSE)</f>
        <v>0</v>
      </c>
      <c r="Y707" s="244" t="e">
        <f>+VLOOKUP(X707,bd_lista!$A$3:$C$590,3,FALSE)</f>
        <v>#N/A</v>
      </c>
      <c r="Z707" s="302"/>
      <c r="AA707" s="303"/>
    </row>
    <row r="708" spans="1:27" customFormat="1" ht="27" hidden="1" customHeight="1">
      <c r="A708" s="32">
        <v>1346</v>
      </c>
      <c r="B708" s="449">
        <f>+A708</f>
        <v>1346</v>
      </c>
      <c r="C708" s="249" t="str">
        <f>+VLOOKUP(A708,bd_lista!$A$3:$C$590,3,FALSE)</f>
        <v>Gobierno Autónomo Municipal de Cocapata</v>
      </c>
      <c r="D708" s="451" t="str">
        <f>+C708</f>
        <v>Gobierno Autónomo Municipal de Cocapata</v>
      </c>
      <c r="E708" s="244" t="s">
        <v>1310</v>
      </c>
      <c r="F708" s="245">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5">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5">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5">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5">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5">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5">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5">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5">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5">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5">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5">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5">
        <f t="shared" ca="1" si="27"/>
        <v>0</v>
      </c>
      <c r="S708" s="252"/>
      <c r="T708" s="245">
        <f ca="1">+T709</f>
        <v>0</v>
      </c>
      <c r="U708" s="244">
        <f t="shared" si="28"/>
        <v>1</v>
      </c>
      <c r="V708" s="347" t="str">
        <f>+VLOOKUP(A708,bd_lista!$A$3:$E$590,5,FALSE)</f>
        <v>Gobiernos Autonomos Municipales</v>
      </c>
      <c r="W708" s="262" t="str">
        <f>+V708</f>
        <v>Gobiernos Autonomos Municipales</v>
      </c>
      <c r="X708" s="244">
        <f>+VLOOKUP(A708,[2]Sheet1!$A$13:$D$744,4,FALSE)</f>
        <v>0</v>
      </c>
      <c r="Y708" s="244" t="e">
        <f>+VLOOKUP(X708,bd_lista!$A$3:$C$590,3,FALSE)</f>
        <v>#N/A</v>
      </c>
      <c r="Z708" s="304">
        <f>+X708</f>
        <v>0</v>
      </c>
      <c r="AA708" s="305" t="e">
        <f>+Y708</f>
        <v>#N/A</v>
      </c>
    </row>
    <row r="709" spans="1:27" customFormat="1" ht="27" hidden="1" customHeight="1">
      <c r="A709" s="32">
        <v>1346</v>
      </c>
      <c r="B709" s="450"/>
      <c r="C709" s="249" t="str">
        <f>+VLOOKUP(A709,bd_lista!$A$3:$C$590,3,FALSE)</f>
        <v>Gobierno Autónomo Municipal de Cocapata</v>
      </c>
      <c r="D709" s="452"/>
      <c r="E709" s="246" t="s">
        <v>1311</v>
      </c>
      <c r="F709" s="245">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5">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5">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5">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5">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5">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5">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5">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5">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5">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5">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5">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5">
        <f t="shared" ca="1" si="27"/>
        <v>0</v>
      </c>
      <c r="S709" s="252">
        <f ca="1">+R708+R709</f>
        <v>0</v>
      </c>
      <c r="T709" s="245">
        <f ca="1">+S709</f>
        <v>0</v>
      </c>
      <c r="U709" s="244">
        <f t="shared" si="28"/>
        <v>2</v>
      </c>
      <c r="V709" s="347" t="str">
        <f>+VLOOKUP(A709,bd_lista!$A$3:$E$590,5,FALSE)</f>
        <v>Gobiernos Autonomos Municipales</v>
      </c>
      <c r="W709" s="250"/>
      <c r="X709" s="244">
        <f>+VLOOKUP(A709,[2]Sheet1!$A$13:$D$744,4,FALSE)</f>
        <v>0</v>
      </c>
      <c r="Y709" s="244" t="e">
        <f>+VLOOKUP(X709,bd_lista!$A$3:$C$590,3,FALSE)</f>
        <v>#N/A</v>
      </c>
      <c r="Z709" s="302"/>
      <c r="AA709" s="303"/>
    </row>
    <row r="710" spans="1:27" customFormat="1" ht="15" hidden="1" customHeight="1">
      <c r="A710" s="32">
        <v>1347</v>
      </c>
      <c r="B710" s="449">
        <f>+A710</f>
        <v>1347</v>
      </c>
      <c r="C710" s="249" t="str">
        <f>+VLOOKUP(A710,bd_lista!$A$3:$C$590,3,FALSE)</f>
        <v>Gobierno Autónomo Municipal de Shinahota</v>
      </c>
      <c r="D710" s="451" t="str">
        <f>+C710</f>
        <v>Gobierno Autónomo Municipal de Shinahota</v>
      </c>
      <c r="E710" s="244" t="s">
        <v>1310</v>
      </c>
      <c r="F710" s="245">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5">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5">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5">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5">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5">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5">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5">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5">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5">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5">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5">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5">
        <f t="shared" ca="1" si="27"/>
        <v>0</v>
      </c>
      <c r="S710" s="252"/>
      <c r="T710" s="245">
        <f ca="1">+T711</f>
        <v>0</v>
      </c>
      <c r="U710" s="244">
        <f t="shared" si="28"/>
        <v>1</v>
      </c>
      <c r="V710" s="347" t="str">
        <f>+VLOOKUP(A710,bd_lista!$A$3:$E$590,5,FALSE)</f>
        <v>Gobiernos Autonomos Municipales</v>
      </c>
      <c r="W710" s="262" t="str">
        <f>+V710</f>
        <v>Gobiernos Autonomos Municipales</v>
      </c>
      <c r="X710" s="244">
        <f>+VLOOKUP(A710,[2]Sheet1!$A$13:$D$744,4,FALSE)</f>
        <v>0</v>
      </c>
      <c r="Y710" s="244" t="e">
        <f>+VLOOKUP(X710,bd_lista!$A$3:$C$590,3,FALSE)</f>
        <v>#N/A</v>
      </c>
      <c r="Z710" s="304">
        <f>+X710</f>
        <v>0</v>
      </c>
      <c r="AA710" s="305" t="e">
        <f>+Y710</f>
        <v>#N/A</v>
      </c>
    </row>
    <row r="711" spans="1:27" customFormat="1" ht="15" hidden="1" customHeight="1">
      <c r="A711" s="32">
        <v>1347</v>
      </c>
      <c r="B711" s="450"/>
      <c r="C711" s="249" t="str">
        <f>+VLOOKUP(A711,bd_lista!$A$3:$C$590,3,FALSE)</f>
        <v>Gobierno Autónomo Municipal de Shinahota</v>
      </c>
      <c r="D711" s="452"/>
      <c r="E711" s="246" t="s">
        <v>1311</v>
      </c>
      <c r="F711" s="245">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5">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5">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5">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5">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5">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5">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5">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5">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5">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5">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5">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5">
        <f t="shared" ca="1" si="27"/>
        <v>0</v>
      </c>
      <c r="S711" s="252">
        <f ca="1">+R710+R711</f>
        <v>0</v>
      </c>
      <c r="T711" s="245">
        <f ca="1">+S711</f>
        <v>0</v>
      </c>
      <c r="U711" s="244">
        <f t="shared" si="28"/>
        <v>2</v>
      </c>
      <c r="V711" s="347" t="str">
        <f>+VLOOKUP(A711,bd_lista!$A$3:$E$590,5,FALSE)</f>
        <v>Gobiernos Autonomos Municipales</v>
      </c>
      <c r="W711" s="250"/>
      <c r="X711" s="244">
        <f>+VLOOKUP(A711,[2]Sheet1!$A$13:$D$744,4,FALSE)</f>
        <v>0</v>
      </c>
      <c r="Y711" s="244" t="e">
        <f>+VLOOKUP(X711,bd_lista!$A$3:$C$590,3,FALSE)</f>
        <v>#N/A</v>
      </c>
      <c r="Z711" s="302"/>
      <c r="AA711" s="303"/>
    </row>
    <row r="712" spans="1:27" customFormat="1" ht="27" hidden="1" customHeight="1">
      <c r="A712" s="32">
        <v>1401</v>
      </c>
      <c r="B712" s="449">
        <f>+A712</f>
        <v>1401</v>
      </c>
      <c r="C712" s="249" t="str">
        <f>+VLOOKUP(A712,bd_lista!$A$3:$C$590,3,FALSE)</f>
        <v>Gobierno Autónomo Municipal de Oruro</v>
      </c>
      <c r="D712" s="451" t="str">
        <f>+C712</f>
        <v>Gobierno Autónomo Municipal de Oruro</v>
      </c>
      <c r="E712" s="244" t="s">
        <v>1310</v>
      </c>
      <c r="F712" s="245">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5">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5">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5">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5">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5">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5">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5">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5">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5">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5">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5">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5">
        <f t="shared" ca="1" si="27"/>
        <v>0</v>
      </c>
      <c r="S712" s="252"/>
      <c r="T712" s="245">
        <f ca="1">+T713</f>
        <v>0</v>
      </c>
      <c r="U712" s="244">
        <f t="shared" si="28"/>
        <v>1</v>
      </c>
      <c r="V712" s="347" t="str">
        <f>+VLOOKUP(A712,bd_lista!$A$3:$E$590,5,FALSE)</f>
        <v>Gobiernos Autonomos Municipales</v>
      </c>
      <c r="W712" s="262" t="str">
        <f>+V712</f>
        <v>Gobiernos Autonomos Municipales</v>
      </c>
      <c r="X712" s="244">
        <f>+VLOOKUP(A712,[2]Sheet1!$A$13:$D$744,4,FALSE)</f>
        <v>0</v>
      </c>
      <c r="Y712" s="244" t="e">
        <f>+VLOOKUP(X712,bd_lista!$A$3:$C$590,3,FALSE)</f>
        <v>#N/A</v>
      </c>
      <c r="Z712" s="304">
        <f>+X712</f>
        <v>0</v>
      </c>
      <c r="AA712" s="305" t="e">
        <f>+Y712</f>
        <v>#N/A</v>
      </c>
    </row>
    <row r="713" spans="1:27" customFormat="1" ht="27" hidden="1" customHeight="1">
      <c r="A713" s="32">
        <v>1401</v>
      </c>
      <c r="B713" s="450"/>
      <c r="C713" s="249" t="str">
        <f>+VLOOKUP(A713,bd_lista!$A$3:$C$590,3,FALSE)</f>
        <v>Gobierno Autónomo Municipal de Oruro</v>
      </c>
      <c r="D713" s="452"/>
      <c r="E713" s="246" t="s">
        <v>1311</v>
      </c>
      <c r="F713" s="245">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5">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5">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5">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5">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5">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5">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5">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5">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5">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5">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5">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5">
        <f t="shared" ca="1" si="27"/>
        <v>0</v>
      </c>
      <c r="S713" s="252">
        <f ca="1">+R712+R713</f>
        <v>0</v>
      </c>
      <c r="T713" s="245">
        <f ca="1">+S713</f>
        <v>0</v>
      </c>
      <c r="U713" s="244">
        <f t="shared" si="28"/>
        <v>2</v>
      </c>
      <c r="V713" s="347" t="str">
        <f>+VLOOKUP(A713,bd_lista!$A$3:$E$590,5,FALSE)</f>
        <v>Gobiernos Autonomos Municipales</v>
      </c>
      <c r="W713" s="250"/>
      <c r="X713" s="244">
        <f>+VLOOKUP(A713,[2]Sheet1!$A$13:$D$744,4,FALSE)</f>
        <v>0</v>
      </c>
      <c r="Y713" s="244" t="e">
        <f>+VLOOKUP(X713,bd_lista!$A$3:$C$590,3,FALSE)</f>
        <v>#N/A</v>
      </c>
      <c r="Z713" s="302"/>
      <c r="AA713" s="303"/>
    </row>
    <row r="714" spans="1:27" customFormat="1" ht="15" hidden="1" customHeight="1">
      <c r="A714" s="32">
        <v>1402</v>
      </c>
      <c r="B714" s="449">
        <f>+A714</f>
        <v>1402</v>
      </c>
      <c r="C714" s="249" t="str">
        <f>+VLOOKUP(A714,bd_lista!$A$3:$C$590,3,FALSE)</f>
        <v>Gobierno Autónomo Municipal de Caracollo</v>
      </c>
      <c r="D714" s="451" t="str">
        <f>+C714</f>
        <v>Gobierno Autónomo Municipal de Caracollo</v>
      </c>
      <c r="E714" s="244" t="s">
        <v>1310</v>
      </c>
      <c r="F714" s="245">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5">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5">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5">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5">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5">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5">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5">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5">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5">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5">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5">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5">
        <f t="shared" ca="1" si="27"/>
        <v>0</v>
      </c>
      <c r="S714" s="252"/>
      <c r="T714" s="245">
        <f ca="1">+T715</f>
        <v>0</v>
      </c>
      <c r="U714" s="244">
        <f t="shared" si="28"/>
        <v>1</v>
      </c>
      <c r="V714" s="347" t="str">
        <f>+VLOOKUP(A714,bd_lista!$A$3:$E$590,5,FALSE)</f>
        <v>Gobiernos Autonomos Municipales</v>
      </c>
      <c r="W714" s="262" t="str">
        <f>+V714</f>
        <v>Gobiernos Autonomos Municipales</v>
      </c>
      <c r="X714" s="244">
        <f>+VLOOKUP(A714,[2]Sheet1!$A$13:$D$744,4,FALSE)</f>
        <v>0</v>
      </c>
      <c r="Y714" s="244" t="e">
        <f>+VLOOKUP(X714,bd_lista!$A$3:$C$590,3,FALSE)</f>
        <v>#N/A</v>
      </c>
      <c r="Z714" s="304">
        <f>+X714</f>
        <v>0</v>
      </c>
      <c r="AA714" s="305" t="e">
        <f>+Y714</f>
        <v>#N/A</v>
      </c>
    </row>
    <row r="715" spans="1:27" customFormat="1" ht="15" hidden="1" customHeight="1">
      <c r="A715" s="32">
        <v>1402</v>
      </c>
      <c r="B715" s="450"/>
      <c r="C715" s="249" t="str">
        <f>+VLOOKUP(A715,bd_lista!$A$3:$C$590,3,FALSE)</f>
        <v>Gobierno Autónomo Municipal de Caracollo</v>
      </c>
      <c r="D715" s="452"/>
      <c r="E715" s="246" t="s">
        <v>1311</v>
      </c>
      <c r="F715" s="245">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5">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5">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5">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5">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5">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5">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5">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5">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5">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5">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5">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5">
        <f t="shared" ca="1" si="27"/>
        <v>0</v>
      </c>
      <c r="S715" s="252">
        <f ca="1">+R714+R715</f>
        <v>0</v>
      </c>
      <c r="T715" s="245">
        <f ca="1">+S715</f>
        <v>0</v>
      </c>
      <c r="U715" s="244">
        <f t="shared" si="28"/>
        <v>2</v>
      </c>
      <c r="V715" s="347" t="str">
        <f>+VLOOKUP(A715,bd_lista!$A$3:$E$590,5,FALSE)</f>
        <v>Gobiernos Autonomos Municipales</v>
      </c>
      <c r="W715" s="250"/>
      <c r="X715" s="244">
        <f>+VLOOKUP(A715,[2]Sheet1!$A$13:$D$744,4,FALSE)</f>
        <v>0</v>
      </c>
      <c r="Y715" s="244" t="e">
        <f>+VLOOKUP(X715,bd_lista!$A$3:$C$590,3,FALSE)</f>
        <v>#N/A</v>
      </c>
      <c r="Z715" s="302"/>
      <c r="AA715" s="303"/>
    </row>
    <row r="716" spans="1:27" customFormat="1" ht="15" hidden="1" customHeight="1">
      <c r="A716" s="32">
        <v>1403</v>
      </c>
      <c r="B716" s="449">
        <f>+A716</f>
        <v>1403</v>
      </c>
      <c r="C716" s="249" t="str">
        <f>+VLOOKUP(A716,bd_lista!$A$3:$C$590,3,FALSE)</f>
        <v>Gobierno Autónomo Municipal de El Choro</v>
      </c>
      <c r="D716" s="451" t="str">
        <f>+C716</f>
        <v>Gobierno Autónomo Municipal de El Choro</v>
      </c>
      <c r="E716" s="244" t="s">
        <v>1310</v>
      </c>
      <c r="F716" s="245">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5">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5">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5">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5">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5">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5">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5">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5">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5">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5">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5">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5">
        <f t="shared" ca="1" si="27"/>
        <v>0</v>
      </c>
      <c r="S716" s="252"/>
      <c r="T716" s="245">
        <f ca="1">+T717</f>
        <v>0</v>
      </c>
      <c r="U716" s="244">
        <f t="shared" si="28"/>
        <v>1</v>
      </c>
      <c r="V716" s="347" t="str">
        <f>+VLOOKUP(A716,bd_lista!$A$3:$E$590,5,FALSE)</f>
        <v>Gobiernos Autonomos Municipales</v>
      </c>
      <c r="W716" s="262" t="str">
        <f>+V716</f>
        <v>Gobiernos Autonomos Municipales</v>
      </c>
      <c r="X716" s="244">
        <f>+VLOOKUP(A716,[2]Sheet1!$A$13:$D$744,4,FALSE)</f>
        <v>0</v>
      </c>
      <c r="Y716" s="244" t="e">
        <f>+VLOOKUP(X716,bd_lista!$A$3:$C$590,3,FALSE)</f>
        <v>#N/A</v>
      </c>
      <c r="Z716" s="304">
        <f>+X716</f>
        <v>0</v>
      </c>
      <c r="AA716" s="305" t="e">
        <f>+Y716</f>
        <v>#N/A</v>
      </c>
    </row>
    <row r="717" spans="1:27" customFormat="1" ht="15" hidden="1" customHeight="1">
      <c r="A717" s="32">
        <v>1403</v>
      </c>
      <c r="B717" s="450"/>
      <c r="C717" s="249" t="str">
        <f>+VLOOKUP(A717,bd_lista!$A$3:$C$590,3,FALSE)</f>
        <v>Gobierno Autónomo Municipal de El Choro</v>
      </c>
      <c r="D717" s="452"/>
      <c r="E717" s="246" t="s">
        <v>1311</v>
      </c>
      <c r="F717" s="245">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5">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5">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5">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5">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5">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5">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5">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5">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5">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5">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5">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5">
        <f t="shared" ca="1" si="27"/>
        <v>0</v>
      </c>
      <c r="S717" s="252">
        <f ca="1">+R716+R717</f>
        <v>0</v>
      </c>
      <c r="T717" s="245">
        <f ca="1">+S717</f>
        <v>0</v>
      </c>
      <c r="U717" s="244">
        <f t="shared" si="28"/>
        <v>2</v>
      </c>
      <c r="V717" s="347" t="str">
        <f>+VLOOKUP(A717,bd_lista!$A$3:$E$590,5,FALSE)</f>
        <v>Gobiernos Autonomos Municipales</v>
      </c>
      <c r="W717" s="250"/>
      <c r="X717" s="244">
        <f>+VLOOKUP(A717,[2]Sheet1!$A$13:$D$744,4,FALSE)</f>
        <v>0</v>
      </c>
      <c r="Y717" s="244" t="e">
        <f>+VLOOKUP(X717,bd_lista!$A$3:$C$590,3,FALSE)</f>
        <v>#N/A</v>
      </c>
      <c r="Z717" s="302"/>
      <c r="AA717" s="303"/>
    </row>
    <row r="718" spans="1:27" customFormat="1" ht="15" hidden="1" customHeight="1">
      <c r="A718" s="32">
        <v>1404</v>
      </c>
      <c r="B718" s="449">
        <f>+A718</f>
        <v>1404</v>
      </c>
      <c r="C718" s="249" t="str">
        <f>+VLOOKUP(A718,bd_lista!$A$3:$C$590,3,FALSE)</f>
        <v>Gobierno Autónomo Municipal de Challapata</v>
      </c>
      <c r="D718" s="451" t="str">
        <f>+C718</f>
        <v>Gobierno Autónomo Municipal de Challapata</v>
      </c>
      <c r="E718" s="244" t="s">
        <v>1310</v>
      </c>
      <c r="F718" s="245">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5">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5">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5">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5">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5">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5">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5">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5">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5">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5">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5">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5">
        <f t="shared" ca="1" si="27"/>
        <v>0</v>
      </c>
      <c r="S718" s="252"/>
      <c r="T718" s="245">
        <f ca="1">+T719</f>
        <v>0</v>
      </c>
      <c r="U718" s="244">
        <f t="shared" si="28"/>
        <v>1</v>
      </c>
      <c r="V718" s="347" t="str">
        <f>+VLOOKUP(A718,bd_lista!$A$3:$E$590,5,FALSE)</f>
        <v>Gobiernos Autonomos Municipales</v>
      </c>
      <c r="W718" s="262" t="str">
        <f>+V718</f>
        <v>Gobiernos Autonomos Municipales</v>
      </c>
      <c r="X718" s="244">
        <f>+VLOOKUP(A718,[2]Sheet1!$A$13:$D$744,4,FALSE)</f>
        <v>0</v>
      </c>
      <c r="Y718" s="244" t="e">
        <f>+VLOOKUP(X718,bd_lista!$A$3:$C$590,3,FALSE)</f>
        <v>#N/A</v>
      </c>
      <c r="Z718" s="304">
        <f>+X718</f>
        <v>0</v>
      </c>
      <c r="AA718" s="305" t="e">
        <f>+Y718</f>
        <v>#N/A</v>
      </c>
    </row>
    <row r="719" spans="1:27" customFormat="1" ht="15" hidden="1" customHeight="1">
      <c r="A719" s="32">
        <v>1404</v>
      </c>
      <c r="B719" s="450"/>
      <c r="C719" s="249" t="str">
        <f>+VLOOKUP(A719,bd_lista!$A$3:$C$590,3,FALSE)</f>
        <v>Gobierno Autónomo Municipal de Challapata</v>
      </c>
      <c r="D719" s="452"/>
      <c r="E719" s="246" t="s">
        <v>1311</v>
      </c>
      <c r="F719" s="245">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5">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5">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5">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5">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5">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5">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5">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5">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5">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5">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5">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5">
        <f t="shared" ca="1" si="27"/>
        <v>0</v>
      </c>
      <c r="S719" s="252">
        <f ca="1">+R718+R719</f>
        <v>0</v>
      </c>
      <c r="T719" s="245">
        <f ca="1">+S719</f>
        <v>0</v>
      </c>
      <c r="U719" s="244">
        <f t="shared" si="28"/>
        <v>2</v>
      </c>
      <c r="V719" s="347" t="str">
        <f>+VLOOKUP(A719,bd_lista!$A$3:$E$590,5,FALSE)</f>
        <v>Gobiernos Autonomos Municipales</v>
      </c>
      <c r="W719" s="250"/>
      <c r="X719" s="244">
        <f>+VLOOKUP(A719,[2]Sheet1!$A$13:$D$744,4,FALSE)</f>
        <v>0</v>
      </c>
      <c r="Y719" s="244" t="e">
        <f>+VLOOKUP(X719,bd_lista!$A$3:$C$590,3,FALSE)</f>
        <v>#N/A</v>
      </c>
      <c r="Z719" s="302"/>
      <c r="AA719" s="303"/>
    </row>
    <row r="720" spans="1:27" customFormat="1" ht="15" hidden="1" customHeight="1">
      <c r="A720" s="32">
        <v>1405</v>
      </c>
      <c r="B720" s="449">
        <f>+A720</f>
        <v>1405</v>
      </c>
      <c r="C720" s="249" t="str">
        <f>+VLOOKUP(A720,bd_lista!$A$3:$C$590,3,FALSE)</f>
        <v>Gobierno Autónomo Municipal de Santuario de Quillacas</v>
      </c>
      <c r="D720" s="451" t="str">
        <f>+C720</f>
        <v>Gobierno Autónomo Municipal de Santuario de Quillacas</v>
      </c>
      <c r="E720" s="244" t="s">
        <v>1310</v>
      </c>
      <c r="F720" s="245">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5">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5">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5">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5">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5">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5">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5">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5">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5">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5">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5">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5">
        <f t="shared" ca="1" si="27"/>
        <v>0</v>
      </c>
      <c r="S720" s="252"/>
      <c r="T720" s="245">
        <f ca="1">+T721</f>
        <v>0</v>
      </c>
      <c r="U720" s="244">
        <f t="shared" si="28"/>
        <v>1</v>
      </c>
      <c r="V720" s="347" t="str">
        <f>+VLOOKUP(A720,bd_lista!$A$3:$E$590,5,FALSE)</f>
        <v>Gobiernos Autonomos Municipales</v>
      </c>
      <c r="W720" s="262" t="str">
        <f>+V720</f>
        <v>Gobiernos Autonomos Municipales</v>
      </c>
      <c r="X720" s="244">
        <f>+VLOOKUP(A720,[2]Sheet1!$A$13:$D$744,4,FALSE)</f>
        <v>0</v>
      </c>
      <c r="Y720" s="244" t="e">
        <f>+VLOOKUP(X720,bd_lista!$A$3:$C$590,3,FALSE)</f>
        <v>#N/A</v>
      </c>
      <c r="Z720" s="304">
        <f>+X720</f>
        <v>0</v>
      </c>
      <c r="AA720" s="305" t="e">
        <f>+Y720</f>
        <v>#N/A</v>
      </c>
    </row>
    <row r="721" spans="1:27" customFormat="1" ht="15" hidden="1" customHeight="1">
      <c r="A721" s="32">
        <v>1405</v>
      </c>
      <c r="B721" s="450"/>
      <c r="C721" s="249" t="str">
        <f>+VLOOKUP(A721,bd_lista!$A$3:$C$590,3,FALSE)</f>
        <v>Gobierno Autónomo Municipal de Santuario de Quillacas</v>
      </c>
      <c r="D721" s="452"/>
      <c r="E721" s="246" t="s">
        <v>1311</v>
      </c>
      <c r="F721" s="245">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5">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5">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5">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5">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5">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5">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5">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5">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5">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5">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5">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5">
        <f t="shared" ca="1" si="27"/>
        <v>0</v>
      </c>
      <c r="S721" s="252">
        <f ca="1">+R720+R721</f>
        <v>0</v>
      </c>
      <c r="T721" s="245">
        <f ca="1">+S721</f>
        <v>0</v>
      </c>
      <c r="U721" s="244">
        <f t="shared" si="28"/>
        <v>2</v>
      </c>
      <c r="V721" s="347" t="str">
        <f>+VLOOKUP(A721,bd_lista!$A$3:$E$590,5,FALSE)</f>
        <v>Gobiernos Autonomos Municipales</v>
      </c>
      <c r="W721" s="250"/>
      <c r="X721" s="244">
        <f>+VLOOKUP(A721,[2]Sheet1!$A$13:$D$744,4,FALSE)</f>
        <v>0</v>
      </c>
      <c r="Y721" s="244" t="e">
        <f>+VLOOKUP(X721,bd_lista!$A$3:$C$590,3,FALSE)</f>
        <v>#N/A</v>
      </c>
      <c r="Z721" s="302"/>
      <c r="AA721" s="303"/>
    </row>
    <row r="722" spans="1:27" customFormat="1" ht="15" hidden="1" customHeight="1">
      <c r="A722" s="32">
        <v>1406</v>
      </c>
      <c r="B722" s="449">
        <f>+A722</f>
        <v>1406</v>
      </c>
      <c r="C722" s="249" t="str">
        <f>+VLOOKUP(A722,bd_lista!$A$3:$C$590,3,FALSE)</f>
        <v>Gobierno Autónomo Municipal de Huanuni</v>
      </c>
      <c r="D722" s="451" t="str">
        <f>+C722</f>
        <v>Gobierno Autónomo Municipal de Huanuni</v>
      </c>
      <c r="E722" s="244" t="s">
        <v>1310</v>
      </c>
      <c r="F722" s="245">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5">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5">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5">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5">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5">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5">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5">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5">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5">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5">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5">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5">
        <f t="shared" ca="1" si="27"/>
        <v>0</v>
      </c>
      <c r="S722" s="252"/>
      <c r="T722" s="245">
        <f ca="1">+T723</f>
        <v>0</v>
      </c>
      <c r="U722" s="244">
        <f t="shared" si="28"/>
        <v>1</v>
      </c>
      <c r="V722" s="347" t="str">
        <f>+VLOOKUP(A722,bd_lista!$A$3:$E$590,5,FALSE)</f>
        <v>Gobiernos Autonomos Municipales</v>
      </c>
      <c r="W722" s="262" t="str">
        <f>+V722</f>
        <v>Gobiernos Autonomos Municipales</v>
      </c>
      <c r="X722" s="244">
        <f>+VLOOKUP(A722,[2]Sheet1!$A$13:$D$744,4,FALSE)</f>
        <v>0</v>
      </c>
      <c r="Y722" s="244" t="e">
        <f>+VLOOKUP(X722,bd_lista!$A$3:$C$590,3,FALSE)</f>
        <v>#N/A</v>
      </c>
      <c r="Z722" s="304">
        <f>+X722</f>
        <v>0</v>
      </c>
      <c r="AA722" s="305" t="e">
        <f>+Y722</f>
        <v>#N/A</v>
      </c>
    </row>
    <row r="723" spans="1:27" customFormat="1" ht="15" hidden="1" customHeight="1">
      <c r="A723" s="32">
        <v>1406</v>
      </c>
      <c r="B723" s="450"/>
      <c r="C723" s="249" t="str">
        <f>+VLOOKUP(A723,bd_lista!$A$3:$C$590,3,FALSE)</f>
        <v>Gobierno Autónomo Municipal de Huanuni</v>
      </c>
      <c r="D723" s="452"/>
      <c r="E723" s="246" t="s">
        <v>1311</v>
      </c>
      <c r="F723" s="245">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5">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5">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5">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5">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5">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5">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5">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5">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5">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5">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5">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5">
        <f t="shared" ca="1" si="27"/>
        <v>0</v>
      </c>
      <c r="S723" s="252">
        <f ca="1">+R722+R723</f>
        <v>0</v>
      </c>
      <c r="T723" s="245">
        <f ca="1">+S723</f>
        <v>0</v>
      </c>
      <c r="U723" s="244">
        <f t="shared" si="28"/>
        <v>2</v>
      </c>
      <c r="V723" s="347" t="str">
        <f>+VLOOKUP(A723,bd_lista!$A$3:$E$590,5,FALSE)</f>
        <v>Gobiernos Autonomos Municipales</v>
      </c>
      <c r="W723" s="250"/>
      <c r="X723" s="244">
        <f>+VLOOKUP(A723,[2]Sheet1!$A$13:$D$744,4,FALSE)</f>
        <v>0</v>
      </c>
      <c r="Y723" s="244" t="e">
        <f>+VLOOKUP(X723,bd_lista!$A$3:$C$590,3,FALSE)</f>
        <v>#N/A</v>
      </c>
      <c r="Z723" s="302"/>
      <c r="AA723" s="303"/>
    </row>
    <row r="724" spans="1:27" customFormat="1" ht="15" hidden="1" customHeight="1">
      <c r="A724" s="32">
        <v>1407</v>
      </c>
      <c r="B724" s="449">
        <f>+A724</f>
        <v>1407</v>
      </c>
      <c r="C724" s="249" t="str">
        <f>+VLOOKUP(A724,bd_lista!$A$3:$C$590,3,FALSE)</f>
        <v>Gobierno Autónomo Municipal de Machacamarca</v>
      </c>
      <c r="D724" s="451" t="str">
        <f>+C724</f>
        <v>Gobierno Autónomo Municipal de Machacamarca</v>
      </c>
      <c r="E724" s="244" t="s">
        <v>1310</v>
      </c>
      <c r="F724" s="245">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5">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5">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5">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5">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5">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5">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5">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5">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5">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5">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5">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5">
        <f t="shared" ca="1" si="27"/>
        <v>0</v>
      </c>
      <c r="S724" s="252"/>
      <c r="T724" s="245">
        <f ca="1">+T725</f>
        <v>0</v>
      </c>
      <c r="U724" s="244">
        <f t="shared" si="28"/>
        <v>1</v>
      </c>
      <c r="V724" s="347" t="str">
        <f>+VLOOKUP(A724,bd_lista!$A$3:$E$590,5,FALSE)</f>
        <v>Gobiernos Autonomos Municipales</v>
      </c>
      <c r="W724" s="262" t="str">
        <f>+V724</f>
        <v>Gobiernos Autonomos Municipales</v>
      </c>
      <c r="X724" s="244">
        <f>+VLOOKUP(A724,[2]Sheet1!$A$13:$D$744,4,FALSE)</f>
        <v>0</v>
      </c>
      <c r="Y724" s="244" t="e">
        <f>+VLOOKUP(X724,bd_lista!$A$3:$C$590,3,FALSE)</f>
        <v>#N/A</v>
      </c>
      <c r="Z724" s="304">
        <f>+X724</f>
        <v>0</v>
      </c>
      <c r="AA724" s="305" t="e">
        <f>+Y724</f>
        <v>#N/A</v>
      </c>
    </row>
    <row r="725" spans="1:27" customFormat="1" ht="15" hidden="1" customHeight="1">
      <c r="A725" s="32">
        <v>1407</v>
      </c>
      <c r="B725" s="450"/>
      <c r="C725" s="249" t="str">
        <f>+VLOOKUP(A725,bd_lista!$A$3:$C$590,3,FALSE)</f>
        <v>Gobierno Autónomo Municipal de Machacamarca</v>
      </c>
      <c r="D725" s="452"/>
      <c r="E725" s="246" t="s">
        <v>1311</v>
      </c>
      <c r="F725" s="245">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5">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5">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5">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5">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5">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5">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5">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5">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5">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5">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5">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5">
        <f t="shared" ca="1" si="27"/>
        <v>0</v>
      </c>
      <c r="S725" s="252">
        <f ca="1">+R724+R725</f>
        <v>0</v>
      </c>
      <c r="T725" s="245">
        <f ca="1">+S725</f>
        <v>0</v>
      </c>
      <c r="U725" s="244">
        <f t="shared" si="28"/>
        <v>2</v>
      </c>
      <c r="V725" s="347" t="str">
        <f>+VLOOKUP(A725,bd_lista!$A$3:$E$590,5,FALSE)</f>
        <v>Gobiernos Autonomos Municipales</v>
      </c>
      <c r="W725" s="250"/>
      <c r="X725" s="244">
        <f>+VLOOKUP(A725,[2]Sheet1!$A$13:$D$744,4,FALSE)</f>
        <v>0</v>
      </c>
      <c r="Y725" s="244" t="e">
        <f>+VLOOKUP(X725,bd_lista!$A$3:$C$590,3,FALSE)</f>
        <v>#N/A</v>
      </c>
      <c r="Z725" s="302"/>
      <c r="AA725" s="303"/>
    </row>
    <row r="726" spans="1:27" customFormat="1" ht="15" hidden="1" customHeight="1">
      <c r="A726" s="32">
        <v>1408</v>
      </c>
      <c r="B726" s="449">
        <f>+A726</f>
        <v>1408</v>
      </c>
      <c r="C726" s="249" t="str">
        <f>+VLOOKUP(A726,bd_lista!$A$3:$C$590,3,FALSE)</f>
        <v>Gobierno Autónomo Municipal de Poopó (Villa Poopó)</v>
      </c>
      <c r="D726" s="451" t="str">
        <f>+C726</f>
        <v>Gobierno Autónomo Municipal de Poopó (Villa Poopó)</v>
      </c>
      <c r="E726" s="244" t="s">
        <v>1310</v>
      </c>
      <c r="F726" s="245">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5">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5">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5">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5">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5">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5">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5">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5">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5">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5">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5">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5">
        <f t="shared" ca="1" si="27"/>
        <v>0</v>
      </c>
      <c r="S726" s="252"/>
      <c r="T726" s="245">
        <f ca="1">+T727</f>
        <v>0</v>
      </c>
      <c r="U726" s="244">
        <f t="shared" si="28"/>
        <v>1</v>
      </c>
      <c r="V726" s="347" t="str">
        <f>+VLOOKUP(A726,bd_lista!$A$3:$E$590,5,FALSE)</f>
        <v>Gobiernos Autonomos Municipales</v>
      </c>
      <c r="W726" s="262" t="str">
        <f>+V726</f>
        <v>Gobiernos Autonomos Municipales</v>
      </c>
      <c r="X726" s="244">
        <f>+VLOOKUP(A726,[2]Sheet1!$A$13:$D$744,4,FALSE)</f>
        <v>0</v>
      </c>
      <c r="Y726" s="244" t="e">
        <f>+VLOOKUP(X726,bd_lista!$A$3:$C$590,3,FALSE)</f>
        <v>#N/A</v>
      </c>
      <c r="Z726" s="304">
        <f>+X726</f>
        <v>0</v>
      </c>
      <c r="AA726" s="305" t="e">
        <f>+Y726</f>
        <v>#N/A</v>
      </c>
    </row>
    <row r="727" spans="1:27" customFormat="1" ht="15" hidden="1" customHeight="1">
      <c r="A727" s="32">
        <v>1408</v>
      </c>
      <c r="B727" s="450"/>
      <c r="C727" s="249" t="str">
        <f>+VLOOKUP(A727,bd_lista!$A$3:$C$590,3,FALSE)</f>
        <v>Gobierno Autónomo Municipal de Poopó (Villa Poopó)</v>
      </c>
      <c r="D727" s="452"/>
      <c r="E727" s="246" t="s">
        <v>1311</v>
      </c>
      <c r="F727" s="245">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5">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5">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5">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5">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5">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5">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5">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5">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5">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5">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5">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5">
        <f t="shared" ca="1" si="27"/>
        <v>0</v>
      </c>
      <c r="S727" s="252">
        <f ca="1">+R726+R727</f>
        <v>0</v>
      </c>
      <c r="T727" s="245">
        <f ca="1">+S727</f>
        <v>0</v>
      </c>
      <c r="U727" s="244">
        <f t="shared" si="28"/>
        <v>2</v>
      </c>
      <c r="V727" s="347" t="str">
        <f>+VLOOKUP(A727,bd_lista!$A$3:$E$590,5,FALSE)</f>
        <v>Gobiernos Autonomos Municipales</v>
      </c>
      <c r="W727" s="250"/>
      <c r="X727" s="244">
        <f>+VLOOKUP(A727,[2]Sheet1!$A$13:$D$744,4,FALSE)</f>
        <v>0</v>
      </c>
      <c r="Y727" s="244" t="e">
        <f>+VLOOKUP(X727,bd_lista!$A$3:$C$590,3,FALSE)</f>
        <v>#N/A</v>
      </c>
      <c r="Z727" s="302"/>
      <c r="AA727" s="303"/>
    </row>
    <row r="728" spans="1:27" customFormat="1" ht="15" hidden="1" customHeight="1">
      <c r="A728" s="32">
        <v>1409</v>
      </c>
      <c r="B728" s="449">
        <f>+A728</f>
        <v>1409</v>
      </c>
      <c r="C728" s="249" t="str">
        <f>+VLOOKUP(A728,bd_lista!$A$3:$C$590,3,FALSE)</f>
        <v>Gobierno Autónomo Municipal de Pazña</v>
      </c>
      <c r="D728" s="451" t="str">
        <f>+C728</f>
        <v>Gobierno Autónomo Municipal de Pazña</v>
      </c>
      <c r="E728" s="244" t="s">
        <v>1310</v>
      </c>
      <c r="F728" s="245">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5">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5">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5">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5">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5">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5">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5">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5">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5">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5">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5">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5">
        <f t="shared" ca="1" si="27"/>
        <v>0</v>
      </c>
      <c r="S728" s="252"/>
      <c r="T728" s="245">
        <f ca="1">+T729</f>
        <v>0</v>
      </c>
      <c r="U728" s="244">
        <f t="shared" si="28"/>
        <v>1</v>
      </c>
      <c r="V728" s="347" t="str">
        <f>+VLOOKUP(A728,bd_lista!$A$3:$E$590,5,FALSE)</f>
        <v>Gobiernos Autonomos Municipales</v>
      </c>
      <c r="W728" s="262" t="str">
        <f>+V728</f>
        <v>Gobiernos Autonomos Municipales</v>
      </c>
      <c r="X728" s="244">
        <f>+VLOOKUP(A728,[2]Sheet1!$A$13:$D$744,4,FALSE)</f>
        <v>0</v>
      </c>
      <c r="Y728" s="244" t="e">
        <f>+VLOOKUP(X728,bd_lista!$A$3:$C$590,3,FALSE)</f>
        <v>#N/A</v>
      </c>
      <c r="Z728" s="304">
        <f>+X728</f>
        <v>0</v>
      </c>
      <c r="AA728" s="305" t="e">
        <f>+Y728</f>
        <v>#N/A</v>
      </c>
    </row>
    <row r="729" spans="1:27" customFormat="1" ht="15" hidden="1" customHeight="1">
      <c r="A729" s="32">
        <v>1409</v>
      </c>
      <c r="B729" s="450"/>
      <c r="C729" s="249" t="str">
        <f>+VLOOKUP(A729,bd_lista!$A$3:$C$590,3,FALSE)</f>
        <v>Gobierno Autónomo Municipal de Pazña</v>
      </c>
      <c r="D729" s="452"/>
      <c r="E729" s="246" t="s">
        <v>1311</v>
      </c>
      <c r="F729" s="245">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5">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5">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5">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5">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5">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5">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5">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5">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5">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5">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5">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5">
        <f t="shared" ca="1" si="27"/>
        <v>0</v>
      </c>
      <c r="S729" s="252">
        <f ca="1">+R728+R729</f>
        <v>0</v>
      </c>
      <c r="T729" s="245">
        <f ca="1">+S729</f>
        <v>0</v>
      </c>
      <c r="U729" s="244">
        <f t="shared" si="28"/>
        <v>2</v>
      </c>
      <c r="V729" s="347" t="str">
        <f>+VLOOKUP(A729,bd_lista!$A$3:$E$590,5,FALSE)</f>
        <v>Gobiernos Autonomos Municipales</v>
      </c>
      <c r="W729" s="250"/>
      <c r="X729" s="244">
        <f>+VLOOKUP(A729,[2]Sheet1!$A$13:$D$744,4,FALSE)</f>
        <v>0</v>
      </c>
      <c r="Y729" s="244" t="e">
        <f>+VLOOKUP(X729,bd_lista!$A$3:$C$590,3,FALSE)</f>
        <v>#N/A</v>
      </c>
      <c r="Z729" s="302"/>
      <c r="AA729" s="303"/>
    </row>
    <row r="730" spans="1:27" customFormat="1" ht="15" hidden="1" customHeight="1">
      <c r="A730" s="32">
        <v>1410</v>
      </c>
      <c r="B730" s="449">
        <f>+A730</f>
        <v>1410</v>
      </c>
      <c r="C730" s="249" t="str">
        <f>+VLOOKUP(A730,bd_lista!$A$3:$C$590,3,FALSE)</f>
        <v>Gobierno Autónomo Municipal de Antequera</v>
      </c>
      <c r="D730" s="451" t="str">
        <f>+C730</f>
        <v>Gobierno Autónomo Municipal de Antequera</v>
      </c>
      <c r="E730" s="244" t="s">
        <v>1310</v>
      </c>
      <c r="F730" s="245">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5">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5">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5">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5">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5">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5">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5">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5">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5">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5">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5">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5">
        <f t="shared" ca="1" si="27"/>
        <v>0</v>
      </c>
      <c r="S730" s="252"/>
      <c r="T730" s="245">
        <f ca="1">+T731</f>
        <v>0</v>
      </c>
      <c r="U730" s="244">
        <f t="shared" si="28"/>
        <v>1</v>
      </c>
      <c r="V730" s="347" t="str">
        <f>+VLOOKUP(A730,bd_lista!$A$3:$E$590,5,FALSE)</f>
        <v>Gobiernos Autonomos Municipales</v>
      </c>
      <c r="W730" s="262" t="str">
        <f>+V730</f>
        <v>Gobiernos Autonomos Municipales</v>
      </c>
      <c r="X730" s="244">
        <f>+VLOOKUP(A730,[2]Sheet1!$A$13:$D$744,4,FALSE)</f>
        <v>0</v>
      </c>
      <c r="Y730" s="244" t="e">
        <f>+VLOOKUP(X730,bd_lista!$A$3:$C$590,3,FALSE)</f>
        <v>#N/A</v>
      </c>
      <c r="Z730" s="304">
        <f>+X730</f>
        <v>0</v>
      </c>
      <c r="AA730" s="305" t="e">
        <f>+Y730</f>
        <v>#N/A</v>
      </c>
    </row>
    <row r="731" spans="1:27" customFormat="1" ht="15" hidden="1" customHeight="1">
      <c r="A731" s="32">
        <v>1410</v>
      </c>
      <c r="B731" s="450"/>
      <c r="C731" s="249" t="str">
        <f>+VLOOKUP(A731,bd_lista!$A$3:$C$590,3,FALSE)</f>
        <v>Gobierno Autónomo Municipal de Antequera</v>
      </c>
      <c r="D731" s="452"/>
      <c r="E731" s="246" t="s">
        <v>1311</v>
      </c>
      <c r="F731" s="245">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5">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5">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5">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5">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5">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5">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5">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5">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5">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5">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5">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5">
        <f t="shared" ca="1" si="27"/>
        <v>0</v>
      </c>
      <c r="S731" s="252">
        <f ca="1">+R730+R731</f>
        <v>0</v>
      </c>
      <c r="T731" s="245">
        <f ca="1">+S731</f>
        <v>0</v>
      </c>
      <c r="U731" s="244">
        <f t="shared" si="28"/>
        <v>2</v>
      </c>
      <c r="V731" s="347" t="str">
        <f>+VLOOKUP(A731,bd_lista!$A$3:$E$590,5,FALSE)</f>
        <v>Gobiernos Autonomos Municipales</v>
      </c>
      <c r="W731" s="250"/>
      <c r="X731" s="244">
        <f>+VLOOKUP(A731,[2]Sheet1!$A$13:$D$744,4,FALSE)</f>
        <v>0</v>
      </c>
      <c r="Y731" s="244" t="e">
        <f>+VLOOKUP(X731,bd_lista!$A$3:$C$590,3,FALSE)</f>
        <v>#N/A</v>
      </c>
      <c r="Z731" s="302"/>
      <c r="AA731" s="303"/>
    </row>
    <row r="732" spans="1:27" customFormat="1" ht="15" hidden="1" customHeight="1">
      <c r="A732" s="32">
        <v>1411</v>
      </c>
      <c r="B732" s="449">
        <f>+A732</f>
        <v>1411</v>
      </c>
      <c r="C732" s="249" t="str">
        <f>+VLOOKUP(A732,bd_lista!$A$3:$C$590,3,FALSE)</f>
        <v>Gobierno Autónomo Municipal de Eucaliptus</v>
      </c>
      <c r="D732" s="451" t="str">
        <f>+C732</f>
        <v>Gobierno Autónomo Municipal de Eucaliptus</v>
      </c>
      <c r="E732" s="244" t="s">
        <v>1310</v>
      </c>
      <c r="F732" s="245">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5">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5">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5">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5">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5">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5">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5">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5">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5">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5">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5">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5">
        <f t="shared" ca="1" si="27"/>
        <v>0</v>
      </c>
      <c r="S732" s="252"/>
      <c r="T732" s="245">
        <f ca="1">+T733</f>
        <v>0</v>
      </c>
      <c r="U732" s="244">
        <f t="shared" si="28"/>
        <v>1</v>
      </c>
      <c r="V732" s="347" t="str">
        <f>+VLOOKUP(A732,bd_lista!$A$3:$E$590,5,FALSE)</f>
        <v>Gobiernos Autonomos Municipales</v>
      </c>
      <c r="W732" s="262" t="str">
        <f>+V732</f>
        <v>Gobiernos Autonomos Municipales</v>
      </c>
      <c r="X732" s="244">
        <f>+VLOOKUP(A732,[2]Sheet1!$A$13:$D$744,4,FALSE)</f>
        <v>0</v>
      </c>
      <c r="Y732" s="244" t="e">
        <f>+VLOOKUP(X732,bd_lista!$A$3:$C$590,3,FALSE)</f>
        <v>#N/A</v>
      </c>
      <c r="Z732" s="304">
        <f>+X732</f>
        <v>0</v>
      </c>
      <c r="AA732" s="305" t="e">
        <f>+Y732</f>
        <v>#N/A</v>
      </c>
    </row>
    <row r="733" spans="1:27" customFormat="1" ht="15" hidden="1" customHeight="1">
      <c r="A733" s="32">
        <v>1411</v>
      </c>
      <c r="B733" s="450"/>
      <c r="C733" s="249" t="str">
        <f>+VLOOKUP(A733,bd_lista!$A$3:$C$590,3,FALSE)</f>
        <v>Gobierno Autónomo Municipal de Eucaliptus</v>
      </c>
      <c r="D733" s="452"/>
      <c r="E733" s="246" t="s">
        <v>1311</v>
      </c>
      <c r="F733" s="245">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5">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5">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5">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5">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5">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5">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5">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5">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5">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5">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5">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5">
        <f t="shared" ca="1" si="27"/>
        <v>0</v>
      </c>
      <c r="S733" s="252">
        <f ca="1">+R732+R733</f>
        <v>0</v>
      </c>
      <c r="T733" s="245">
        <f ca="1">+S733</f>
        <v>0</v>
      </c>
      <c r="U733" s="244">
        <f t="shared" si="28"/>
        <v>2</v>
      </c>
      <c r="V733" s="347" t="str">
        <f>+VLOOKUP(A733,bd_lista!$A$3:$E$590,5,FALSE)</f>
        <v>Gobiernos Autonomos Municipales</v>
      </c>
      <c r="W733" s="250"/>
      <c r="X733" s="244">
        <f>+VLOOKUP(A733,[2]Sheet1!$A$13:$D$744,4,FALSE)</f>
        <v>0</v>
      </c>
      <c r="Y733" s="244" t="e">
        <f>+VLOOKUP(X733,bd_lista!$A$3:$C$590,3,FALSE)</f>
        <v>#N/A</v>
      </c>
      <c r="Z733" s="302"/>
      <c r="AA733" s="303"/>
    </row>
    <row r="734" spans="1:27" customFormat="1" ht="15" hidden="1" customHeight="1">
      <c r="A734" s="32">
        <v>1412</v>
      </c>
      <c r="B734" s="449">
        <f>+A734</f>
        <v>1412</v>
      </c>
      <c r="C734" s="249" t="str">
        <f>+VLOOKUP(A734,bd_lista!$A$3:$C$590,3,FALSE)</f>
        <v>Gobierno Autónomo Municipal de Santiago de Huari</v>
      </c>
      <c r="D734" s="451" t="str">
        <f>+C734</f>
        <v>Gobierno Autónomo Municipal de Santiago de Huari</v>
      </c>
      <c r="E734" s="244" t="s">
        <v>1310</v>
      </c>
      <c r="F734" s="245">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5">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5">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5">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5">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5">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5">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5">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5">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5">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5">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5">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5">
        <f t="shared" ref="R734:R797" ca="1" si="29">+SUM(F734:Q734)</f>
        <v>0</v>
      </c>
      <c r="S734" s="252"/>
      <c r="T734" s="245">
        <f ca="1">+T735</f>
        <v>0</v>
      </c>
      <c r="U734" s="244">
        <f t="shared" ref="U734:U797" si="30">+IF(E734="Débitos",1,2)</f>
        <v>1</v>
      </c>
      <c r="V734" s="347" t="str">
        <f>+VLOOKUP(A734,bd_lista!$A$3:$E$590,5,FALSE)</f>
        <v>Gobiernos Autonomos Municipales</v>
      </c>
      <c r="W734" s="262" t="str">
        <f>+V734</f>
        <v>Gobiernos Autonomos Municipales</v>
      </c>
      <c r="X734" s="244">
        <f>+VLOOKUP(A734,[2]Sheet1!$A$13:$D$744,4,FALSE)</f>
        <v>0</v>
      </c>
      <c r="Y734" s="244" t="e">
        <f>+VLOOKUP(X734,bd_lista!$A$3:$C$590,3,FALSE)</f>
        <v>#N/A</v>
      </c>
      <c r="Z734" s="304">
        <f>+X734</f>
        <v>0</v>
      </c>
      <c r="AA734" s="305" t="e">
        <f>+Y734</f>
        <v>#N/A</v>
      </c>
    </row>
    <row r="735" spans="1:27" customFormat="1" ht="15" hidden="1" customHeight="1">
      <c r="A735" s="32">
        <v>1412</v>
      </c>
      <c r="B735" s="450"/>
      <c r="C735" s="249" t="str">
        <f>+VLOOKUP(A735,bd_lista!$A$3:$C$590,3,FALSE)</f>
        <v>Gobierno Autónomo Municipal de Santiago de Huari</v>
      </c>
      <c r="D735" s="452"/>
      <c r="E735" s="246" t="s">
        <v>1311</v>
      </c>
      <c r="F735" s="245">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5">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5">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5">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5">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5">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5">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5">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5">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5">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5">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5">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5">
        <f t="shared" ca="1" si="29"/>
        <v>0</v>
      </c>
      <c r="S735" s="252">
        <f ca="1">+R734+R735</f>
        <v>0</v>
      </c>
      <c r="T735" s="245">
        <f ca="1">+S735</f>
        <v>0</v>
      </c>
      <c r="U735" s="244">
        <f t="shared" si="30"/>
        <v>2</v>
      </c>
      <c r="V735" s="347" t="str">
        <f>+VLOOKUP(A735,bd_lista!$A$3:$E$590,5,FALSE)</f>
        <v>Gobiernos Autonomos Municipales</v>
      </c>
      <c r="W735" s="250"/>
      <c r="X735" s="244">
        <f>+VLOOKUP(A735,[2]Sheet1!$A$13:$D$744,4,FALSE)</f>
        <v>0</v>
      </c>
      <c r="Y735" s="244" t="e">
        <f>+VLOOKUP(X735,bd_lista!$A$3:$C$590,3,FALSE)</f>
        <v>#N/A</v>
      </c>
      <c r="Z735" s="302"/>
      <c r="AA735" s="303"/>
    </row>
    <row r="736" spans="1:27" customFormat="1" ht="15" hidden="1" customHeight="1">
      <c r="A736" s="32">
        <v>1413</v>
      </c>
      <c r="B736" s="449">
        <f>+A736</f>
        <v>1413</v>
      </c>
      <c r="C736" s="249" t="str">
        <f>+VLOOKUP(A736,bd_lista!$A$3:$C$590,3,FALSE)</f>
        <v>Gobierno Autónomo Municipal de Totora</v>
      </c>
      <c r="D736" s="451" t="str">
        <f>+C736</f>
        <v>Gobierno Autónomo Municipal de Totora</v>
      </c>
      <c r="E736" s="244" t="s">
        <v>1310</v>
      </c>
      <c r="F736" s="245">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5">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5">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5">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5">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5">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5">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5">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5">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5">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5">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5">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5">
        <f t="shared" ca="1" si="29"/>
        <v>0</v>
      </c>
      <c r="S736" s="252"/>
      <c r="T736" s="245">
        <f ca="1">+T737</f>
        <v>0</v>
      </c>
      <c r="U736" s="244">
        <f t="shared" si="30"/>
        <v>1</v>
      </c>
      <c r="V736" s="347" t="str">
        <f>+VLOOKUP(A736,bd_lista!$A$3:$E$590,5,FALSE)</f>
        <v>Gobiernos Autonomos Municipales</v>
      </c>
      <c r="W736" s="262" t="str">
        <f>+V736</f>
        <v>Gobiernos Autonomos Municipales</v>
      </c>
      <c r="X736" s="244">
        <f>+VLOOKUP(A736,[2]Sheet1!$A$13:$D$744,4,FALSE)</f>
        <v>0</v>
      </c>
      <c r="Y736" s="244" t="e">
        <f>+VLOOKUP(X736,bd_lista!$A$3:$C$590,3,FALSE)</f>
        <v>#N/A</v>
      </c>
      <c r="Z736" s="304">
        <f>+X736</f>
        <v>0</v>
      </c>
      <c r="AA736" s="305" t="e">
        <f>+Y736</f>
        <v>#N/A</v>
      </c>
    </row>
    <row r="737" spans="1:27" customFormat="1" ht="15" hidden="1" customHeight="1">
      <c r="A737" s="32">
        <v>1413</v>
      </c>
      <c r="B737" s="450"/>
      <c r="C737" s="249" t="str">
        <f>+VLOOKUP(A737,bd_lista!$A$3:$C$590,3,FALSE)</f>
        <v>Gobierno Autónomo Municipal de Totora</v>
      </c>
      <c r="D737" s="452"/>
      <c r="E737" s="246" t="s">
        <v>1311</v>
      </c>
      <c r="F737" s="245">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5">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5">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5">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5">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5">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5">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5">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5">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5">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5">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5">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5">
        <f t="shared" ca="1" si="29"/>
        <v>0</v>
      </c>
      <c r="S737" s="252">
        <f ca="1">+R736+R737</f>
        <v>0</v>
      </c>
      <c r="T737" s="245">
        <f ca="1">+S737</f>
        <v>0</v>
      </c>
      <c r="U737" s="244">
        <f t="shared" si="30"/>
        <v>2</v>
      </c>
      <c r="V737" s="347" t="str">
        <f>+VLOOKUP(A737,bd_lista!$A$3:$E$590,5,FALSE)</f>
        <v>Gobiernos Autonomos Municipales</v>
      </c>
      <c r="W737" s="250"/>
      <c r="X737" s="244">
        <f>+VLOOKUP(A737,[2]Sheet1!$A$13:$D$744,4,FALSE)</f>
        <v>0</v>
      </c>
      <c r="Y737" s="244" t="e">
        <f>+VLOOKUP(X737,bd_lista!$A$3:$C$590,3,FALSE)</f>
        <v>#N/A</v>
      </c>
      <c r="Z737" s="302"/>
      <c r="AA737" s="303"/>
    </row>
    <row r="738" spans="1:27" customFormat="1" ht="15" hidden="1" customHeight="1">
      <c r="A738" s="32">
        <v>1414</v>
      </c>
      <c r="B738" s="449">
        <f>+A738</f>
        <v>1414</v>
      </c>
      <c r="C738" s="249" t="str">
        <f>+VLOOKUP(A738,bd_lista!$A$3:$C$590,3,FALSE)</f>
        <v>Gobierno Autónomo Municipal de Corque</v>
      </c>
      <c r="D738" s="451" t="str">
        <f>+C738</f>
        <v>Gobierno Autónomo Municipal de Corque</v>
      </c>
      <c r="E738" s="244" t="s">
        <v>1310</v>
      </c>
      <c r="F738" s="245">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5">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5">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5">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5">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5">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5">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5">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5">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5">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5">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5">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5">
        <f t="shared" ca="1" si="29"/>
        <v>0</v>
      </c>
      <c r="S738" s="252"/>
      <c r="T738" s="245">
        <f ca="1">+T739</f>
        <v>0</v>
      </c>
      <c r="U738" s="244">
        <f t="shared" si="30"/>
        <v>1</v>
      </c>
      <c r="V738" s="347" t="str">
        <f>+VLOOKUP(A738,bd_lista!$A$3:$E$590,5,FALSE)</f>
        <v>Gobiernos Autonomos Municipales</v>
      </c>
      <c r="W738" s="262" t="str">
        <f>+V738</f>
        <v>Gobiernos Autonomos Municipales</v>
      </c>
      <c r="X738" s="244">
        <f>+VLOOKUP(A738,[2]Sheet1!$A$13:$D$744,4,FALSE)</f>
        <v>0</v>
      </c>
      <c r="Y738" s="244" t="e">
        <f>+VLOOKUP(X738,bd_lista!$A$3:$C$590,3,FALSE)</f>
        <v>#N/A</v>
      </c>
      <c r="Z738" s="304">
        <f>+X738</f>
        <v>0</v>
      </c>
      <c r="AA738" s="305" t="e">
        <f>+Y738</f>
        <v>#N/A</v>
      </c>
    </row>
    <row r="739" spans="1:27" customFormat="1" ht="15" hidden="1" customHeight="1">
      <c r="A739" s="32">
        <v>1414</v>
      </c>
      <c r="B739" s="450"/>
      <c r="C739" s="249" t="str">
        <f>+VLOOKUP(A739,bd_lista!$A$3:$C$590,3,FALSE)</f>
        <v>Gobierno Autónomo Municipal de Corque</v>
      </c>
      <c r="D739" s="452"/>
      <c r="E739" s="246" t="s">
        <v>1311</v>
      </c>
      <c r="F739" s="245">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5">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5">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5">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5">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5">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5">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5">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5">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5">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5">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5">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5">
        <f t="shared" ca="1" si="29"/>
        <v>0</v>
      </c>
      <c r="S739" s="252">
        <f ca="1">+R738+R739</f>
        <v>0</v>
      </c>
      <c r="T739" s="245">
        <f ca="1">+S739</f>
        <v>0</v>
      </c>
      <c r="U739" s="244">
        <f t="shared" si="30"/>
        <v>2</v>
      </c>
      <c r="V739" s="347" t="str">
        <f>+VLOOKUP(A739,bd_lista!$A$3:$E$590,5,FALSE)</f>
        <v>Gobiernos Autonomos Municipales</v>
      </c>
      <c r="W739" s="250"/>
      <c r="X739" s="244">
        <f>+VLOOKUP(A739,[2]Sheet1!$A$13:$D$744,4,FALSE)</f>
        <v>0</v>
      </c>
      <c r="Y739" s="244" t="e">
        <f>+VLOOKUP(X739,bd_lista!$A$3:$C$590,3,FALSE)</f>
        <v>#N/A</v>
      </c>
      <c r="Z739" s="302"/>
      <c r="AA739" s="303"/>
    </row>
    <row r="740" spans="1:27" customFormat="1" ht="15" hidden="1" customHeight="1">
      <c r="A740" s="32">
        <v>1415</v>
      </c>
      <c r="B740" s="449">
        <f>+A740</f>
        <v>1415</v>
      </c>
      <c r="C740" s="249" t="str">
        <f>+VLOOKUP(A740,bd_lista!$A$3:$C$590,3,FALSE)</f>
        <v>Gobierno Autónomo Municipal de Choquecota</v>
      </c>
      <c r="D740" s="451" t="str">
        <f>+C740</f>
        <v>Gobierno Autónomo Municipal de Choquecota</v>
      </c>
      <c r="E740" s="244" t="s">
        <v>1310</v>
      </c>
      <c r="F740" s="245">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5">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5">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5">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5">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5">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5">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5">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5">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5">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5">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5">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5">
        <f t="shared" ca="1" si="29"/>
        <v>0</v>
      </c>
      <c r="S740" s="252"/>
      <c r="T740" s="245">
        <f ca="1">+T741</f>
        <v>0</v>
      </c>
      <c r="U740" s="244">
        <f t="shared" si="30"/>
        <v>1</v>
      </c>
      <c r="V740" s="347" t="str">
        <f>+VLOOKUP(A740,bd_lista!$A$3:$E$590,5,FALSE)</f>
        <v>Gobiernos Autonomos Municipales</v>
      </c>
      <c r="W740" s="262" t="str">
        <f>+V740</f>
        <v>Gobiernos Autonomos Municipales</v>
      </c>
      <c r="X740" s="244">
        <f>+VLOOKUP(A740,[2]Sheet1!$A$13:$D$744,4,FALSE)</f>
        <v>0</v>
      </c>
      <c r="Y740" s="244" t="e">
        <f>+VLOOKUP(X740,bd_lista!$A$3:$C$590,3,FALSE)</f>
        <v>#N/A</v>
      </c>
      <c r="Z740" s="304">
        <f>+X740</f>
        <v>0</v>
      </c>
      <c r="AA740" s="305" t="e">
        <f>+Y740</f>
        <v>#N/A</v>
      </c>
    </row>
    <row r="741" spans="1:27" customFormat="1" ht="15" hidden="1" customHeight="1">
      <c r="A741" s="32">
        <v>1415</v>
      </c>
      <c r="B741" s="450"/>
      <c r="C741" s="249" t="str">
        <f>+VLOOKUP(A741,bd_lista!$A$3:$C$590,3,FALSE)</f>
        <v>Gobierno Autónomo Municipal de Choquecota</v>
      </c>
      <c r="D741" s="452"/>
      <c r="E741" s="246" t="s">
        <v>1311</v>
      </c>
      <c r="F741" s="245">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5">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5">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5">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5">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5">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5">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5">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5">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5">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5">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5">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5">
        <f t="shared" ca="1" si="29"/>
        <v>0</v>
      </c>
      <c r="S741" s="252">
        <f ca="1">+R740+R741</f>
        <v>0</v>
      </c>
      <c r="T741" s="245">
        <f ca="1">+S741</f>
        <v>0</v>
      </c>
      <c r="U741" s="244">
        <f t="shared" si="30"/>
        <v>2</v>
      </c>
      <c r="V741" s="347" t="str">
        <f>+VLOOKUP(A741,bd_lista!$A$3:$E$590,5,FALSE)</f>
        <v>Gobiernos Autonomos Municipales</v>
      </c>
      <c r="W741" s="250"/>
      <c r="X741" s="244">
        <f>+VLOOKUP(A741,[2]Sheet1!$A$13:$D$744,4,FALSE)</f>
        <v>0</v>
      </c>
      <c r="Y741" s="244" t="e">
        <f>+VLOOKUP(X741,bd_lista!$A$3:$C$590,3,FALSE)</f>
        <v>#N/A</v>
      </c>
      <c r="Z741" s="302"/>
      <c r="AA741" s="303"/>
    </row>
    <row r="742" spans="1:27" customFormat="1" ht="15" hidden="1" customHeight="1">
      <c r="A742" s="32">
        <v>1416</v>
      </c>
      <c r="B742" s="449">
        <f>+A742</f>
        <v>1416</v>
      </c>
      <c r="C742" s="249" t="str">
        <f>+VLOOKUP(A742,bd_lista!$A$3:$C$590,3,FALSE)</f>
        <v>Gobierno Autónomo Municipal de Curahuara de Carangas</v>
      </c>
      <c r="D742" s="451" t="str">
        <f>+C742</f>
        <v>Gobierno Autónomo Municipal de Curahuara de Carangas</v>
      </c>
      <c r="E742" s="244" t="s">
        <v>1310</v>
      </c>
      <c r="F742" s="245">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5">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5">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5">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5">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5">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5">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5">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5">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5">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5">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5">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5">
        <f t="shared" ca="1" si="29"/>
        <v>0</v>
      </c>
      <c r="S742" s="252"/>
      <c r="T742" s="245">
        <f ca="1">+T743</f>
        <v>0</v>
      </c>
      <c r="U742" s="244">
        <f t="shared" si="30"/>
        <v>1</v>
      </c>
      <c r="V742" s="347" t="str">
        <f>+VLOOKUP(A742,bd_lista!$A$3:$E$590,5,FALSE)</f>
        <v>Gobiernos Autonomos Municipales</v>
      </c>
      <c r="W742" s="262" t="str">
        <f>+V742</f>
        <v>Gobiernos Autonomos Municipales</v>
      </c>
      <c r="X742" s="244">
        <f>+VLOOKUP(A742,[2]Sheet1!$A$13:$D$744,4,FALSE)</f>
        <v>0</v>
      </c>
      <c r="Y742" s="244" t="e">
        <f>+VLOOKUP(X742,bd_lista!$A$3:$C$590,3,FALSE)</f>
        <v>#N/A</v>
      </c>
      <c r="Z742" s="304">
        <f>+X742</f>
        <v>0</v>
      </c>
      <c r="AA742" s="305" t="e">
        <f>+Y742</f>
        <v>#N/A</v>
      </c>
    </row>
    <row r="743" spans="1:27" customFormat="1" ht="15" hidden="1" customHeight="1">
      <c r="A743" s="32">
        <v>1416</v>
      </c>
      <c r="B743" s="450"/>
      <c r="C743" s="249" t="str">
        <f>+VLOOKUP(A743,bd_lista!$A$3:$C$590,3,FALSE)</f>
        <v>Gobierno Autónomo Municipal de Curahuara de Carangas</v>
      </c>
      <c r="D743" s="452"/>
      <c r="E743" s="246" t="s">
        <v>1311</v>
      </c>
      <c r="F743" s="245">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5">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5">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5">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5">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5">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5">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5">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5">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5">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5">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5">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5">
        <f t="shared" ca="1" si="29"/>
        <v>0</v>
      </c>
      <c r="S743" s="252">
        <f ca="1">+R742+R743</f>
        <v>0</v>
      </c>
      <c r="T743" s="245">
        <f ca="1">+S743</f>
        <v>0</v>
      </c>
      <c r="U743" s="244">
        <f t="shared" si="30"/>
        <v>2</v>
      </c>
      <c r="V743" s="347" t="str">
        <f>+VLOOKUP(A743,bd_lista!$A$3:$E$590,5,FALSE)</f>
        <v>Gobiernos Autonomos Municipales</v>
      </c>
      <c r="W743" s="250"/>
      <c r="X743" s="244">
        <f>+VLOOKUP(A743,[2]Sheet1!$A$13:$D$744,4,FALSE)</f>
        <v>0</v>
      </c>
      <c r="Y743" s="244" t="e">
        <f>+VLOOKUP(X743,bd_lista!$A$3:$C$590,3,FALSE)</f>
        <v>#N/A</v>
      </c>
      <c r="Z743" s="302"/>
      <c r="AA743" s="303"/>
    </row>
    <row r="744" spans="1:27" customFormat="1" ht="15" hidden="1" customHeight="1">
      <c r="A744" s="32">
        <v>1417</v>
      </c>
      <c r="B744" s="449">
        <f>+A744</f>
        <v>1417</v>
      </c>
      <c r="C744" s="249" t="str">
        <f>+VLOOKUP(A744,bd_lista!$A$3:$C$590,3,FALSE)</f>
        <v>Gobierno Autónomo Municipal de Turco</v>
      </c>
      <c r="D744" s="451" t="str">
        <f>+C744</f>
        <v>Gobierno Autónomo Municipal de Turco</v>
      </c>
      <c r="E744" s="244" t="s">
        <v>1310</v>
      </c>
      <c r="F744" s="245">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5">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5">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5">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5">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5">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5">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5">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5">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5">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5">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5">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5">
        <f t="shared" ca="1" si="29"/>
        <v>0</v>
      </c>
      <c r="S744" s="252"/>
      <c r="T744" s="245">
        <f ca="1">+T745</f>
        <v>0</v>
      </c>
      <c r="U744" s="244">
        <f t="shared" si="30"/>
        <v>1</v>
      </c>
      <c r="V744" s="347" t="str">
        <f>+VLOOKUP(A744,bd_lista!$A$3:$E$590,5,FALSE)</f>
        <v>Gobiernos Autonomos Municipales</v>
      </c>
      <c r="W744" s="262" t="str">
        <f>+V744</f>
        <v>Gobiernos Autonomos Municipales</v>
      </c>
      <c r="X744" s="244">
        <f>+VLOOKUP(A744,[2]Sheet1!$A$13:$D$744,4,FALSE)</f>
        <v>0</v>
      </c>
      <c r="Y744" s="244" t="e">
        <f>+VLOOKUP(X744,bd_lista!$A$3:$C$590,3,FALSE)</f>
        <v>#N/A</v>
      </c>
      <c r="Z744" s="304">
        <f>+X744</f>
        <v>0</v>
      </c>
      <c r="AA744" s="305" t="e">
        <f>+Y744</f>
        <v>#N/A</v>
      </c>
    </row>
    <row r="745" spans="1:27" customFormat="1" ht="15" hidden="1" customHeight="1">
      <c r="A745" s="32">
        <v>1417</v>
      </c>
      <c r="B745" s="450"/>
      <c r="C745" s="249" t="str">
        <f>+VLOOKUP(A745,bd_lista!$A$3:$C$590,3,FALSE)</f>
        <v>Gobierno Autónomo Municipal de Turco</v>
      </c>
      <c r="D745" s="452"/>
      <c r="E745" s="246" t="s">
        <v>1311</v>
      </c>
      <c r="F745" s="245">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5">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5">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5">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5">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5">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5">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5">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5">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5">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5">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5">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5">
        <f t="shared" ca="1" si="29"/>
        <v>0</v>
      </c>
      <c r="S745" s="252">
        <f ca="1">+R744+R745</f>
        <v>0</v>
      </c>
      <c r="T745" s="245">
        <f ca="1">+S745</f>
        <v>0</v>
      </c>
      <c r="U745" s="244">
        <f t="shared" si="30"/>
        <v>2</v>
      </c>
      <c r="V745" s="347" t="str">
        <f>+VLOOKUP(A745,bd_lista!$A$3:$E$590,5,FALSE)</f>
        <v>Gobiernos Autonomos Municipales</v>
      </c>
      <c r="W745" s="250"/>
      <c r="X745" s="244">
        <f>+VLOOKUP(A745,[2]Sheet1!$A$13:$D$744,4,FALSE)</f>
        <v>0</v>
      </c>
      <c r="Y745" s="244" t="e">
        <f>+VLOOKUP(X745,bd_lista!$A$3:$C$590,3,FALSE)</f>
        <v>#N/A</v>
      </c>
      <c r="Z745" s="302"/>
      <c r="AA745" s="303"/>
    </row>
    <row r="746" spans="1:27" customFormat="1" ht="15" hidden="1" customHeight="1">
      <c r="A746" s="32">
        <v>1418</v>
      </c>
      <c r="B746" s="449">
        <f>+A746</f>
        <v>1418</v>
      </c>
      <c r="C746" s="249" t="str">
        <f>+VLOOKUP(A746,bd_lista!$A$3:$C$590,3,FALSE)</f>
        <v>Gobierno Autónomo Municipal de Huachacalla</v>
      </c>
      <c r="D746" s="451" t="str">
        <f>+C746</f>
        <v>Gobierno Autónomo Municipal de Huachacalla</v>
      </c>
      <c r="E746" s="244" t="s">
        <v>1310</v>
      </c>
      <c r="F746" s="245">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5">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5">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5">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5">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5">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5">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5">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5">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5">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5">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5">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5">
        <f t="shared" ca="1" si="29"/>
        <v>0</v>
      </c>
      <c r="S746" s="252"/>
      <c r="T746" s="245">
        <f ca="1">+T747</f>
        <v>0</v>
      </c>
      <c r="U746" s="244">
        <f t="shared" si="30"/>
        <v>1</v>
      </c>
      <c r="V746" s="347" t="str">
        <f>+VLOOKUP(A746,bd_lista!$A$3:$E$590,5,FALSE)</f>
        <v>Gobiernos Autonomos Municipales</v>
      </c>
      <c r="W746" s="262" t="str">
        <f>+V746</f>
        <v>Gobiernos Autonomos Municipales</v>
      </c>
      <c r="X746" s="244">
        <f>+VLOOKUP(A746,[2]Sheet1!$A$13:$D$744,4,FALSE)</f>
        <v>0</v>
      </c>
      <c r="Y746" s="244" t="e">
        <f>+VLOOKUP(X746,bd_lista!$A$3:$C$590,3,FALSE)</f>
        <v>#N/A</v>
      </c>
      <c r="Z746" s="304">
        <f>+X746</f>
        <v>0</v>
      </c>
      <c r="AA746" s="305" t="e">
        <f>+Y746</f>
        <v>#N/A</v>
      </c>
    </row>
    <row r="747" spans="1:27" customFormat="1" ht="15" hidden="1" customHeight="1">
      <c r="A747" s="32">
        <v>1418</v>
      </c>
      <c r="B747" s="450"/>
      <c r="C747" s="249" t="str">
        <f>+VLOOKUP(A747,bd_lista!$A$3:$C$590,3,FALSE)</f>
        <v>Gobierno Autónomo Municipal de Huachacalla</v>
      </c>
      <c r="D747" s="452"/>
      <c r="E747" s="246" t="s">
        <v>1311</v>
      </c>
      <c r="F747" s="245">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5">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5">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5">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5">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5">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5">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5">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5">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5">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5">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5">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5">
        <f t="shared" ca="1" si="29"/>
        <v>0</v>
      </c>
      <c r="S747" s="252">
        <f ca="1">+R746+R747</f>
        <v>0</v>
      </c>
      <c r="T747" s="245">
        <f ca="1">+S747</f>
        <v>0</v>
      </c>
      <c r="U747" s="244">
        <f t="shared" si="30"/>
        <v>2</v>
      </c>
      <c r="V747" s="347" t="str">
        <f>+VLOOKUP(A747,bd_lista!$A$3:$E$590,5,FALSE)</f>
        <v>Gobiernos Autonomos Municipales</v>
      </c>
      <c r="W747" s="250"/>
      <c r="X747" s="244">
        <f>+VLOOKUP(A747,[2]Sheet1!$A$13:$D$744,4,FALSE)</f>
        <v>0</v>
      </c>
      <c r="Y747" s="244" t="e">
        <f>+VLOOKUP(X747,bd_lista!$A$3:$C$590,3,FALSE)</f>
        <v>#N/A</v>
      </c>
      <c r="Z747" s="302"/>
      <c r="AA747" s="303"/>
    </row>
    <row r="748" spans="1:27" customFormat="1" ht="15" hidden="1" customHeight="1">
      <c r="A748" s="32">
        <v>1419</v>
      </c>
      <c r="B748" s="449">
        <f>+A748</f>
        <v>1419</v>
      </c>
      <c r="C748" s="249" t="str">
        <f>+VLOOKUP(A748,bd_lista!$A$3:$C$590,3,FALSE)</f>
        <v>Gobierno Autónomo Municipal de Escara</v>
      </c>
      <c r="D748" s="451" t="str">
        <f>+C748</f>
        <v>Gobierno Autónomo Municipal de Escara</v>
      </c>
      <c r="E748" s="244" t="s">
        <v>1310</v>
      </c>
      <c r="F748" s="245">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5">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5">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5">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5">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5">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5">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5">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5">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5">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5">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5">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5">
        <f t="shared" ca="1" si="29"/>
        <v>0</v>
      </c>
      <c r="S748" s="252"/>
      <c r="T748" s="245">
        <f ca="1">+T749</f>
        <v>0</v>
      </c>
      <c r="U748" s="244">
        <f t="shared" si="30"/>
        <v>1</v>
      </c>
      <c r="V748" s="347" t="str">
        <f>+VLOOKUP(A748,bd_lista!$A$3:$E$590,5,FALSE)</f>
        <v>Gobiernos Autonomos Municipales</v>
      </c>
      <c r="W748" s="262" t="str">
        <f>+V748</f>
        <v>Gobiernos Autonomos Municipales</v>
      </c>
      <c r="X748" s="244">
        <f>+VLOOKUP(A748,[2]Sheet1!$A$13:$D$744,4,FALSE)</f>
        <v>0</v>
      </c>
      <c r="Y748" s="244" t="e">
        <f>+VLOOKUP(X748,bd_lista!$A$3:$C$590,3,FALSE)</f>
        <v>#N/A</v>
      </c>
      <c r="Z748" s="304">
        <f>+X748</f>
        <v>0</v>
      </c>
      <c r="AA748" s="305" t="e">
        <f>+Y748</f>
        <v>#N/A</v>
      </c>
    </row>
    <row r="749" spans="1:27" customFormat="1" ht="15" hidden="1" customHeight="1">
      <c r="A749" s="32">
        <v>1419</v>
      </c>
      <c r="B749" s="450"/>
      <c r="C749" s="249" t="str">
        <f>+VLOOKUP(A749,bd_lista!$A$3:$C$590,3,FALSE)</f>
        <v>Gobierno Autónomo Municipal de Escara</v>
      </c>
      <c r="D749" s="452"/>
      <c r="E749" s="246" t="s">
        <v>1311</v>
      </c>
      <c r="F749" s="245">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5">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5">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5">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5">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5">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5">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5">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5">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5">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5">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5">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5">
        <f t="shared" ca="1" si="29"/>
        <v>0</v>
      </c>
      <c r="S749" s="252">
        <f ca="1">+R748+R749</f>
        <v>0</v>
      </c>
      <c r="T749" s="245">
        <f ca="1">+S749</f>
        <v>0</v>
      </c>
      <c r="U749" s="244">
        <f t="shared" si="30"/>
        <v>2</v>
      </c>
      <c r="V749" s="347" t="str">
        <f>+VLOOKUP(A749,bd_lista!$A$3:$E$590,5,FALSE)</f>
        <v>Gobiernos Autonomos Municipales</v>
      </c>
      <c r="W749" s="250"/>
      <c r="X749" s="244">
        <f>+VLOOKUP(A749,[2]Sheet1!$A$13:$D$744,4,FALSE)</f>
        <v>0</v>
      </c>
      <c r="Y749" s="244" t="e">
        <f>+VLOOKUP(X749,bd_lista!$A$3:$C$590,3,FALSE)</f>
        <v>#N/A</v>
      </c>
      <c r="Z749" s="302"/>
      <c r="AA749" s="303"/>
    </row>
    <row r="750" spans="1:27" customFormat="1" ht="15" hidden="1" customHeight="1">
      <c r="A750" s="32">
        <v>1420</v>
      </c>
      <c r="B750" s="449">
        <f>+A750</f>
        <v>1420</v>
      </c>
      <c r="C750" s="249" t="str">
        <f>+VLOOKUP(A750,bd_lista!$A$3:$C$590,3,FALSE)</f>
        <v>Gobierno Autónomo Municipal de Cruz de Machacamarca</v>
      </c>
      <c r="D750" s="451" t="str">
        <f>+C750</f>
        <v>Gobierno Autónomo Municipal de Cruz de Machacamarca</v>
      </c>
      <c r="E750" s="244" t="s">
        <v>1310</v>
      </c>
      <c r="F750" s="245">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5">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5">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5">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5">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5">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5">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5">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5">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5">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5">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5">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5">
        <f t="shared" ca="1" si="29"/>
        <v>0</v>
      </c>
      <c r="S750" s="252"/>
      <c r="T750" s="245">
        <f ca="1">+T751</f>
        <v>0</v>
      </c>
      <c r="U750" s="244">
        <f t="shared" si="30"/>
        <v>1</v>
      </c>
      <c r="V750" s="347" t="str">
        <f>+VLOOKUP(A750,bd_lista!$A$3:$E$590,5,FALSE)</f>
        <v>Gobiernos Autonomos Municipales</v>
      </c>
      <c r="W750" s="262" t="str">
        <f>+V750</f>
        <v>Gobiernos Autonomos Municipales</v>
      </c>
      <c r="X750" s="244">
        <f>+VLOOKUP(A750,[2]Sheet1!$A$13:$D$744,4,FALSE)</f>
        <v>0</v>
      </c>
      <c r="Y750" s="244" t="e">
        <f>+VLOOKUP(X750,bd_lista!$A$3:$C$590,3,FALSE)</f>
        <v>#N/A</v>
      </c>
      <c r="Z750" s="304">
        <f>+X750</f>
        <v>0</v>
      </c>
      <c r="AA750" s="305" t="e">
        <f>+Y750</f>
        <v>#N/A</v>
      </c>
    </row>
    <row r="751" spans="1:27" customFormat="1" ht="15" hidden="1" customHeight="1">
      <c r="A751" s="32">
        <v>1420</v>
      </c>
      <c r="B751" s="450"/>
      <c r="C751" s="249" t="str">
        <f>+VLOOKUP(A751,bd_lista!$A$3:$C$590,3,FALSE)</f>
        <v>Gobierno Autónomo Municipal de Cruz de Machacamarca</v>
      </c>
      <c r="D751" s="452"/>
      <c r="E751" s="246" t="s">
        <v>1311</v>
      </c>
      <c r="F751" s="245">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5">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5">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5">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5">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5">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5">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5">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5">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5">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5">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5">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5">
        <f t="shared" ca="1" si="29"/>
        <v>0</v>
      </c>
      <c r="S751" s="252">
        <f ca="1">+R750+R751</f>
        <v>0</v>
      </c>
      <c r="T751" s="245">
        <f ca="1">+S751</f>
        <v>0</v>
      </c>
      <c r="U751" s="244">
        <f t="shared" si="30"/>
        <v>2</v>
      </c>
      <c r="V751" s="347" t="str">
        <f>+VLOOKUP(A751,bd_lista!$A$3:$E$590,5,FALSE)</f>
        <v>Gobiernos Autonomos Municipales</v>
      </c>
      <c r="W751" s="250"/>
      <c r="X751" s="244">
        <f>+VLOOKUP(A751,[2]Sheet1!$A$13:$D$744,4,FALSE)</f>
        <v>0</v>
      </c>
      <c r="Y751" s="244" t="e">
        <f>+VLOOKUP(X751,bd_lista!$A$3:$C$590,3,FALSE)</f>
        <v>#N/A</v>
      </c>
      <c r="Z751" s="302"/>
      <c r="AA751" s="303"/>
    </row>
    <row r="752" spans="1:27" customFormat="1" ht="15" hidden="1" customHeight="1">
      <c r="A752" s="32">
        <v>1421</v>
      </c>
      <c r="B752" s="449">
        <f>+A752</f>
        <v>1421</v>
      </c>
      <c r="C752" s="249" t="str">
        <f>+VLOOKUP(A752,bd_lista!$A$3:$C$590,3,FALSE)</f>
        <v>Gobierno Autónomo Municipal de Yunguyo de Litoral</v>
      </c>
      <c r="D752" s="451" t="str">
        <f>+C752</f>
        <v>Gobierno Autónomo Municipal de Yunguyo de Litoral</v>
      </c>
      <c r="E752" s="244" t="s">
        <v>1310</v>
      </c>
      <c r="F752" s="245">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5">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5">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5">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5">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5">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5">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5">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5">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5">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5">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5">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5">
        <f t="shared" ca="1" si="29"/>
        <v>0</v>
      </c>
      <c r="S752" s="252"/>
      <c r="T752" s="245">
        <f ca="1">+T753</f>
        <v>0</v>
      </c>
      <c r="U752" s="244">
        <f t="shared" si="30"/>
        <v>1</v>
      </c>
      <c r="V752" s="347" t="str">
        <f>+VLOOKUP(A752,bd_lista!$A$3:$E$590,5,FALSE)</f>
        <v>Gobiernos Autonomos Municipales</v>
      </c>
      <c r="W752" s="262" t="str">
        <f>+V752</f>
        <v>Gobiernos Autonomos Municipales</v>
      </c>
      <c r="X752" s="244">
        <f>+VLOOKUP(A752,[2]Sheet1!$A$13:$D$744,4,FALSE)</f>
        <v>0</v>
      </c>
      <c r="Y752" s="244" t="e">
        <f>+VLOOKUP(X752,bd_lista!$A$3:$C$590,3,FALSE)</f>
        <v>#N/A</v>
      </c>
      <c r="Z752" s="304">
        <f>+X752</f>
        <v>0</v>
      </c>
      <c r="AA752" s="305" t="e">
        <f>+Y752</f>
        <v>#N/A</v>
      </c>
    </row>
    <row r="753" spans="1:27" customFormat="1" ht="15" hidden="1" customHeight="1">
      <c r="A753" s="32">
        <v>1421</v>
      </c>
      <c r="B753" s="450"/>
      <c r="C753" s="249" t="str">
        <f>+VLOOKUP(A753,bd_lista!$A$3:$C$590,3,FALSE)</f>
        <v>Gobierno Autónomo Municipal de Yunguyo de Litoral</v>
      </c>
      <c r="D753" s="452"/>
      <c r="E753" s="246" t="s">
        <v>1311</v>
      </c>
      <c r="F753" s="245">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5">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5">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5">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5">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5">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5">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5">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5">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5">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5">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5">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5">
        <f t="shared" ca="1" si="29"/>
        <v>0</v>
      </c>
      <c r="S753" s="252">
        <f ca="1">+R752+R753</f>
        <v>0</v>
      </c>
      <c r="T753" s="245">
        <f ca="1">+S753</f>
        <v>0</v>
      </c>
      <c r="U753" s="244">
        <f t="shared" si="30"/>
        <v>2</v>
      </c>
      <c r="V753" s="347" t="str">
        <f>+VLOOKUP(A753,bd_lista!$A$3:$E$590,5,FALSE)</f>
        <v>Gobiernos Autonomos Municipales</v>
      </c>
      <c r="W753" s="250"/>
      <c r="X753" s="244">
        <f>+VLOOKUP(A753,[2]Sheet1!$A$13:$D$744,4,FALSE)</f>
        <v>0</v>
      </c>
      <c r="Y753" s="244" t="e">
        <f>+VLOOKUP(X753,bd_lista!$A$3:$C$590,3,FALSE)</f>
        <v>#N/A</v>
      </c>
      <c r="Z753" s="302"/>
      <c r="AA753" s="303"/>
    </row>
    <row r="754" spans="1:27" customFormat="1" ht="15" hidden="1" customHeight="1">
      <c r="A754" s="32">
        <v>1422</v>
      </c>
      <c r="B754" s="449">
        <f>+A754</f>
        <v>1422</v>
      </c>
      <c r="C754" s="249" t="str">
        <f>+VLOOKUP(A754,bd_lista!$A$3:$C$590,3,FALSE)</f>
        <v>Gobierno Autónomo Municipal de Esmeralda</v>
      </c>
      <c r="D754" s="451" t="str">
        <f>+C754</f>
        <v>Gobierno Autónomo Municipal de Esmeralda</v>
      </c>
      <c r="E754" s="244" t="s">
        <v>1310</v>
      </c>
      <c r="F754" s="245">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5">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5">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5">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5">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5">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5">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5">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5">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5">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5">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5">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5">
        <f t="shared" ca="1" si="29"/>
        <v>0</v>
      </c>
      <c r="S754" s="252"/>
      <c r="T754" s="245">
        <f ca="1">+T755</f>
        <v>0</v>
      </c>
      <c r="U754" s="244">
        <f t="shared" si="30"/>
        <v>1</v>
      </c>
      <c r="V754" s="347" t="str">
        <f>+VLOOKUP(A754,bd_lista!$A$3:$E$590,5,FALSE)</f>
        <v>Gobiernos Autonomos Municipales</v>
      </c>
      <c r="W754" s="262" t="str">
        <f>+V754</f>
        <v>Gobiernos Autonomos Municipales</v>
      </c>
      <c r="X754" s="244">
        <f>+VLOOKUP(A754,[2]Sheet1!$A$13:$D$744,4,FALSE)</f>
        <v>0</v>
      </c>
      <c r="Y754" s="244" t="e">
        <f>+VLOOKUP(X754,bd_lista!$A$3:$C$590,3,FALSE)</f>
        <v>#N/A</v>
      </c>
      <c r="Z754" s="304">
        <f>+X754</f>
        <v>0</v>
      </c>
      <c r="AA754" s="305" t="e">
        <f>+Y754</f>
        <v>#N/A</v>
      </c>
    </row>
    <row r="755" spans="1:27" customFormat="1" ht="15" hidden="1" customHeight="1">
      <c r="A755" s="32">
        <v>1422</v>
      </c>
      <c r="B755" s="450"/>
      <c r="C755" s="249" t="str">
        <f>+VLOOKUP(A755,bd_lista!$A$3:$C$590,3,FALSE)</f>
        <v>Gobierno Autónomo Municipal de Esmeralda</v>
      </c>
      <c r="D755" s="452"/>
      <c r="E755" s="246" t="s">
        <v>1311</v>
      </c>
      <c r="F755" s="245">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5">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5">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5">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5">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5">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5">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5">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5">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5">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5">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5">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5">
        <f t="shared" ca="1" si="29"/>
        <v>0</v>
      </c>
      <c r="S755" s="252">
        <f ca="1">+R754+R755</f>
        <v>0</v>
      </c>
      <c r="T755" s="245">
        <f ca="1">+S755</f>
        <v>0</v>
      </c>
      <c r="U755" s="244">
        <f t="shared" si="30"/>
        <v>2</v>
      </c>
      <c r="V755" s="347" t="str">
        <f>+VLOOKUP(A755,bd_lista!$A$3:$E$590,5,FALSE)</f>
        <v>Gobiernos Autonomos Municipales</v>
      </c>
      <c r="W755" s="250"/>
      <c r="X755" s="244">
        <f>+VLOOKUP(A755,[2]Sheet1!$A$13:$D$744,4,FALSE)</f>
        <v>0</v>
      </c>
      <c r="Y755" s="244" t="e">
        <f>+VLOOKUP(X755,bd_lista!$A$3:$C$590,3,FALSE)</f>
        <v>#N/A</v>
      </c>
      <c r="Z755" s="302"/>
      <c r="AA755" s="303"/>
    </row>
    <row r="756" spans="1:27" customFormat="1" ht="15" hidden="1" customHeight="1">
      <c r="A756" s="32">
        <v>1423</v>
      </c>
      <c r="B756" s="449">
        <f>+A756</f>
        <v>1423</v>
      </c>
      <c r="C756" s="249" t="str">
        <f>+VLOOKUP(A756,bd_lista!$A$3:$C$590,3,FALSE)</f>
        <v>Gobierno Autónomo Municipal de Toledo</v>
      </c>
      <c r="D756" s="451" t="str">
        <f>+C756</f>
        <v>Gobierno Autónomo Municipal de Toledo</v>
      </c>
      <c r="E756" s="244" t="s">
        <v>1310</v>
      </c>
      <c r="F756" s="245">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5">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5">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5">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5">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5">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5">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5">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5">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5">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5">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5">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5">
        <f t="shared" ca="1" si="29"/>
        <v>0</v>
      </c>
      <c r="S756" s="252"/>
      <c r="T756" s="245">
        <f ca="1">+T757</f>
        <v>0</v>
      </c>
      <c r="U756" s="244">
        <f t="shared" si="30"/>
        <v>1</v>
      </c>
      <c r="V756" s="347" t="str">
        <f>+VLOOKUP(A756,bd_lista!$A$3:$E$590,5,FALSE)</f>
        <v>Gobiernos Autonomos Municipales</v>
      </c>
      <c r="W756" s="262" t="str">
        <f>+V756</f>
        <v>Gobiernos Autonomos Municipales</v>
      </c>
      <c r="X756" s="244">
        <f>+VLOOKUP(A756,[2]Sheet1!$A$13:$D$744,4,FALSE)</f>
        <v>0</v>
      </c>
      <c r="Y756" s="244" t="e">
        <f>+VLOOKUP(X756,bd_lista!$A$3:$C$590,3,FALSE)</f>
        <v>#N/A</v>
      </c>
      <c r="Z756" s="304">
        <f>+X756</f>
        <v>0</v>
      </c>
      <c r="AA756" s="305" t="e">
        <f>+Y756</f>
        <v>#N/A</v>
      </c>
    </row>
    <row r="757" spans="1:27" customFormat="1" ht="15" hidden="1" customHeight="1">
      <c r="A757" s="32">
        <v>1423</v>
      </c>
      <c r="B757" s="450"/>
      <c r="C757" s="249" t="str">
        <f>+VLOOKUP(A757,bd_lista!$A$3:$C$590,3,FALSE)</f>
        <v>Gobierno Autónomo Municipal de Toledo</v>
      </c>
      <c r="D757" s="452"/>
      <c r="E757" s="246" t="s">
        <v>1311</v>
      </c>
      <c r="F757" s="245">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5">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5">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5">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5">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5">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5">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5">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5">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5">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5">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5">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5">
        <f t="shared" ca="1" si="29"/>
        <v>0</v>
      </c>
      <c r="S757" s="252">
        <f ca="1">+R756+R757</f>
        <v>0</v>
      </c>
      <c r="T757" s="245">
        <f ca="1">+S757</f>
        <v>0</v>
      </c>
      <c r="U757" s="244">
        <f t="shared" si="30"/>
        <v>2</v>
      </c>
      <c r="V757" s="347" t="str">
        <f>+VLOOKUP(A757,bd_lista!$A$3:$E$590,5,FALSE)</f>
        <v>Gobiernos Autonomos Municipales</v>
      </c>
      <c r="W757" s="250"/>
      <c r="X757" s="244">
        <f>+VLOOKUP(A757,[2]Sheet1!$A$13:$D$744,4,FALSE)</f>
        <v>0</v>
      </c>
      <c r="Y757" s="244" t="e">
        <f>+VLOOKUP(X757,bd_lista!$A$3:$C$590,3,FALSE)</f>
        <v>#N/A</v>
      </c>
      <c r="Z757" s="302"/>
      <c r="AA757" s="303"/>
    </row>
    <row r="758" spans="1:27" customFormat="1" ht="15" hidden="1" customHeight="1">
      <c r="A758" s="32">
        <v>1424</v>
      </c>
      <c r="B758" s="449">
        <f>+A758</f>
        <v>1424</v>
      </c>
      <c r="C758" s="249" t="str">
        <f>+VLOOKUP(A758,bd_lista!$A$3:$C$590,3,FALSE)</f>
        <v>Gobierno Autónomo Municipal de Andamarca (Santiago de Andamarca)</v>
      </c>
      <c r="D758" s="451" t="str">
        <f>+C758</f>
        <v>Gobierno Autónomo Municipal de Andamarca (Santiago de Andamarca)</v>
      </c>
      <c r="E758" s="244" t="s">
        <v>1310</v>
      </c>
      <c r="F758" s="245">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5">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5">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5">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5">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5">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5">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5">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5">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5">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5">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5">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5">
        <f t="shared" ca="1" si="29"/>
        <v>0</v>
      </c>
      <c r="S758" s="252"/>
      <c r="T758" s="245">
        <f ca="1">+T759</f>
        <v>0</v>
      </c>
      <c r="U758" s="244">
        <f t="shared" si="30"/>
        <v>1</v>
      </c>
      <c r="V758" s="347" t="str">
        <f>+VLOOKUP(A758,bd_lista!$A$3:$E$590,5,FALSE)</f>
        <v>Gobiernos Autonomos Municipales</v>
      </c>
      <c r="W758" s="262" t="str">
        <f>+V758</f>
        <v>Gobiernos Autonomos Municipales</v>
      </c>
      <c r="X758" s="244">
        <f>+VLOOKUP(A758,[2]Sheet1!$A$13:$D$744,4,FALSE)</f>
        <v>0</v>
      </c>
      <c r="Y758" s="244" t="e">
        <f>+VLOOKUP(X758,bd_lista!$A$3:$C$590,3,FALSE)</f>
        <v>#N/A</v>
      </c>
      <c r="Z758" s="304">
        <f>+X758</f>
        <v>0</v>
      </c>
      <c r="AA758" s="305" t="e">
        <f>+Y758</f>
        <v>#N/A</v>
      </c>
    </row>
    <row r="759" spans="1:27" customFormat="1" ht="15" hidden="1" customHeight="1">
      <c r="A759" s="32">
        <v>1424</v>
      </c>
      <c r="B759" s="450"/>
      <c r="C759" s="249" t="str">
        <f>+VLOOKUP(A759,bd_lista!$A$3:$C$590,3,FALSE)</f>
        <v>Gobierno Autónomo Municipal de Andamarca (Santiago de Andamarca)</v>
      </c>
      <c r="D759" s="452"/>
      <c r="E759" s="246" t="s">
        <v>1311</v>
      </c>
      <c r="F759" s="245">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5">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5">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5">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5">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5">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5">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5">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5">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5">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5">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5">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5">
        <f t="shared" ca="1" si="29"/>
        <v>0</v>
      </c>
      <c r="S759" s="252">
        <f ca="1">+R758+R759</f>
        <v>0</v>
      </c>
      <c r="T759" s="245">
        <f ca="1">+S759</f>
        <v>0</v>
      </c>
      <c r="U759" s="244">
        <f t="shared" si="30"/>
        <v>2</v>
      </c>
      <c r="V759" s="347" t="str">
        <f>+VLOOKUP(A759,bd_lista!$A$3:$E$590,5,FALSE)</f>
        <v>Gobiernos Autonomos Municipales</v>
      </c>
      <c r="W759" s="250"/>
      <c r="X759" s="244">
        <f>+VLOOKUP(A759,[2]Sheet1!$A$13:$D$744,4,FALSE)</f>
        <v>0</v>
      </c>
      <c r="Y759" s="244" t="e">
        <f>+VLOOKUP(X759,bd_lista!$A$3:$C$590,3,FALSE)</f>
        <v>#N/A</v>
      </c>
      <c r="Z759" s="302"/>
      <c r="AA759" s="303"/>
    </row>
    <row r="760" spans="1:27" customFormat="1" ht="15" hidden="1" customHeight="1">
      <c r="A760" s="32">
        <v>1425</v>
      </c>
      <c r="B760" s="449">
        <f>+A760</f>
        <v>1425</v>
      </c>
      <c r="C760" s="249" t="str">
        <f>+VLOOKUP(A760,bd_lista!$A$3:$C$590,3,FALSE)</f>
        <v>Gobierno Autónomo Municipal de Belén de Andamarca</v>
      </c>
      <c r="D760" s="451" t="str">
        <f>+C760</f>
        <v>Gobierno Autónomo Municipal de Belén de Andamarca</v>
      </c>
      <c r="E760" s="244" t="s">
        <v>1310</v>
      </c>
      <c r="F760" s="245">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5">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5">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5">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5">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5">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5">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5">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5">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5">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5">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5">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5">
        <f t="shared" ca="1" si="29"/>
        <v>0</v>
      </c>
      <c r="S760" s="252"/>
      <c r="T760" s="245">
        <f ca="1">+T761</f>
        <v>0</v>
      </c>
      <c r="U760" s="244">
        <f t="shared" si="30"/>
        <v>1</v>
      </c>
      <c r="V760" s="347" t="str">
        <f>+VLOOKUP(A760,bd_lista!$A$3:$E$590,5,FALSE)</f>
        <v>Gobiernos Autonomos Municipales</v>
      </c>
      <c r="W760" s="262" t="str">
        <f>+V760</f>
        <v>Gobiernos Autonomos Municipales</v>
      </c>
      <c r="X760" s="244">
        <f>+VLOOKUP(A760,[2]Sheet1!$A$13:$D$744,4,FALSE)</f>
        <v>0</v>
      </c>
      <c r="Y760" s="244" t="e">
        <f>+VLOOKUP(X760,bd_lista!$A$3:$C$590,3,FALSE)</f>
        <v>#N/A</v>
      </c>
      <c r="Z760" s="304">
        <f>+X760</f>
        <v>0</v>
      </c>
      <c r="AA760" s="305" t="e">
        <f>+Y760</f>
        <v>#N/A</v>
      </c>
    </row>
    <row r="761" spans="1:27" customFormat="1" ht="15" hidden="1" customHeight="1">
      <c r="A761" s="32">
        <v>1425</v>
      </c>
      <c r="B761" s="450"/>
      <c r="C761" s="249" t="str">
        <f>+VLOOKUP(A761,bd_lista!$A$3:$C$590,3,FALSE)</f>
        <v>Gobierno Autónomo Municipal de Belén de Andamarca</v>
      </c>
      <c r="D761" s="452"/>
      <c r="E761" s="246" t="s">
        <v>1311</v>
      </c>
      <c r="F761" s="245">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5">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5">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5">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5">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5">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5">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5">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5">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5">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5">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5">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5">
        <f t="shared" ca="1" si="29"/>
        <v>0</v>
      </c>
      <c r="S761" s="252">
        <f ca="1">+R760+R761</f>
        <v>0</v>
      </c>
      <c r="T761" s="245">
        <f ca="1">+S761</f>
        <v>0</v>
      </c>
      <c r="U761" s="244">
        <f t="shared" si="30"/>
        <v>2</v>
      </c>
      <c r="V761" s="347" t="str">
        <f>+VLOOKUP(A761,bd_lista!$A$3:$E$590,5,FALSE)</f>
        <v>Gobiernos Autonomos Municipales</v>
      </c>
      <c r="W761" s="250"/>
      <c r="X761" s="244">
        <f>+VLOOKUP(A761,[2]Sheet1!$A$13:$D$744,4,FALSE)</f>
        <v>0</v>
      </c>
      <c r="Y761" s="244" t="e">
        <f>+VLOOKUP(X761,bd_lista!$A$3:$C$590,3,FALSE)</f>
        <v>#N/A</v>
      </c>
      <c r="Z761" s="302"/>
      <c r="AA761" s="303"/>
    </row>
    <row r="762" spans="1:27" customFormat="1" ht="15" hidden="1" customHeight="1">
      <c r="A762" s="32">
        <v>1426</v>
      </c>
      <c r="B762" s="449">
        <f>+A762</f>
        <v>1426</v>
      </c>
      <c r="C762" s="249" t="str">
        <f>+VLOOKUP(A762,bd_lista!$A$3:$C$590,3,FALSE)</f>
        <v>Gobierno Autónomo Municipal de Salinas de G. Mendoza</v>
      </c>
      <c r="D762" s="451" t="str">
        <f>+C762</f>
        <v>Gobierno Autónomo Municipal de Salinas de G. Mendoza</v>
      </c>
      <c r="E762" s="244" t="s">
        <v>1310</v>
      </c>
      <c r="F762" s="245">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5">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5">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5">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5">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5">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5">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5">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5">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5">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5">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5">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5">
        <f t="shared" ca="1" si="29"/>
        <v>0</v>
      </c>
      <c r="S762" s="252"/>
      <c r="T762" s="245">
        <f ca="1">+T763</f>
        <v>0</v>
      </c>
      <c r="U762" s="244">
        <f t="shared" si="30"/>
        <v>1</v>
      </c>
      <c r="V762" s="347" t="str">
        <f>+VLOOKUP(A762,bd_lista!$A$3:$E$590,5,FALSE)</f>
        <v>Gobiernos Autonomos Municipales</v>
      </c>
      <c r="W762" s="262" t="str">
        <f>+V762</f>
        <v>Gobiernos Autonomos Municipales</v>
      </c>
      <c r="X762" s="244">
        <f>+VLOOKUP(A762,[2]Sheet1!$A$13:$D$744,4,FALSE)</f>
        <v>0</v>
      </c>
      <c r="Y762" s="244" t="e">
        <f>+VLOOKUP(X762,bd_lista!$A$3:$C$590,3,FALSE)</f>
        <v>#N/A</v>
      </c>
      <c r="Z762" s="304">
        <f>+X762</f>
        <v>0</v>
      </c>
      <c r="AA762" s="305" t="e">
        <f>+Y762</f>
        <v>#N/A</v>
      </c>
    </row>
    <row r="763" spans="1:27" customFormat="1" ht="15" hidden="1" customHeight="1">
      <c r="A763" s="32">
        <v>1426</v>
      </c>
      <c r="B763" s="450"/>
      <c r="C763" s="249" t="str">
        <f>+VLOOKUP(A763,bd_lista!$A$3:$C$590,3,FALSE)</f>
        <v>Gobierno Autónomo Municipal de Salinas de G. Mendoza</v>
      </c>
      <c r="D763" s="452"/>
      <c r="E763" s="246" t="s">
        <v>1311</v>
      </c>
      <c r="F763" s="245">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5">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5">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5">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5">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5">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5">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5">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5">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5">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5">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5">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5">
        <f t="shared" ca="1" si="29"/>
        <v>0</v>
      </c>
      <c r="S763" s="252">
        <f ca="1">+R762+R763</f>
        <v>0</v>
      </c>
      <c r="T763" s="245">
        <f ca="1">+S763</f>
        <v>0</v>
      </c>
      <c r="U763" s="244">
        <f t="shared" si="30"/>
        <v>2</v>
      </c>
      <c r="V763" s="347" t="str">
        <f>+VLOOKUP(A763,bd_lista!$A$3:$E$590,5,FALSE)</f>
        <v>Gobiernos Autonomos Municipales</v>
      </c>
      <c r="W763" s="250"/>
      <c r="X763" s="244">
        <f>+VLOOKUP(A763,[2]Sheet1!$A$13:$D$744,4,FALSE)</f>
        <v>0</v>
      </c>
      <c r="Y763" s="244" t="e">
        <f>+VLOOKUP(X763,bd_lista!$A$3:$C$590,3,FALSE)</f>
        <v>#N/A</v>
      </c>
      <c r="Z763" s="302"/>
      <c r="AA763" s="303"/>
    </row>
    <row r="764" spans="1:27" customFormat="1" ht="15" hidden="1" customHeight="1">
      <c r="A764" s="32">
        <v>1427</v>
      </c>
      <c r="B764" s="449">
        <f>+A764</f>
        <v>1427</v>
      </c>
      <c r="C764" s="249" t="str">
        <f>+VLOOKUP(A764,bd_lista!$A$3:$C$590,3,FALSE)</f>
        <v>Gobierno Autónomo Municipal de Pampa Aullagas</v>
      </c>
      <c r="D764" s="451" t="str">
        <f>+C764</f>
        <v>Gobierno Autónomo Municipal de Pampa Aullagas</v>
      </c>
      <c r="E764" s="244" t="s">
        <v>1310</v>
      </c>
      <c r="F764" s="245">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5">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5">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5">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5">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5">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5">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5">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5">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5">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5">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5">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5">
        <f t="shared" ca="1" si="29"/>
        <v>0</v>
      </c>
      <c r="S764" s="252"/>
      <c r="T764" s="245">
        <f ca="1">+T765</f>
        <v>0</v>
      </c>
      <c r="U764" s="244">
        <f t="shared" si="30"/>
        <v>1</v>
      </c>
      <c r="V764" s="347" t="str">
        <f>+VLOOKUP(A764,bd_lista!$A$3:$E$590,5,FALSE)</f>
        <v>Gobiernos Autonomos Municipales</v>
      </c>
      <c r="W764" s="262" t="str">
        <f>+V764</f>
        <v>Gobiernos Autonomos Municipales</v>
      </c>
      <c r="X764" s="244">
        <f>+VLOOKUP(A764,[2]Sheet1!$A$13:$D$744,4,FALSE)</f>
        <v>0</v>
      </c>
      <c r="Y764" s="244" t="e">
        <f>+VLOOKUP(X764,bd_lista!$A$3:$C$590,3,FALSE)</f>
        <v>#N/A</v>
      </c>
      <c r="Z764" s="304">
        <f>+X764</f>
        <v>0</v>
      </c>
      <c r="AA764" s="305" t="e">
        <f>+Y764</f>
        <v>#N/A</v>
      </c>
    </row>
    <row r="765" spans="1:27" customFormat="1" ht="15" hidden="1" customHeight="1">
      <c r="A765" s="32">
        <v>1427</v>
      </c>
      <c r="B765" s="450"/>
      <c r="C765" s="249" t="str">
        <f>+VLOOKUP(A765,bd_lista!$A$3:$C$590,3,FALSE)</f>
        <v>Gobierno Autónomo Municipal de Pampa Aullagas</v>
      </c>
      <c r="D765" s="452"/>
      <c r="E765" s="246" t="s">
        <v>1311</v>
      </c>
      <c r="F765" s="245">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5">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5">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5">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5">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5">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5">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5">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5">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5">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5">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5">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5">
        <f t="shared" ca="1" si="29"/>
        <v>0</v>
      </c>
      <c r="S765" s="252">
        <f ca="1">+R764+R765</f>
        <v>0</v>
      </c>
      <c r="T765" s="245">
        <f ca="1">+S765</f>
        <v>0</v>
      </c>
      <c r="U765" s="244">
        <f t="shared" si="30"/>
        <v>2</v>
      </c>
      <c r="V765" s="347" t="str">
        <f>+VLOOKUP(A765,bd_lista!$A$3:$E$590,5,FALSE)</f>
        <v>Gobiernos Autonomos Municipales</v>
      </c>
      <c r="W765" s="250"/>
      <c r="X765" s="244">
        <f>+VLOOKUP(A765,[2]Sheet1!$A$13:$D$744,4,FALSE)</f>
        <v>0</v>
      </c>
      <c r="Y765" s="244" t="e">
        <f>+VLOOKUP(X765,bd_lista!$A$3:$C$590,3,FALSE)</f>
        <v>#N/A</v>
      </c>
      <c r="Z765" s="302"/>
      <c r="AA765" s="303"/>
    </row>
    <row r="766" spans="1:27" customFormat="1" ht="15" hidden="1" customHeight="1">
      <c r="A766" s="32">
        <v>1428</v>
      </c>
      <c r="B766" s="449">
        <f>+A766</f>
        <v>1428</v>
      </c>
      <c r="C766" s="249" t="str">
        <f>+VLOOKUP(A766,bd_lista!$A$3:$C$590,3,FALSE)</f>
        <v>Gobierno Autónomo Municipal de La Rivera</v>
      </c>
      <c r="D766" s="451" t="str">
        <f>+C766</f>
        <v>Gobierno Autónomo Municipal de La Rivera</v>
      </c>
      <c r="E766" s="244" t="s">
        <v>1310</v>
      </c>
      <c r="F766" s="245">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5">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5">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5">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5">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5">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5">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5">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5">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5">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5">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5">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5">
        <f t="shared" ca="1" si="29"/>
        <v>0</v>
      </c>
      <c r="S766" s="252"/>
      <c r="T766" s="245">
        <f ca="1">+T767</f>
        <v>0</v>
      </c>
      <c r="U766" s="244">
        <f t="shared" si="30"/>
        <v>1</v>
      </c>
      <c r="V766" s="347" t="str">
        <f>+VLOOKUP(A766,bd_lista!$A$3:$E$590,5,FALSE)</f>
        <v>Gobiernos Autonomos Municipales</v>
      </c>
      <c r="W766" s="262" t="str">
        <f>+V766</f>
        <v>Gobiernos Autonomos Municipales</v>
      </c>
      <c r="X766" s="244">
        <f>+VLOOKUP(A766,[2]Sheet1!$A$13:$D$744,4,FALSE)</f>
        <v>0</v>
      </c>
      <c r="Y766" s="244" t="e">
        <f>+VLOOKUP(X766,bd_lista!$A$3:$C$590,3,FALSE)</f>
        <v>#N/A</v>
      </c>
      <c r="Z766" s="304">
        <f>+X766</f>
        <v>0</v>
      </c>
      <c r="AA766" s="305" t="e">
        <f>+Y766</f>
        <v>#N/A</v>
      </c>
    </row>
    <row r="767" spans="1:27" customFormat="1" ht="15" hidden="1" customHeight="1">
      <c r="A767" s="32">
        <v>1428</v>
      </c>
      <c r="B767" s="450"/>
      <c r="C767" s="249" t="str">
        <f>+VLOOKUP(A767,bd_lista!$A$3:$C$590,3,FALSE)</f>
        <v>Gobierno Autónomo Municipal de La Rivera</v>
      </c>
      <c r="D767" s="452"/>
      <c r="E767" s="246" t="s">
        <v>1311</v>
      </c>
      <c r="F767" s="245">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5">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5">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5">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5">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5">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5">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5">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5">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5">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5">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5">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5">
        <f t="shared" ca="1" si="29"/>
        <v>0</v>
      </c>
      <c r="S767" s="252">
        <f ca="1">+R766+R767</f>
        <v>0</v>
      </c>
      <c r="T767" s="245">
        <f ca="1">+S767</f>
        <v>0</v>
      </c>
      <c r="U767" s="244">
        <f t="shared" si="30"/>
        <v>2</v>
      </c>
      <c r="V767" s="347" t="str">
        <f>+VLOOKUP(A767,bd_lista!$A$3:$E$590,5,FALSE)</f>
        <v>Gobiernos Autonomos Municipales</v>
      </c>
      <c r="W767" s="250"/>
      <c r="X767" s="244">
        <f>+VLOOKUP(A767,[2]Sheet1!$A$13:$D$744,4,FALSE)</f>
        <v>0</v>
      </c>
      <c r="Y767" s="244" t="e">
        <f>+VLOOKUP(X767,bd_lista!$A$3:$C$590,3,FALSE)</f>
        <v>#N/A</v>
      </c>
      <c r="Z767" s="302"/>
      <c r="AA767" s="303"/>
    </row>
    <row r="768" spans="1:27" customFormat="1" ht="15" hidden="1" customHeight="1">
      <c r="A768" s="32">
        <v>1429</v>
      </c>
      <c r="B768" s="449">
        <f>+A768</f>
        <v>1429</v>
      </c>
      <c r="C768" s="249" t="str">
        <f>+VLOOKUP(A768,bd_lista!$A$3:$C$590,3,FALSE)</f>
        <v>Gobierno Autónomo Municipal de Todos Santos</v>
      </c>
      <c r="D768" s="451" t="str">
        <f>+C768</f>
        <v>Gobierno Autónomo Municipal de Todos Santos</v>
      </c>
      <c r="E768" s="244" t="s">
        <v>1310</v>
      </c>
      <c r="F768" s="245">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5">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5">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5">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5">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5">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5">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5">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5">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5">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5">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5">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5">
        <f t="shared" ca="1" si="29"/>
        <v>0</v>
      </c>
      <c r="S768" s="252"/>
      <c r="T768" s="245">
        <f ca="1">+T769</f>
        <v>0</v>
      </c>
      <c r="U768" s="244">
        <f t="shared" si="30"/>
        <v>1</v>
      </c>
      <c r="V768" s="347" t="str">
        <f>+VLOOKUP(A768,bd_lista!$A$3:$E$590,5,FALSE)</f>
        <v>Gobiernos Autonomos Municipales</v>
      </c>
      <c r="W768" s="262" t="str">
        <f>+V768</f>
        <v>Gobiernos Autonomos Municipales</v>
      </c>
      <c r="X768" s="244">
        <f>+VLOOKUP(A768,[2]Sheet1!$A$13:$D$744,4,FALSE)</f>
        <v>0</v>
      </c>
      <c r="Y768" s="244" t="e">
        <f>+VLOOKUP(X768,bd_lista!$A$3:$C$590,3,FALSE)</f>
        <v>#N/A</v>
      </c>
      <c r="Z768" s="304">
        <f>+X768</f>
        <v>0</v>
      </c>
      <c r="AA768" s="305" t="e">
        <f>+Y768</f>
        <v>#N/A</v>
      </c>
    </row>
    <row r="769" spans="1:27" customFormat="1" ht="15" hidden="1" customHeight="1">
      <c r="A769" s="32">
        <v>1429</v>
      </c>
      <c r="B769" s="450"/>
      <c r="C769" s="249" t="str">
        <f>+VLOOKUP(A769,bd_lista!$A$3:$C$590,3,FALSE)</f>
        <v>Gobierno Autónomo Municipal de Todos Santos</v>
      </c>
      <c r="D769" s="452"/>
      <c r="E769" s="246" t="s">
        <v>1311</v>
      </c>
      <c r="F769" s="245">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5">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5">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5">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5">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5">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5">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5">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5">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5">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5">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5">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5">
        <f t="shared" ca="1" si="29"/>
        <v>0</v>
      </c>
      <c r="S769" s="252">
        <f ca="1">+R768+R769</f>
        <v>0</v>
      </c>
      <c r="T769" s="245">
        <f ca="1">+S769</f>
        <v>0</v>
      </c>
      <c r="U769" s="244">
        <f t="shared" si="30"/>
        <v>2</v>
      </c>
      <c r="V769" s="347" t="str">
        <f>+VLOOKUP(A769,bd_lista!$A$3:$E$590,5,FALSE)</f>
        <v>Gobiernos Autonomos Municipales</v>
      </c>
      <c r="W769" s="250"/>
      <c r="X769" s="244">
        <f>+VLOOKUP(A769,[2]Sheet1!$A$13:$D$744,4,FALSE)</f>
        <v>0</v>
      </c>
      <c r="Y769" s="244" t="e">
        <f>+VLOOKUP(X769,bd_lista!$A$3:$C$590,3,FALSE)</f>
        <v>#N/A</v>
      </c>
      <c r="Z769" s="302"/>
      <c r="AA769" s="303"/>
    </row>
    <row r="770" spans="1:27" customFormat="1" ht="15" customHeight="1">
      <c r="A770" s="32">
        <v>576</v>
      </c>
      <c r="B770" s="449">
        <f>+A770</f>
        <v>576</v>
      </c>
      <c r="C770" s="249" t="str">
        <f>+VLOOKUP(A770,bd_lista!$A$3:$C$590,3,FALSE)</f>
        <v>Empresa Pública Nacional Estratégica Cartones de Bolivia</v>
      </c>
      <c r="D770" s="451" t="str">
        <f>+C770</f>
        <v>Empresa Pública Nacional Estratégica Cartones de Bolivia</v>
      </c>
      <c r="E770" s="249" t="s">
        <v>1310</v>
      </c>
      <c r="F770" s="245">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5">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5">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5">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5">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826.32</v>
      </c>
      <c r="K770" s="245">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5">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5">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5">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5">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5">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5">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5">
        <f t="shared" ca="1" si="29"/>
        <v>826.32</v>
      </c>
      <c r="S770" s="268"/>
      <c r="T770" s="245">
        <f ca="1">+T771</f>
        <v>959410.95</v>
      </c>
      <c r="U770" s="244">
        <f t="shared" si="30"/>
        <v>1</v>
      </c>
      <c r="V770" s="347" t="str">
        <f>+VLOOKUP(A770,bd_lista!$A$3:$E$590,5,FALSE)</f>
        <v>Empresas Nacionales</v>
      </c>
      <c r="W770" s="262" t="str">
        <f>+V770</f>
        <v>Empresas Nacionales</v>
      </c>
      <c r="X770" s="244">
        <f>+VLOOKUP(A770,[2]Sheet1!$A$13:$D$744,4,FALSE)</f>
        <v>41</v>
      </c>
      <c r="Y770" s="244" t="str">
        <f>+VLOOKUP(X770,bd_lista!$A$3:$C$590,3,FALSE)</f>
        <v>Ministerio de Desarrollo Productivo y Economía Plural</v>
      </c>
      <c r="Z770" s="304">
        <f>+X770</f>
        <v>41</v>
      </c>
      <c r="AA770" s="333" t="str">
        <f>+Y770</f>
        <v>Ministerio de Desarrollo Productivo y Economía Plural</v>
      </c>
    </row>
    <row r="771" spans="1:27" customFormat="1" ht="15" customHeight="1">
      <c r="A771" s="32">
        <v>576</v>
      </c>
      <c r="B771" s="450"/>
      <c r="C771" s="249" t="str">
        <f>+VLOOKUP(A771,bd_lista!$A$3:$C$590,3,FALSE)</f>
        <v>Empresa Pública Nacional Estratégica Cartones de Bolivia</v>
      </c>
      <c r="D771" s="452"/>
      <c r="E771" s="347" t="s">
        <v>1311</v>
      </c>
      <c r="F771" s="245">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5">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45">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5">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5">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5">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958584.63</v>
      </c>
      <c r="L771" s="245">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5">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5">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5">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5">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5">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5">
        <f t="shared" ca="1" si="29"/>
        <v>958584.63</v>
      </c>
      <c r="S771" s="268">
        <f ca="1">+R770+R771</f>
        <v>959410.95</v>
      </c>
      <c r="T771" s="245">
        <f ca="1">+S771</f>
        <v>959410.95</v>
      </c>
      <c r="U771" s="244">
        <f t="shared" si="30"/>
        <v>2</v>
      </c>
      <c r="V771" s="347" t="str">
        <f>+VLOOKUP(A771,bd_lista!$A$3:$E$590,5,FALSE)</f>
        <v>Empresas Nacionales</v>
      </c>
      <c r="W771" s="250"/>
      <c r="X771" s="244">
        <f>+VLOOKUP(A771,[2]Sheet1!$A$13:$D$744,4,FALSE)</f>
        <v>41</v>
      </c>
      <c r="Y771" s="244" t="str">
        <f>+VLOOKUP(X771,bd_lista!$A$3:$C$590,3,FALSE)</f>
        <v>Ministerio de Desarrollo Productivo y Economía Plural</v>
      </c>
      <c r="Z771" s="302"/>
      <c r="AA771" s="335"/>
    </row>
    <row r="772" spans="1:27" customFormat="1" ht="15" hidden="1" customHeight="1">
      <c r="A772" s="32">
        <v>1431</v>
      </c>
      <c r="B772" s="449">
        <f>+A772</f>
        <v>1431</v>
      </c>
      <c r="C772" s="249" t="str">
        <f>+VLOOKUP(A772,bd_lista!$A$3:$C$590,3,FALSE)</f>
        <v>Gobierno Autónomo Municipal de Sabaya</v>
      </c>
      <c r="D772" s="451" t="str">
        <f>+C772</f>
        <v>Gobierno Autónomo Municipal de Sabaya</v>
      </c>
      <c r="E772" s="244" t="s">
        <v>1310</v>
      </c>
      <c r="F772" s="245">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5">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5">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5">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5">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5">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5">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5">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5">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5">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5">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5">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5">
        <f t="shared" ca="1" si="29"/>
        <v>0</v>
      </c>
      <c r="S772" s="252"/>
      <c r="T772" s="245">
        <f ca="1">+T773</f>
        <v>0</v>
      </c>
      <c r="U772" s="244">
        <f t="shared" si="30"/>
        <v>1</v>
      </c>
      <c r="V772" s="347" t="str">
        <f>+VLOOKUP(A772,bd_lista!$A$3:$E$590,5,FALSE)</f>
        <v>Gobiernos Autonomos Municipales</v>
      </c>
      <c r="W772" s="262" t="str">
        <f>+V772</f>
        <v>Gobiernos Autonomos Municipales</v>
      </c>
      <c r="X772" s="244">
        <f>+VLOOKUP(A772,[2]Sheet1!$A$13:$D$744,4,FALSE)</f>
        <v>0</v>
      </c>
      <c r="Y772" s="244" t="e">
        <f>+VLOOKUP(X772,bd_lista!$A$3:$C$590,3,FALSE)</f>
        <v>#N/A</v>
      </c>
      <c r="Z772" s="304">
        <f>+X772</f>
        <v>0</v>
      </c>
      <c r="AA772" s="305" t="e">
        <f>+Y772</f>
        <v>#N/A</v>
      </c>
    </row>
    <row r="773" spans="1:27" customFormat="1" ht="15" hidden="1" customHeight="1">
      <c r="A773" s="32">
        <v>1431</v>
      </c>
      <c r="B773" s="450"/>
      <c r="C773" s="249" t="str">
        <f>+VLOOKUP(A773,bd_lista!$A$3:$C$590,3,FALSE)</f>
        <v>Gobierno Autónomo Municipal de Sabaya</v>
      </c>
      <c r="D773" s="452"/>
      <c r="E773" s="246" t="s">
        <v>1311</v>
      </c>
      <c r="F773" s="245">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5">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5">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5">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5">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5">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5">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5">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5">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5">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5">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5">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5">
        <f t="shared" ca="1" si="29"/>
        <v>0</v>
      </c>
      <c r="S773" s="252">
        <f ca="1">+R772+R773</f>
        <v>0</v>
      </c>
      <c r="T773" s="245">
        <f ca="1">+S773</f>
        <v>0</v>
      </c>
      <c r="U773" s="244">
        <f t="shared" si="30"/>
        <v>2</v>
      </c>
      <c r="V773" s="347" t="str">
        <f>+VLOOKUP(A773,bd_lista!$A$3:$E$590,5,FALSE)</f>
        <v>Gobiernos Autonomos Municipales</v>
      </c>
      <c r="W773" s="250"/>
      <c r="X773" s="244">
        <f>+VLOOKUP(A773,[2]Sheet1!$A$13:$D$744,4,FALSE)</f>
        <v>0</v>
      </c>
      <c r="Y773" s="244" t="e">
        <f>+VLOOKUP(X773,bd_lista!$A$3:$C$590,3,FALSE)</f>
        <v>#N/A</v>
      </c>
      <c r="Z773" s="302"/>
      <c r="AA773" s="303"/>
    </row>
    <row r="774" spans="1:27" customFormat="1" ht="15" hidden="1" customHeight="1">
      <c r="A774" s="32">
        <v>1432</v>
      </c>
      <c r="B774" s="449">
        <f>+A774</f>
        <v>1432</v>
      </c>
      <c r="C774" s="249" t="str">
        <f>+VLOOKUP(A774,bd_lista!$A$3:$C$590,3,FALSE)</f>
        <v>Gobierno Autónomo Municipal de Coipasa</v>
      </c>
      <c r="D774" s="451" t="str">
        <f>+C774</f>
        <v>Gobierno Autónomo Municipal de Coipasa</v>
      </c>
      <c r="E774" s="244" t="s">
        <v>1310</v>
      </c>
      <c r="F774" s="245">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5">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5">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5">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5">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5">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5">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5">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5">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5">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5">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5">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5">
        <f t="shared" ca="1" si="29"/>
        <v>0</v>
      </c>
      <c r="S774" s="252"/>
      <c r="T774" s="245">
        <f ca="1">+T775</f>
        <v>0</v>
      </c>
      <c r="U774" s="244">
        <f t="shared" si="30"/>
        <v>1</v>
      </c>
      <c r="V774" s="347" t="str">
        <f>+VLOOKUP(A774,bd_lista!$A$3:$E$590,5,FALSE)</f>
        <v>Gobiernos Autonomos Municipales</v>
      </c>
      <c r="W774" s="262" t="str">
        <f>+V774</f>
        <v>Gobiernos Autonomos Municipales</v>
      </c>
      <c r="X774" s="244">
        <f>+VLOOKUP(A774,[2]Sheet1!$A$13:$D$744,4,FALSE)</f>
        <v>0</v>
      </c>
      <c r="Y774" s="244" t="e">
        <f>+VLOOKUP(X774,bd_lista!$A$3:$C$590,3,FALSE)</f>
        <v>#N/A</v>
      </c>
      <c r="Z774" s="304">
        <f>+X774</f>
        <v>0</v>
      </c>
      <c r="AA774" s="305" t="e">
        <f>+Y774</f>
        <v>#N/A</v>
      </c>
    </row>
    <row r="775" spans="1:27" customFormat="1" ht="15" hidden="1" customHeight="1">
      <c r="A775" s="32">
        <v>1432</v>
      </c>
      <c r="B775" s="450"/>
      <c r="C775" s="249" t="str">
        <f>+VLOOKUP(A775,bd_lista!$A$3:$C$590,3,FALSE)</f>
        <v>Gobierno Autónomo Municipal de Coipasa</v>
      </c>
      <c r="D775" s="452"/>
      <c r="E775" s="246" t="s">
        <v>1311</v>
      </c>
      <c r="F775" s="245">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5">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5">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5">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5">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5">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5">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5">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5">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5">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5">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5">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5">
        <f t="shared" ca="1" si="29"/>
        <v>0</v>
      </c>
      <c r="S775" s="252">
        <f ca="1">+R774+R775</f>
        <v>0</v>
      </c>
      <c r="T775" s="245">
        <f ca="1">+S775</f>
        <v>0</v>
      </c>
      <c r="U775" s="244">
        <f t="shared" si="30"/>
        <v>2</v>
      </c>
      <c r="V775" s="347" t="str">
        <f>+VLOOKUP(A775,bd_lista!$A$3:$E$590,5,FALSE)</f>
        <v>Gobiernos Autonomos Municipales</v>
      </c>
      <c r="W775" s="250"/>
      <c r="X775" s="244">
        <f>+VLOOKUP(A775,[2]Sheet1!$A$13:$D$744,4,FALSE)</f>
        <v>0</v>
      </c>
      <c r="Y775" s="244" t="e">
        <f>+VLOOKUP(X775,bd_lista!$A$3:$C$590,3,FALSE)</f>
        <v>#N/A</v>
      </c>
      <c r="Z775" s="302"/>
      <c r="AA775" s="303"/>
    </row>
    <row r="776" spans="1:27" customFormat="1" ht="15" hidden="1" customHeight="1">
      <c r="A776" s="32">
        <v>1434</v>
      </c>
      <c r="B776" s="449">
        <f>+A776</f>
        <v>1434</v>
      </c>
      <c r="C776" s="249" t="str">
        <f>+VLOOKUP(A776,bd_lista!$A$3:$C$590,3,FALSE)</f>
        <v>Gobierno Autónomo Municipal de Huayllamarca (Santiago de Huayllamarca)</v>
      </c>
      <c r="D776" s="451" t="str">
        <f>+C776</f>
        <v>Gobierno Autónomo Municipal de Huayllamarca (Santiago de Huayllamarca)</v>
      </c>
      <c r="E776" s="244" t="s">
        <v>1310</v>
      </c>
      <c r="F776" s="245">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5">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5">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5">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5">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5">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5">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5">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5">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5">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5">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5">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5">
        <f t="shared" ca="1" si="29"/>
        <v>0</v>
      </c>
      <c r="S776" s="252"/>
      <c r="T776" s="245">
        <f ca="1">+T777</f>
        <v>0</v>
      </c>
      <c r="U776" s="244">
        <f t="shared" si="30"/>
        <v>1</v>
      </c>
      <c r="V776" s="347" t="str">
        <f>+VLOOKUP(A776,bd_lista!$A$3:$E$590,5,FALSE)</f>
        <v>Gobiernos Autonomos Municipales</v>
      </c>
      <c r="W776" s="262" t="str">
        <f>+V776</f>
        <v>Gobiernos Autonomos Municipales</v>
      </c>
      <c r="X776" s="244">
        <f>+VLOOKUP(A776,[2]Sheet1!$A$13:$D$744,4,FALSE)</f>
        <v>0</v>
      </c>
      <c r="Y776" s="244" t="e">
        <f>+VLOOKUP(X776,bd_lista!$A$3:$C$590,3,FALSE)</f>
        <v>#N/A</v>
      </c>
      <c r="Z776" s="304">
        <f>+X776</f>
        <v>0</v>
      </c>
      <c r="AA776" s="305" t="e">
        <f>+Y776</f>
        <v>#N/A</v>
      </c>
    </row>
    <row r="777" spans="1:27" customFormat="1" ht="15" hidden="1" customHeight="1">
      <c r="A777" s="32">
        <v>1434</v>
      </c>
      <c r="B777" s="450"/>
      <c r="C777" s="249" t="str">
        <f>+VLOOKUP(A777,bd_lista!$A$3:$C$590,3,FALSE)</f>
        <v>Gobierno Autónomo Municipal de Huayllamarca (Santiago de Huayllamarca)</v>
      </c>
      <c r="D777" s="452"/>
      <c r="E777" s="246" t="s">
        <v>1311</v>
      </c>
      <c r="F777" s="245">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5">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5">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5">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5">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5">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5">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5">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5">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5">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5">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5">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5">
        <f t="shared" ca="1" si="29"/>
        <v>0</v>
      </c>
      <c r="S777" s="252">
        <f ca="1">+R776+R777</f>
        <v>0</v>
      </c>
      <c r="T777" s="245">
        <f ca="1">+S777</f>
        <v>0</v>
      </c>
      <c r="U777" s="244">
        <f t="shared" si="30"/>
        <v>2</v>
      </c>
      <c r="V777" s="347" t="str">
        <f>+VLOOKUP(A777,bd_lista!$A$3:$E$590,5,FALSE)</f>
        <v>Gobiernos Autonomos Municipales</v>
      </c>
      <c r="W777" s="250"/>
      <c r="X777" s="244">
        <f>+VLOOKUP(A777,[2]Sheet1!$A$13:$D$744,4,FALSE)</f>
        <v>0</v>
      </c>
      <c r="Y777" s="244" t="e">
        <f>+VLOOKUP(X777,bd_lista!$A$3:$C$590,3,FALSE)</f>
        <v>#N/A</v>
      </c>
      <c r="Z777" s="302"/>
      <c r="AA777" s="303"/>
    </row>
    <row r="778" spans="1:27" customFormat="1" ht="27" hidden="1" customHeight="1">
      <c r="A778" s="32">
        <v>1435</v>
      </c>
      <c r="B778" s="449">
        <f>+A778</f>
        <v>1435</v>
      </c>
      <c r="C778" s="249" t="str">
        <f>+VLOOKUP(A778,bd_lista!$A$3:$C$590,3,FALSE)</f>
        <v>Gobierno Autónomo Municipal de Soracachi</v>
      </c>
      <c r="D778" s="451" t="str">
        <f>+C778</f>
        <v>Gobierno Autónomo Municipal de Soracachi</v>
      </c>
      <c r="E778" s="244" t="s">
        <v>1310</v>
      </c>
      <c r="F778" s="245">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5">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5">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5">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5">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5">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5">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5">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5">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5">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5">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5">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5">
        <f t="shared" ca="1" si="29"/>
        <v>0</v>
      </c>
      <c r="S778" s="252"/>
      <c r="T778" s="245">
        <f ca="1">+T779</f>
        <v>0</v>
      </c>
      <c r="U778" s="244">
        <f t="shared" si="30"/>
        <v>1</v>
      </c>
      <c r="V778" s="347" t="str">
        <f>+VLOOKUP(A778,bd_lista!$A$3:$E$590,5,FALSE)</f>
        <v>Gobiernos Autonomos Municipales</v>
      </c>
      <c r="W778" s="262" t="str">
        <f>+V778</f>
        <v>Gobiernos Autonomos Municipales</v>
      </c>
      <c r="X778" s="244">
        <f>+VLOOKUP(A778,[2]Sheet1!$A$13:$D$744,4,FALSE)</f>
        <v>0</v>
      </c>
      <c r="Y778" s="244" t="e">
        <f>+VLOOKUP(X778,bd_lista!$A$3:$C$590,3,FALSE)</f>
        <v>#N/A</v>
      </c>
      <c r="Z778" s="304">
        <f>+X778</f>
        <v>0</v>
      </c>
      <c r="AA778" s="305" t="e">
        <f>+Y778</f>
        <v>#N/A</v>
      </c>
    </row>
    <row r="779" spans="1:27" customFormat="1" ht="27" hidden="1" customHeight="1">
      <c r="A779" s="32">
        <v>1435</v>
      </c>
      <c r="B779" s="450"/>
      <c r="C779" s="249" t="str">
        <f>+VLOOKUP(A779,bd_lista!$A$3:$C$590,3,FALSE)</f>
        <v>Gobierno Autónomo Municipal de Soracachi</v>
      </c>
      <c r="D779" s="452"/>
      <c r="E779" s="246" t="s">
        <v>1311</v>
      </c>
      <c r="F779" s="245">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5">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5">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5">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5">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5">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5">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5">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5">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5">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5">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5">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5">
        <f t="shared" ca="1" si="29"/>
        <v>0</v>
      </c>
      <c r="S779" s="252">
        <f ca="1">+R778+R779</f>
        <v>0</v>
      </c>
      <c r="T779" s="245">
        <f ca="1">+S779</f>
        <v>0</v>
      </c>
      <c r="U779" s="244">
        <f t="shared" si="30"/>
        <v>2</v>
      </c>
      <c r="V779" s="347" t="str">
        <f>+VLOOKUP(A779,bd_lista!$A$3:$E$590,5,FALSE)</f>
        <v>Gobiernos Autonomos Municipales</v>
      </c>
      <c r="W779" s="250"/>
      <c r="X779" s="244">
        <f>+VLOOKUP(A779,[2]Sheet1!$A$13:$D$744,4,FALSE)</f>
        <v>0</v>
      </c>
      <c r="Y779" s="244" t="e">
        <f>+VLOOKUP(X779,bd_lista!$A$3:$C$590,3,FALSE)</f>
        <v>#N/A</v>
      </c>
      <c r="Z779" s="302"/>
      <c r="AA779" s="303"/>
    </row>
    <row r="780" spans="1:27" customFormat="1" ht="15" hidden="1" customHeight="1">
      <c r="A780" s="32">
        <v>1501</v>
      </c>
      <c r="B780" s="449">
        <f>+A780</f>
        <v>1501</v>
      </c>
      <c r="C780" s="249" t="str">
        <f>+VLOOKUP(A780,bd_lista!$A$3:$C$590,3,FALSE)</f>
        <v>Gobierno Autónomo Municipal de Potosí</v>
      </c>
      <c r="D780" s="451" t="str">
        <f>+C780</f>
        <v>Gobierno Autónomo Municipal de Potosí</v>
      </c>
      <c r="E780" s="244" t="s">
        <v>1310</v>
      </c>
      <c r="F780" s="245">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5">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5">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5">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5">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5">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5">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5">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5">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5">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5">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5">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5">
        <f t="shared" ca="1" si="29"/>
        <v>0</v>
      </c>
      <c r="S780" s="252"/>
      <c r="T780" s="245">
        <f ca="1">+T781</f>
        <v>0</v>
      </c>
      <c r="U780" s="244">
        <f t="shared" si="30"/>
        <v>1</v>
      </c>
      <c r="V780" s="347" t="str">
        <f>+VLOOKUP(A780,bd_lista!$A$3:$E$590,5,FALSE)</f>
        <v>Gobiernos Autonomos Municipales</v>
      </c>
      <c r="W780" s="262" t="str">
        <f>+V780</f>
        <v>Gobiernos Autonomos Municipales</v>
      </c>
      <c r="X780" s="244">
        <f>+VLOOKUP(A780,[2]Sheet1!$A$13:$D$744,4,FALSE)</f>
        <v>0</v>
      </c>
      <c r="Y780" s="244" t="e">
        <f>+VLOOKUP(X780,bd_lista!$A$3:$C$590,3,FALSE)</f>
        <v>#N/A</v>
      </c>
      <c r="Z780" s="304">
        <f>+X780</f>
        <v>0</v>
      </c>
      <c r="AA780" s="305" t="e">
        <f>+Y780</f>
        <v>#N/A</v>
      </c>
    </row>
    <row r="781" spans="1:27" customFormat="1" ht="15" hidden="1" customHeight="1">
      <c r="A781" s="32">
        <v>1501</v>
      </c>
      <c r="B781" s="450"/>
      <c r="C781" s="249" t="str">
        <f>+VLOOKUP(A781,bd_lista!$A$3:$C$590,3,FALSE)</f>
        <v>Gobierno Autónomo Municipal de Potosí</v>
      </c>
      <c r="D781" s="452"/>
      <c r="E781" s="246" t="s">
        <v>1311</v>
      </c>
      <c r="F781" s="245">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5">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5">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5">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5">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5">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5">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5">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5">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5">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5">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5">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5">
        <f t="shared" ca="1" si="29"/>
        <v>0</v>
      </c>
      <c r="S781" s="252">
        <f ca="1">+R780+R781</f>
        <v>0</v>
      </c>
      <c r="T781" s="245">
        <f ca="1">+S781</f>
        <v>0</v>
      </c>
      <c r="U781" s="244">
        <f t="shared" si="30"/>
        <v>2</v>
      </c>
      <c r="V781" s="347" t="str">
        <f>+VLOOKUP(A781,bd_lista!$A$3:$E$590,5,FALSE)</f>
        <v>Gobiernos Autonomos Municipales</v>
      </c>
      <c r="W781" s="250"/>
      <c r="X781" s="244">
        <f>+VLOOKUP(A781,[2]Sheet1!$A$13:$D$744,4,FALSE)</f>
        <v>0</v>
      </c>
      <c r="Y781" s="244" t="e">
        <f>+VLOOKUP(X781,bd_lista!$A$3:$C$590,3,FALSE)</f>
        <v>#N/A</v>
      </c>
      <c r="Z781" s="302"/>
      <c r="AA781" s="303"/>
    </row>
    <row r="782" spans="1:27" customFormat="1" ht="15" hidden="1" customHeight="1">
      <c r="A782" s="32">
        <v>1502</v>
      </c>
      <c r="B782" s="449">
        <f>+A782</f>
        <v>1502</v>
      </c>
      <c r="C782" s="249" t="str">
        <f>+VLOOKUP(A782,bd_lista!$A$3:$C$590,3,FALSE)</f>
        <v>Gobierno Autónomo Municipal de Tinguipaya</v>
      </c>
      <c r="D782" s="451" t="str">
        <f>+C782</f>
        <v>Gobierno Autónomo Municipal de Tinguipaya</v>
      </c>
      <c r="E782" s="244" t="s">
        <v>1310</v>
      </c>
      <c r="F782" s="245">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5">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5">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5">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5">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5">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5">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5">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5">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5">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5">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5">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5">
        <f t="shared" ca="1" si="29"/>
        <v>0</v>
      </c>
      <c r="S782" s="252"/>
      <c r="T782" s="245">
        <f ca="1">+T783</f>
        <v>0</v>
      </c>
      <c r="U782" s="244">
        <f t="shared" si="30"/>
        <v>1</v>
      </c>
      <c r="V782" s="347" t="str">
        <f>+VLOOKUP(A782,bd_lista!$A$3:$E$590,5,FALSE)</f>
        <v>Gobiernos Autonomos Municipales</v>
      </c>
      <c r="W782" s="262" t="str">
        <f>+V782</f>
        <v>Gobiernos Autonomos Municipales</v>
      </c>
      <c r="X782" s="244">
        <f>+VLOOKUP(A782,[2]Sheet1!$A$13:$D$744,4,FALSE)</f>
        <v>0</v>
      </c>
      <c r="Y782" s="244" t="e">
        <f>+VLOOKUP(X782,bd_lista!$A$3:$C$590,3,FALSE)</f>
        <v>#N/A</v>
      </c>
      <c r="Z782" s="304">
        <f>+X782</f>
        <v>0</v>
      </c>
      <c r="AA782" s="305" t="e">
        <f>+Y782</f>
        <v>#N/A</v>
      </c>
    </row>
    <row r="783" spans="1:27" customFormat="1" ht="15" hidden="1" customHeight="1">
      <c r="A783" s="32">
        <v>1502</v>
      </c>
      <c r="B783" s="450"/>
      <c r="C783" s="249" t="str">
        <f>+VLOOKUP(A783,bd_lista!$A$3:$C$590,3,FALSE)</f>
        <v>Gobierno Autónomo Municipal de Tinguipaya</v>
      </c>
      <c r="D783" s="452"/>
      <c r="E783" s="246" t="s">
        <v>1311</v>
      </c>
      <c r="F783" s="245">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5">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5">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5">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5">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5">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5">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5">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5">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5">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5">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5">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5">
        <f t="shared" ca="1" si="29"/>
        <v>0</v>
      </c>
      <c r="S783" s="252">
        <f ca="1">+R782+R783</f>
        <v>0</v>
      </c>
      <c r="T783" s="245">
        <f ca="1">+S783</f>
        <v>0</v>
      </c>
      <c r="U783" s="244">
        <f t="shared" si="30"/>
        <v>2</v>
      </c>
      <c r="V783" s="347" t="str">
        <f>+VLOOKUP(A783,bd_lista!$A$3:$E$590,5,FALSE)</f>
        <v>Gobiernos Autonomos Municipales</v>
      </c>
      <c r="W783" s="250"/>
      <c r="X783" s="244">
        <f>+VLOOKUP(A783,[2]Sheet1!$A$13:$D$744,4,FALSE)</f>
        <v>0</v>
      </c>
      <c r="Y783" s="244" t="e">
        <f>+VLOOKUP(X783,bd_lista!$A$3:$C$590,3,FALSE)</f>
        <v>#N/A</v>
      </c>
      <c r="Z783" s="302"/>
      <c r="AA783" s="303"/>
    </row>
    <row r="784" spans="1:27" customFormat="1" ht="27" hidden="1" customHeight="1">
      <c r="A784" s="32">
        <v>1503</v>
      </c>
      <c r="B784" s="449">
        <f>+A784</f>
        <v>1503</v>
      </c>
      <c r="C784" s="249" t="str">
        <f>+VLOOKUP(A784,bd_lista!$A$3:$C$590,3,FALSE)</f>
        <v>Gobierno Autónomo Municipal de Yocalla</v>
      </c>
      <c r="D784" s="451" t="str">
        <f>+C784</f>
        <v>Gobierno Autónomo Municipal de Yocalla</v>
      </c>
      <c r="E784" s="244" t="s">
        <v>1310</v>
      </c>
      <c r="F784" s="245">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5">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5">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5">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5">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5">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5">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5">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5">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5">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5">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5">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5">
        <f t="shared" ca="1" si="29"/>
        <v>0</v>
      </c>
      <c r="S784" s="252"/>
      <c r="T784" s="245">
        <f ca="1">+T785</f>
        <v>0</v>
      </c>
      <c r="U784" s="244">
        <f t="shared" si="30"/>
        <v>1</v>
      </c>
      <c r="V784" s="347" t="str">
        <f>+VLOOKUP(A784,bd_lista!$A$3:$E$590,5,FALSE)</f>
        <v>Gobiernos Autonomos Municipales</v>
      </c>
      <c r="W784" s="262" t="str">
        <f>+V784</f>
        <v>Gobiernos Autonomos Municipales</v>
      </c>
      <c r="X784" s="244">
        <f>+VLOOKUP(A784,[2]Sheet1!$A$13:$D$744,4,FALSE)</f>
        <v>0</v>
      </c>
      <c r="Y784" s="244" t="e">
        <f>+VLOOKUP(X784,bd_lista!$A$3:$C$590,3,FALSE)</f>
        <v>#N/A</v>
      </c>
      <c r="Z784" s="304">
        <f>+X784</f>
        <v>0</v>
      </c>
      <c r="AA784" s="305" t="e">
        <f>+Y784</f>
        <v>#N/A</v>
      </c>
    </row>
    <row r="785" spans="1:27" customFormat="1" ht="27" hidden="1" customHeight="1">
      <c r="A785" s="32">
        <v>1503</v>
      </c>
      <c r="B785" s="450"/>
      <c r="C785" s="249" t="str">
        <f>+VLOOKUP(A785,bd_lista!$A$3:$C$590,3,FALSE)</f>
        <v>Gobierno Autónomo Municipal de Yocalla</v>
      </c>
      <c r="D785" s="452"/>
      <c r="E785" s="246" t="s">
        <v>1311</v>
      </c>
      <c r="F785" s="245">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5">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5">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5">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5">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5">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5">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5">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5">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5">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5">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5">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5">
        <f t="shared" ca="1" si="29"/>
        <v>0</v>
      </c>
      <c r="S785" s="252">
        <f ca="1">+R784+R785</f>
        <v>0</v>
      </c>
      <c r="T785" s="245">
        <f ca="1">+S785</f>
        <v>0</v>
      </c>
      <c r="U785" s="244">
        <f t="shared" si="30"/>
        <v>2</v>
      </c>
      <c r="V785" s="347" t="str">
        <f>+VLOOKUP(A785,bd_lista!$A$3:$E$590,5,FALSE)</f>
        <v>Gobiernos Autonomos Municipales</v>
      </c>
      <c r="W785" s="250"/>
      <c r="X785" s="244">
        <f>+VLOOKUP(A785,[2]Sheet1!$A$13:$D$744,4,FALSE)</f>
        <v>0</v>
      </c>
      <c r="Y785" s="244" t="e">
        <f>+VLOOKUP(X785,bd_lista!$A$3:$C$590,3,FALSE)</f>
        <v>#N/A</v>
      </c>
      <c r="Z785" s="302"/>
      <c r="AA785" s="303"/>
    </row>
    <row r="786" spans="1:27" customFormat="1" ht="15" hidden="1" customHeight="1">
      <c r="A786" s="32">
        <v>1504</v>
      </c>
      <c r="B786" s="449">
        <f>+A786</f>
        <v>1504</v>
      </c>
      <c r="C786" s="249" t="str">
        <f>+VLOOKUP(A786,bd_lista!$A$3:$C$590,3,FALSE)</f>
        <v>Gobierno Autónomo Municipal de Urmiri</v>
      </c>
      <c r="D786" s="451" t="str">
        <f>+C786</f>
        <v>Gobierno Autónomo Municipal de Urmiri</v>
      </c>
      <c r="E786" s="244" t="s">
        <v>1310</v>
      </c>
      <c r="F786" s="245">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5">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5">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5">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5">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5">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5">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5">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5">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5">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5">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5">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5">
        <f t="shared" ca="1" si="29"/>
        <v>0</v>
      </c>
      <c r="S786" s="252"/>
      <c r="T786" s="245">
        <f ca="1">+T787</f>
        <v>0</v>
      </c>
      <c r="U786" s="244">
        <f t="shared" si="30"/>
        <v>1</v>
      </c>
      <c r="V786" s="347" t="str">
        <f>+VLOOKUP(A786,bd_lista!$A$3:$E$590,5,FALSE)</f>
        <v>Gobiernos Autonomos Municipales</v>
      </c>
      <c r="W786" s="262" t="str">
        <f>+V786</f>
        <v>Gobiernos Autonomos Municipales</v>
      </c>
      <c r="X786" s="244">
        <f>+VLOOKUP(A786,[2]Sheet1!$A$13:$D$744,4,FALSE)</f>
        <v>0</v>
      </c>
      <c r="Y786" s="244" t="e">
        <f>+VLOOKUP(X786,bd_lista!$A$3:$C$590,3,FALSE)</f>
        <v>#N/A</v>
      </c>
      <c r="Z786" s="304">
        <f>+X786</f>
        <v>0</v>
      </c>
      <c r="AA786" s="305" t="e">
        <f>+Y786</f>
        <v>#N/A</v>
      </c>
    </row>
    <row r="787" spans="1:27" customFormat="1" ht="15" hidden="1" customHeight="1">
      <c r="A787" s="32">
        <v>1504</v>
      </c>
      <c r="B787" s="450"/>
      <c r="C787" s="249" t="str">
        <f>+VLOOKUP(A787,bd_lista!$A$3:$C$590,3,FALSE)</f>
        <v>Gobierno Autónomo Municipal de Urmiri</v>
      </c>
      <c r="D787" s="452"/>
      <c r="E787" s="246" t="s">
        <v>1311</v>
      </c>
      <c r="F787" s="245">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5">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5">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5">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5">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5">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5">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5">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5">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5">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5">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5">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5">
        <f t="shared" ca="1" si="29"/>
        <v>0</v>
      </c>
      <c r="S787" s="252">
        <f ca="1">+R786+R787</f>
        <v>0</v>
      </c>
      <c r="T787" s="245">
        <f ca="1">+S787</f>
        <v>0</v>
      </c>
      <c r="U787" s="244">
        <f t="shared" si="30"/>
        <v>2</v>
      </c>
      <c r="V787" s="347" t="str">
        <f>+VLOOKUP(A787,bd_lista!$A$3:$E$590,5,FALSE)</f>
        <v>Gobiernos Autonomos Municipales</v>
      </c>
      <c r="W787" s="250"/>
      <c r="X787" s="244">
        <f>+VLOOKUP(A787,[2]Sheet1!$A$13:$D$744,4,FALSE)</f>
        <v>0</v>
      </c>
      <c r="Y787" s="244" t="e">
        <f>+VLOOKUP(X787,bd_lista!$A$3:$C$590,3,FALSE)</f>
        <v>#N/A</v>
      </c>
      <c r="Z787" s="302"/>
      <c r="AA787" s="303"/>
    </row>
    <row r="788" spans="1:27" customFormat="1" ht="15" hidden="1" customHeight="1">
      <c r="A788" s="32">
        <v>1505</v>
      </c>
      <c r="B788" s="449">
        <f>+A788</f>
        <v>1505</v>
      </c>
      <c r="C788" s="249" t="str">
        <f>+VLOOKUP(A788,bd_lista!$A$3:$C$590,3,FALSE)</f>
        <v>Gobierno Autónomo Municipal de Uncía</v>
      </c>
      <c r="D788" s="451" t="str">
        <f>+C788</f>
        <v>Gobierno Autónomo Municipal de Uncía</v>
      </c>
      <c r="E788" s="244" t="s">
        <v>1310</v>
      </c>
      <c r="F788" s="245">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5">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5">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5">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5">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5">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5">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5">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5">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5">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5">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5">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5">
        <f t="shared" ca="1" si="29"/>
        <v>0</v>
      </c>
      <c r="S788" s="252"/>
      <c r="T788" s="245">
        <f ca="1">+T789</f>
        <v>0</v>
      </c>
      <c r="U788" s="244">
        <f t="shared" si="30"/>
        <v>1</v>
      </c>
      <c r="V788" s="347" t="str">
        <f>+VLOOKUP(A788,bd_lista!$A$3:$E$590,5,FALSE)</f>
        <v>Gobiernos Autonomos Municipales</v>
      </c>
      <c r="W788" s="262" t="str">
        <f>+V788</f>
        <v>Gobiernos Autonomos Municipales</v>
      </c>
      <c r="X788" s="244">
        <f>+VLOOKUP(A788,[2]Sheet1!$A$13:$D$744,4,FALSE)</f>
        <v>0</v>
      </c>
      <c r="Y788" s="244" t="e">
        <f>+VLOOKUP(X788,bd_lista!$A$3:$C$590,3,FALSE)</f>
        <v>#N/A</v>
      </c>
      <c r="Z788" s="304">
        <f>+X788</f>
        <v>0</v>
      </c>
      <c r="AA788" s="305" t="e">
        <f>+Y788</f>
        <v>#N/A</v>
      </c>
    </row>
    <row r="789" spans="1:27" customFormat="1" ht="15" hidden="1" customHeight="1">
      <c r="A789" s="32">
        <v>1505</v>
      </c>
      <c r="B789" s="450"/>
      <c r="C789" s="249" t="str">
        <f>+VLOOKUP(A789,bd_lista!$A$3:$C$590,3,FALSE)</f>
        <v>Gobierno Autónomo Municipal de Uncía</v>
      </c>
      <c r="D789" s="452"/>
      <c r="E789" s="246" t="s">
        <v>1311</v>
      </c>
      <c r="F789" s="245">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5">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5">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5">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5">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5">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5">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5">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5">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5">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5">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5">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5">
        <f t="shared" ca="1" si="29"/>
        <v>0</v>
      </c>
      <c r="S789" s="252">
        <f ca="1">+R788+R789</f>
        <v>0</v>
      </c>
      <c r="T789" s="245">
        <f ca="1">+S789</f>
        <v>0</v>
      </c>
      <c r="U789" s="244">
        <f t="shared" si="30"/>
        <v>2</v>
      </c>
      <c r="V789" s="347" t="str">
        <f>+VLOOKUP(A789,bd_lista!$A$3:$E$590,5,FALSE)</f>
        <v>Gobiernos Autonomos Municipales</v>
      </c>
      <c r="W789" s="250"/>
      <c r="X789" s="244">
        <f>+VLOOKUP(A789,[2]Sheet1!$A$13:$D$744,4,FALSE)</f>
        <v>0</v>
      </c>
      <c r="Y789" s="244" t="e">
        <f>+VLOOKUP(X789,bd_lista!$A$3:$C$590,3,FALSE)</f>
        <v>#N/A</v>
      </c>
      <c r="Z789" s="302"/>
      <c r="AA789" s="303"/>
    </row>
    <row r="790" spans="1:27" customFormat="1" ht="15" hidden="1" customHeight="1">
      <c r="A790" s="32">
        <v>1506</v>
      </c>
      <c r="B790" s="449">
        <f>+A790</f>
        <v>1506</v>
      </c>
      <c r="C790" s="249" t="str">
        <f>+VLOOKUP(A790,bd_lista!$A$3:$C$590,3,FALSE)</f>
        <v>Gobierno Autónomo Municipal de Chayanta</v>
      </c>
      <c r="D790" s="451" t="str">
        <f>+C790</f>
        <v>Gobierno Autónomo Municipal de Chayanta</v>
      </c>
      <c r="E790" s="244" t="s">
        <v>1310</v>
      </c>
      <c r="F790" s="245">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5">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5">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5">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5">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5">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5">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5">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5">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5">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5">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5">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5">
        <f t="shared" ca="1" si="29"/>
        <v>0</v>
      </c>
      <c r="S790" s="252"/>
      <c r="T790" s="245">
        <f ca="1">+T791</f>
        <v>0</v>
      </c>
      <c r="U790" s="244">
        <f t="shared" si="30"/>
        <v>1</v>
      </c>
      <c r="V790" s="347" t="str">
        <f>+VLOOKUP(A790,bd_lista!$A$3:$E$590,5,FALSE)</f>
        <v>Gobiernos Autonomos Municipales</v>
      </c>
      <c r="W790" s="262" t="str">
        <f>+V790</f>
        <v>Gobiernos Autonomos Municipales</v>
      </c>
      <c r="X790" s="244">
        <f>+VLOOKUP(A790,[2]Sheet1!$A$13:$D$744,4,FALSE)</f>
        <v>0</v>
      </c>
      <c r="Y790" s="244" t="e">
        <f>+VLOOKUP(X790,bd_lista!$A$3:$C$590,3,FALSE)</f>
        <v>#N/A</v>
      </c>
      <c r="Z790" s="304">
        <f>+X790</f>
        <v>0</v>
      </c>
      <c r="AA790" s="305" t="e">
        <f>+Y790</f>
        <v>#N/A</v>
      </c>
    </row>
    <row r="791" spans="1:27" customFormat="1" ht="15" hidden="1" customHeight="1">
      <c r="A791" s="32">
        <v>1506</v>
      </c>
      <c r="B791" s="450"/>
      <c r="C791" s="249" t="str">
        <f>+VLOOKUP(A791,bd_lista!$A$3:$C$590,3,FALSE)</f>
        <v>Gobierno Autónomo Municipal de Chayanta</v>
      </c>
      <c r="D791" s="452"/>
      <c r="E791" s="246" t="s">
        <v>1311</v>
      </c>
      <c r="F791" s="245">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5">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5">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5">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5">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5">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5">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5">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5">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5">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5">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5">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5">
        <f t="shared" ca="1" si="29"/>
        <v>0</v>
      </c>
      <c r="S791" s="252">
        <f ca="1">+R790+R791</f>
        <v>0</v>
      </c>
      <c r="T791" s="245">
        <f ca="1">+S791</f>
        <v>0</v>
      </c>
      <c r="U791" s="244">
        <f t="shared" si="30"/>
        <v>2</v>
      </c>
      <c r="V791" s="347" t="str">
        <f>+VLOOKUP(A791,bd_lista!$A$3:$E$590,5,FALSE)</f>
        <v>Gobiernos Autonomos Municipales</v>
      </c>
      <c r="W791" s="250"/>
      <c r="X791" s="244">
        <f>+VLOOKUP(A791,[2]Sheet1!$A$13:$D$744,4,FALSE)</f>
        <v>0</v>
      </c>
      <c r="Y791" s="244" t="e">
        <f>+VLOOKUP(X791,bd_lista!$A$3:$C$590,3,FALSE)</f>
        <v>#N/A</v>
      </c>
      <c r="Z791" s="302"/>
      <c r="AA791" s="303"/>
    </row>
    <row r="792" spans="1:27" customFormat="1" ht="15" hidden="1" customHeight="1">
      <c r="A792" s="32">
        <v>1507</v>
      </c>
      <c r="B792" s="449">
        <f>+A792</f>
        <v>1507</v>
      </c>
      <c r="C792" s="249" t="str">
        <f>+VLOOKUP(A792,bd_lista!$A$3:$C$590,3,FALSE)</f>
        <v>Gobierno Autónomo Municipal de Llallagua</v>
      </c>
      <c r="D792" s="451" t="str">
        <f>+C792</f>
        <v>Gobierno Autónomo Municipal de Llallagua</v>
      </c>
      <c r="E792" s="244" t="s">
        <v>1310</v>
      </c>
      <c r="F792" s="245">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5">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5">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5">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5">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5">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5">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5">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5">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5">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5">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5">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5">
        <f t="shared" ca="1" si="29"/>
        <v>0</v>
      </c>
      <c r="S792" s="252"/>
      <c r="T792" s="245">
        <f ca="1">+T793</f>
        <v>0</v>
      </c>
      <c r="U792" s="244">
        <f t="shared" si="30"/>
        <v>1</v>
      </c>
      <c r="V792" s="347" t="str">
        <f>+VLOOKUP(A792,bd_lista!$A$3:$E$590,5,FALSE)</f>
        <v>Gobiernos Autonomos Municipales</v>
      </c>
      <c r="W792" s="262" t="str">
        <f>+V792</f>
        <v>Gobiernos Autonomos Municipales</v>
      </c>
      <c r="X792" s="244">
        <f>+VLOOKUP(A792,[2]Sheet1!$A$13:$D$744,4,FALSE)</f>
        <v>0</v>
      </c>
      <c r="Y792" s="244" t="e">
        <f>+VLOOKUP(X792,bd_lista!$A$3:$C$590,3,FALSE)</f>
        <v>#N/A</v>
      </c>
      <c r="Z792" s="304">
        <f>+X792</f>
        <v>0</v>
      </c>
      <c r="AA792" s="305" t="e">
        <f>+Y792</f>
        <v>#N/A</v>
      </c>
    </row>
    <row r="793" spans="1:27" customFormat="1" ht="15" hidden="1" customHeight="1">
      <c r="A793" s="32">
        <v>1507</v>
      </c>
      <c r="B793" s="450"/>
      <c r="C793" s="249" t="str">
        <f>+VLOOKUP(A793,bd_lista!$A$3:$C$590,3,FALSE)</f>
        <v>Gobierno Autónomo Municipal de Llallagua</v>
      </c>
      <c r="D793" s="452"/>
      <c r="E793" s="246" t="s">
        <v>1311</v>
      </c>
      <c r="F793" s="245">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5">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5">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5">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5">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5">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5">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5">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5">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5">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5">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5">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5">
        <f t="shared" ca="1" si="29"/>
        <v>0</v>
      </c>
      <c r="S793" s="252">
        <f ca="1">+R792+R793</f>
        <v>0</v>
      </c>
      <c r="T793" s="245">
        <f ca="1">+S793</f>
        <v>0</v>
      </c>
      <c r="U793" s="244">
        <f t="shared" si="30"/>
        <v>2</v>
      </c>
      <c r="V793" s="347" t="str">
        <f>+VLOOKUP(A793,bd_lista!$A$3:$E$590,5,FALSE)</f>
        <v>Gobiernos Autonomos Municipales</v>
      </c>
      <c r="W793" s="250"/>
      <c r="X793" s="244">
        <f>+VLOOKUP(A793,[2]Sheet1!$A$13:$D$744,4,FALSE)</f>
        <v>0</v>
      </c>
      <c r="Y793" s="244" t="e">
        <f>+VLOOKUP(X793,bd_lista!$A$3:$C$590,3,FALSE)</f>
        <v>#N/A</v>
      </c>
      <c r="Z793" s="302"/>
      <c r="AA793" s="303"/>
    </row>
    <row r="794" spans="1:27" customFormat="1" ht="15" hidden="1" customHeight="1">
      <c r="A794" s="32">
        <v>1508</v>
      </c>
      <c r="B794" s="449">
        <f>+A794</f>
        <v>1508</v>
      </c>
      <c r="C794" s="249" t="str">
        <f>+VLOOKUP(A794,bd_lista!$A$3:$C$590,3,FALSE)</f>
        <v>Gobierno Autónomo Municipal de Betanzos</v>
      </c>
      <c r="D794" s="451" t="str">
        <f>+C794</f>
        <v>Gobierno Autónomo Municipal de Betanzos</v>
      </c>
      <c r="E794" s="244" t="s">
        <v>1310</v>
      </c>
      <c r="F794" s="245">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5">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5">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5">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5">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5">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5">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5">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5">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5">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5">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5">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5">
        <f t="shared" ca="1" si="29"/>
        <v>0</v>
      </c>
      <c r="S794" s="252"/>
      <c r="T794" s="245">
        <f ca="1">+T795</f>
        <v>0</v>
      </c>
      <c r="U794" s="244">
        <f t="shared" si="30"/>
        <v>1</v>
      </c>
      <c r="V794" s="347" t="str">
        <f>+VLOOKUP(A794,bd_lista!$A$3:$E$590,5,FALSE)</f>
        <v>Gobiernos Autonomos Municipales</v>
      </c>
      <c r="W794" s="262" t="str">
        <f>+V794</f>
        <v>Gobiernos Autonomos Municipales</v>
      </c>
      <c r="X794" s="244">
        <f>+VLOOKUP(A794,[2]Sheet1!$A$13:$D$744,4,FALSE)</f>
        <v>0</v>
      </c>
      <c r="Y794" s="244" t="e">
        <f>+VLOOKUP(X794,bd_lista!$A$3:$C$590,3,FALSE)</f>
        <v>#N/A</v>
      </c>
      <c r="Z794" s="304">
        <f>+X794</f>
        <v>0</v>
      </c>
      <c r="AA794" s="305" t="e">
        <f>+Y794</f>
        <v>#N/A</v>
      </c>
    </row>
    <row r="795" spans="1:27" customFormat="1" ht="15" hidden="1" customHeight="1">
      <c r="A795" s="32">
        <v>1508</v>
      </c>
      <c r="B795" s="450"/>
      <c r="C795" s="249" t="str">
        <f>+VLOOKUP(A795,bd_lista!$A$3:$C$590,3,FALSE)</f>
        <v>Gobierno Autónomo Municipal de Betanzos</v>
      </c>
      <c r="D795" s="452"/>
      <c r="E795" s="246" t="s">
        <v>1311</v>
      </c>
      <c r="F795" s="245">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5">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5">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5">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5">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5">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5">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5">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5">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5">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5">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5">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5">
        <f t="shared" ca="1" si="29"/>
        <v>0</v>
      </c>
      <c r="S795" s="252">
        <f ca="1">+R794+R795</f>
        <v>0</v>
      </c>
      <c r="T795" s="245">
        <f ca="1">+S795</f>
        <v>0</v>
      </c>
      <c r="U795" s="244">
        <f t="shared" si="30"/>
        <v>2</v>
      </c>
      <c r="V795" s="347" t="str">
        <f>+VLOOKUP(A795,bd_lista!$A$3:$E$590,5,FALSE)</f>
        <v>Gobiernos Autonomos Municipales</v>
      </c>
      <c r="W795" s="250"/>
      <c r="X795" s="244">
        <f>+VLOOKUP(A795,[2]Sheet1!$A$13:$D$744,4,FALSE)</f>
        <v>0</v>
      </c>
      <c r="Y795" s="244" t="e">
        <f>+VLOOKUP(X795,bd_lista!$A$3:$C$590,3,FALSE)</f>
        <v>#N/A</v>
      </c>
      <c r="Z795" s="302"/>
      <c r="AA795" s="303"/>
    </row>
    <row r="796" spans="1:27" customFormat="1" ht="15" hidden="1" customHeight="1">
      <c r="A796" s="32">
        <v>1509</v>
      </c>
      <c r="B796" s="449">
        <f>+A796</f>
        <v>1509</v>
      </c>
      <c r="C796" s="249" t="str">
        <f>+VLOOKUP(A796,bd_lista!$A$3:$C$590,3,FALSE)</f>
        <v>Gobierno Autónomo Municipal de Chaqui</v>
      </c>
      <c r="D796" s="451" t="str">
        <f>+C796</f>
        <v>Gobierno Autónomo Municipal de Chaqui</v>
      </c>
      <c r="E796" s="244" t="s">
        <v>1310</v>
      </c>
      <c r="F796" s="245">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5">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5">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5">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5">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5">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5">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5">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5">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5">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5">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5">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5">
        <f t="shared" ca="1" si="29"/>
        <v>0</v>
      </c>
      <c r="S796" s="252"/>
      <c r="T796" s="245">
        <f ca="1">+T797</f>
        <v>0</v>
      </c>
      <c r="U796" s="244">
        <f t="shared" si="30"/>
        <v>1</v>
      </c>
      <c r="V796" s="347" t="str">
        <f>+VLOOKUP(A796,bd_lista!$A$3:$E$590,5,FALSE)</f>
        <v>Gobiernos Autonomos Municipales</v>
      </c>
      <c r="W796" s="262" t="str">
        <f>+V796</f>
        <v>Gobiernos Autonomos Municipales</v>
      </c>
      <c r="X796" s="244">
        <f>+VLOOKUP(A796,[2]Sheet1!$A$13:$D$744,4,FALSE)</f>
        <v>0</v>
      </c>
      <c r="Y796" s="244" t="e">
        <f>+VLOOKUP(X796,bd_lista!$A$3:$C$590,3,FALSE)</f>
        <v>#N/A</v>
      </c>
      <c r="Z796" s="304">
        <f>+X796</f>
        <v>0</v>
      </c>
      <c r="AA796" s="305" t="e">
        <f>+Y796</f>
        <v>#N/A</v>
      </c>
    </row>
    <row r="797" spans="1:27" customFormat="1" ht="15" hidden="1" customHeight="1">
      <c r="A797" s="32">
        <v>1509</v>
      </c>
      <c r="B797" s="450"/>
      <c r="C797" s="249" t="str">
        <f>+VLOOKUP(A797,bd_lista!$A$3:$C$590,3,FALSE)</f>
        <v>Gobierno Autónomo Municipal de Chaqui</v>
      </c>
      <c r="D797" s="452"/>
      <c r="E797" s="246" t="s">
        <v>1311</v>
      </c>
      <c r="F797" s="245">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5">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5">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5">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5">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5">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5">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5">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5">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5">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5">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5">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5">
        <f t="shared" ca="1" si="29"/>
        <v>0</v>
      </c>
      <c r="S797" s="252">
        <f ca="1">+R796+R797</f>
        <v>0</v>
      </c>
      <c r="T797" s="245">
        <f ca="1">+S797</f>
        <v>0</v>
      </c>
      <c r="U797" s="244">
        <f t="shared" si="30"/>
        <v>2</v>
      </c>
      <c r="V797" s="347" t="str">
        <f>+VLOOKUP(A797,bd_lista!$A$3:$E$590,5,FALSE)</f>
        <v>Gobiernos Autonomos Municipales</v>
      </c>
      <c r="W797" s="250"/>
      <c r="X797" s="244">
        <f>+VLOOKUP(A797,[2]Sheet1!$A$13:$D$744,4,FALSE)</f>
        <v>0</v>
      </c>
      <c r="Y797" s="244" t="e">
        <f>+VLOOKUP(X797,bd_lista!$A$3:$C$590,3,FALSE)</f>
        <v>#N/A</v>
      </c>
      <c r="Z797" s="302"/>
      <c r="AA797" s="303"/>
    </row>
    <row r="798" spans="1:27" customFormat="1" ht="15" hidden="1" customHeight="1">
      <c r="A798" s="32">
        <v>1510</v>
      </c>
      <c r="B798" s="449">
        <f>+A798</f>
        <v>1510</v>
      </c>
      <c r="C798" s="249" t="str">
        <f>+VLOOKUP(A798,bd_lista!$A$3:$C$590,3,FALSE)</f>
        <v>Gobierno Autónomo Municipal de Tacobamba</v>
      </c>
      <c r="D798" s="451" t="str">
        <f>+C798</f>
        <v>Gobierno Autónomo Municipal de Tacobamba</v>
      </c>
      <c r="E798" s="244" t="s">
        <v>1310</v>
      </c>
      <c r="F798" s="245">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5">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5">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5">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5">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5">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5">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5">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5">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5">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5">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5">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5">
        <f t="shared" ref="R798:R861" ca="1" si="31">+SUM(F798:Q798)</f>
        <v>0</v>
      </c>
      <c r="S798" s="252"/>
      <c r="T798" s="245">
        <f ca="1">+T799</f>
        <v>0</v>
      </c>
      <c r="U798" s="244">
        <f t="shared" ref="U798:U861" si="32">+IF(E798="Débitos",1,2)</f>
        <v>1</v>
      </c>
      <c r="V798" s="347" t="str">
        <f>+VLOOKUP(A798,bd_lista!$A$3:$E$590,5,FALSE)</f>
        <v>Gobiernos Autonomos Municipales</v>
      </c>
      <c r="W798" s="262" t="str">
        <f>+V798</f>
        <v>Gobiernos Autonomos Municipales</v>
      </c>
      <c r="X798" s="244">
        <f>+VLOOKUP(A798,[2]Sheet1!$A$13:$D$744,4,FALSE)</f>
        <v>0</v>
      </c>
      <c r="Y798" s="244" t="e">
        <f>+VLOOKUP(X798,bd_lista!$A$3:$C$590,3,FALSE)</f>
        <v>#N/A</v>
      </c>
      <c r="Z798" s="304">
        <f>+X798</f>
        <v>0</v>
      </c>
      <c r="AA798" s="305" t="e">
        <f>+Y798</f>
        <v>#N/A</v>
      </c>
    </row>
    <row r="799" spans="1:27" customFormat="1" ht="15" hidden="1" customHeight="1">
      <c r="A799" s="32">
        <v>1510</v>
      </c>
      <c r="B799" s="450"/>
      <c r="C799" s="249" t="str">
        <f>+VLOOKUP(A799,bd_lista!$A$3:$C$590,3,FALSE)</f>
        <v>Gobierno Autónomo Municipal de Tacobamba</v>
      </c>
      <c r="D799" s="452"/>
      <c r="E799" s="246" t="s">
        <v>1311</v>
      </c>
      <c r="F799" s="245">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5">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5">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5">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5">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5">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5">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5">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5">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5">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5">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5">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5">
        <f t="shared" ca="1" si="31"/>
        <v>0</v>
      </c>
      <c r="S799" s="252">
        <f ca="1">+R798+R799</f>
        <v>0</v>
      </c>
      <c r="T799" s="245">
        <f ca="1">+S799</f>
        <v>0</v>
      </c>
      <c r="U799" s="244">
        <f t="shared" si="32"/>
        <v>2</v>
      </c>
      <c r="V799" s="347" t="str">
        <f>+VLOOKUP(A799,bd_lista!$A$3:$E$590,5,FALSE)</f>
        <v>Gobiernos Autonomos Municipales</v>
      </c>
      <c r="W799" s="250"/>
      <c r="X799" s="244">
        <f>+VLOOKUP(A799,[2]Sheet1!$A$13:$D$744,4,FALSE)</f>
        <v>0</v>
      </c>
      <c r="Y799" s="244" t="e">
        <f>+VLOOKUP(X799,bd_lista!$A$3:$C$590,3,FALSE)</f>
        <v>#N/A</v>
      </c>
      <c r="Z799" s="302"/>
      <c r="AA799" s="303"/>
    </row>
    <row r="800" spans="1:27" customFormat="1" ht="27" hidden="1" customHeight="1">
      <c r="A800" s="32">
        <v>1511</v>
      </c>
      <c r="B800" s="449">
        <f>+A800</f>
        <v>1511</v>
      </c>
      <c r="C800" s="249" t="str">
        <f>+VLOOKUP(A800,bd_lista!$A$3:$C$590,3,FALSE)</f>
        <v>Gobierno Autónomo Municipal de Colquechaca</v>
      </c>
      <c r="D800" s="451" t="str">
        <f>+C800</f>
        <v>Gobierno Autónomo Municipal de Colquechaca</v>
      </c>
      <c r="E800" s="244" t="s">
        <v>1310</v>
      </c>
      <c r="F800" s="245">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5">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5">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5">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5">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5">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5">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5">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5">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5">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5">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5">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5">
        <f t="shared" ca="1" si="31"/>
        <v>0</v>
      </c>
      <c r="S800" s="252"/>
      <c r="T800" s="245">
        <f ca="1">+T801</f>
        <v>0</v>
      </c>
      <c r="U800" s="244">
        <f t="shared" si="32"/>
        <v>1</v>
      </c>
      <c r="V800" s="347" t="str">
        <f>+VLOOKUP(A800,bd_lista!$A$3:$E$590,5,FALSE)</f>
        <v>Gobiernos Autonomos Municipales</v>
      </c>
      <c r="W800" s="262" t="str">
        <f>+V800</f>
        <v>Gobiernos Autonomos Municipales</v>
      </c>
      <c r="X800" s="244">
        <f>+VLOOKUP(A800,[2]Sheet1!$A$13:$D$744,4,FALSE)</f>
        <v>0</v>
      </c>
      <c r="Y800" s="244" t="e">
        <f>+VLOOKUP(X800,bd_lista!$A$3:$C$590,3,FALSE)</f>
        <v>#N/A</v>
      </c>
      <c r="Z800" s="304">
        <f>+X800</f>
        <v>0</v>
      </c>
      <c r="AA800" s="305" t="e">
        <f>+Y800</f>
        <v>#N/A</v>
      </c>
    </row>
    <row r="801" spans="1:27" customFormat="1" ht="27" hidden="1" customHeight="1">
      <c r="A801" s="32">
        <v>1511</v>
      </c>
      <c r="B801" s="450"/>
      <c r="C801" s="249" t="str">
        <f>+VLOOKUP(A801,bd_lista!$A$3:$C$590,3,FALSE)</f>
        <v>Gobierno Autónomo Municipal de Colquechaca</v>
      </c>
      <c r="D801" s="452"/>
      <c r="E801" s="246" t="s">
        <v>1311</v>
      </c>
      <c r="F801" s="245">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5">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5">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5">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5">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5">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5">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5">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5">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5">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5">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5">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5">
        <f t="shared" ca="1" si="31"/>
        <v>0</v>
      </c>
      <c r="S801" s="252">
        <f ca="1">+R800+R801</f>
        <v>0</v>
      </c>
      <c r="T801" s="245">
        <f ca="1">+S801</f>
        <v>0</v>
      </c>
      <c r="U801" s="244">
        <f t="shared" si="32"/>
        <v>2</v>
      </c>
      <c r="V801" s="347" t="str">
        <f>+VLOOKUP(A801,bd_lista!$A$3:$E$590,5,FALSE)</f>
        <v>Gobiernos Autonomos Municipales</v>
      </c>
      <c r="W801" s="250"/>
      <c r="X801" s="244">
        <f>+VLOOKUP(A801,[2]Sheet1!$A$13:$D$744,4,FALSE)</f>
        <v>0</v>
      </c>
      <c r="Y801" s="244" t="e">
        <f>+VLOOKUP(X801,bd_lista!$A$3:$C$590,3,FALSE)</f>
        <v>#N/A</v>
      </c>
      <c r="Z801" s="302"/>
      <c r="AA801" s="303"/>
    </row>
    <row r="802" spans="1:27" customFormat="1" ht="15" hidden="1" customHeight="1">
      <c r="A802" s="32">
        <v>1512</v>
      </c>
      <c r="B802" s="449">
        <f>+A802</f>
        <v>1512</v>
      </c>
      <c r="C802" s="249" t="str">
        <f>+VLOOKUP(A802,bd_lista!$A$3:$C$590,3,FALSE)</f>
        <v>Gobierno Autónomo Municipal de Ravelo</v>
      </c>
      <c r="D802" s="451" t="str">
        <f>+C802</f>
        <v>Gobierno Autónomo Municipal de Ravelo</v>
      </c>
      <c r="E802" s="244" t="s">
        <v>1310</v>
      </c>
      <c r="F802" s="245">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5">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5">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5">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5">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5">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5">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5">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5">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5">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5">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5">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5">
        <f t="shared" ca="1" si="31"/>
        <v>0</v>
      </c>
      <c r="S802" s="252"/>
      <c r="T802" s="245">
        <f ca="1">+T803</f>
        <v>0</v>
      </c>
      <c r="U802" s="244">
        <f t="shared" si="32"/>
        <v>1</v>
      </c>
      <c r="V802" s="347" t="str">
        <f>+VLOOKUP(A802,bd_lista!$A$3:$E$590,5,FALSE)</f>
        <v>Gobiernos Autonomos Municipales</v>
      </c>
      <c r="W802" s="262" t="str">
        <f>+V802</f>
        <v>Gobiernos Autonomos Municipales</v>
      </c>
      <c r="X802" s="244">
        <f>+VLOOKUP(A802,[2]Sheet1!$A$13:$D$744,4,FALSE)</f>
        <v>0</v>
      </c>
      <c r="Y802" s="244" t="e">
        <f>+VLOOKUP(X802,bd_lista!$A$3:$C$590,3,FALSE)</f>
        <v>#N/A</v>
      </c>
      <c r="Z802" s="304">
        <f>+X802</f>
        <v>0</v>
      </c>
      <c r="AA802" s="305" t="e">
        <f>+Y802</f>
        <v>#N/A</v>
      </c>
    </row>
    <row r="803" spans="1:27" customFormat="1" ht="15" hidden="1" customHeight="1">
      <c r="A803" s="32">
        <v>1512</v>
      </c>
      <c r="B803" s="450"/>
      <c r="C803" s="249" t="str">
        <f>+VLOOKUP(A803,bd_lista!$A$3:$C$590,3,FALSE)</f>
        <v>Gobierno Autónomo Municipal de Ravelo</v>
      </c>
      <c r="D803" s="452"/>
      <c r="E803" s="246" t="s">
        <v>1311</v>
      </c>
      <c r="F803" s="245">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5">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5">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5">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5">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5">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5">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5">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5">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5">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5">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5">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5">
        <f t="shared" ca="1" si="31"/>
        <v>0</v>
      </c>
      <c r="S803" s="252">
        <f ca="1">+R802+R803</f>
        <v>0</v>
      </c>
      <c r="T803" s="245">
        <f ca="1">+S803</f>
        <v>0</v>
      </c>
      <c r="U803" s="244">
        <f t="shared" si="32"/>
        <v>2</v>
      </c>
      <c r="V803" s="347" t="str">
        <f>+VLOOKUP(A803,bd_lista!$A$3:$E$590,5,FALSE)</f>
        <v>Gobiernos Autonomos Municipales</v>
      </c>
      <c r="W803" s="250"/>
      <c r="X803" s="244">
        <f>+VLOOKUP(A803,[2]Sheet1!$A$13:$D$744,4,FALSE)</f>
        <v>0</v>
      </c>
      <c r="Y803" s="244" t="e">
        <f>+VLOOKUP(X803,bd_lista!$A$3:$C$590,3,FALSE)</f>
        <v>#N/A</v>
      </c>
      <c r="Z803" s="302"/>
      <c r="AA803" s="303"/>
    </row>
    <row r="804" spans="1:27" customFormat="1" ht="15" hidden="1" customHeight="1">
      <c r="A804" s="32">
        <v>1514</v>
      </c>
      <c r="B804" s="449">
        <f>+A804</f>
        <v>1514</v>
      </c>
      <c r="C804" s="249" t="str">
        <f>+VLOOKUP(A804,bd_lista!$A$3:$C$590,3,FALSE)</f>
        <v>Gobierno Autónomo Municipal de Ocurí</v>
      </c>
      <c r="D804" s="451" t="str">
        <f>+C804</f>
        <v>Gobierno Autónomo Municipal de Ocurí</v>
      </c>
      <c r="E804" s="244" t="s">
        <v>1310</v>
      </c>
      <c r="F804" s="245">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5">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5">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5">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5">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5">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5">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5">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5">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5">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5">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5">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5">
        <f t="shared" ca="1" si="31"/>
        <v>0</v>
      </c>
      <c r="S804" s="252"/>
      <c r="T804" s="245">
        <f ca="1">+T805</f>
        <v>0</v>
      </c>
      <c r="U804" s="244">
        <f t="shared" si="32"/>
        <v>1</v>
      </c>
      <c r="V804" s="347" t="str">
        <f>+VLOOKUP(A804,bd_lista!$A$3:$E$590,5,FALSE)</f>
        <v>Gobiernos Autonomos Municipales</v>
      </c>
      <c r="W804" s="262" t="str">
        <f>+V804</f>
        <v>Gobiernos Autonomos Municipales</v>
      </c>
      <c r="X804" s="244">
        <f>+VLOOKUP(A804,[2]Sheet1!$A$13:$D$744,4,FALSE)</f>
        <v>0</v>
      </c>
      <c r="Y804" s="244" t="e">
        <f>+VLOOKUP(X804,bd_lista!$A$3:$C$590,3,FALSE)</f>
        <v>#N/A</v>
      </c>
      <c r="Z804" s="304">
        <f>+X804</f>
        <v>0</v>
      </c>
      <c r="AA804" s="305" t="e">
        <f>+Y804</f>
        <v>#N/A</v>
      </c>
    </row>
    <row r="805" spans="1:27" customFormat="1" ht="15" hidden="1" customHeight="1">
      <c r="A805" s="32">
        <v>1514</v>
      </c>
      <c r="B805" s="450"/>
      <c r="C805" s="249" t="str">
        <f>+VLOOKUP(A805,bd_lista!$A$3:$C$590,3,FALSE)</f>
        <v>Gobierno Autónomo Municipal de Ocurí</v>
      </c>
      <c r="D805" s="452"/>
      <c r="E805" s="246" t="s">
        <v>1311</v>
      </c>
      <c r="F805" s="245">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5">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5">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5">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5">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5">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5">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5">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5">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5">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5">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5">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5">
        <f t="shared" ca="1" si="31"/>
        <v>0</v>
      </c>
      <c r="S805" s="252">
        <f ca="1">+R804+R805</f>
        <v>0</v>
      </c>
      <c r="T805" s="245">
        <f ca="1">+S805</f>
        <v>0</v>
      </c>
      <c r="U805" s="244">
        <f t="shared" si="32"/>
        <v>2</v>
      </c>
      <c r="V805" s="347" t="str">
        <f>+VLOOKUP(A805,bd_lista!$A$3:$E$590,5,FALSE)</f>
        <v>Gobiernos Autonomos Municipales</v>
      </c>
      <c r="W805" s="250"/>
      <c r="X805" s="244">
        <f>+VLOOKUP(A805,[2]Sheet1!$A$13:$D$744,4,FALSE)</f>
        <v>0</v>
      </c>
      <c r="Y805" s="244" t="e">
        <f>+VLOOKUP(X805,bd_lista!$A$3:$C$590,3,FALSE)</f>
        <v>#N/A</v>
      </c>
      <c r="Z805" s="302"/>
      <c r="AA805" s="303"/>
    </row>
    <row r="806" spans="1:27" customFormat="1" ht="15" hidden="1" customHeight="1">
      <c r="A806" s="32">
        <v>1515</v>
      </c>
      <c r="B806" s="449">
        <f>+A806</f>
        <v>1515</v>
      </c>
      <c r="C806" s="249" t="str">
        <f>+VLOOKUP(A806,bd_lista!$A$3:$C$590,3,FALSE)</f>
        <v>Gobierno Autónomo Municipal de San Pedro de Buena Vista</v>
      </c>
      <c r="D806" s="451" t="str">
        <f>+C806</f>
        <v>Gobierno Autónomo Municipal de San Pedro de Buena Vista</v>
      </c>
      <c r="E806" s="244" t="s">
        <v>1310</v>
      </c>
      <c r="F806" s="245">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5">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5">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5">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5">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5">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5">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5">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5">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5">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5">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5">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5">
        <f t="shared" ca="1" si="31"/>
        <v>0</v>
      </c>
      <c r="S806" s="252"/>
      <c r="T806" s="245">
        <f ca="1">+T807</f>
        <v>0</v>
      </c>
      <c r="U806" s="244">
        <f t="shared" si="32"/>
        <v>1</v>
      </c>
      <c r="V806" s="347" t="str">
        <f>+VLOOKUP(A806,bd_lista!$A$3:$E$590,5,FALSE)</f>
        <v>Gobiernos Autonomos Municipales</v>
      </c>
      <c r="W806" s="262" t="str">
        <f>+V806</f>
        <v>Gobiernos Autonomos Municipales</v>
      </c>
      <c r="X806" s="244">
        <f>+VLOOKUP(A806,[2]Sheet1!$A$13:$D$744,4,FALSE)</f>
        <v>0</v>
      </c>
      <c r="Y806" s="244" t="e">
        <f>+VLOOKUP(X806,bd_lista!$A$3:$C$590,3,FALSE)</f>
        <v>#N/A</v>
      </c>
      <c r="Z806" s="304">
        <f>+X806</f>
        <v>0</v>
      </c>
      <c r="AA806" s="305" t="e">
        <f>+Y806</f>
        <v>#N/A</v>
      </c>
    </row>
    <row r="807" spans="1:27" customFormat="1" ht="15" hidden="1" customHeight="1">
      <c r="A807" s="32">
        <v>1515</v>
      </c>
      <c r="B807" s="450"/>
      <c r="C807" s="249" t="str">
        <f>+VLOOKUP(A807,bd_lista!$A$3:$C$590,3,FALSE)</f>
        <v>Gobierno Autónomo Municipal de San Pedro de Buena Vista</v>
      </c>
      <c r="D807" s="452"/>
      <c r="E807" s="246" t="s">
        <v>1311</v>
      </c>
      <c r="F807" s="245">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5">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5">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5">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5">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5">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5">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5">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5">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5">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5">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5">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5">
        <f t="shared" ca="1" si="31"/>
        <v>0</v>
      </c>
      <c r="S807" s="252">
        <f ca="1">+R806+R807</f>
        <v>0</v>
      </c>
      <c r="T807" s="245">
        <f ca="1">+S807</f>
        <v>0</v>
      </c>
      <c r="U807" s="244">
        <f t="shared" si="32"/>
        <v>2</v>
      </c>
      <c r="V807" s="347" t="str">
        <f>+VLOOKUP(A807,bd_lista!$A$3:$E$590,5,FALSE)</f>
        <v>Gobiernos Autonomos Municipales</v>
      </c>
      <c r="W807" s="250"/>
      <c r="X807" s="244">
        <f>+VLOOKUP(A807,[2]Sheet1!$A$13:$D$744,4,FALSE)</f>
        <v>0</v>
      </c>
      <c r="Y807" s="244" t="e">
        <f>+VLOOKUP(X807,bd_lista!$A$3:$C$590,3,FALSE)</f>
        <v>#N/A</v>
      </c>
      <c r="Z807" s="302"/>
      <c r="AA807" s="303"/>
    </row>
    <row r="808" spans="1:27" customFormat="1" ht="27" hidden="1" customHeight="1">
      <c r="A808" s="32">
        <v>1516</v>
      </c>
      <c r="B808" s="449">
        <f>+A808</f>
        <v>1516</v>
      </c>
      <c r="C808" s="249" t="str">
        <f>+VLOOKUP(A808,bd_lista!$A$3:$C$590,3,FALSE)</f>
        <v>Gobierno Autónomo Municipal de Toro Toro</v>
      </c>
      <c r="D808" s="451" t="str">
        <f>+C808</f>
        <v>Gobierno Autónomo Municipal de Toro Toro</v>
      </c>
      <c r="E808" s="244" t="s">
        <v>1310</v>
      </c>
      <c r="F808" s="245">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5">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5">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5">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5">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5">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5">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5">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5">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5">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5">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5">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5">
        <f t="shared" ca="1" si="31"/>
        <v>0</v>
      </c>
      <c r="S808" s="252"/>
      <c r="T808" s="245">
        <f ca="1">+T809</f>
        <v>0</v>
      </c>
      <c r="U808" s="244">
        <f t="shared" si="32"/>
        <v>1</v>
      </c>
      <c r="V808" s="347" t="str">
        <f>+VLOOKUP(A808,bd_lista!$A$3:$E$590,5,FALSE)</f>
        <v>Gobiernos Autonomos Municipales</v>
      </c>
      <c r="W808" s="262" t="str">
        <f>+V808</f>
        <v>Gobiernos Autonomos Municipales</v>
      </c>
      <c r="X808" s="244">
        <f>+VLOOKUP(A808,[2]Sheet1!$A$13:$D$744,4,FALSE)</f>
        <v>0</v>
      </c>
      <c r="Y808" s="244" t="e">
        <f>+VLOOKUP(X808,bd_lista!$A$3:$C$590,3,FALSE)</f>
        <v>#N/A</v>
      </c>
      <c r="Z808" s="304">
        <f>+X808</f>
        <v>0</v>
      </c>
      <c r="AA808" s="305" t="e">
        <f>+Y808</f>
        <v>#N/A</v>
      </c>
    </row>
    <row r="809" spans="1:27" customFormat="1" ht="27" hidden="1" customHeight="1">
      <c r="A809" s="32">
        <v>1516</v>
      </c>
      <c r="B809" s="450"/>
      <c r="C809" s="249" t="str">
        <f>+VLOOKUP(A809,bd_lista!$A$3:$C$590,3,FALSE)</f>
        <v>Gobierno Autónomo Municipal de Toro Toro</v>
      </c>
      <c r="D809" s="452"/>
      <c r="E809" s="246" t="s">
        <v>1311</v>
      </c>
      <c r="F809" s="245">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5">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5">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5">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5">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5">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5">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5">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5">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5">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5">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5">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5">
        <f t="shared" ca="1" si="31"/>
        <v>0</v>
      </c>
      <c r="S809" s="252">
        <f ca="1">+R808+R809</f>
        <v>0</v>
      </c>
      <c r="T809" s="245">
        <f ca="1">+S809</f>
        <v>0</v>
      </c>
      <c r="U809" s="244">
        <f t="shared" si="32"/>
        <v>2</v>
      </c>
      <c r="V809" s="347" t="str">
        <f>+VLOOKUP(A809,bd_lista!$A$3:$E$590,5,FALSE)</f>
        <v>Gobiernos Autonomos Municipales</v>
      </c>
      <c r="W809" s="250"/>
      <c r="X809" s="244">
        <f>+VLOOKUP(A809,[2]Sheet1!$A$13:$D$744,4,FALSE)</f>
        <v>0</v>
      </c>
      <c r="Y809" s="244" t="e">
        <f>+VLOOKUP(X809,bd_lista!$A$3:$C$590,3,FALSE)</f>
        <v>#N/A</v>
      </c>
      <c r="Z809" s="302"/>
      <c r="AA809" s="303"/>
    </row>
    <row r="810" spans="1:27" customFormat="1" ht="27" hidden="1" customHeight="1">
      <c r="A810" s="32">
        <v>1517</v>
      </c>
      <c r="B810" s="449">
        <f>+A810</f>
        <v>1517</v>
      </c>
      <c r="C810" s="249" t="str">
        <f>+VLOOKUP(A810,bd_lista!$A$3:$C$590,3,FALSE)</f>
        <v>Gobierno Autónomo Municipal de Cotagaita</v>
      </c>
      <c r="D810" s="451" t="str">
        <f>+C810</f>
        <v>Gobierno Autónomo Municipal de Cotagaita</v>
      </c>
      <c r="E810" s="244" t="s">
        <v>1310</v>
      </c>
      <c r="F810" s="245">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5">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5">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5">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5">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5">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5">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5">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5">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5">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5">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5">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5">
        <f t="shared" ca="1" si="31"/>
        <v>0</v>
      </c>
      <c r="S810" s="252"/>
      <c r="T810" s="245">
        <f ca="1">+T811</f>
        <v>0</v>
      </c>
      <c r="U810" s="244">
        <f t="shared" si="32"/>
        <v>1</v>
      </c>
      <c r="V810" s="347" t="str">
        <f>+VLOOKUP(A810,bd_lista!$A$3:$E$590,5,FALSE)</f>
        <v>Gobiernos Autonomos Municipales</v>
      </c>
      <c r="W810" s="262" t="str">
        <f>+V810</f>
        <v>Gobiernos Autonomos Municipales</v>
      </c>
      <c r="X810" s="244">
        <f>+VLOOKUP(A810,[2]Sheet1!$A$13:$D$744,4,FALSE)</f>
        <v>0</v>
      </c>
      <c r="Y810" s="244" t="e">
        <f>+VLOOKUP(X810,bd_lista!$A$3:$C$590,3,FALSE)</f>
        <v>#N/A</v>
      </c>
      <c r="Z810" s="304">
        <f>+X810</f>
        <v>0</v>
      </c>
      <c r="AA810" s="305" t="e">
        <f>+Y810</f>
        <v>#N/A</v>
      </c>
    </row>
    <row r="811" spans="1:27" customFormat="1" ht="27" hidden="1" customHeight="1">
      <c r="A811" s="32">
        <v>1517</v>
      </c>
      <c r="B811" s="450"/>
      <c r="C811" s="249" t="str">
        <f>+VLOOKUP(A811,bd_lista!$A$3:$C$590,3,FALSE)</f>
        <v>Gobierno Autónomo Municipal de Cotagaita</v>
      </c>
      <c r="D811" s="452"/>
      <c r="E811" s="246" t="s">
        <v>1311</v>
      </c>
      <c r="F811" s="245">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5">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5">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5">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5">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5">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5">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5">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5">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5">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5">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5">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5">
        <f t="shared" ca="1" si="31"/>
        <v>0</v>
      </c>
      <c r="S811" s="252">
        <f ca="1">+R810+R811</f>
        <v>0</v>
      </c>
      <c r="T811" s="245">
        <f ca="1">+S811</f>
        <v>0</v>
      </c>
      <c r="U811" s="244">
        <f t="shared" si="32"/>
        <v>2</v>
      </c>
      <c r="V811" s="347" t="str">
        <f>+VLOOKUP(A811,bd_lista!$A$3:$E$590,5,FALSE)</f>
        <v>Gobiernos Autonomos Municipales</v>
      </c>
      <c r="W811" s="250"/>
      <c r="X811" s="244">
        <f>+VLOOKUP(A811,[2]Sheet1!$A$13:$D$744,4,FALSE)</f>
        <v>0</v>
      </c>
      <c r="Y811" s="244" t="e">
        <f>+VLOOKUP(X811,bd_lista!$A$3:$C$590,3,FALSE)</f>
        <v>#N/A</v>
      </c>
      <c r="Z811" s="302"/>
      <c r="AA811" s="303"/>
    </row>
    <row r="812" spans="1:27" customFormat="1" ht="15" hidden="1" customHeight="1">
      <c r="A812" s="32">
        <v>1518</v>
      </c>
      <c r="B812" s="449">
        <f>+A812</f>
        <v>1518</v>
      </c>
      <c r="C812" s="249" t="str">
        <f>+VLOOKUP(A812,bd_lista!$A$3:$C$590,3,FALSE)</f>
        <v>Gobierno Autónomo Municipal de Vitichi</v>
      </c>
      <c r="D812" s="451" t="str">
        <f>+C812</f>
        <v>Gobierno Autónomo Municipal de Vitichi</v>
      </c>
      <c r="E812" s="244" t="s">
        <v>1310</v>
      </c>
      <c r="F812" s="245">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5">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5">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5">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5">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5">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5">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5">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5">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5">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5">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5">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5">
        <f t="shared" ca="1" si="31"/>
        <v>0</v>
      </c>
      <c r="S812" s="252"/>
      <c r="T812" s="245">
        <f ca="1">+T813</f>
        <v>0</v>
      </c>
      <c r="U812" s="244">
        <f t="shared" si="32"/>
        <v>1</v>
      </c>
      <c r="V812" s="347" t="str">
        <f>+VLOOKUP(A812,bd_lista!$A$3:$E$590,5,FALSE)</f>
        <v>Gobiernos Autonomos Municipales</v>
      </c>
      <c r="W812" s="262" t="str">
        <f>+V812</f>
        <v>Gobiernos Autonomos Municipales</v>
      </c>
      <c r="X812" s="244">
        <f>+VLOOKUP(A812,[2]Sheet1!$A$13:$D$744,4,FALSE)</f>
        <v>0</v>
      </c>
      <c r="Y812" s="244" t="e">
        <f>+VLOOKUP(X812,bd_lista!$A$3:$C$590,3,FALSE)</f>
        <v>#N/A</v>
      </c>
      <c r="Z812" s="304">
        <f>+X812</f>
        <v>0</v>
      </c>
      <c r="AA812" s="305" t="e">
        <f>+Y812</f>
        <v>#N/A</v>
      </c>
    </row>
    <row r="813" spans="1:27" customFormat="1" ht="15" hidden="1" customHeight="1">
      <c r="A813" s="32">
        <v>1518</v>
      </c>
      <c r="B813" s="450"/>
      <c r="C813" s="249" t="str">
        <f>+VLOOKUP(A813,bd_lista!$A$3:$C$590,3,FALSE)</f>
        <v>Gobierno Autónomo Municipal de Vitichi</v>
      </c>
      <c r="D813" s="452"/>
      <c r="E813" s="246" t="s">
        <v>1311</v>
      </c>
      <c r="F813" s="245">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5">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5">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5">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5">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5">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5">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5">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5">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5">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5">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5">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5">
        <f t="shared" ca="1" si="31"/>
        <v>0</v>
      </c>
      <c r="S813" s="252">
        <f ca="1">+R812+R813</f>
        <v>0</v>
      </c>
      <c r="T813" s="245">
        <f ca="1">+S813</f>
        <v>0</v>
      </c>
      <c r="U813" s="244">
        <f t="shared" si="32"/>
        <v>2</v>
      </c>
      <c r="V813" s="347" t="str">
        <f>+VLOOKUP(A813,bd_lista!$A$3:$E$590,5,FALSE)</f>
        <v>Gobiernos Autonomos Municipales</v>
      </c>
      <c r="W813" s="250"/>
      <c r="X813" s="244">
        <f>+VLOOKUP(A813,[2]Sheet1!$A$13:$D$744,4,FALSE)</f>
        <v>0</v>
      </c>
      <c r="Y813" s="244" t="e">
        <f>+VLOOKUP(X813,bd_lista!$A$3:$C$590,3,FALSE)</f>
        <v>#N/A</v>
      </c>
      <c r="Z813" s="302"/>
      <c r="AA813" s="303"/>
    </row>
    <row r="814" spans="1:27" customFormat="1" ht="15" hidden="1" customHeight="1">
      <c r="A814" s="32">
        <v>1520</v>
      </c>
      <c r="B814" s="449">
        <f>+A814</f>
        <v>1520</v>
      </c>
      <c r="C814" s="249" t="str">
        <f>+VLOOKUP(A814,bd_lista!$A$3:$C$590,3,FALSE)</f>
        <v>Gobierno Autónomo Municipal de Atocha</v>
      </c>
      <c r="D814" s="451" t="str">
        <f>+C814</f>
        <v>Gobierno Autónomo Municipal de Atocha</v>
      </c>
      <c r="E814" s="244" t="s">
        <v>1310</v>
      </c>
      <c r="F814" s="245">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5">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5">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5">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5">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5">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5">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5">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5">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5">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5">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5">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5">
        <f t="shared" ca="1" si="31"/>
        <v>0</v>
      </c>
      <c r="S814" s="252"/>
      <c r="T814" s="245">
        <f ca="1">+T815</f>
        <v>0</v>
      </c>
      <c r="U814" s="244">
        <f t="shared" si="32"/>
        <v>1</v>
      </c>
      <c r="V814" s="347" t="str">
        <f>+VLOOKUP(A814,bd_lista!$A$3:$E$590,5,FALSE)</f>
        <v>Gobiernos Autonomos Municipales</v>
      </c>
      <c r="W814" s="262" t="str">
        <f>+V814</f>
        <v>Gobiernos Autonomos Municipales</v>
      </c>
      <c r="X814" s="244">
        <f>+VLOOKUP(A814,[2]Sheet1!$A$13:$D$744,4,FALSE)</f>
        <v>0</v>
      </c>
      <c r="Y814" s="244" t="e">
        <f>+VLOOKUP(X814,bd_lista!$A$3:$C$590,3,FALSE)</f>
        <v>#N/A</v>
      </c>
      <c r="Z814" s="304">
        <f>+X814</f>
        <v>0</v>
      </c>
      <c r="AA814" s="305" t="e">
        <f>+Y814</f>
        <v>#N/A</v>
      </c>
    </row>
    <row r="815" spans="1:27" customFormat="1" ht="15" hidden="1" customHeight="1">
      <c r="A815" s="32">
        <v>1520</v>
      </c>
      <c r="B815" s="450"/>
      <c r="C815" s="249" t="str">
        <f>+VLOOKUP(A815,bd_lista!$A$3:$C$590,3,FALSE)</f>
        <v>Gobierno Autónomo Municipal de Atocha</v>
      </c>
      <c r="D815" s="452"/>
      <c r="E815" s="246" t="s">
        <v>1311</v>
      </c>
      <c r="F815" s="245">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5">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5">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5">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5">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5">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5">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5">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5">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5">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5">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5">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5">
        <f t="shared" ca="1" si="31"/>
        <v>0</v>
      </c>
      <c r="S815" s="252">
        <f ca="1">+R814+R815</f>
        <v>0</v>
      </c>
      <c r="T815" s="245">
        <f ca="1">+S815</f>
        <v>0</v>
      </c>
      <c r="U815" s="244">
        <f t="shared" si="32"/>
        <v>2</v>
      </c>
      <c r="V815" s="347" t="str">
        <f>+VLOOKUP(A815,bd_lista!$A$3:$E$590,5,FALSE)</f>
        <v>Gobiernos Autonomos Municipales</v>
      </c>
      <c r="W815" s="250"/>
      <c r="X815" s="244">
        <f>+VLOOKUP(A815,[2]Sheet1!$A$13:$D$744,4,FALSE)</f>
        <v>0</v>
      </c>
      <c r="Y815" s="244" t="e">
        <f>+VLOOKUP(X815,bd_lista!$A$3:$C$590,3,FALSE)</f>
        <v>#N/A</v>
      </c>
      <c r="Z815" s="302"/>
      <c r="AA815" s="303"/>
    </row>
    <row r="816" spans="1:27" customFormat="1" ht="27" hidden="1" customHeight="1">
      <c r="A816" s="32">
        <v>1521</v>
      </c>
      <c r="B816" s="449">
        <f>+A816</f>
        <v>1521</v>
      </c>
      <c r="C816" s="249" t="str">
        <f>+VLOOKUP(A816,bd_lista!$A$3:$C$590,3,FALSE)</f>
        <v>Gobierno Autónomo Municipal de Colcha"K" (Villa Martín)</v>
      </c>
      <c r="D816" s="451" t="str">
        <f>+C816</f>
        <v>Gobierno Autónomo Municipal de Colcha"K" (Villa Martín)</v>
      </c>
      <c r="E816" s="244" t="s">
        <v>1310</v>
      </c>
      <c r="F816" s="245">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5">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5">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5">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5">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5">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5">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5">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5">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5">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5">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5">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5">
        <f t="shared" ca="1" si="31"/>
        <v>0</v>
      </c>
      <c r="S816" s="252"/>
      <c r="T816" s="245">
        <f ca="1">+T817</f>
        <v>0</v>
      </c>
      <c r="U816" s="244">
        <f t="shared" si="32"/>
        <v>1</v>
      </c>
      <c r="V816" s="347" t="str">
        <f>+VLOOKUP(A816,bd_lista!$A$3:$E$590,5,FALSE)</f>
        <v>Gobiernos Autonomos Municipales</v>
      </c>
      <c r="W816" s="262" t="str">
        <f>+V816</f>
        <v>Gobiernos Autonomos Municipales</v>
      </c>
      <c r="X816" s="244">
        <f>+VLOOKUP(A816,[2]Sheet1!$A$13:$D$744,4,FALSE)</f>
        <v>0</v>
      </c>
      <c r="Y816" s="244" t="e">
        <f>+VLOOKUP(X816,bd_lista!$A$3:$C$590,3,FALSE)</f>
        <v>#N/A</v>
      </c>
      <c r="Z816" s="304">
        <f>+X816</f>
        <v>0</v>
      </c>
      <c r="AA816" s="305" t="e">
        <f>+Y816</f>
        <v>#N/A</v>
      </c>
    </row>
    <row r="817" spans="1:27" customFormat="1" ht="27" hidden="1" customHeight="1">
      <c r="A817" s="32">
        <v>1521</v>
      </c>
      <c r="B817" s="450"/>
      <c r="C817" s="249" t="str">
        <f>+VLOOKUP(A817,bd_lista!$A$3:$C$590,3,FALSE)</f>
        <v>Gobierno Autónomo Municipal de Colcha"K" (Villa Martín)</v>
      </c>
      <c r="D817" s="452"/>
      <c r="E817" s="246" t="s">
        <v>1311</v>
      </c>
      <c r="F817" s="245">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5">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5">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5">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5">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5">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5">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5">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5">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5">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5">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5">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5">
        <f t="shared" ca="1" si="31"/>
        <v>0</v>
      </c>
      <c r="S817" s="252">
        <f ca="1">+R816+R817</f>
        <v>0</v>
      </c>
      <c r="T817" s="245">
        <f ca="1">+S817</f>
        <v>0</v>
      </c>
      <c r="U817" s="244">
        <f t="shared" si="32"/>
        <v>2</v>
      </c>
      <c r="V817" s="347" t="str">
        <f>+VLOOKUP(A817,bd_lista!$A$3:$E$590,5,FALSE)</f>
        <v>Gobiernos Autonomos Municipales</v>
      </c>
      <c r="W817" s="250"/>
      <c r="X817" s="244">
        <f>+VLOOKUP(A817,[2]Sheet1!$A$13:$D$744,4,FALSE)</f>
        <v>0</v>
      </c>
      <c r="Y817" s="244" t="e">
        <f>+VLOOKUP(X817,bd_lista!$A$3:$C$590,3,FALSE)</f>
        <v>#N/A</v>
      </c>
      <c r="Z817" s="302"/>
      <c r="AA817" s="303"/>
    </row>
    <row r="818" spans="1:27" customFormat="1" ht="27" hidden="1" customHeight="1">
      <c r="A818" s="32">
        <v>1522</v>
      </c>
      <c r="B818" s="449">
        <f>+A818</f>
        <v>1522</v>
      </c>
      <c r="C818" s="249" t="str">
        <f>+VLOOKUP(A818,bd_lista!$A$3:$C$590,3,FALSE)</f>
        <v>Gobierno Autónomo Municipal de San Pedro de Quemes</v>
      </c>
      <c r="D818" s="451" t="str">
        <f>+C818</f>
        <v>Gobierno Autónomo Municipal de San Pedro de Quemes</v>
      </c>
      <c r="E818" s="244" t="s">
        <v>1310</v>
      </c>
      <c r="F818" s="245">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5">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5">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5">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5">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5">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5">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5">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5">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5">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5">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5">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5">
        <f t="shared" ca="1" si="31"/>
        <v>0</v>
      </c>
      <c r="S818" s="252"/>
      <c r="T818" s="245">
        <f ca="1">+T819</f>
        <v>0</v>
      </c>
      <c r="U818" s="244">
        <f t="shared" si="32"/>
        <v>1</v>
      </c>
      <c r="V818" s="347" t="str">
        <f>+VLOOKUP(A818,bd_lista!$A$3:$E$590,5,FALSE)</f>
        <v>Gobiernos Autonomos Municipales</v>
      </c>
      <c r="W818" s="262" t="str">
        <f>+V818</f>
        <v>Gobiernos Autonomos Municipales</v>
      </c>
      <c r="X818" s="244">
        <f>+VLOOKUP(A818,[2]Sheet1!$A$13:$D$744,4,FALSE)</f>
        <v>0</v>
      </c>
      <c r="Y818" s="244" t="e">
        <f>+VLOOKUP(X818,bd_lista!$A$3:$C$590,3,FALSE)</f>
        <v>#N/A</v>
      </c>
      <c r="Z818" s="304">
        <f>+X818</f>
        <v>0</v>
      </c>
      <c r="AA818" s="305" t="e">
        <f>+Y818</f>
        <v>#N/A</v>
      </c>
    </row>
    <row r="819" spans="1:27" customFormat="1" ht="27" hidden="1" customHeight="1">
      <c r="A819" s="32">
        <v>1522</v>
      </c>
      <c r="B819" s="450"/>
      <c r="C819" s="249" t="str">
        <f>+VLOOKUP(A819,bd_lista!$A$3:$C$590,3,FALSE)</f>
        <v>Gobierno Autónomo Municipal de San Pedro de Quemes</v>
      </c>
      <c r="D819" s="452"/>
      <c r="E819" s="246" t="s">
        <v>1311</v>
      </c>
      <c r="F819" s="245">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5">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5">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5">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5">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5">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5">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5">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5">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5">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5">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5">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5">
        <f t="shared" ca="1" si="31"/>
        <v>0</v>
      </c>
      <c r="S819" s="252">
        <f ca="1">+R818+R819</f>
        <v>0</v>
      </c>
      <c r="T819" s="245">
        <f ca="1">+S819</f>
        <v>0</v>
      </c>
      <c r="U819" s="244">
        <f t="shared" si="32"/>
        <v>2</v>
      </c>
      <c r="V819" s="347" t="str">
        <f>+VLOOKUP(A819,bd_lista!$A$3:$E$590,5,FALSE)</f>
        <v>Gobiernos Autonomos Municipales</v>
      </c>
      <c r="W819" s="250"/>
      <c r="X819" s="244">
        <f>+VLOOKUP(A819,[2]Sheet1!$A$13:$D$744,4,FALSE)</f>
        <v>0</v>
      </c>
      <c r="Y819" s="244" t="e">
        <f>+VLOOKUP(X819,bd_lista!$A$3:$C$590,3,FALSE)</f>
        <v>#N/A</v>
      </c>
      <c r="Z819" s="302"/>
      <c r="AA819" s="303"/>
    </row>
    <row r="820" spans="1:27" customFormat="1" ht="27" hidden="1" customHeight="1">
      <c r="A820" s="32">
        <v>1523</v>
      </c>
      <c r="B820" s="449">
        <f>+A820</f>
        <v>1523</v>
      </c>
      <c r="C820" s="249" t="str">
        <f>+VLOOKUP(A820,bd_lista!$A$3:$C$590,3,FALSE)</f>
        <v>Gobierno Autónomo Municipal de San Pablo de Lípez</v>
      </c>
      <c r="D820" s="451" t="str">
        <f>+C820</f>
        <v>Gobierno Autónomo Municipal de San Pablo de Lípez</v>
      </c>
      <c r="E820" s="244" t="s">
        <v>1310</v>
      </c>
      <c r="F820" s="245">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5">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5">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5">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5">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5">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5">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5">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5">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5">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5">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5">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5">
        <f t="shared" ca="1" si="31"/>
        <v>0</v>
      </c>
      <c r="S820" s="252"/>
      <c r="T820" s="245">
        <f ca="1">+T821</f>
        <v>0</v>
      </c>
      <c r="U820" s="244">
        <f t="shared" si="32"/>
        <v>1</v>
      </c>
      <c r="V820" s="347" t="str">
        <f>+VLOOKUP(A820,bd_lista!$A$3:$E$590,5,FALSE)</f>
        <v>Gobiernos Autonomos Municipales</v>
      </c>
      <c r="W820" s="262" t="str">
        <f>+V820</f>
        <v>Gobiernos Autonomos Municipales</v>
      </c>
      <c r="X820" s="244">
        <f>+VLOOKUP(A820,[2]Sheet1!$A$13:$D$744,4,FALSE)</f>
        <v>0</v>
      </c>
      <c r="Y820" s="244" t="e">
        <f>+VLOOKUP(X820,bd_lista!$A$3:$C$590,3,FALSE)</f>
        <v>#N/A</v>
      </c>
      <c r="Z820" s="304">
        <f>+X820</f>
        <v>0</v>
      </c>
      <c r="AA820" s="305" t="e">
        <f>+Y820</f>
        <v>#N/A</v>
      </c>
    </row>
    <row r="821" spans="1:27" customFormat="1" ht="27" hidden="1" customHeight="1">
      <c r="A821" s="32">
        <v>1523</v>
      </c>
      <c r="B821" s="450"/>
      <c r="C821" s="249" t="str">
        <f>+VLOOKUP(A821,bd_lista!$A$3:$C$590,3,FALSE)</f>
        <v>Gobierno Autónomo Municipal de San Pablo de Lípez</v>
      </c>
      <c r="D821" s="452"/>
      <c r="E821" s="246" t="s">
        <v>1311</v>
      </c>
      <c r="F821" s="245">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5">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5">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5">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5">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5">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5">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5">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5">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5">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5">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5">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5">
        <f t="shared" ca="1" si="31"/>
        <v>0</v>
      </c>
      <c r="S821" s="252">
        <f ca="1">+R820+R821</f>
        <v>0</v>
      </c>
      <c r="T821" s="245">
        <f ca="1">+S821</f>
        <v>0</v>
      </c>
      <c r="U821" s="244">
        <f t="shared" si="32"/>
        <v>2</v>
      </c>
      <c r="V821" s="347" t="str">
        <f>+VLOOKUP(A821,bd_lista!$A$3:$E$590,5,FALSE)</f>
        <v>Gobiernos Autonomos Municipales</v>
      </c>
      <c r="W821" s="250"/>
      <c r="X821" s="244">
        <f>+VLOOKUP(A821,[2]Sheet1!$A$13:$D$744,4,FALSE)</f>
        <v>0</v>
      </c>
      <c r="Y821" s="244" t="e">
        <f>+VLOOKUP(X821,bd_lista!$A$3:$C$590,3,FALSE)</f>
        <v>#N/A</v>
      </c>
      <c r="Z821" s="302"/>
      <c r="AA821" s="303"/>
    </row>
    <row r="822" spans="1:27" customFormat="1" ht="15" hidden="1" customHeight="1">
      <c r="A822" s="32">
        <v>1524</v>
      </c>
      <c r="B822" s="449">
        <f>+A822</f>
        <v>1524</v>
      </c>
      <c r="C822" s="249" t="str">
        <f>+VLOOKUP(A822,bd_lista!$A$3:$C$590,3,FALSE)</f>
        <v>Gobierno Autónomo Municipal de Mojinete</v>
      </c>
      <c r="D822" s="451" t="str">
        <f>+C822</f>
        <v>Gobierno Autónomo Municipal de Mojinete</v>
      </c>
      <c r="E822" s="244" t="s">
        <v>1310</v>
      </c>
      <c r="F822" s="245">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5">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5">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5">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5">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5">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5">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5">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5">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5">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5">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5">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5">
        <f t="shared" ca="1" si="31"/>
        <v>0</v>
      </c>
      <c r="S822" s="252"/>
      <c r="T822" s="245">
        <f ca="1">+T823</f>
        <v>0</v>
      </c>
      <c r="U822" s="244">
        <f t="shared" si="32"/>
        <v>1</v>
      </c>
      <c r="V822" s="347" t="str">
        <f>+VLOOKUP(A822,bd_lista!$A$3:$E$590,5,FALSE)</f>
        <v>Gobiernos Autonomos Municipales</v>
      </c>
      <c r="W822" s="262" t="str">
        <f>+V822</f>
        <v>Gobiernos Autonomos Municipales</v>
      </c>
      <c r="X822" s="244">
        <f>+VLOOKUP(A822,[2]Sheet1!$A$13:$D$744,4,FALSE)</f>
        <v>0</v>
      </c>
      <c r="Y822" s="244" t="e">
        <f>+VLOOKUP(X822,bd_lista!$A$3:$C$590,3,FALSE)</f>
        <v>#N/A</v>
      </c>
      <c r="Z822" s="304">
        <f>+X822</f>
        <v>0</v>
      </c>
      <c r="AA822" s="305" t="e">
        <f>+Y822</f>
        <v>#N/A</v>
      </c>
    </row>
    <row r="823" spans="1:27" customFormat="1" ht="15" hidden="1" customHeight="1">
      <c r="A823" s="32">
        <v>1524</v>
      </c>
      <c r="B823" s="450"/>
      <c r="C823" s="249" t="str">
        <f>+VLOOKUP(A823,bd_lista!$A$3:$C$590,3,FALSE)</f>
        <v>Gobierno Autónomo Municipal de Mojinete</v>
      </c>
      <c r="D823" s="452"/>
      <c r="E823" s="246" t="s">
        <v>1311</v>
      </c>
      <c r="F823" s="245">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5">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5">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5">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5">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5">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5">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5">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5">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5">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5">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5">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5">
        <f t="shared" ca="1" si="31"/>
        <v>0</v>
      </c>
      <c r="S823" s="252">
        <f ca="1">+R822+R823</f>
        <v>0</v>
      </c>
      <c r="T823" s="245">
        <f ca="1">+S823</f>
        <v>0</v>
      </c>
      <c r="U823" s="244">
        <f t="shared" si="32"/>
        <v>2</v>
      </c>
      <c r="V823" s="347" t="str">
        <f>+VLOOKUP(A823,bd_lista!$A$3:$E$590,5,FALSE)</f>
        <v>Gobiernos Autonomos Municipales</v>
      </c>
      <c r="W823" s="250"/>
      <c r="X823" s="244">
        <f>+VLOOKUP(A823,[2]Sheet1!$A$13:$D$744,4,FALSE)</f>
        <v>0</v>
      </c>
      <c r="Y823" s="244" t="e">
        <f>+VLOOKUP(X823,bd_lista!$A$3:$C$590,3,FALSE)</f>
        <v>#N/A</v>
      </c>
      <c r="Z823" s="302"/>
      <c r="AA823" s="303"/>
    </row>
    <row r="824" spans="1:27" customFormat="1" ht="15" hidden="1" customHeight="1">
      <c r="A824" s="32">
        <v>1525</v>
      </c>
      <c r="B824" s="449">
        <f>+A824</f>
        <v>1525</v>
      </c>
      <c r="C824" s="249" t="str">
        <f>+VLOOKUP(A824,bd_lista!$A$3:$C$590,3,FALSE)</f>
        <v>Gobierno Autónomo Municipal de San Antonio de Esmoruco</v>
      </c>
      <c r="D824" s="451" t="str">
        <f>+C824</f>
        <v>Gobierno Autónomo Municipal de San Antonio de Esmoruco</v>
      </c>
      <c r="E824" s="244" t="s">
        <v>1310</v>
      </c>
      <c r="F824" s="245">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5">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5">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5">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5">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5">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5">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5">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5">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5">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5">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5">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5">
        <f t="shared" ca="1" si="31"/>
        <v>0</v>
      </c>
      <c r="S824" s="252"/>
      <c r="T824" s="245">
        <f ca="1">+T825</f>
        <v>0</v>
      </c>
      <c r="U824" s="244">
        <f t="shared" si="32"/>
        <v>1</v>
      </c>
      <c r="V824" s="347" t="str">
        <f>+VLOOKUP(A824,bd_lista!$A$3:$E$590,5,FALSE)</f>
        <v>Gobiernos Autonomos Municipales</v>
      </c>
      <c r="W824" s="262" t="str">
        <f>+V824</f>
        <v>Gobiernos Autonomos Municipales</v>
      </c>
      <c r="X824" s="244">
        <f>+VLOOKUP(A824,[2]Sheet1!$A$13:$D$744,4,FALSE)</f>
        <v>0</v>
      </c>
      <c r="Y824" s="244" t="e">
        <f>+VLOOKUP(X824,bd_lista!$A$3:$C$590,3,FALSE)</f>
        <v>#N/A</v>
      </c>
      <c r="Z824" s="304">
        <f>+X824</f>
        <v>0</v>
      </c>
      <c r="AA824" s="305" t="e">
        <f>+Y824</f>
        <v>#N/A</v>
      </c>
    </row>
    <row r="825" spans="1:27" customFormat="1" ht="15" hidden="1" customHeight="1">
      <c r="A825" s="32">
        <v>1525</v>
      </c>
      <c r="B825" s="450"/>
      <c r="C825" s="249" t="str">
        <f>+VLOOKUP(A825,bd_lista!$A$3:$C$590,3,FALSE)</f>
        <v>Gobierno Autónomo Municipal de San Antonio de Esmoruco</v>
      </c>
      <c r="D825" s="452"/>
      <c r="E825" s="246" t="s">
        <v>1311</v>
      </c>
      <c r="F825" s="245">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5">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5">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5">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5">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5">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5">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5">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5">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5">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5">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5">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5">
        <f t="shared" ca="1" si="31"/>
        <v>0</v>
      </c>
      <c r="S825" s="252">
        <f ca="1">+R824+R825</f>
        <v>0</v>
      </c>
      <c r="T825" s="245">
        <f ca="1">+S825</f>
        <v>0</v>
      </c>
      <c r="U825" s="244">
        <f t="shared" si="32"/>
        <v>2</v>
      </c>
      <c r="V825" s="347" t="str">
        <f>+VLOOKUP(A825,bd_lista!$A$3:$E$590,5,FALSE)</f>
        <v>Gobiernos Autonomos Municipales</v>
      </c>
      <c r="W825" s="250"/>
      <c r="X825" s="244">
        <f>+VLOOKUP(A825,[2]Sheet1!$A$13:$D$744,4,FALSE)</f>
        <v>0</v>
      </c>
      <c r="Y825" s="244" t="e">
        <f>+VLOOKUP(X825,bd_lista!$A$3:$C$590,3,FALSE)</f>
        <v>#N/A</v>
      </c>
      <c r="Z825" s="302"/>
      <c r="AA825" s="303"/>
    </row>
    <row r="826" spans="1:27" customFormat="1" ht="15" hidden="1" customHeight="1">
      <c r="A826" s="32">
        <v>1526</v>
      </c>
      <c r="B826" s="449">
        <f>+A826</f>
        <v>1526</v>
      </c>
      <c r="C826" s="249" t="str">
        <f>+VLOOKUP(A826,bd_lista!$A$3:$C$590,3,FALSE)</f>
        <v>Gobierno Autónomo Municipal de Sacaca (Villa de Sacaca)</v>
      </c>
      <c r="D826" s="451" t="str">
        <f>+C826</f>
        <v>Gobierno Autónomo Municipal de Sacaca (Villa de Sacaca)</v>
      </c>
      <c r="E826" s="244" t="s">
        <v>1310</v>
      </c>
      <c r="F826" s="245">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5">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5">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5">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5">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5">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5">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5">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5">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5">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5">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5">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5">
        <f t="shared" ca="1" si="31"/>
        <v>0</v>
      </c>
      <c r="S826" s="252"/>
      <c r="T826" s="245">
        <f ca="1">+T827</f>
        <v>0</v>
      </c>
      <c r="U826" s="244">
        <f t="shared" si="32"/>
        <v>1</v>
      </c>
      <c r="V826" s="347" t="str">
        <f>+VLOOKUP(A826,bd_lista!$A$3:$E$590,5,FALSE)</f>
        <v>Gobiernos Autonomos Municipales</v>
      </c>
      <c r="W826" s="262" t="str">
        <f>+V826</f>
        <v>Gobiernos Autonomos Municipales</v>
      </c>
      <c r="X826" s="244">
        <f>+VLOOKUP(A826,[2]Sheet1!$A$13:$D$744,4,FALSE)</f>
        <v>0</v>
      </c>
      <c r="Y826" s="244" t="e">
        <f>+VLOOKUP(X826,bd_lista!$A$3:$C$590,3,FALSE)</f>
        <v>#N/A</v>
      </c>
      <c r="Z826" s="304">
        <f>+X826</f>
        <v>0</v>
      </c>
      <c r="AA826" s="305" t="e">
        <f>+Y826</f>
        <v>#N/A</v>
      </c>
    </row>
    <row r="827" spans="1:27" customFormat="1" ht="15" hidden="1" customHeight="1">
      <c r="A827" s="32">
        <v>1526</v>
      </c>
      <c r="B827" s="450"/>
      <c r="C827" s="249" t="str">
        <f>+VLOOKUP(A827,bd_lista!$A$3:$C$590,3,FALSE)</f>
        <v>Gobierno Autónomo Municipal de Sacaca (Villa de Sacaca)</v>
      </c>
      <c r="D827" s="452"/>
      <c r="E827" s="246" t="s">
        <v>1311</v>
      </c>
      <c r="F827" s="245">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5">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5">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5">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5">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5">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5">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5">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5">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5">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5">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5">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5">
        <f t="shared" ca="1" si="31"/>
        <v>0</v>
      </c>
      <c r="S827" s="252">
        <f ca="1">+R826+R827</f>
        <v>0</v>
      </c>
      <c r="T827" s="245">
        <f ca="1">+S827</f>
        <v>0</v>
      </c>
      <c r="U827" s="244">
        <f t="shared" si="32"/>
        <v>2</v>
      </c>
      <c r="V827" s="347" t="str">
        <f>+VLOOKUP(A827,bd_lista!$A$3:$E$590,5,FALSE)</f>
        <v>Gobiernos Autonomos Municipales</v>
      </c>
      <c r="W827" s="250"/>
      <c r="X827" s="244">
        <f>+VLOOKUP(A827,[2]Sheet1!$A$13:$D$744,4,FALSE)</f>
        <v>0</v>
      </c>
      <c r="Y827" s="244" t="e">
        <f>+VLOOKUP(X827,bd_lista!$A$3:$C$590,3,FALSE)</f>
        <v>#N/A</v>
      </c>
      <c r="Z827" s="302"/>
      <c r="AA827" s="303"/>
    </row>
    <row r="828" spans="1:27" customFormat="1" ht="15" hidden="1" customHeight="1">
      <c r="A828" s="32">
        <v>1527</v>
      </c>
      <c r="B828" s="449">
        <f>+A828</f>
        <v>1527</v>
      </c>
      <c r="C828" s="249" t="str">
        <f>+VLOOKUP(A828,bd_lista!$A$3:$C$590,3,FALSE)</f>
        <v>Gobierno Autónomo Municipal de Caripuyo</v>
      </c>
      <c r="D828" s="451" t="str">
        <f>+C828</f>
        <v>Gobierno Autónomo Municipal de Caripuyo</v>
      </c>
      <c r="E828" s="244" t="s">
        <v>1310</v>
      </c>
      <c r="F828" s="245">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5">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5">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5">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5">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5">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5">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5">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5">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5">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5">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5">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5">
        <f t="shared" ca="1" si="31"/>
        <v>0</v>
      </c>
      <c r="S828" s="252"/>
      <c r="T828" s="245">
        <f ca="1">+T829</f>
        <v>0</v>
      </c>
      <c r="U828" s="244">
        <f t="shared" si="32"/>
        <v>1</v>
      </c>
      <c r="V828" s="347" t="str">
        <f>+VLOOKUP(A828,bd_lista!$A$3:$E$590,5,FALSE)</f>
        <v>Gobiernos Autonomos Municipales</v>
      </c>
      <c r="W828" s="262" t="str">
        <f>+V828</f>
        <v>Gobiernos Autonomos Municipales</v>
      </c>
      <c r="X828" s="244">
        <f>+VLOOKUP(A828,[2]Sheet1!$A$13:$D$744,4,FALSE)</f>
        <v>0</v>
      </c>
      <c r="Y828" s="244" t="e">
        <f>+VLOOKUP(X828,bd_lista!$A$3:$C$590,3,FALSE)</f>
        <v>#N/A</v>
      </c>
      <c r="Z828" s="304">
        <f>+X828</f>
        <v>0</v>
      </c>
      <c r="AA828" s="305" t="e">
        <f>+Y828</f>
        <v>#N/A</v>
      </c>
    </row>
    <row r="829" spans="1:27" customFormat="1" ht="15" hidden="1" customHeight="1">
      <c r="A829" s="32">
        <v>1527</v>
      </c>
      <c r="B829" s="450"/>
      <c r="C829" s="249" t="str">
        <f>+VLOOKUP(A829,bd_lista!$A$3:$C$590,3,FALSE)</f>
        <v>Gobierno Autónomo Municipal de Caripuyo</v>
      </c>
      <c r="D829" s="452"/>
      <c r="E829" s="246" t="s">
        <v>1311</v>
      </c>
      <c r="F829" s="245">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5">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5">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5">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5">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5">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5">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5">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5">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5">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5">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5">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5">
        <f t="shared" ca="1" si="31"/>
        <v>0</v>
      </c>
      <c r="S829" s="252">
        <f ca="1">+R828+R829</f>
        <v>0</v>
      </c>
      <c r="T829" s="245">
        <f ca="1">+S829</f>
        <v>0</v>
      </c>
      <c r="U829" s="244">
        <f t="shared" si="32"/>
        <v>2</v>
      </c>
      <c r="V829" s="347" t="str">
        <f>+VLOOKUP(A829,bd_lista!$A$3:$E$590,5,FALSE)</f>
        <v>Gobiernos Autonomos Municipales</v>
      </c>
      <c r="W829" s="250"/>
      <c r="X829" s="244">
        <f>+VLOOKUP(A829,[2]Sheet1!$A$13:$D$744,4,FALSE)</f>
        <v>0</v>
      </c>
      <c r="Y829" s="244" t="e">
        <f>+VLOOKUP(X829,bd_lista!$A$3:$C$590,3,FALSE)</f>
        <v>#N/A</v>
      </c>
      <c r="Z829" s="302"/>
      <c r="AA829" s="303"/>
    </row>
    <row r="830" spans="1:27" customFormat="1" ht="15" hidden="1" customHeight="1">
      <c r="A830" s="32">
        <v>1528</v>
      </c>
      <c r="B830" s="449">
        <f>+A830</f>
        <v>1528</v>
      </c>
      <c r="C830" s="249" t="str">
        <f>+VLOOKUP(A830,bd_lista!$A$3:$C$590,3,FALSE)</f>
        <v>Gobierno Autónomo Municipal de Puna (Villa Talavera)</v>
      </c>
      <c r="D830" s="451" t="str">
        <f>+C830</f>
        <v>Gobierno Autónomo Municipal de Puna (Villa Talavera)</v>
      </c>
      <c r="E830" s="244" t="s">
        <v>1310</v>
      </c>
      <c r="F830" s="245">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5">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5">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5">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5">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5">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5">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5">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5">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5">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5">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5">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5">
        <f t="shared" ca="1" si="31"/>
        <v>0</v>
      </c>
      <c r="S830" s="252"/>
      <c r="T830" s="245">
        <f ca="1">+T831</f>
        <v>0</v>
      </c>
      <c r="U830" s="244">
        <f t="shared" si="32"/>
        <v>1</v>
      </c>
      <c r="V830" s="347" t="str">
        <f>+VLOOKUP(A830,bd_lista!$A$3:$E$590,5,FALSE)</f>
        <v>Gobiernos Autonomos Municipales</v>
      </c>
      <c r="W830" s="262" t="str">
        <f>+V830</f>
        <v>Gobiernos Autonomos Municipales</v>
      </c>
      <c r="X830" s="244">
        <f>+VLOOKUP(A830,[2]Sheet1!$A$13:$D$744,4,FALSE)</f>
        <v>0</v>
      </c>
      <c r="Y830" s="244" t="e">
        <f>+VLOOKUP(X830,bd_lista!$A$3:$C$590,3,FALSE)</f>
        <v>#N/A</v>
      </c>
      <c r="Z830" s="304">
        <f>+X830</f>
        <v>0</v>
      </c>
      <c r="AA830" s="305" t="e">
        <f>+Y830</f>
        <v>#N/A</v>
      </c>
    </row>
    <row r="831" spans="1:27" customFormat="1" ht="15" hidden="1" customHeight="1">
      <c r="A831" s="32">
        <v>1528</v>
      </c>
      <c r="B831" s="450"/>
      <c r="C831" s="249" t="str">
        <f>+VLOOKUP(A831,bd_lista!$A$3:$C$590,3,FALSE)</f>
        <v>Gobierno Autónomo Municipal de Puna (Villa Talavera)</v>
      </c>
      <c r="D831" s="452"/>
      <c r="E831" s="246" t="s">
        <v>1311</v>
      </c>
      <c r="F831" s="245">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5">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5">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5">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5">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5">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5">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5">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5">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5">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5">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5">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5">
        <f t="shared" ca="1" si="31"/>
        <v>0</v>
      </c>
      <c r="S831" s="252">
        <f ca="1">+R830+R831</f>
        <v>0</v>
      </c>
      <c r="T831" s="245">
        <f ca="1">+S831</f>
        <v>0</v>
      </c>
      <c r="U831" s="244">
        <f t="shared" si="32"/>
        <v>2</v>
      </c>
      <c r="V831" s="347" t="str">
        <f>+VLOOKUP(A831,bd_lista!$A$3:$E$590,5,FALSE)</f>
        <v>Gobiernos Autonomos Municipales</v>
      </c>
      <c r="W831" s="250"/>
      <c r="X831" s="244">
        <f>+VLOOKUP(A831,[2]Sheet1!$A$13:$D$744,4,FALSE)</f>
        <v>0</v>
      </c>
      <c r="Y831" s="244" t="e">
        <f>+VLOOKUP(X831,bd_lista!$A$3:$C$590,3,FALSE)</f>
        <v>#N/A</v>
      </c>
      <c r="Z831" s="302"/>
      <c r="AA831" s="303"/>
    </row>
    <row r="832" spans="1:27" customFormat="1" ht="15" hidden="1" customHeight="1">
      <c r="A832" s="32">
        <v>1529</v>
      </c>
      <c r="B832" s="449">
        <f>+A832</f>
        <v>1529</v>
      </c>
      <c r="C832" s="249" t="str">
        <f>+VLOOKUP(A832,bd_lista!$A$3:$C$590,3,FALSE)</f>
        <v>Gobierno Autónomo Municipal de Caiza "D"</v>
      </c>
      <c r="D832" s="451" t="str">
        <f>+C832</f>
        <v>Gobierno Autónomo Municipal de Caiza "D"</v>
      </c>
      <c r="E832" s="244" t="s">
        <v>1310</v>
      </c>
      <c r="F832" s="245">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5">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5">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5">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5">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5">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5">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5">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5">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5">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5">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5">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5">
        <f t="shared" ca="1" si="31"/>
        <v>0</v>
      </c>
      <c r="S832" s="252"/>
      <c r="T832" s="245">
        <f ca="1">+T833</f>
        <v>0</v>
      </c>
      <c r="U832" s="244">
        <f t="shared" si="32"/>
        <v>1</v>
      </c>
      <c r="V832" s="347" t="str">
        <f>+VLOOKUP(A832,bd_lista!$A$3:$E$590,5,FALSE)</f>
        <v>Gobiernos Autonomos Municipales</v>
      </c>
      <c r="W832" s="262" t="str">
        <f>+V832</f>
        <v>Gobiernos Autonomos Municipales</v>
      </c>
      <c r="X832" s="244">
        <f>+VLOOKUP(A832,[2]Sheet1!$A$13:$D$744,4,FALSE)</f>
        <v>0</v>
      </c>
      <c r="Y832" s="244" t="e">
        <f>+VLOOKUP(X832,bd_lista!$A$3:$C$590,3,FALSE)</f>
        <v>#N/A</v>
      </c>
      <c r="Z832" s="304">
        <f>+X832</f>
        <v>0</v>
      </c>
      <c r="AA832" s="305" t="e">
        <f>+Y832</f>
        <v>#N/A</v>
      </c>
    </row>
    <row r="833" spans="1:27" customFormat="1" ht="15" hidden="1" customHeight="1">
      <c r="A833" s="32">
        <v>1529</v>
      </c>
      <c r="B833" s="450"/>
      <c r="C833" s="249" t="str">
        <f>+VLOOKUP(A833,bd_lista!$A$3:$C$590,3,FALSE)</f>
        <v>Gobierno Autónomo Municipal de Caiza "D"</v>
      </c>
      <c r="D833" s="452"/>
      <c r="E833" s="246" t="s">
        <v>1311</v>
      </c>
      <c r="F833" s="245">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5">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5">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5">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5">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5">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5">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5">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5">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5">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5">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5">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5">
        <f t="shared" ca="1" si="31"/>
        <v>0</v>
      </c>
      <c r="S833" s="252">
        <f ca="1">+R832+R833</f>
        <v>0</v>
      </c>
      <c r="T833" s="245">
        <f ca="1">+S833</f>
        <v>0</v>
      </c>
      <c r="U833" s="244">
        <f t="shared" si="32"/>
        <v>2</v>
      </c>
      <c r="V833" s="347" t="str">
        <f>+VLOOKUP(A833,bd_lista!$A$3:$E$590,5,FALSE)</f>
        <v>Gobiernos Autonomos Municipales</v>
      </c>
      <c r="W833" s="250"/>
      <c r="X833" s="244">
        <f>+VLOOKUP(A833,[2]Sheet1!$A$13:$D$744,4,FALSE)</f>
        <v>0</v>
      </c>
      <c r="Y833" s="244" t="e">
        <f>+VLOOKUP(X833,bd_lista!$A$3:$C$590,3,FALSE)</f>
        <v>#N/A</v>
      </c>
      <c r="Z833" s="302"/>
      <c r="AA833" s="303"/>
    </row>
    <row r="834" spans="1:27" customFormat="1" ht="15" hidden="1" customHeight="1">
      <c r="A834" s="32">
        <v>1530</v>
      </c>
      <c r="B834" s="449">
        <f>+A834</f>
        <v>1530</v>
      </c>
      <c r="C834" s="249" t="str">
        <f>+VLOOKUP(A834,bd_lista!$A$3:$C$590,3,FALSE)</f>
        <v>Gobierno Autónomo Municipal de Uyuni</v>
      </c>
      <c r="D834" s="451" t="str">
        <f>+C834</f>
        <v>Gobierno Autónomo Municipal de Uyuni</v>
      </c>
      <c r="E834" s="244" t="s">
        <v>1310</v>
      </c>
      <c r="F834" s="245">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5">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5">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5">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5">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5">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5">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5">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5">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5">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5">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5">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5">
        <f t="shared" ca="1" si="31"/>
        <v>0</v>
      </c>
      <c r="S834" s="252"/>
      <c r="T834" s="245">
        <f ca="1">+T835</f>
        <v>0</v>
      </c>
      <c r="U834" s="244">
        <f t="shared" si="32"/>
        <v>1</v>
      </c>
      <c r="V834" s="347" t="str">
        <f>+VLOOKUP(A834,bd_lista!$A$3:$E$590,5,FALSE)</f>
        <v>Gobiernos Autonomos Municipales</v>
      </c>
      <c r="W834" s="262" t="str">
        <f>+V834</f>
        <v>Gobiernos Autonomos Municipales</v>
      </c>
      <c r="X834" s="244">
        <f>+VLOOKUP(A834,[2]Sheet1!$A$13:$D$744,4,FALSE)</f>
        <v>0</v>
      </c>
      <c r="Y834" s="244" t="e">
        <f>+VLOOKUP(X834,bd_lista!$A$3:$C$590,3,FALSE)</f>
        <v>#N/A</v>
      </c>
      <c r="Z834" s="304">
        <f>+X834</f>
        <v>0</v>
      </c>
      <c r="AA834" s="305" t="e">
        <f>+Y834</f>
        <v>#N/A</v>
      </c>
    </row>
    <row r="835" spans="1:27" customFormat="1" ht="15" hidden="1" customHeight="1">
      <c r="A835" s="32">
        <v>1530</v>
      </c>
      <c r="B835" s="450"/>
      <c r="C835" s="249" t="str">
        <f>+VLOOKUP(A835,bd_lista!$A$3:$C$590,3,FALSE)</f>
        <v>Gobierno Autónomo Municipal de Uyuni</v>
      </c>
      <c r="D835" s="452"/>
      <c r="E835" s="246" t="s">
        <v>1311</v>
      </c>
      <c r="F835" s="245">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5">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5">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5">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5">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5">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5">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5">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5">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5">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5">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5">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5">
        <f t="shared" ca="1" si="31"/>
        <v>0</v>
      </c>
      <c r="S835" s="252">
        <f ca="1">+R834+R835</f>
        <v>0</v>
      </c>
      <c r="T835" s="245">
        <f ca="1">+S835</f>
        <v>0</v>
      </c>
      <c r="U835" s="244">
        <f t="shared" si="32"/>
        <v>2</v>
      </c>
      <c r="V835" s="347" t="str">
        <f>+VLOOKUP(A835,bd_lista!$A$3:$E$590,5,FALSE)</f>
        <v>Gobiernos Autonomos Municipales</v>
      </c>
      <c r="W835" s="250"/>
      <c r="X835" s="244">
        <f>+VLOOKUP(A835,[2]Sheet1!$A$13:$D$744,4,FALSE)</f>
        <v>0</v>
      </c>
      <c r="Y835" s="244" t="e">
        <f>+VLOOKUP(X835,bd_lista!$A$3:$C$590,3,FALSE)</f>
        <v>#N/A</v>
      </c>
      <c r="Z835" s="302"/>
      <c r="AA835" s="303"/>
    </row>
    <row r="836" spans="1:27" customFormat="1" ht="27" hidden="1" customHeight="1">
      <c r="A836" s="32">
        <v>1531</v>
      </c>
      <c r="B836" s="449">
        <f>+A836</f>
        <v>1531</v>
      </c>
      <c r="C836" s="249" t="str">
        <f>+VLOOKUP(A836,bd_lista!$A$3:$C$590,3,FALSE)</f>
        <v>Gobierno Autónomo Municipal de Tomave</v>
      </c>
      <c r="D836" s="451" t="str">
        <f>+C836</f>
        <v>Gobierno Autónomo Municipal de Tomave</v>
      </c>
      <c r="E836" s="244" t="s">
        <v>1310</v>
      </c>
      <c r="F836" s="245">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5">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5">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5">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5">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5">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5">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5">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5">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5">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5">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5">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5">
        <f t="shared" ca="1" si="31"/>
        <v>0</v>
      </c>
      <c r="S836" s="252"/>
      <c r="T836" s="245">
        <f ca="1">+T837</f>
        <v>0</v>
      </c>
      <c r="U836" s="244">
        <f t="shared" si="32"/>
        <v>1</v>
      </c>
      <c r="V836" s="347" t="str">
        <f>+VLOOKUP(A836,bd_lista!$A$3:$E$590,5,FALSE)</f>
        <v>Gobiernos Autonomos Municipales</v>
      </c>
      <c r="W836" s="262" t="str">
        <f>+V836</f>
        <v>Gobiernos Autonomos Municipales</v>
      </c>
      <c r="X836" s="244">
        <f>+VLOOKUP(A836,[2]Sheet1!$A$13:$D$744,4,FALSE)</f>
        <v>0</v>
      </c>
      <c r="Y836" s="244" t="e">
        <f>+VLOOKUP(X836,bd_lista!$A$3:$C$590,3,FALSE)</f>
        <v>#N/A</v>
      </c>
      <c r="Z836" s="304">
        <f>+X836</f>
        <v>0</v>
      </c>
      <c r="AA836" s="305" t="e">
        <f>+Y836</f>
        <v>#N/A</v>
      </c>
    </row>
    <row r="837" spans="1:27" customFormat="1" ht="27" hidden="1" customHeight="1">
      <c r="A837" s="32">
        <v>1531</v>
      </c>
      <c r="B837" s="450"/>
      <c r="C837" s="249" t="str">
        <f>+VLOOKUP(A837,bd_lista!$A$3:$C$590,3,FALSE)</f>
        <v>Gobierno Autónomo Municipal de Tomave</v>
      </c>
      <c r="D837" s="452"/>
      <c r="E837" s="246" t="s">
        <v>1311</v>
      </c>
      <c r="F837" s="245">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5">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5">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5">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5">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5">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5">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5">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5">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5">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5">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5">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5">
        <f t="shared" ca="1" si="31"/>
        <v>0</v>
      </c>
      <c r="S837" s="252">
        <f ca="1">+R836+R837</f>
        <v>0</v>
      </c>
      <c r="T837" s="245">
        <f ca="1">+S837</f>
        <v>0</v>
      </c>
      <c r="U837" s="244">
        <f t="shared" si="32"/>
        <v>2</v>
      </c>
      <c r="V837" s="347" t="str">
        <f>+VLOOKUP(A837,bd_lista!$A$3:$E$590,5,FALSE)</f>
        <v>Gobiernos Autonomos Municipales</v>
      </c>
      <c r="W837" s="250"/>
      <c r="X837" s="244">
        <f>+VLOOKUP(A837,[2]Sheet1!$A$13:$D$744,4,FALSE)</f>
        <v>0</v>
      </c>
      <c r="Y837" s="244" t="e">
        <f>+VLOOKUP(X837,bd_lista!$A$3:$C$590,3,FALSE)</f>
        <v>#N/A</v>
      </c>
      <c r="Z837" s="302"/>
      <c r="AA837" s="303"/>
    </row>
    <row r="838" spans="1:27" customFormat="1" ht="15" hidden="1" customHeight="1">
      <c r="A838" s="32">
        <v>1532</v>
      </c>
      <c r="B838" s="449">
        <f>+A838</f>
        <v>1532</v>
      </c>
      <c r="C838" s="249" t="str">
        <f>+VLOOKUP(A838,bd_lista!$A$3:$C$590,3,FALSE)</f>
        <v>Gobierno Autónomo Municipal de Porco</v>
      </c>
      <c r="D838" s="451" t="str">
        <f>+C838</f>
        <v>Gobierno Autónomo Municipal de Porco</v>
      </c>
      <c r="E838" s="244" t="s">
        <v>1310</v>
      </c>
      <c r="F838" s="245">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5">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5">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5">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5">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5">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5">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5">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5">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5">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5">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5">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5">
        <f t="shared" ca="1" si="31"/>
        <v>0</v>
      </c>
      <c r="S838" s="252"/>
      <c r="T838" s="245">
        <f ca="1">+T839</f>
        <v>0</v>
      </c>
      <c r="U838" s="244">
        <f t="shared" si="32"/>
        <v>1</v>
      </c>
      <c r="V838" s="347" t="str">
        <f>+VLOOKUP(A838,bd_lista!$A$3:$E$590,5,FALSE)</f>
        <v>Gobiernos Autonomos Municipales</v>
      </c>
      <c r="W838" s="262" t="str">
        <f>+V838</f>
        <v>Gobiernos Autonomos Municipales</v>
      </c>
      <c r="X838" s="244">
        <f>+VLOOKUP(A838,[2]Sheet1!$A$13:$D$744,4,FALSE)</f>
        <v>0</v>
      </c>
      <c r="Y838" s="244" t="e">
        <f>+VLOOKUP(X838,bd_lista!$A$3:$C$590,3,FALSE)</f>
        <v>#N/A</v>
      </c>
      <c r="Z838" s="304">
        <f>+X838</f>
        <v>0</v>
      </c>
      <c r="AA838" s="305" t="e">
        <f>+Y838</f>
        <v>#N/A</v>
      </c>
    </row>
    <row r="839" spans="1:27" customFormat="1" ht="15" hidden="1" customHeight="1">
      <c r="A839" s="32">
        <v>1532</v>
      </c>
      <c r="B839" s="450"/>
      <c r="C839" s="249" t="str">
        <f>+VLOOKUP(A839,bd_lista!$A$3:$C$590,3,FALSE)</f>
        <v>Gobierno Autónomo Municipal de Porco</v>
      </c>
      <c r="D839" s="452"/>
      <c r="E839" s="246" t="s">
        <v>1311</v>
      </c>
      <c r="F839" s="247">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7">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7">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7">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7">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7">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7">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7">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7">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7">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7">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7">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7">
        <f t="shared" ca="1" si="31"/>
        <v>0</v>
      </c>
      <c r="S839" s="264">
        <f ca="1">+R838+R839</f>
        <v>0</v>
      </c>
      <c r="T839" s="247">
        <f ca="1">+S839</f>
        <v>0</v>
      </c>
      <c r="U839" s="246">
        <f t="shared" si="32"/>
        <v>2</v>
      </c>
      <c r="V839" s="347" t="str">
        <f>+VLOOKUP(A839,bd_lista!$A$3:$E$590,5,FALSE)</f>
        <v>Gobiernos Autonomos Municipales</v>
      </c>
      <c r="W839" s="250"/>
      <c r="X839" s="244">
        <f>+VLOOKUP(A839,[2]Sheet1!$A$13:$D$744,4,FALSE)</f>
        <v>0</v>
      </c>
      <c r="Y839" s="244" t="e">
        <f>+VLOOKUP(X839,bd_lista!$A$3:$C$590,3,FALSE)</f>
        <v>#N/A</v>
      </c>
      <c r="Z839" s="302"/>
      <c r="AA839" s="303"/>
    </row>
    <row r="840" spans="1:27" customFormat="1" ht="15" hidden="1" customHeight="1">
      <c r="A840" s="32">
        <v>1533</v>
      </c>
      <c r="B840" s="449">
        <f>+A840</f>
        <v>1533</v>
      </c>
      <c r="C840" s="249" t="str">
        <f>+VLOOKUP(A840,bd_lista!$A$3:$C$590,3,FALSE)</f>
        <v>Gobierno Autónomo Municipal de Arampampa</v>
      </c>
      <c r="D840" s="451" t="str">
        <f>+C840</f>
        <v>Gobierno Autónomo Municipal de Arampampa</v>
      </c>
      <c r="E840" s="244" t="s">
        <v>1310</v>
      </c>
      <c r="F840" s="245">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5">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5">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5">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5">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5">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5">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5">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5">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5">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5">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5">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5">
        <f t="shared" ca="1" si="31"/>
        <v>0</v>
      </c>
      <c r="S840" s="252"/>
      <c r="T840" s="245">
        <f ca="1">+T841</f>
        <v>0</v>
      </c>
      <c r="U840" s="244">
        <f t="shared" si="32"/>
        <v>1</v>
      </c>
      <c r="V840" s="347" t="str">
        <f>+VLOOKUP(A840,bd_lista!$A$3:$E$590,5,FALSE)</f>
        <v>Gobiernos Autonomos Municipales</v>
      </c>
      <c r="W840" s="262" t="str">
        <f>+V840</f>
        <v>Gobiernos Autonomos Municipales</v>
      </c>
      <c r="X840" s="244">
        <f>+VLOOKUP(A840,[2]Sheet1!$A$13:$D$744,4,FALSE)</f>
        <v>0</v>
      </c>
      <c r="Y840" s="244" t="e">
        <f>+VLOOKUP(X840,bd_lista!$A$3:$C$590,3,FALSE)</f>
        <v>#N/A</v>
      </c>
      <c r="Z840" s="304">
        <f>+X840</f>
        <v>0</v>
      </c>
      <c r="AA840" s="305" t="e">
        <f>+Y840</f>
        <v>#N/A</v>
      </c>
    </row>
    <row r="841" spans="1:27" customFormat="1" ht="15" hidden="1" customHeight="1">
      <c r="A841" s="32">
        <v>1533</v>
      </c>
      <c r="B841" s="450"/>
      <c r="C841" s="249" t="str">
        <f>+VLOOKUP(A841,bd_lista!$A$3:$C$590,3,FALSE)</f>
        <v>Gobierno Autónomo Municipal de Arampampa</v>
      </c>
      <c r="D841" s="452"/>
      <c r="E841" s="246" t="s">
        <v>1311</v>
      </c>
      <c r="F841" s="247">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7">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7">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7">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7">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7">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7">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7">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7">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7">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7">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7">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7">
        <f t="shared" ca="1" si="31"/>
        <v>0</v>
      </c>
      <c r="S841" s="264">
        <f ca="1">+R840+R841</f>
        <v>0</v>
      </c>
      <c r="T841" s="247">
        <f ca="1">+S841</f>
        <v>0</v>
      </c>
      <c r="U841" s="246">
        <f t="shared" si="32"/>
        <v>2</v>
      </c>
      <c r="V841" s="347" t="str">
        <f>+VLOOKUP(A841,bd_lista!$A$3:$E$590,5,FALSE)</f>
        <v>Gobiernos Autonomos Municipales</v>
      </c>
      <c r="W841" s="250"/>
      <c r="X841" s="244">
        <f>+VLOOKUP(A841,[2]Sheet1!$A$13:$D$744,4,FALSE)</f>
        <v>0</v>
      </c>
      <c r="Y841" s="244" t="e">
        <f>+VLOOKUP(X841,bd_lista!$A$3:$C$590,3,FALSE)</f>
        <v>#N/A</v>
      </c>
      <c r="Z841" s="302"/>
      <c r="AA841" s="303"/>
    </row>
    <row r="842" spans="1:27" customFormat="1" ht="15" hidden="1" customHeight="1">
      <c r="A842" s="32">
        <v>1534</v>
      </c>
      <c r="B842" s="449">
        <f>+A842</f>
        <v>1534</v>
      </c>
      <c r="C842" s="249" t="str">
        <f>+VLOOKUP(A842,bd_lista!$A$3:$C$590,3,FALSE)</f>
        <v>Gobierno Autónomo Municipal de Acasio</v>
      </c>
      <c r="D842" s="451" t="str">
        <f>+C842</f>
        <v>Gobierno Autónomo Municipal de Acasio</v>
      </c>
      <c r="E842" s="244" t="s">
        <v>1310</v>
      </c>
      <c r="F842" s="245">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5">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5">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5">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5">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5">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5">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5">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5">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5">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5">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5">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5">
        <f t="shared" ca="1" si="31"/>
        <v>0</v>
      </c>
      <c r="S842" s="252"/>
      <c r="T842" s="245">
        <f ca="1">+T843</f>
        <v>0</v>
      </c>
      <c r="U842" s="244">
        <f t="shared" si="32"/>
        <v>1</v>
      </c>
      <c r="V842" s="347" t="str">
        <f>+VLOOKUP(A842,bd_lista!$A$3:$E$590,5,FALSE)</f>
        <v>Gobiernos Autonomos Municipales</v>
      </c>
      <c r="W842" s="262" t="str">
        <f>+V842</f>
        <v>Gobiernos Autonomos Municipales</v>
      </c>
      <c r="X842" s="244">
        <f>+VLOOKUP(A842,[2]Sheet1!$A$13:$D$744,4,FALSE)</f>
        <v>0</v>
      </c>
      <c r="Y842" s="244" t="e">
        <f>+VLOOKUP(X842,bd_lista!$A$3:$C$590,3,FALSE)</f>
        <v>#N/A</v>
      </c>
      <c r="Z842" s="304">
        <f>+X842</f>
        <v>0</v>
      </c>
      <c r="AA842" s="305" t="e">
        <f>+Y842</f>
        <v>#N/A</v>
      </c>
    </row>
    <row r="843" spans="1:27" customFormat="1" ht="15" hidden="1" customHeight="1">
      <c r="A843" s="32">
        <v>1534</v>
      </c>
      <c r="B843" s="450"/>
      <c r="C843" s="249" t="str">
        <f>+VLOOKUP(A843,bd_lista!$A$3:$C$590,3,FALSE)</f>
        <v>Gobierno Autónomo Municipal de Acasio</v>
      </c>
      <c r="D843" s="452"/>
      <c r="E843" s="246" t="s">
        <v>1311</v>
      </c>
      <c r="F843" s="247">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7">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7">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7">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7">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7">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7">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7">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7">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7">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7">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7">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7">
        <f t="shared" ca="1" si="31"/>
        <v>0</v>
      </c>
      <c r="S843" s="264">
        <f ca="1">+R842+R843</f>
        <v>0</v>
      </c>
      <c r="T843" s="247">
        <f ca="1">+S843</f>
        <v>0</v>
      </c>
      <c r="U843" s="246">
        <f t="shared" si="32"/>
        <v>2</v>
      </c>
      <c r="V843" s="347" t="str">
        <f>+VLOOKUP(A843,bd_lista!$A$3:$E$590,5,FALSE)</f>
        <v>Gobiernos Autonomos Municipales</v>
      </c>
      <c r="W843" s="250"/>
      <c r="X843" s="244">
        <f>+VLOOKUP(A843,[2]Sheet1!$A$13:$D$744,4,FALSE)</f>
        <v>0</v>
      </c>
      <c r="Y843" s="244" t="e">
        <f>+VLOOKUP(X843,bd_lista!$A$3:$C$590,3,FALSE)</f>
        <v>#N/A</v>
      </c>
      <c r="Z843" s="302"/>
      <c r="AA843" s="303"/>
    </row>
    <row r="844" spans="1:27" customFormat="1" ht="15" hidden="1" customHeight="1">
      <c r="A844" s="32">
        <v>1535</v>
      </c>
      <c r="B844" s="449">
        <f>+A844</f>
        <v>1535</v>
      </c>
      <c r="C844" s="249" t="str">
        <f>+VLOOKUP(A844,bd_lista!$A$3:$C$590,3,FALSE)</f>
        <v>Gobierno Autónomo Municipal de Llica</v>
      </c>
      <c r="D844" s="451" t="str">
        <f>+C844</f>
        <v>Gobierno Autónomo Municipal de Llica</v>
      </c>
      <c r="E844" s="244" t="s">
        <v>1310</v>
      </c>
      <c r="F844" s="245">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5">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5">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5">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5">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5">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5">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5">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5">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5">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5">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5">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5">
        <f t="shared" ca="1" si="31"/>
        <v>0</v>
      </c>
      <c r="S844" s="252"/>
      <c r="T844" s="245">
        <f ca="1">+T845</f>
        <v>0</v>
      </c>
      <c r="U844" s="244">
        <f t="shared" si="32"/>
        <v>1</v>
      </c>
      <c r="V844" s="347" t="str">
        <f>+VLOOKUP(A844,bd_lista!$A$3:$E$590,5,FALSE)</f>
        <v>Gobiernos Autonomos Municipales</v>
      </c>
      <c r="W844" s="262" t="str">
        <f>+V844</f>
        <v>Gobiernos Autonomos Municipales</v>
      </c>
      <c r="X844" s="244">
        <f>+VLOOKUP(A844,[2]Sheet1!$A$13:$D$744,4,FALSE)</f>
        <v>0</v>
      </c>
      <c r="Y844" s="244" t="e">
        <f>+VLOOKUP(X844,bd_lista!$A$3:$C$590,3,FALSE)</f>
        <v>#N/A</v>
      </c>
      <c r="Z844" s="304">
        <f>+X844</f>
        <v>0</v>
      </c>
      <c r="AA844" s="305" t="e">
        <f>+Y844</f>
        <v>#N/A</v>
      </c>
    </row>
    <row r="845" spans="1:27" customFormat="1" ht="15" hidden="1" customHeight="1">
      <c r="A845" s="32">
        <v>1535</v>
      </c>
      <c r="B845" s="450"/>
      <c r="C845" s="249" t="str">
        <f>+VLOOKUP(A845,bd_lista!$A$3:$C$590,3,FALSE)</f>
        <v>Gobierno Autónomo Municipal de Llica</v>
      </c>
      <c r="D845" s="452"/>
      <c r="E845" s="246" t="s">
        <v>1311</v>
      </c>
      <c r="F845" s="247">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7">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7">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7">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7">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7">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7">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7">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7">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7">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7">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7">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7">
        <f t="shared" ca="1" si="31"/>
        <v>0</v>
      </c>
      <c r="S845" s="264">
        <f ca="1">+R844+R845</f>
        <v>0</v>
      </c>
      <c r="T845" s="247">
        <f ca="1">+S845</f>
        <v>0</v>
      </c>
      <c r="U845" s="246">
        <f t="shared" si="32"/>
        <v>2</v>
      </c>
      <c r="V845" s="347" t="str">
        <f>+VLOOKUP(A845,bd_lista!$A$3:$E$590,5,FALSE)</f>
        <v>Gobiernos Autonomos Municipales</v>
      </c>
      <c r="W845" s="250"/>
      <c r="X845" s="244">
        <f>+VLOOKUP(A845,[2]Sheet1!$A$13:$D$744,4,FALSE)</f>
        <v>0</v>
      </c>
      <c r="Y845" s="244" t="e">
        <f>+VLOOKUP(X845,bd_lista!$A$3:$C$590,3,FALSE)</f>
        <v>#N/A</v>
      </c>
      <c r="Z845" s="302"/>
      <c r="AA845" s="303"/>
    </row>
    <row r="846" spans="1:27" customFormat="1" ht="15" hidden="1" customHeight="1">
      <c r="A846" s="32">
        <v>1536</v>
      </c>
      <c r="B846" s="449">
        <f>+A846</f>
        <v>1536</v>
      </c>
      <c r="C846" s="249" t="str">
        <f>+VLOOKUP(A846,bd_lista!$A$3:$C$590,3,FALSE)</f>
        <v>Gobierno Autónomo Municipal de Tahua</v>
      </c>
      <c r="D846" s="451" t="str">
        <f>+C846</f>
        <v>Gobierno Autónomo Municipal de Tahua</v>
      </c>
      <c r="E846" s="244" t="s">
        <v>1310</v>
      </c>
      <c r="F846" s="245">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5">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5">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5">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5">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5">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5">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5">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5">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5">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5">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5">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5">
        <f t="shared" ca="1" si="31"/>
        <v>0</v>
      </c>
      <c r="S846" s="252"/>
      <c r="T846" s="245">
        <f ca="1">+T847</f>
        <v>0</v>
      </c>
      <c r="U846" s="244">
        <f t="shared" si="32"/>
        <v>1</v>
      </c>
      <c r="V846" s="347" t="str">
        <f>+VLOOKUP(A846,bd_lista!$A$3:$E$590,5,FALSE)</f>
        <v>Gobiernos Autonomos Municipales</v>
      </c>
      <c r="W846" s="262" t="str">
        <f>+V846</f>
        <v>Gobiernos Autonomos Municipales</v>
      </c>
      <c r="X846" s="244">
        <f>+VLOOKUP(A846,[2]Sheet1!$A$13:$D$744,4,FALSE)</f>
        <v>0</v>
      </c>
      <c r="Y846" s="244" t="e">
        <f>+VLOOKUP(X846,bd_lista!$A$3:$C$590,3,FALSE)</f>
        <v>#N/A</v>
      </c>
      <c r="Z846" s="304">
        <f>+X846</f>
        <v>0</v>
      </c>
      <c r="AA846" s="305" t="e">
        <f>+Y846</f>
        <v>#N/A</v>
      </c>
    </row>
    <row r="847" spans="1:27" customFormat="1" ht="15" hidden="1" customHeight="1">
      <c r="A847" s="32">
        <v>1536</v>
      </c>
      <c r="B847" s="450"/>
      <c r="C847" s="249" t="str">
        <f>+VLOOKUP(A847,bd_lista!$A$3:$C$590,3,FALSE)</f>
        <v>Gobierno Autónomo Municipal de Tahua</v>
      </c>
      <c r="D847" s="452"/>
      <c r="E847" s="246" t="s">
        <v>1311</v>
      </c>
      <c r="F847" s="247">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7">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7">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7">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7">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7">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7">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7">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7">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7">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7">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7">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7">
        <f t="shared" ca="1" si="31"/>
        <v>0</v>
      </c>
      <c r="S847" s="264">
        <f ca="1">+R846+R847</f>
        <v>0</v>
      </c>
      <c r="T847" s="247">
        <f ca="1">+S847</f>
        <v>0</v>
      </c>
      <c r="U847" s="246">
        <f t="shared" si="32"/>
        <v>2</v>
      </c>
      <c r="V847" s="347" t="str">
        <f>+VLOOKUP(A847,bd_lista!$A$3:$E$590,5,FALSE)</f>
        <v>Gobiernos Autonomos Municipales</v>
      </c>
      <c r="W847" s="250"/>
      <c r="X847" s="244">
        <f>+VLOOKUP(A847,[2]Sheet1!$A$13:$D$744,4,FALSE)</f>
        <v>0</v>
      </c>
      <c r="Y847" s="244" t="e">
        <f>+VLOOKUP(X847,bd_lista!$A$3:$C$590,3,FALSE)</f>
        <v>#N/A</v>
      </c>
      <c r="Z847" s="302"/>
      <c r="AA847" s="303"/>
    </row>
    <row r="848" spans="1:27" customFormat="1" ht="15" hidden="1" customHeight="1">
      <c r="A848" s="32">
        <v>1537</v>
      </c>
      <c r="B848" s="449">
        <f>+A848</f>
        <v>1537</v>
      </c>
      <c r="C848" s="249" t="str">
        <f>+VLOOKUP(A848,bd_lista!$A$3:$C$590,3,FALSE)</f>
        <v>Gobierno Autónomo Municipal de Villazón</v>
      </c>
      <c r="D848" s="451" t="str">
        <f>+C848</f>
        <v>Gobierno Autónomo Municipal de Villazón</v>
      </c>
      <c r="E848" s="244" t="s">
        <v>1310</v>
      </c>
      <c r="F848" s="245">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5">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5">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5">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5">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5">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5">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5">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5">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5">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5">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5">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5">
        <f t="shared" ca="1" si="31"/>
        <v>0</v>
      </c>
      <c r="S848" s="252"/>
      <c r="T848" s="245">
        <f ca="1">+T849</f>
        <v>0</v>
      </c>
      <c r="U848" s="244">
        <f t="shared" si="32"/>
        <v>1</v>
      </c>
      <c r="V848" s="347" t="str">
        <f>+VLOOKUP(A848,bd_lista!$A$3:$E$590,5,FALSE)</f>
        <v>Gobiernos Autonomos Municipales</v>
      </c>
      <c r="W848" s="262" t="str">
        <f>+V848</f>
        <v>Gobiernos Autonomos Municipales</v>
      </c>
      <c r="X848" s="244">
        <f>+VLOOKUP(A848,[2]Sheet1!$A$13:$D$744,4,FALSE)</f>
        <v>0</v>
      </c>
      <c r="Y848" s="244" t="e">
        <f>+VLOOKUP(X848,bd_lista!$A$3:$C$590,3,FALSE)</f>
        <v>#N/A</v>
      </c>
      <c r="Z848" s="304">
        <f>+X848</f>
        <v>0</v>
      </c>
      <c r="AA848" s="305" t="e">
        <f>+Y848</f>
        <v>#N/A</v>
      </c>
    </row>
    <row r="849" spans="1:27" customFormat="1" ht="15" hidden="1" customHeight="1">
      <c r="A849" s="32">
        <v>1537</v>
      </c>
      <c r="B849" s="450"/>
      <c r="C849" s="249" t="str">
        <f>+VLOOKUP(A849,bd_lista!$A$3:$C$590,3,FALSE)</f>
        <v>Gobierno Autónomo Municipal de Villazón</v>
      </c>
      <c r="D849" s="452"/>
      <c r="E849" s="246" t="s">
        <v>1311</v>
      </c>
      <c r="F849" s="247">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7">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7">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7">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7">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7">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7">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7">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7">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7">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7">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7">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7">
        <f t="shared" ca="1" si="31"/>
        <v>0</v>
      </c>
      <c r="S849" s="264">
        <f ca="1">+R848+R849</f>
        <v>0</v>
      </c>
      <c r="T849" s="247">
        <f ca="1">+S849</f>
        <v>0</v>
      </c>
      <c r="U849" s="246">
        <f t="shared" si="32"/>
        <v>2</v>
      </c>
      <c r="V849" s="347" t="str">
        <f>+VLOOKUP(A849,bd_lista!$A$3:$E$590,5,FALSE)</f>
        <v>Gobiernos Autonomos Municipales</v>
      </c>
      <c r="W849" s="250"/>
      <c r="X849" s="244">
        <f>+VLOOKUP(A849,[2]Sheet1!$A$13:$D$744,4,FALSE)</f>
        <v>0</v>
      </c>
      <c r="Y849" s="244" t="e">
        <f>+VLOOKUP(X849,bd_lista!$A$3:$C$590,3,FALSE)</f>
        <v>#N/A</v>
      </c>
      <c r="Z849" s="302"/>
      <c r="AA849" s="303"/>
    </row>
    <row r="850" spans="1:27" customFormat="1" ht="15" hidden="1" customHeight="1">
      <c r="A850" s="32">
        <v>1538</v>
      </c>
      <c r="B850" s="449">
        <f>+A850</f>
        <v>1538</v>
      </c>
      <c r="C850" s="249" t="str">
        <f>+VLOOKUP(A850,bd_lista!$A$3:$C$590,3,FALSE)</f>
        <v>Gobierno Autónomo Municipal de San Agustín</v>
      </c>
      <c r="D850" s="451" t="str">
        <f>+C850</f>
        <v>Gobierno Autónomo Municipal de San Agustín</v>
      </c>
      <c r="E850" s="244" t="s">
        <v>1310</v>
      </c>
      <c r="F850" s="245">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5">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5">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5">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5">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5">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5">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5">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5">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5">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5">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5">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5">
        <f t="shared" ca="1" si="31"/>
        <v>0</v>
      </c>
      <c r="S850" s="252"/>
      <c r="T850" s="245">
        <f ca="1">+T851</f>
        <v>0</v>
      </c>
      <c r="U850" s="244">
        <f t="shared" si="32"/>
        <v>1</v>
      </c>
      <c r="V850" s="347" t="str">
        <f>+VLOOKUP(A850,bd_lista!$A$3:$E$590,5,FALSE)</f>
        <v>Gobiernos Autonomos Municipales</v>
      </c>
      <c r="W850" s="262" t="str">
        <f>+V850</f>
        <v>Gobiernos Autonomos Municipales</v>
      </c>
      <c r="X850" s="244">
        <f>+VLOOKUP(A850,[2]Sheet1!$A$13:$D$744,4,FALSE)</f>
        <v>0</v>
      </c>
      <c r="Y850" s="244" t="e">
        <f>+VLOOKUP(X850,bd_lista!$A$3:$C$590,3,FALSE)</f>
        <v>#N/A</v>
      </c>
      <c r="Z850" s="304">
        <f>+X850</f>
        <v>0</v>
      </c>
      <c r="AA850" s="305" t="e">
        <f>+Y850</f>
        <v>#N/A</v>
      </c>
    </row>
    <row r="851" spans="1:27" customFormat="1" ht="15" hidden="1" customHeight="1">
      <c r="A851" s="32">
        <v>1538</v>
      </c>
      <c r="B851" s="450"/>
      <c r="C851" s="249" t="str">
        <f>+VLOOKUP(A851,bd_lista!$A$3:$C$590,3,FALSE)</f>
        <v>Gobierno Autónomo Municipal de San Agustín</v>
      </c>
      <c r="D851" s="452"/>
      <c r="E851" s="246" t="s">
        <v>1311</v>
      </c>
      <c r="F851" s="247">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7">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7">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7">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7">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7">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7">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7">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7">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7">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7">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7">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7">
        <f t="shared" ca="1" si="31"/>
        <v>0</v>
      </c>
      <c r="S851" s="264">
        <f ca="1">+R850+R851</f>
        <v>0</v>
      </c>
      <c r="T851" s="247">
        <f ca="1">+S851</f>
        <v>0</v>
      </c>
      <c r="U851" s="246">
        <f t="shared" si="32"/>
        <v>2</v>
      </c>
      <c r="V851" s="347" t="str">
        <f>+VLOOKUP(A851,bd_lista!$A$3:$E$590,5,FALSE)</f>
        <v>Gobiernos Autonomos Municipales</v>
      </c>
      <c r="W851" s="250"/>
      <c r="X851" s="244">
        <f>+VLOOKUP(A851,[2]Sheet1!$A$13:$D$744,4,FALSE)</f>
        <v>0</v>
      </c>
      <c r="Y851" s="244" t="e">
        <f>+VLOOKUP(X851,bd_lista!$A$3:$C$590,3,FALSE)</f>
        <v>#N/A</v>
      </c>
      <c r="Z851" s="302"/>
      <c r="AA851" s="303"/>
    </row>
    <row r="852" spans="1:27" customFormat="1" ht="15" hidden="1" customHeight="1">
      <c r="A852" s="32">
        <v>1539</v>
      </c>
      <c r="B852" s="449">
        <f>+A852</f>
        <v>1539</v>
      </c>
      <c r="C852" s="249" t="str">
        <f>+VLOOKUP(A852,bd_lista!$A$3:$C$590,3,FALSE)</f>
        <v>Gobierno Autónomo Municipal de Ckochas</v>
      </c>
      <c r="D852" s="451" t="str">
        <f>+C852</f>
        <v>Gobierno Autónomo Municipal de Ckochas</v>
      </c>
      <c r="E852" s="244" t="s">
        <v>1310</v>
      </c>
      <c r="F852" s="245">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5">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5">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5">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5">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5">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5">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5">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5">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5">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5">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5">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5">
        <f t="shared" ca="1" si="31"/>
        <v>0</v>
      </c>
      <c r="S852" s="252"/>
      <c r="T852" s="245">
        <f ca="1">+T853</f>
        <v>0</v>
      </c>
      <c r="U852" s="244">
        <f t="shared" si="32"/>
        <v>1</v>
      </c>
      <c r="V852" s="347" t="str">
        <f>+VLOOKUP(A852,bd_lista!$A$3:$E$590,5,FALSE)</f>
        <v>Gobiernos Autonomos Municipales</v>
      </c>
      <c r="W852" s="262" t="str">
        <f>+V852</f>
        <v>Gobiernos Autonomos Municipales</v>
      </c>
      <c r="X852" s="244">
        <f>+VLOOKUP(A852,[2]Sheet1!$A$13:$D$744,4,FALSE)</f>
        <v>0</v>
      </c>
      <c r="Y852" s="244" t="e">
        <f>+VLOOKUP(X852,bd_lista!$A$3:$C$590,3,FALSE)</f>
        <v>#N/A</v>
      </c>
      <c r="Z852" s="304">
        <f>+X852</f>
        <v>0</v>
      </c>
      <c r="AA852" s="305" t="e">
        <f>+Y852</f>
        <v>#N/A</v>
      </c>
    </row>
    <row r="853" spans="1:27" customFormat="1" ht="15" hidden="1" customHeight="1">
      <c r="A853" s="32">
        <v>1539</v>
      </c>
      <c r="B853" s="450"/>
      <c r="C853" s="249" t="str">
        <f>+VLOOKUP(A853,bd_lista!$A$3:$C$590,3,FALSE)</f>
        <v>Gobierno Autónomo Municipal de Ckochas</v>
      </c>
      <c r="D853" s="452"/>
      <c r="E853" s="246" t="s">
        <v>1311</v>
      </c>
      <c r="F853" s="247">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7">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7">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7">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7">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7">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7">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7">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7">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7">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7">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7">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7">
        <f t="shared" ca="1" si="31"/>
        <v>0</v>
      </c>
      <c r="S853" s="264">
        <f ca="1">+R852+R853</f>
        <v>0</v>
      </c>
      <c r="T853" s="247">
        <f ca="1">+S853</f>
        <v>0</v>
      </c>
      <c r="U853" s="246">
        <f t="shared" si="32"/>
        <v>2</v>
      </c>
      <c r="V853" s="347" t="str">
        <f>+VLOOKUP(A853,bd_lista!$A$3:$E$590,5,FALSE)</f>
        <v>Gobiernos Autonomos Municipales</v>
      </c>
      <c r="W853" s="250"/>
      <c r="X853" s="244">
        <f>+VLOOKUP(A853,[2]Sheet1!$A$13:$D$744,4,FALSE)</f>
        <v>0</v>
      </c>
      <c r="Y853" s="244" t="e">
        <f>+VLOOKUP(X853,bd_lista!$A$3:$C$590,3,FALSE)</f>
        <v>#N/A</v>
      </c>
      <c r="Z853" s="302"/>
      <c r="AA853" s="303"/>
    </row>
    <row r="854" spans="1:27" customFormat="1" ht="15" hidden="1" customHeight="1">
      <c r="A854" s="32">
        <v>1540</v>
      </c>
      <c r="B854" s="449">
        <f>+A854</f>
        <v>1540</v>
      </c>
      <c r="C854" s="249" t="str">
        <f>+VLOOKUP(A854,bd_lista!$A$3:$C$590,3,FALSE)</f>
        <v>Gobierno Autónomo Municipal de Chuquihuta Ayllu Jucumani</v>
      </c>
      <c r="D854" s="451" t="str">
        <f>+C854</f>
        <v>Gobierno Autónomo Municipal de Chuquihuta Ayllu Jucumani</v>
      </c>
      <c r="E854" s="244" t="s">
        <v>1310</v>
      </c>
      <c r="F854" s="245">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5">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5">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5">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5">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5">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5">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5">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5">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5">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5">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5">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5">
        <f t="shared" ca="1" si="31"/>
        <v>0</v>
      </c>
      <c r="S854" s="252"/>
      <c r="T854" s="245">
        <f ca="1">+T855</f>
        <v>0</v>
      </c>
      <c r="U854" s="244">
        <f t="shared" si="32"/>
        <v>1</v>
      </c>
      <c r="V854" s="347" t="str">
        <f>+VLOOKUP(A854,bd_lista!$A$3:$E$590,5,FALSE)</f>
        <v>Gobiernos Autonomos Municipales</v>
      </c>
      <c r="W854" s="262" t="str">
        <f>+V854</f>
        <v>Gobiernos Autonomos Municipales</v>
      </c>
      <c r="X854" s="244">
        <f>+VLOOKUP(A854,[2]Sheet1!$A$13:$D$744,4,FALSE)</f>
        <v>0</v>
      </c>
      <c r="Y854" s="244" t="e">
        <f>+VLOOKUP(X854,bd_lista!$A$3:$C$590,3,FALSE)</f>
        <v>#N/A</v>
      </c>
      <c r="Z854" s="304">
        <f>+X854</f>
        <v>0</v>
      </c>
      <c r="AA854" s="305" t="e">
        <f>+Y854</f>
        <v>#N/A</v>
      </c>
    </row>
    <row r="855" spans="1:27" customFormat="1" ht="15" hidden="1" customHeight="1">
      <c r="A855" s="32">
        <v>1540</v>
      </c>
      <c r="B855" s="450"/>
      <c r="C855" s="249" t="str">
        <f>+VLOOKUP(A855,bd_lista!$A$3:$C$590,3,FALSE)</f>
        <v>Gobierno Autónomo Municipal de Chuquihuta Ayllu Jucumani</v>
      </c>
      <c r="D855" s="452"/>
      <c r="E855" s="246" t="s">
        <v>1311</v>
      </c>
      <c r="F855" s="247">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7">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7">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7">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7">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7">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7">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7">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7">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7">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7">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7">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7">
        <f t="shared" ca="1" si="31"/>
        <v>0</v>
      </c>
      <c r="S855" s="264">
        <f ca="1">+R854+R855</f>
        <v>0</v>
      </c>
      <c r="T855" s="247">
        <f ca="1">+S855</f>
        <v>0</v>
      </c>
      <c r="U855" s="246">
        <f t="shared" si="32"/>
        <v>2</v>
      </c>
      <c r="V855" s="347" t="str">
        <f>+VLOOKUP(A855,bd_lista!$A$3:$E$590,5,FALSE)</f>
        <v>Gobiernos Autonomos Municipales</v>
      </c>
      <c r="W855" s="250"/>
      <c r="X855" s="244">
        <f>+VLOOKUP(A855,[2]Sheet1!$A$13:$D$744,4,FALSE)</f>
        <v>0</v>
      </c>
      <c r="Y855" s="244" t="e">
        <f>+VLOOKUP(X855,bd_lista!$A$3:$C$590,3,FALSE)</f>
        <v>#N/A</v>
      </c>
      <c r="Z855" s="302"/>
      <c r="AA855" s="303"/>
    </row>
    <row r="856" spans="1:27" customFormat="1" ht="15" hidden="1" customHeight="1">
      <c r="A856" s="32">
        <v>1601</v>
      </c>
      <c r="B856" s="449">
        <f>+A856</f>
        <v>1601</v>
      </c>
      <c r="C856" s="249" t="str">
        <f>+VLOOKUP(A856,bd_lista!$A$3:$C$590,3,FALSE)</f>
        <v>Gobierno Autónomo Municipal de Tarija</v>
      </c>
      <c r="D856" s="451" t="str">
        <f>+C856</f>
        <v>Gobierno Autónomo Municipal de Tarija</v>
      </c>
      <c r="E856" s="244" t="s">
        <v>1310</v>
      </c>
      <c r="F856" s="245">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5">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5">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5">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5">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5">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5">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5">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5">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5">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5">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5">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5">
        <f t="shared" ca="1" si="31"/>
        <v>0</v>
      </c>
      <c r="S856" s="252"/>
      <c r="T856" s="245">
        <f ca="1">+T857</f>
        <v>0</v>
      </c>
      <c r="U856" s="244">
        <f t="shared" si="32"/>
        <v>1</v>
      </c>
      <c r="V856" s="347" t="str">
        <f>+VLOOKUP(A856,bd_lista!$A$3:$E$590,5,FALSE)</f>
        <v>Gobiernos Autonomos Municipales</v>
      </c>
      <c r="W856" s="262" t="str">
        <f>+V856</f>
        <v>Gobiernos Autonomos Municipales</v>
      </c>
      <c r="X856" s="244">
        <f>+VLOOKUP(A856,[2]Sheet1!$A$13:$D$744,4,FALSE)</f>
        <v>0</v>
      </c>
      <c r="Y856" s="244" t="e">
        <f>+VLOOKUP(X856,bd_lista!$A$3:$C$590,3,FALSE)</f>
        <v>#N/A</v>
      </c>
      <c r="Z856" s="304">
        <f>+X856</f>
        <v>0</v>
      </c>
      <c r="AA856" s="305" t="e">
        <f>+Y856</f>
        <v>#N/A</v>
      </c>
    </row>
    <row r="857" spans="1:27" customFormat="1" ht="15" hidden="1" customHeight="1">
      <c r="A857" s="32">
        <v>1601</v>
      </c>
      <c r="B857" s="450"/>
      <c r="C857" s="249" t="str">
        <f>+VLOOKUP(A857,bd_lista!$A$3:$C$590,3,FALSE)</f>
        <v>Gobierno Autónomo Municipal de Tarija</v>
      </c>
      <c r="D857" s="452"/>
      <c r="E857" s="246" t="s">
        <v>1311</v>
      </c>
      <c r="F857" s="247">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7">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7">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7">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7">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7">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7">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7">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7">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7">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7">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7">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7">
        <f t="shared" ca="1" si="31"/>
        <v>0</v>
      </c>
      <c r="S857" s="264">
        <f ca="1">+R856+R857</f>
        <v>0</v>
      </c>
      <c r="T857" s="247">
        <f ca="1">+S857</f>
        <v>0</v>
      </c>
      <c r="U857" s="246">
        <f t="shared" si="32"/>
        <v>2</v>
      </c>
      <c r="V857" s="347" t="str">
        <f>+VLOOKUP(A857,bd_lista!$A$3:$E$590,5,FALSE)</f>
        <v>Gobiernos Autonomos Municipales</v>
      </c>
      <c r="W857" s="250"/>
      <c r="X857" s="244">
        <f>+VLOOKUP(A857,[2]Sheet1!$A$13:$D$744,4,FALSE)</f>
        <v>0</v>
      </c>
      <c r="Y857" s="244" t="e">
        <f>+VLOOKUP(X857,bd_lista!$A$3:$C$590,3,FALSE)</f>
        <v>#N/A</v>
      </c>
      <c r="Z857" s="302"/>
      <c r="AA857" s="303"/>
    </row>
    <row r="858" spans="1:27" customFormat="1" ht="15" hidden="1" customHeight="1">
      <c r="A858" s="32">
        <v>1602</v>
      </c>
      <c r="B858" s="449">
        <f>+A858</f>
        <v>1602</v>
      </c>
      <c r="C858" s="249" t="str">
        <f>+VLOOKUP(A858,bd_lista!$A$3:$C$590,3,FALSE)</f>
        <v>Gobierno Autónomo Municipal de Padcaya</v>
      </c>
      <c r="D858" s="451" t="str">
        <f>+C858</f>
        <v>Gobierno Autónomo Municipal de Padcaya</v>
      </c>
      <c r="E858" s="244" t="s">
        <v>1310</v>
      </c>
      <c r="F858" s="245">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5">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5">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5">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5">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5">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5">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5">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5">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5">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5">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5">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5">
        <f t="shared" ca="1" si="31"/>
        <v>0</v>
      </c>
      <c r="S858" s="252"/>
      <c r="T858" s="245">
        <f ca="1">+T859</f>
        <v>0</v>
      </c>
      <c r="U858" s="244">
        <f t="shared" si="32"/>
        <v>1</v>
      </c>
      <c r="V858" s="347" t="str">
        <f>+VLOOKUP(A858,bd_lista!$A$3:$E$590,5,FALSE)</f>
        <v>Gobiernos Autonomos Municipales</v>
      </c>
      <c r="W858" s="262" t="str">
        <f>+V858</f>
        <v>Gobiernos Autonomos Municipales</v>
      </c>
      <c r="X858" s="244">
        <f>+VLOOKUP(A858,[2]Sheet1!$A$13:$D$744,4,FALSE)</f>
        <v>0</v>
      </c>
      <c r="Y858" s="244" t="e">
        <f>+VLOOKUP(X858,bd_lista!$A$3:$C$590,3,FALSE)</f>
        <v>#N/A</v>
      </c>
      <c r="Z858" s="304">
        <f>+X858</f>
        <v>0</v>
      </c>
      <c r="AA858" s="305" t="e">
        <f>+Y858</f>
        <v>#N/A</v>
      </c>
    </row>
    <row r="859" spans="1:27" customFormat="1" ht="15" hidden="1" customHeight="1">
      <c r="A859" s="32">
        <v>1602</v>
      </c>
      <c r="B859" s="450"/>
      <c r="C859" s="249" t="str">
        <f>+VLOOKUP(A859,bd_lista!$A$3:$C$590,3,FALSE)</f>
        <v>Gobierno Autónomo Municipal de Padcaya</v>
      </c>
      <c r="D859" s="452"/>
      <c r="E859" s="246" t="s">
        <v>1311</v>
      </c>
      <c r="F859" s="247">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7">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7">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7">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7">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7">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7">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7">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7">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7">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7">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7">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7">
        <f t="shared" ca="1" si="31"/>
        <v>0</v>
      </c>
      <c r="S859" s="264">
        <f ca="1">+R858+R859</f>
        <v>0</v>
      </c>
      <c r="T859" s="247">
        <f ca="1">+S859</f>
        <v>0</v>
      </c>
      <c r="U859" s="246">
        <f t="shared" si="32"/>
        <v>2</v>
      </c>
      <c r="V859" s="347" t="str">
        <f>+VLOOKUP(A859,bd_lista!$A$3:$E$590,5,FALSE)</f>
        <v>Gobiernos Autonomos Municipales</v>
      </c>
      <c r="W859" s="250"/>
      <c r="X859" s="244">
        <f>+VLOOKUP(A859,[2]Sheet1!$A$13:$D$744,4,FALSE)</f>
        <v>0</v>
      </c>
      <c r="Y859" s="244" t="e">
        <f>+VLOOKUP(X859,bd_lista!$A$3:$C$590,3,FALSE)</f>
        <v>#N/A</v>
      </c>
      <c r="Z859" s="302"/>
      <c r="AA859" s="303"/>
    </row>
    <row r="860" spans="1:27" customFormat="1" ht="15" hidden="1" customHeight="1">
      <c r="A860" s="32">
        <v>1603</v>
      </c>
      <c r="B860" s="449">
        <f>+A860</f>
        <v>1603</v>
      </c>
      <c r="C860" s="249" t="str">
        <f>+VLOOKUP(A860,bd_lista!$A$3:$C$590,3,FALSE)</f>
        <v>Gobierno Autónomo Municipal de Bermejo</v>
      </c>
      <c r="D860" s="451" t="str">
        <f>+C860</f>
        <v>Gobierno Autónomo Municipal de Bermejo</v>
      </c>
      <c r="E860" s="244" t="s">
        <v>1310</v>
      </c>
      <c r="F860" s="245">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5">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5">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5">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5">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5">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5">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5">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5">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5">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5">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5">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5">
        <f t="shared" ca="1" si="31"/>
        <v>0</v>
      </c>
      <c r="S860" s="252"/>
      <c r="T860" s="245">
        <f ca="1">+T861</f>
        <v>0</v>
      </c>
      <c r="U860" s="244">
        <f t="shared" si="32"/>
        <v>1</v>
      </c>
      <c r="V860" s="347" t="str">
        <f>+VLOOKUP(A860,bd_lista!$A$3:$E$590,5,FALSE)</f>
        <v>Gobiernos Autonomos Municipales</v>
      </c>
      <c r="W860" s="262" t="str">
        <f>+V860</f>
        <v>Gobiernos Autonomos Municipales</v>
      </c>
      <c r="X860" s="244">
        <f>+VLOOKUP(A860,[2]Sheet1!$A$13:$D$744,4,FALSE)</f>
        <v>0</v>
      </c>
      <c r="Y860" s="244" t="e">
        <f>+VLOOKUP(X860,bd_lista!$A$3:$C$590,3,FALSE)</f>
        <v>#N/A</v>
      </c>
      <c r="Z860" s="304">
        <f>+X860</f>
        <v>0</v>
      </c>
      <c r="AA860" s="305" t="e">
        <f>+Y860</f>
        <v>#N/A</v>
      </c>
    </row>
    <row r="861" spans="1:27" customFormat="1" ht="15" hidden="1" customHeight="1">
      <c r="A861" s="32">
        <v>1603</v>
      </c>
      <c r="B861" s="450"/>
      <c r="C861" s="249" t="str">
        <f>+VLOOKUP(A861,bd_lista!$A$3:$C$590,3,FALSE)</f>
        <v>Gobierno Autónomo Municipal de Bermejo</v>
      </c>
      <c r="D861" s="452"/>
      <c r="E861" s="246" t="s">
        <v>1311</v>
      </c>
      <c r="F861" s="247">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7">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7">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7">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7">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7">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7">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7">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7">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7">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7">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7">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7">
        <f t="shared" ca="1" si="31"/>
        <v>0</v>
      </c>
      <c r="S861" s="264">
        <f ca="1">+R860+R861</f>
        <v>0</v>
      </c>
      <c r="T861" s="247">
        <f ca="1">+S861</f>
        <v>0</v>
      </c>
      <c r="U861" s="246">
        <f t="shared" si="32"/>
        <v>2</v>
      </c>
      <c r="V861" s="347" t="str">
        <f>+VLOOKUP(A861,bd_lista!$A$3:$E$590,5,FALSE)</f>
        <v>Gobiernos Autonomos Municipales</v>
      </c>
      <c r="W861" s="250"/>
      <c r="X861" s="244">
        <f>+VLOOKUP(A861,[2]Sheet1!$A$13:$D$744,4,FALSE)</f>
        <v>0</v>
      </c>
      <c r="Y861" s="244" t="e">
        <f>+VLOOKUP(X861,bd_lista!$A$3:$C$590,3,FALSE)</f>
        <v>#N/A</v>
      </c>
      <c r="Z861" s="302"/>
      <c r="AA861" s="303"/>
    </row>
    <row r="862" spans="1:27" customFormat="1" ht="15" hidden="1" customHeight="1">
      <c r="A862" s="32">
        <v>1604</v>
      </c>
      <c r="B862" s="449">
        <f>+A862</f>
        <v>1604</v>
      </c>
      <c r="C862" s="249" t="str">
        <f>+VLOOKUP(A862,bd_lista!$A$3:$C$590,3,FALSE)</f>
        <v>Gobierno Autónomo Municipal de Yacuiba</v>
      </c>
      <c r="D862" s="451" t="str">
        <f>+C862</f>
        <v>Gobierno Autónomo Municipal de Yacuiba</v>
      </c>
      <c r="E862" s="244" t="s">
        <v>1310</v>
      </c>
      <c r="F862" s="245">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5">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5">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5">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5">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5">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5">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5">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5">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5">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5">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5">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5">
        <f t="shared" ref="R862:R925" ca="1" si="33">+SUM(F862:Q862)</f>
        <v>0</v>
      </c>
      <c r="S862" s="252"/>
      <c r="T862" s="245">
        <f ca="1">+T863</f>
        <v>0</v>
      </c>
      <c r="U862" s="244">
        <f t="shared" ref="U862:U925" si="34">+IF(E862="Débitos",1,2)</f>
        <v>1</v>
      </c>
      <c r="V862" s="347" t="str">
        <f>+VLOOKUP(A862,bd_lista!$A$3:$E$590,5,FALSE)</f>
        <v>Gobiernos Autonomos Municipales</v>
      </c>
      <c r="W862" s="262" t="str">
        <f>+V862</f>
        <v>Gobiernos Autonomos Municipales</v>
      </c>
      <c r="X862" s="244">
        <f>+VLOOKUP(A862,[2]Sheet1!$A$13:$D$744,4,FALSE)</f>
        <v>0</v>
      </c>
      <c r="Y862" s="244" t="e">
        <f>+VLOOKUP(X862,bd_lista!$A$3:$C$590,3,FALSE)</f>
        <v>#N/A</v>
      </c>
      <c r="Z862" s="304">
        <f>+X862</f>
        <v>0</v>
      </c>
      <c r="AA862" s="305" t="e">
        <f>+Y862</f>
        <v>#N/A</v>
      </c>
    </row>
    <row r="863" spans="1:27" customFormat="1" ht="15" hidden="1" customHeight="1">
      <c r="A863" s="32">
        <v>1604</v>
      </c>
      <c r="B863" s="450"/>
      <c r="C863" s="249" t="str">
        <f>+VLOOKUP(A863,bd_lista!$A$3:$C$590,3,FALSE)</f>
        <v>Gobierno Autónomo Municipal de Yacuiba</v>
      </c>
      <c r="D863" s="452"/>
      <c r="E863" s="246" t="s">
        <v>1311</v>
      </c>
      <c r="F863" s="247">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7">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7">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7">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7">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7">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7">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7">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7">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7">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7">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7">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7">
        <f t="shared" ca="1" si="33"/>
        <v>0</v>
      </c>
      <c r="S863" s="264">
        <f ca="1">+R862+R863</f>
        <v>0</v>
      </c>
      <c r="T863" s="247">
        <f ca="1">+S863</f>
        <v>0</v>
      </c>
      <c r="U863" s="246">
        <f t="shared" si="34"/>
        <v>2</v>
      </c>
      <c r="V863" s="347" t="str">
        <f>+VLOOKUP(A863,bd_lista!$A$3:$E$590,5,FALSE)</f>
        <v>Gobiernos Autonomos Municipales</v>
      </c>
      <c r="W863" s="250"/>
      <c r="X863" s="244">
        <f>+VLOOKUP(A863,[2]Sheet1!$A$13:$D$744,4,FALSE)</f>
        <v>0</v>
      </c>
      <c r="Y863" s="244" t="e">
        <f>+VLOOKUP(X863,bd_lista!$A$3:$C$590,3,FALSE)</f>
        <v>#N/A</v>
      </c>
      <c r="Z863" s="302"/>
      <c r="AA863" s="303"/>
    </row>
    <row r="864" spans="1:27" customFormat="1" ht="15" hidden="1" customHeight="1">
      <c r="A864" s="32">
        <v>1605</v>
      </c>
      <c r="B864" s="449">
        <f>+A864</f>
        <v>1605</v>
      </c>
      <c r="C864" s="249" t="str">
        <f>+VLOOKUP(A864,bd_lista!$A$3:$C$590,3,FALSE)</f>
        <v>Gobierno Autónomo Municipal de Caraparí</v>
      </c>
      <c r="D864" s="451" t="str">
        <f>+C864</f>
        <v>Gobierno Autónomo Municipal de Caraparí</v>
      </c>
      <c r="E864" s="244" t="s">
        <v>1310</v>
      </c>
      <c r="F864" s="245">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5">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5">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5">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5">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5">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5">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5">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5">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5">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5">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5">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5">
        <f t="shared" ca="1" si="33"/>
        <v>0</v>
      </c>
      <c r="S864" s="252"/>
      <c r="T864" s="245">
        <f ca="1">+T865</f>
        <v>0</v>
      </c>
      <c r="U864" s="244">
        <f t="shared" si="34"/>
        <v>1</v>
      </c>
      <c r="V864" s="347" t="str">
        <f>+VLOOKUP(A864,bd_lista!$A$3:$E$590,5,FALSE)</f>
        <v>Gobiernos Autonomos Municipales</v>
      </c>
      <c r="W864" s="262" t="str">
        <f>+V864</f>
        <v>Gobiernos Autonomos Municipales</v>
      </c>
      <c r="X864" s="244">
        <f>+VLOOKUP(A864,[2]Sheet1!$A$13:$D$744,4,FALSE)</f>
        <v>0</v>
      </c>
      <c r="Y864" s="244" t="e">
        <f>+VLOOKUP(X864,bd_lista!$A$3:$C$590,3,FALSE)</f>
        <v>#N/A</v>
      </c>
      <c r="Z864" s="304">
        <f>+X864</f>
        <v>0</v>
      </c>
      <c r="AA864" s="305" t="e">
        <f>+Y864</f>
        <v>#N/A</v>
      </c>
    </row>
    <row r="865" spans="1:27" customFormat="1" ht="15" hidden="1" customHeight="1">
      <c r="A865" s="32">
        <v>1605</v>
      </c>
      <c r="B865" s="450"/>
      <c r="C865" s="249" t="str">
        <f>+VLOOKUP(A865,bd_lista!$A$3:$C$590,3,FALSE)</f>
        <v>Gobierno Autónomo Municipal de Caraparí</v>
      </c>
      <c r="D865" s="452"/>
      <c r="E865" s="246" t="s">
        <v>1311</v>
      </c>
      <c r="F865" s="247">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7">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7">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7">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7">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7">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7">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7">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7">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7">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7">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7">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7">
        <f t="shared" ca="1" si="33"/>
        <v>0</v>
      </c>
      <c r="S865" s="264">
        <f ca="1">+R864+R865</f>
        <v>0</v>
      </c>
      <c r="T865" s="247">
        <f ca="1">+S865</f>
        <v>0</v>
      </c>
      <c r="U865" s="246">
        <f t="shared" si="34"/>
        <v>2</v>
      </c>
      <c r="V865" s="347" t="str">
        <f>+VLOOKUP(A865,bd_lista!$A$3:$E$590,5,FALSE)</f>
        <v>Gobiernos Autonomos Municipales</v>
      </c>
      <c r="W865" s="250"/>
      <c r="X865" s="244">
        <f>+VLOOKUP(A865,[2]Sheet1!$A$13:$D$744,4,FALSE)</f>
        <v>0</v>
      </c>
      <c r="Y865" s="244" t="e">
        <f>+VLOOKUP(X865,bd_lista!$A$3:$C$590,3,FALSE)</f>
        <v>#N/A</v>
      </c>
      <c r="Z865" s="302"/>
      <c r="AA865" s="303"/>
    </row>
    <row r="866" spans="1:27" customFormat="1" ht="15" hidden="1" customHeight="1">
      <c r="A866" s="32">
        <v>1606</v>
      </c>
      <c r="B866" s="449">
        <f>+A866</f>
        <v>1606</v>
      </c>
      <c r="C866" s="249" t="str">
        <f>+VLOOKUP(A866,bd_lista!$A$3:$C$590,3,FALSE)</f>
        <v>Gobierno Autónomo Municipal de Villamontes</v>
      </c>
      <c r="D866" s="451" t="str">
        <f>+C866</f>
        <v>Gobierno Autónomo Municipal de Villamontes</v>
      </c>
      <c r="E866" s="244" t="s">
        <v>1310</v>
      </c>
      <c r="F866" s="245">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5">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5">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5">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5">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5">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5">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5">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5">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5">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5">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5">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5">
        <f t="shared" ca="1" si="33"/>
        <v>0</v>
      </c>
      <c r="S866" s="252"/>
      <c r="T866" s="245">
        <f ca="1">+T867</f>
        <v>0</v>
      </c>
      <c r="U866" s="244">
        <f t="shared" si="34"/>
        <v>1</v>
      </c>
      <c r="V866" s="347" t="str">
        <f>+VLOOKUP(A866,bd_lista!$A$3:$E$590,5,FALSE)</f>
        <v>Gobiernos Autonomos Municipales</v>
      </c>
      <c r="W866" s="262" t="str">
        <f>+V866</f>
        <v>Gobiernos Autonomos Municipales</v>
      </c>
      <c r="X866" s="244">
        <f>+VLOOKUP(A866,[2]Sheet1!$A$13:$D$744,4,FALSE)</f>
        <v>0</v>
      </c>
      <c r="Y866" s="244" t="e">
        <f>+VLOOKUP(X866,bd_lista!$A$3:$C$590,3,FALSE)</f>
        <v>#N/A</v>
      </c>
      <c r="Z866" s="304">
        <f>+X866</f>
        <v>0</v>
      </c>
      <c r="AA866" s="305" t="e">
        <f>+Y866</f>
        <v>#N/A</v>
      </c>
    </row>
    <row r="867" spans="1:27" customFormat="1" ht="15" hidden="1" customHeight="1">
      <c r="A867" s="32">
        <v>1606</v>
      </c>
      <c r="B867" s="450"/>
      <c r="C867" s="249" t="str">
        <f>+VLOOKUP(A867,bd_lista!$A$3:$C$590,3,FALSE)</f>
        <v>Gobierno Autónomo Municipal de Villamontes</v>
      </c>
      <c r="D867" s="452"/>
      <c r="E867" s="246" t="s">
        <v>1311</v>
      </c>
      <c r="F867" s="247">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7">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7">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7">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7">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7">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7">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7">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7">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7">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7">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7">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7">
        <f t="shared" ca="1" si="33"/>
        <v>0</v>
      </c>
      <c r="S867" s="264">
        <f ca="1">+R866+R867</f>
        <v>0</v>
      </c>
      <c r="T867" s="247">
        <f ca="1">+S867</f>
        <v>0</v>
      </c>
      <c r="U867" s="246">
        <f t="shared" si="34"/>
        <v>2</v>
      </c>
      <c r="V867" s="347" t="str">
        <f>+VLOOKUP(A867,bd_lista!$A$3:$E$590,5,FALSE)</f>
        <v>Gobiernos Autonomos Municipales</v>
      </c>
      <c r="W867" s="250"/>
      <c r="X867" s="244">
        <f>+VLOOKUP(A867,[2]Sheet1!$A$13:$D$744,4,FALSE)</f>
        <v>0</v>
      </c>
      <c r="Y867" s="244" t="e">
        <f>+VLOOKUP(X867,bd_lista!$A$3:$C$590,3,FALSE)</f>
        <v>#N/A</v>
      </c>
      <c r="Z867" s="302"/>
      <c r="AA867" s="303"/>
    </row>
    <row r="868" spans="1:27" customFormat="1" ht="15" hidden="1" customHeight="1">
      <c r="A868" s="32">
        <v>1607</v>
      </c>
      <c r="B868" s="449">
        <f>+A868</f>
        <v>1607</v>
      </c>
      <c r="C868" s="249" t="str">
        <f>+VLOOKUP(A868,bd_lista!$A$3:$C$590,3,FALSE)</f>
        <v>Gobierno Autónomo Municipal de Uriondo (Concepción)</v>
      </c>
      <c r="D868" s="451" t="str">
        <f>+C868</f>
        <v>Gobierno Autónomo Municipal de Uriondo (Concepción)</v>
      </c>
      <c r="E868" s="244" t="s">
        <v>1310</v>
      </c>
      <c r="F868" s="245">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5">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5">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5">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5">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5">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5">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5">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5">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5">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5">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5">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5">
        <f t="shared" ca="1" si="33"/>
        <v>0</v>
      </c>
      <c r="S868" s="252"/>
      <c r="T868" s="245">
        <f ca="1">+T869</f>
        <v>0</v>
      </c>
      <c r="U868" s="244">
        <f t="shared" si="34"/>
        <v>1</v>
      </c>
      <c r="V868" s="347" t="str">
        <f>+VLOOKUP(A868,bd_lista!$A$3:$E$590,5,FALSE)</f>
        <v>Gobiernos Autonomos Municipales</v>
      </c>
      <c r="W868" s="262" t="str">
        <f>+V868</f>
        <v>Gobiernos Autonomos Municipales</v>
      </c>
      <c r="X868" s="244">
        <f>+VLOOKUP(A868,[2]Sheet1!$A$13:$D$744,4,FALSE)</f>
        <v>0</v>
      </c>
      <c r="Y868" s="244" t="e">
        <f>+VLOOKUP(X868,bd_lista!$A$3:$C$590,3,FALSE)</f>
        <v>#N/A</v>
      </c>
      <c r="Z868" s="304">
        <f>+X868</f>
        <v>0</v>
      </c>
      <c r="AA868" s="305" t="e">
        <f>+Y868</f>
        <v>#N/A</v>
      </c>
    </row>
    <row r="869" spans="1:27" customFormat="1" ht="15" hidden="1" customHeight="1">
      <c r="A869" s="32">
        <v>1607</v>
      </c>
      <c r="B869" s="450"/>
      <c r="C869" s="249" t="str">
        <f>+VLOOKUP(A869,bd_lista!$A$3:$C$590,3,FALSE)</f>
        <v>Gobierno Autónomo Municipal de Uriondo (Concepción)</v>
      </c>
      <c r="D869" s="452"/>
      <c r="E869" s="246" t="s">
        <v>1311</v>
      </c>
      <c r="F869" s="247">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7">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7">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7">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7">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7">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7">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7">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7">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7">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7">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7">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7">
        <f t="shared" ca="1" si="33"/>
        <v>0</v>
      </c>
      <c r="S869" s="264">
        <f ca="1">+R868+R869</f>
        <v>0</v>
      </c>
      <c r="T869" s="247">
        <f ca="1">+S869</f>
        <v>0</v>
      </c>
      <c r="U869" s="246">
        <f t="shared" si="34"/>
        <v>2</v>
      </c>
      <c r="V869" s="347" t="str">
        <f>+VLOOKUP(A869,bd_lista!$A$3:$E$590,5,FALSE)</f>
        <v>Gobiernos Autonomos Municipales</v>
      </c>
      <c r="W869" s="250"/>
      <c r="X869" s="244">
        <f>+VLOOKUP(A869,[2]Sheet1!$A$13:$D$744,4,FALSE)</f>
        <v>0</v>
      </c>
      <c r="Y869" s="244" t="e">
        <f>+VLOOKUP(X869,bd_lista!$A$3:$C$590,3,FALSE)</f>
        <v>#N/A</v>
      </c>
      <c r="Z869" s="302"/>
      <c r="AA869" s="303"/>
    </row>
    <row r="870" spans="1:27" customFormat="1" ht="15" hidden="1" customHeight="1">
      <c r="A870" s="32">
        <v>1608</v>
      </c>
      <c r="B870" s="449">
        <f>+A870</f>
        <v>1608</v>
      </c>
      <c r="C870" s="249" t="str">
        <f>+VLOOKUP(A870,bd_lista!$A$3:$C$590,3,FALSE)</f>
        <v>Gobierno Autónomo Municipal de Yunchara</v>
      </c>
      <c r="D870" s="451" t="str">
        <f>+C870</f>
        <v>Gobierno Autónomo Municipal de Yunchara</v>
      </c>
      <c r="E870" s="244" t="s">
        <v>1310</v>
      </c>
      <c r="F870" s="245">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5">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5">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5">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5">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5">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5">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5">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5">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5">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5">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5">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5">
        <f t="shared" ca="1" si="33"/>
        <v>0</v>
      </c>
      <c r="S870" s="252"/>
      <c r="T870" s="245">
        <f ca="1">+T871</f>
        <v>0</v>
      </c>
      <c r="U870" s="244">
        <f t="shared" si="34"/>
        <v>1</v>
      </c>
      <c r="V870" s="347" t="str">
        <f>+VLOOKUP(A870,bd_lista!$A$3:$E$590,5,FALSE)</f>
        <v>Gobiernos Autonomos Municipales</v>
      </c>
      <c r="W870" s="262" t="str">
        <f>+V870</f>
        <v>Gobiernos Autonomos Municipales</v>
      </c>
      <c r="X870" s="244">
        <f>+VLOOKUP(A870,[2]Sheet1!$A$13:$D$744,4,FALSE)</f>
        <v>0</v>
      </c>
      <c r="Y870" s="244" t="e">
        <f>+VLOOKUP(X870,bd_lista!$A$3:$C$590,3,FALSE)</f>
        <v>#N/A</v>
      </c>
      <c r="Z870" s="304">
        <f>+X870</f>
        <v>0</v>
      </c>
      <c r="AA870" s="305" t="e">
        <f>+Y870</f>
        <v>#N/A</v>
      </c>
    </row>
    <row r="871" spans="1:27" customFormat="1" ht="15" hidden="1" customHeight="1">
      <c r="A871" s="32">
        <v>1608</v>
      </c>
      <c r="B871" s="450"/>
      <c r="C871" s="249" t="str">
        <f>+VLOOKUP(A871,bd_lista!$A$3:$C$590,3,FALSE)</f>
        <v>Gobierno Autónomo Municipal de Yunchara</v>
      </c>
      <c r="D871" s="452"/>
      <c r="E871" s="246" t="s">
        <v>1311</v>
      </c>
      <c r="F871" s="247">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7">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7">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7">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7">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7">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7">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7">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7">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7">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7">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7">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7">
        <f t="shared" ca="1" si="33"/>
        <v>0</v>
      </c>
      <c r="S871" s="264">
        <f ca="1">+R870+R871</f>
        <v>0</v>
      </c>
      <c r="T871" s="247">
        <f ca="1">+S871</f>
        <v>0</v>
      </c>
      <c r="U871" s="246">
        <f t="shared" si="34"/>
        <v>2</v>
      </c>
      <c r="V871" s="347" t="str">
        <f>+VLOOKUP(A871,bd_lista!$A$3:$E$590,5,FALSE)</f>
        <v>Gobiernos Autonomos Municipales</v>
      </c>
      <c r="W871" s="250"/>
      <c r="X871" s="244">
        <f>+VLOOKUP(A871,[2]Sheet1!$A$13:$D$744,4,FALSE)</f>
        <v>0</v>
      </c>
      <c r="Y871" s="244" t="e">
        <f>+VLOOKUP(X871,bd_lista!$A$3:$C$590,3,FALSE)</f>
        <v>#N/A</v>
      </c>
      <c r="Z871" s="302"/>
      <c r="AA871" s="303"/>
    </row>
    <row r="872" spans="1:27" customFormat="1" ht="15" hidden="1" customHeight="1">
      <c r="A872" s="32">
        <v>1609</v>
      </c>
      <c r="B872" s="449">
        <f>+A872</f>
        <v>1609</v>
      </c>
      <c r="C872" s="249" t="str">
        <f>+VLOOKUP(A872,bd_lista!$A$3:$C$590,3,FALSE)</f>
        <v>Gobierno Autónomo Municipal de San Lorenzo</v>
      </c>
      <c r="D872" s="451" t="str">
        <f>+C872</f>
        <v>Gobierno Autónomo Municipal de San Lorenzo</v>
      </c>
      <c r="E872" s="244" t="s">
        <v>1310</v>
      </c>
      <c r="F872" s="245">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5">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5">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5">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5">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5">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5">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5">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5">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5">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5">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5">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5">
        <f t="shared" ca="1" si="33"/>
        <v>0</v>
      </c>
      <c r="S872" s="252"/>
      <c r="T872" s="245">
        <f ca="1">+T873</f>
        <v>0</v>
      </c>
      <c r="U872" s="244">
        <f t="shared" si="34"/>
        <v>1</v>
      </c>
      <c r="V872" s="347" t="str">
        <f>+VLOOKUP(A872,bd_lista!$A$3:$E$590,5,FALSE)</f>
        <v>Gobiernos Autonomos Municipales</v>
      </c>
      <c r="W872" s="262" t="str">
        <f>+V872</f>
        <v>Gobiernos Autonomos Municipales</v>
      </c>
      <c r="X872" s="244">
        <f>+VLOOKUP(A872,[2]Sheet1!$A$13:$D$744,4,FALSE)</f>
        <v>0</v>
      </c>
      <c r="Y872" s="244" t="e">
        <f>+VLOOKUP(X872,bd_lista!$A$3:$C$590,3,FALSE)</f>
        <v>#N/A</v>
      </c>
      <c r="Z872" s="304">
        <f>+X872</f>
        <v>0</v>
      </c>
      <c r="AA872" s="305" t="e">
        <f>+Y872</f>
        <v>#N/A</v>
      </c>
    </row>
    <row r="873" spans="1:27" customFormat="1" ht="15" hidden="1" customHeight="1">
      <c r="A873" s="32">
        <v>1609</v>
      </c>
      <c r="B873" s="450"/>
      <c r="C873" s="249" t="str">
        <f>+VLOOKUP(A873,bd_lista!$A$3:$C$590,3,FALSE)</f>
        <v>Gobierno Autónomo Municipal de San Lorenzo</v>
      </c>
      <c r="D873" s="452"/>
      <c r="E873" s="246" t="s">
        <v>1311</v>
      </c>
      <c r="F873" s="247">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7">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7">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7">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7">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7">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7">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7">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7">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7">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7">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7">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7">
        <f t="shared" ca="1" si="33"/>
        <v>0</v>
      </c>
      <c r="S873" s="264">
        <f ca="1">+R872+R873</f>
        <v>0</v>
      </c>
      <c r="T873" s="247">
        <f ca="1">+S873</f>
        <v>0</v>
      </c>
      <c r="U873" s="246">
        <f t="shared" si="34"/>
        <v>2</v>
      </c>
      <c r="V873" s="347" t="str">
        <f>+VLOOKUP(A873,bd_lista!$A$3:$E$590,5,FALSE)</f>
        <v>Gobiernos Autonomos Municipales</v>
      </c>
      <c r="W873" s="250"/>
      <c r="X873" s="244">
        <f>+VLOOKUP(A873,[2]Sheet1!$A$13:$D$744,4,FALSE)</f>
        <v>0</v>
      </c>
      <c r="Y873" s="244" t="e">
        <f>+VLOOKUP(X873,bd_lista!$A$3:$C$590,3,FALSE)</f>
        <v>#N/A</v>
      </c>
      <c r="Z873" s="302"/>
      <c r="AA873" s="303"/>
    </row>
    <row r="874" spans="1:27" customFormat="1" ht="15" hidden="1" customHeight="1">
      <c r="A874" s="32">
        <v>1610</v>
      </c>
      <c r="B874" s="449">
        <f>+A874</f>
        <v>1610</v>
      </c>
      <c r="C874" s="249" t="str">
        <f>+VLOOKUP(A874,bd_lista!$A$3:$C$590,3,FALSE)</f>
        <v>Gobierno Autónomo Municipal de El Puente</v>
      </c>
      <c r="D874" s="451" t="str">
        <f>+C874</f>
        <v>Gobierno Autónomo Municipal de El Puente</v>
      </c>
      <c r="E874" s="244" t="s">
        <v>1310</v>
      </c>
      <c r="F874" s="245">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5">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5">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5">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5">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5">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5">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5">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5">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5">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5">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5">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5">
        <f t="shared" ca="1" si="33"/>
        <v>0</v>
      </c>
      <c r="S874" s="252"/>
      <c r="T874" s="245">
        <f ca="1">+T875</f>
        <v>0</v>
      </c>
      <c r="U874" s="244">
        <f t="shared" si="34"/>
        <v>1</v>
      </c>
      <c r="V874" s="347" t="str">
        <f>+VLOOKUP(A874,bd_lista!$A$3:$E$590,5,FALSE)</f>
        <v>Gobiernos Autonomos Municipales</v>
      </c>
      <c r="W874" s="262" t="str">
        <f>+V874</f>
        <v>Gobiernos Autonomos Municipales</v>
      </c>
      <c r="X874" s="244">
        <f>+VLOOKUP(A874,[2]Sheet1!$A$13:$D$744,4,FALSE)</f>
        <v>0</v>
      </c>
      <c r="Y874" s="244" t="e">
        <f>+VLOOKUP(X874,bd_lista!$A$3:$C$590,3,FALSE)</f>
        <v>#N/A</v>
      </c>
      <c r="Z874" s="304">
        <f>+X874</f>
        <v>0</v>
      </c>
      <c r="AA874" s="305" t="e">
        <f>+Y874</f>
        <v>#N/A</v>
      </c>
    </row>
    <row r="875" spans="1:27" customFormat="1" ht="15" hidden="1" customHeight="1">
      <c r="A875" s="32">
        <v>1610</v>
      </c>
      <c r="B875" s="450"/>
      <c r="C875" s="249" t="str">
        <f>+VLOOKUP(A875,bd_lista!$A$3:$C$590,3,FALSE)</f>
        <v>Gobierno Autónomo Municipal de El Puente</v>
      </c>
      <c r="D875" s="452"/>
      <c r="E875" s="246" t="s">
        <v>1311</v>
      </c>
      <c r="F875" s="247">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7">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7">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7">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7">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7">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7">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7">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7">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7">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7">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7">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7">
        <f t="shared" ca="1" si="33"/>
        <v>0</v>
      </c>
      <c r="S875" s="264">
        <f ca="1">+R874+R875</f>
        <v>0</v>
      </c>
      <c r="T875" s="247">
        <f ca="1">+S875</f>
        <v>0</v>
      </c>
      <c r="U875" s="246">
        <f t="shared" si="34"/>
        <v>2</v>
      </c>
      <c r="V875" s="347" t="str">
        <f>+VLOOKUP(A875,bd_lista!$A$3:$E$590,5,FALSE)</f>
        <v>Gobiernos Autonomos Municipales</v>
      </c>
      <c r="W875" s="250"/>
      <c r="X875" s="244">
        <f>+VLOOKUP(A875,[2]Sheet1!$A$13:$D$744,4,FALSE)</f>
        <v>0</v>
      </c>
      <c r="Y875" s="244" t="e">
        <f>+VLOOKUP(X875,bd_lista!$A$3:$C$590,3,FALSE)</f>
        <v>#N/A</v>
      </c>
      <c r="Z875" s="302"/>
      <c r="AA875" s="303"/>
    </row>
    <row r="876" spans="1:27" customFormat="1" ht="15" hidden="1" customHeight="1">
      <c r="A876" s="32">
        <v>1611</v>
      </c>
      <c r="B876" s="449">
        <f>+A876</f>
        <v>1611</v>
      </c>
      <c r="C876" s="249" t="str">
        <f>+VLOOKUP(A876,bd_lista!$A$3:$C$590,3,FALSE)</f>
        <v>Gobierno Autónomo Municipal de Entre Ríos</v>
      </c>
      <c r="D876" s="451" t="str">
        <f>+C876</f>
        <v>Gobierno Autónomo Municipal de Entre Ríos</v>
      </c>
      <c r="E876" s="244" t="s">
        <v>1310</v>
      </c>
      <c r="F876" s="245">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5">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5">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5">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5">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5">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5">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5">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5">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5">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5">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5">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5">
        <f t="shared" ca="1" si="33"/>
        <v>0</v>
      </c>
      <c r="S876" s="252"/>
      <c r="T876" s="245">
        <f ca="1">+T877</f>
        <v>0</v>
      </c>
      <c r="U876" s="244">
        <f t="shared" si="34"/>
        <v>1</v>
      </c>
      <c r="V876" s="347" t="str">
        <f>+VLOOKUP(A876,bd_lista!$A$3:$E$590,5,FALSE)</f>
        <v>Gobiernos Autonomos Municipales</v>
      </c>
      <c r="W876" s="262" t="str">
        <f>+V876</f>
        <v>Gobiernos Autonomos Municipales</v>
      </c>
      <c r="X876" s="244">
        <f>+VLOOKUP(A876,[2]Sheet1!$A$13:$D$744,4,FALSE)</f>
        <v>0</v>
      </c>
      <c r="Y876" s="244" t="e">
        <f>+VLOOKUP(X876,bd_lista!$A$3:$C$590,3,FALSE)</f>
        <v>#N/A</v>
      </c>
      <c r="Z876" s="304">
        <f>+X876</f>
        <v>0</v>
      </c>
      <c r="AA876" s="305" t="e">
        <f>+Y876</f>
        <v>#N/A</v>
      </c>
    </row>
    <row r="877" spans="1:27" customFormat="1" ht="15" hidden="1" customHeight="1">
      <c r="A877" s="32">
        <v>1611</v>
      </c>
      <c r="B877" s="450"/>
      <c r="C877" s="249" t="str">
        <f>+VLOOKUP(A877,bd_lista!$A$3:$C$590,3,FALSE)</f>
        <v>Gobierno Autónomo Municipal de Entre Ríos</v>
      </c>
      <c r="D877" s="452"/>
      <c r="E877" s="246" t="s">
        <v>1311</v>
      </c>
      <c r="F877" s="247">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7">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7">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7">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7">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7">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7">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7">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7">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7">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7">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7">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7">
        <f t="shared" ca="1" si="33"/>
        <v>0</v>
      </c>
      <c r="S877" s="264">
        <f ca="1">+R876+R877</f>
        <v>0</v>
      </c>
      <c r="T877" s="247">
        <f ca="1">+S877</f>
        <v>0</v>
      </c>
      <c r="U877" s="246">
        <f t="shared" si="34"/>
        <v>2</v>
      </c>
      <c r="V877" s="347" t="str">
        <f>+VLOOKUP(A877,bd_lista!$A$3:$E$590,5,FALSE)</f>
        <v>Gobiernos Autonomos Municipales</v>
      </c>
      <c r="W877" s="250"/>
      <c r="X877" s="244">
        <f>+VLOOKUP(A877,[2]Sheet1!$A$13:$D$744,4,FALSE)</f>
        <v>0</v>
      </c>
      <c r="Y877" s="244" t="e">
        <f>+VLOOKUP(X877,bd_lista!$A$3:$C$590,3,FALSE)</f>
        <v>#N/A</v>
      </c>
      <c r="Z877" s="302"/>
      <c r="AA877" s="303"/>
    </row>
    <row r="878" spans="1:27" customFormat="1" ht="15" hidden="1" customHeight="1">
      <c r="A878" s="32">
        <v>1701</v>
      </c>
      <c r="B878" s="449">
        <f>+A878</f>
        <v>1701</v>
      </c>
      <c r="C878" s="249" t="str">
        <f>+VLOOKUP(A878,bd_lista!$A$3:$C$590,3,FALSE)</f>
        <v>Gobierno Autónomo Municipal de Santa Cruz de La Sierra</v>
      </c>
      <c r="D878" s="451" t="str">
        <f>+C878</f>
        <v>Gobierno Autónomo Municipal de Santa Cruz de La Sierra</v>
      </c>
      <c r="E878" s="244" t="s">
        <v>1310</v>
      </c>
      <c r="F878" s="245">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5">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5">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5">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5">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5">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5">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5">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5">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5">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5">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5">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5">
        <f t="shared" ca="1" si="33"/>
        <v>0</v>
      </c>
      <c r="S878" s="252"/>
      <c r="T878" s="245">
        <f ca="1">+T879</f>
        <v>0</v>
      </c>
      <c r="U878" s="244">
        <f t="shared" si="34"/>
        <v>1</v>
      </c>
      <c r="V878" s="347" t="str">
        <f>+VLOOKUP(A878,bd_lista!$A$3:$E$590,5,FALSE)</f>
        <v>Gobiernos Autonomos Municipales</v>
      </c>
      <c r="W878" s="262" t="str">
        <f>+V878</f>
        <v>Gobiernos Autonomos Municipales</v>
      </c>
      <c r="X878" s="244">
        <f>+VLOOKUP(A878,[2]Sheet1!$A$13:$D$744,4,FALSE)</f>
        <v>0</v>
      </c>
      <c r="Y878" s="244" t="e">
        <f>+VLOOKUP(X878,bd_lista!$A$3:$C$590,3,FALSE)</f>
        <v>#N/A</v>
      </c>
      <c r="Z878" s="304">
        <f>+X878</f>
        <v>0</v>
      </c>
      <c r="AA878" s="305" t="e">
        <f>+Y878</f>
        <v>#N/A</v>
      </c>
    </row>
    <row r="879" spans="1:27" customFormat="1" ht="15" hidden="1" customHeight="1">
      <c r="A879" s="32">
        <v>1701</v>
      </c>
      <c r="B879" s="450"/>
      <c r="C879" s="249" t="str">
        <f>+VLOOKUP(A879,bd_lista!$A$3:$C$590,3,FALSE)</f>
        <v>Gobierno Autónomo Municipal de Santa Cruz de La Sierra</v>
      </c>
      <c r="D879" s="452"/>
      <c r="E879" s="246" t="s">
        <v>1311</v>
      </c>
      <c r="F879" s="247">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7">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7">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7">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7">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7">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7">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7">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7">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7">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7">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7">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7">
        <f t="shared" ca="1" si="33"/>
        <v>0</v>
      </c>
      <c r="S879" s="264">
        <f ca="1">+R878+R879</f>
        <v>0</v>
      </c>
      <c r="T879" s="247">
        <f ca="1">+S879</f>
        <v>0</v>
      </c>
      <c r="U879" s="246">
        <f t="shared" si="34"/>
        <v>2</v>
      </c>
      <c r="V879" s="347" t="str">
        <f>+VLOOKUP(A879,bd_lista!$A$3:$E$590,5,FALSE)</f>
        <v>Gobiernos Autonomos Municipales</v>
      </c>
      <c r="W879" s="250"/>
      <c r="X879" s="244">
        <f>+VLOOKUP(A879,[2]Sheet1!$A$13:$D$744,4,FALSE)</f>
        <v>0</v>
      </c>
      <c r="Y879" s="244" t="e">
        <f>+VLOOKUP(X879,bd_lista!$A$3:$C$590,3,FALSE)</f>
        <v>#N/A</v>
      </c>
      <c r="Z879" s="302"/>
      <c r="AA879" s="303"/>
    </row>
    <row r="880" spans="1:27" customFormat="1" ht="15" hidden="1" customHeight="1">
      <c r="A880" s="32">
        <v>1702</v>
      </c>
      <c r="B880" s="449">
        <f>+A880</f>
        <v>1702</v>
      </c>
      <c r="C880" s="249" t="str">
        <f>+VLOOKUP(A880,bd_lista!$A$3:$C$590,3,FALSE)</f>
        <v>Gobierno Autónomo Municipal de Cotoca</v>
      </c>
      <c r="D880" s="451" t="str">
        <f>+C880</f>
        <v>Gobierno Autónomo Municipal de Cotoca</v>
      </c>
      <c r="E880" s="244" t="s">
        <v>1310</v>
      </c>
      <c r="F880" s="245">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5">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5">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5">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5">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5">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5">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5">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5">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5">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5">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5">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5">
        <f t="shared" ca="1" si="33"/>
        <v>0</v>
      </c>
      <c r="S880" s="252"/>
      <c r="T880" s="245">
        <f ca="1">+T881</f>
        <v>0</v>
      </c>
      <c r="U880" s="244">
        <f t="shared" si="34"/>
        <v>1</v>
      </c>
      <c r="V880" s="347" t="str">
        <f>+VLOOKUP(A880,bd_lista!$A$3:$E$590,5,FALSE)</f>
        <v>Gobiernos Autonomos Municipales</v>
      </c>
      <c r="W880" s="262" t="str">
        <f>+V880</f>
        <v>Gobiernos Autonomos Municipales</v>
      </c>
      <c r="X880" s="244">
        <f>+VLOOKUP(A880,[2]Sheet1!$A$13:$D$744,4,FALSE)</f>
        <v>0</v>
      </c>
      <c r="Y880" s="244" t="e">
        <f>+VLOOKUP(X880,bd_lista!$A$3:$C$590,3,FALSE)</f>
        <v>#N/A</v>
      </c>
      <c r="Z880" s="304">
        <f>+X880</f>
        <v>0</v>
      </c>
      <c r="AA880" s="305" t="e">
        <f>+Y880</f>
        <v>#N/A</v>
      </c>
    </row>
    <row r="881" spans="1:27" customFormat="1" ht="15" hidden="1" customHeight="1">
      <c r="A881" s="32">
        <v>1702</v>
      </c>
      <c r="B881" s="450"/>
      <c r="C881" s="249" t="str">
        <f>+VLOOKUP(A881,bd_lista!$A$3:$C$590,3,FALSE)</f>
        <v>Gobierno Autónomo Municipal de Cotoca</v>
      </c>
      <c r="D881" s="452"/>
      <c r="E881" s="246" t="s">
        <v>1311</v>
      </c>
      <c r="F881" s="247">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7">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7">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7">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7">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7">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7">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7">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7">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7">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7">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7">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7">
        <f t="shared" ca="1" si="33"/>
        <v>0</v>
      </c>
      <c r="S881" s="264">
        <f ca="1">+R880+R881</f>
        <v>0</v>
      </c>
      <c r="T881" s="247">
        <f ca="1">+S881</f>
        <v>0</v>
      </c>
      <c r="U881" s="246">
        <f t="shared" si="34"/>
        <v>2</v>
      </c>
      <c r="V881" s="347" t="str">
        <f>+VLOOKUP(A881,bd_lista!$A$3:$E$590,5,FALSE)</f>
        <v>Gobiernos Autonomos Municipales</v>
      </c>
      <c r="W881" s="250"/>
      <c r="X881" s="244">
        <f>+VLOOKUP(A881,[2]Sheet1!$A$13:$D$744,4,FALSE)</f>
        <v>0</v>
      </c>
      <c r="Y881" s="244" t="e">
        <f>+VLOOKUP(X881,bd_lista!$A$3:$C$590,3,FALSE)</f>
        <v>#N/A</v>
      </c>
      <c r="Z881" s="302"/>
      <c r="AA881" s="303"/>
    </row>
    <row r="882" spans="1:27" customFormat="1" ht="15" hidden="1" customHeight="1">
      <c r="A882" s="32">
        <v>1703</v>
      </c>
      <c r="B882" s="449">
        <f>+A882</f>
        <v>1703</v>
      </c>
      <c r="C882" s="249" t="str">
        <f>+VLOOKUP(A882,bd_lista!$A$3:$C$590,3,FALSE)</f>
        <v>Gobierno Autónomo Municipal de Porongo (Ayacucho)</v>
      </c>
      <c r="D882" s="451" t="str">
        <f>+C882</f>
        <v>Gobierno Autónomo Municipal de Porongo (Ayacucho)</v>
      </c>
      <c r="E882" s="244" t="s">
        <v>1310</v>
      </c>
      <c r="F882" s="245">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5">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5">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5">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5">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5">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5">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5">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5">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5">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5">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5">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5">
        <f t="shared" ca="1" si="33"/>
        <v>0</v>
      </c>
      <c r="S882" s="252"/>
      <c r="T882" s="245">
        <f ca="1">+T883</f>
        <v>0</v>
      </c>
      <c r="U882" s="244">
        <f t="shared" si="34"/>
        <v>1</v>
      </c>
      <c r="V882" s="347" t="str">
        <f>+VLOOKUP(A882,bd_lista!$A$3:$E$590,5,FALSE)</f>
        <v>Gobiernos Autonomos Municipales</v>
      </c>
      <c r="W882" s="262" t="str">
        <f>+V882</f>
        <v>Gobiernos Autonomos Municipales</v>
      </c>
      <c r="X882" s="244">
        <f>+VLOOKUP(A882,[2]Sheet1!$A$13:$D$744,4,FALSE)</f>
        <v>0</v>
      </c>
      <c r="Y882" s="244" t="e">
        <f>+VLOOKUP(X882,bd_lista!$A$3:$C$590,3,FALSE)</f>
        <v>#N/A</v>
      </c>
      <c r="Z882" s="304">
        <f>+X882</f>
        <v>0</v>
      </c>
      <c r="AA882" s="305" t="e">
        <f>+Y882</f>
        <v>#N/A</v>
      </c>
    </row>
    <row r="883" spans="1:27" customFormat="1" ht="15" hidden="1" customHeight="1">
      <c r="A883" s="32">
        <v>1703</v>
      </c>
      <c r="B883" s="450"/>
      <c r="C883" s="249" t="str">
        <f>+VLOOKUP(A883,bd_lista!$A$3:$C$590,3,FALSE)</f>
        <v>Gobierno Autónomo Municipal de Porongo (Ayacucho)</v>
      </c>
      <c r="D883" s="452"/>
      <c r="E883" s="246" t="s">
        <v>1311</v>
      </c>
      <c r="F883" s="247">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7">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7">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7">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7">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7">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7">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7">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7">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7">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7">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7">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7">
        <f t="shared" ca="1" si="33"/>
        <v>0</v>
      </c>
      <c r="S883" s="264">
        <f ca="1">+R882+R883</f>
        <v>0</v>
      </c>
      <c r="T883" s="247">
        <f ca="1">+S883</f>
        <v>0</v>
      </c>
      <c r="U883" s="246">
        <f t="shared" si="34"/>
        <v>2</v>
      </c>
      <c r="V883" s="347" t="str">
        <f>+VLOOKUP(A883,bd_lista!$A$3:$E$590,5,FALSE)</f>
        <v>Gobiernos Autonomos Municipales</v>
      </c>
      <c r="W883" s="250"/>
      <c r="X883" s="244">
        <f>+VLOOKUP(A883,[2]Sheet1!$A$13:$D$744,4,FALSE)</f>
        <v>0</v>
      </c>
      <c r="Y883" s="244" t="e">
        <f>+VLOOKUP(X883,bd_lista!$A$3:$C$590,3,FALSE)</f>
        <v>#N/A</v>
      </c>
      <c r="Z883" s="302"/>
      <c r="AA883" s="303"/>
    </row>
    <row r="884" spans="1:27" customFormat="1" ht="15" hidden="1" customHeight="1">
      <c r="A884" s="32">
        <v>1704</v>
      </c>
      <c r="B884" s="449">
        <f>+A884</f>
        <v>1704</v>
      </c>
      <c r="C884" s="249" t="str">
        <f>+VLOOKUP(A884,bd_lista!$A$3:$C$590,3,FALSE)</f>
        <v>Gobierno Autónomo Municipal de La Guardia</v>
      </c>
      <c r="D884" s="451" t="str">
        <f>+C884</f>
        <v>Gobierno Autónomo Municipal de La Guardia</v>
      </c>
      <c r="E884" s="244" t="s">
        <v>1310</v>
      </c>
      <c r="F884" s="245">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5">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5">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5">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5">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5">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5">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5">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5">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5">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5">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5">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5">
        <f t="shared" ca="1" si="33"/>
        <v>0</v>
      </c>
      <c r="S884" s="252"/>
      <c r="T884" s="245">
        <f ca="1">+T885</f>
        <v>0</v>
      </c>
      <c r="U884" s="244">
        <f t="shared" si="34"/>
        <v>1</v>
      </c>
      <c r="V884" s="347" t="str">
        <f>+VLOOKUP(A884,bd_lista!$A$3:$E$590,5,FALSE)</f>
        <v>Gobiernos Autonomos Municipales</v>
      </c>
      <c r="W884" s="262" t="str">
        <f>+V884</f>
        <v>Gobiernos Autonomos Municipales</v>
      </c>
      <c r="X884" s="244">
        <f>+VLOOKUP(A884,[2]Sheet1!$A$13:$D$744,4,FALSE)</f>
        <v>0</v>
      </c>
      <c r="Y884" s="244" t="e">
        <f>+VLOOKUP(X884,bd_lista!$A$3:$C$590,3,FALSE)</f>
        <v>#N/A</v>
      </c>
      <c r="Z884" s="304">
        <f>+X884</f>
        <v>0</v>
      </c>
      <c r="AA884" s="305" t="e">
        <f>+Y884</f>
        <v>#N/A</v>
      </c>
    </row>
    <row r="885" spans="1:27" customFormat="1" ht="27" hidden="1" customHeight="1">
      <c r="A885" s="32">
        <v>1704</v>
      </c>
      <c r="B885" s="450"/>
      <c r="C885" s="249" t="str">
        <f>+VLOOKUP(A885,bd_lista!$A$3:$C$590,3,FALSE)</f>
        <v>Gobierno Autónomo Municipal de La Guardia</v>
      </c>
      <c r="D885" s="452"/>
      <c r="E885" s="246" t="s">
        <v>1311</v>
      </c>
      <c r="F885" s="247">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7">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7">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7">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7">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7">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7">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7">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7">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7">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7">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7">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7">
        <f t="shared" ca="1" si="33"/>
        <v>0</v>
      </c>
      <c r="S885" s="264">
        <f ca="1">+R884+R885</f>
        <v>0</v>
      </c>
      <c r="T885" s="247">
        <f ca="1">+S885</f>
        <v>0</v>
      </c>
      <c r="U885" s="246">
        <f t="shared" si="34"/>
        <v>2</v>
      </c>
      <c r="V885" s="347" t="str">
        <f>+VLOOKUP(A885,bd_lista!$A$3:$E$590,5,FALSE)</f>
        <v>Gobiernos Autonomos Municipales</v>
      </c>
      <c r="W885" s="250"/>
      <c r="X885" s="244">
        <f>+VLOOKUP(A885,[2]Sheet1!$A$13:$D$744,4,FALSE)</f>
        <v>0</v>
      </c>
      <c r="Y885" s="244" t="e">
        <f>+VLOOKUP(X885,bd_lista!$A$3:$C$590,3,FALSE)</f>
        <v>#N/A</v>
      </c>
      <c r="Z885" s="302"/>
      <c r="AA885" s="303"/>
    </row>
    <row r="886" spans="1:27" customFormat="1" ht="15" hidden="1" customHeight="1">
      <c r="A886" s="32">
        <v>1705</v>
      </c>
      <c r="B886" s="449">
        <f>+A886</f>
        <v>1705</v>
      </c>
      <c r="C886" s="249" t="str">
        <f>+VLOOKUP(A886,bd_lista!$A$3:$C$590,3,FALSE)</f>
        <v>Gobierno Autónomo Municipal de El Torno</v>
      </c>
      <c r="D886" s="451" t="str">
        <f>+C886</f>
        <v>Gobierno Autónomo Municipal de El Torno</v>
      </c>
      <c r="E886" s="244" t="s">
        <v>1310</v>
      </c>
      <c r="F886" s="245">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5">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5">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5">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5">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5">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5">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5">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5">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5">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5">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5">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5">
        <f t="shared" ca="1" si="33"/>
        <v>0</v>
      </c>
      <c r="S886" s="252"/>
      <c r="T886" s="245">
        <f ca="1">+T887</f>
        <v>0</v>
      </c>
      <c r="U886" s="244">
        <f t="shared" si="34"/>
        <v>1</v>
      </c>
      <c r="V886" s="347" t="str">
        <f>+VLOOKUP(A886,bd_lista!$A$3:$E$590,5,FALSE)</f>
        <v>Gobiernos Autonomos Municipales</v>
      </c>
      <c r="W886" s="262" t="str">
        <f>+V886</f>
        <v>Gobiernos Autonomos Municipales</v>
      </c>
      <c r="X886" s="244">
        <f>+VLOOKUP(A886,[2]Sheet1!$A$13:$D$744,4,FALSE)</f>
        <v>0</v>
      </c>
      <c r="Y886" s="244" t="e">
        <f>+VLOOKUP(X886,bd_lista!$A$3:$C$590,3,FALSE)</f>
        <v>#N/A</v>
      </c>
      <c r="Z886" s="304">
        <f>+X886</f>
        <v>0</v>
      </c>
      <c r="AA886" s="305" t="e">
        <f>+Y886</f>
        <v>#N/A</v>
      </c>
    </row>
    <row r="887" spans="1:27" customFormat="1" ht="15" hidden="1" customHeight="1">
      <c r="A887" s="32">
        <v>1705</v>
      </c>
      <c r="B887" s="450"/>
      <c r="C887" s="249" t="str">
        <f>+VLOOKUP(A887,bd_lista!$A$3:$C$590,3,FALSE)</f>
        <v>Gobierno Autónomo Municipal de El Torno</v>
      </c>
      <c r="D887" s="452"/>
      <c r="E887" s="246" t="s">
        <v>1311</v>
      </c>
      <c r="F887" s="247">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7">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7">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7">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7">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7">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7">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7">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7">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7">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7">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7">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7">
        <f t="shared" ca="1" si="33"/>
        <v>0</v>
      </c>
      <c r="S887" s="264">
        <f ca="1">+R886+R887</f>
        <v>0</v>
      </c>
      <c r="T887" s="247">
        <f ca="1">+S887</f>
        <v>0</v>
      </c>
      <c r="U887" s="246">
        <f t="shared" si="34"/>
        <v>2</v>
      </c>
      <c r="V887" s="347" t="str">
        <f>+VLOOKUP(A887,bd_lista!$A$3:$E$590,5,FALSE)</f>
        <v>Gobiernos Autonomos Municipales</v>
      </c>
      <c r="W887" s="250"/>
      <c r="X887" s="244">
        <f>+VLOOKUP(A887,[2]Sheet1!$A$13:$D$744,4,FALSE)</f>
        <v>0</v>
      </c>
      <c r="Y887" s="244" t="e">
        <f>+VLOOKUP(X887,bd_lista!$A$3:$C$590,3,FALSE)</f>
        <v>#N/A</v>
      </c>
      <c r="Z887" s="302"/>
      <c r="AA887" s="303"/>
    </row>
    <row r="888" spans="1:27" customFormat="1" ht="15" hidden="1" customHeight="1">
      <c r="A888" s="32">
        <v>1706</v>
      </c>
      <c r="B888" s="449">
        <f>+A888</f>
        <v>1706</v>
      </c>
      <c r="C888" s="249" t="str">
        <f>+VLOOKUP(A888,bd_lista!$A$3:$C$590,3,FALSE)</f>
        <v>Gobierno Autónomo Municipal de Warnes</v>
      </c>
      <c r="D888" s="451" t="str">
        <f>+C888</f>
        <v>Gobierno Autónomo Municipal de Warnes</v>
      </c>
      <c r="E888" s="244" t="s">
        <v>1310</v>
      </c>
      <c r="F888" s="245">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5">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5">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5">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5">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5">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5">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5">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5">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5">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5">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5">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5">
        <f t="shared" ca="1" si="33"/>
        <v>0</v>
      </c>
      <c r="S888" s="252"/>
      <c r="T888" s="245">
        <f ca="1">+T889</f>
        <v>0</v>
      </c>
      <c r="U888" s="244">
        <f t="shared" si="34"/>
        <v>1</v>
      </c>
      <c r="V888" s="347" t="str">
        <f>+VLOOKUP(A888,bd_lista!$A$3:$E$590,5,FALSE)</f>
        <v>Gobiernos Autonomos Municipales</v>
      </c>
      <c r="W888" s="262" t="str">
        <f>+V888</f>
        <v>Gobiernos Autonomos Municipales</v>
      </c>
      <c r="X888" s="244">
        <f>+VLOOKUP(A888,[2]Sheet1!$A$13:$D$744,4,FALSE)</f>
        <v>0</v>
      </c>
      <c r="Y888" s="244" t="e">
        <f>+VLOOKUP(X888,bd_lista!$A$3:$C$590,3,FALSE)</f>
        <v>#N/A</v>
      </c>
      <c r="Z888" s="304">
        <f>+X888</f>
        <v>0</v>
      </c>
      <c r="AA888" s="305" t="e">
        <f>+Y888</f>
        <v>#N/A</v>
      </c>
    </row>
    <row r="889" spans="1:27" customFormat="1" ht="15" hidden="1" customHeight="1">
      <c r="A889" s="32">
        <v>1706</v>
      </c>
      <c r="B889" s="450"/>
      <c r="C889" s="249" t="str">
        <f>+VLOOKUP(A889,bd_lista!$A$3:$C$590,3,FALSE)</f>
        <v>Gobierno Autónomo Municipal de Warnes</v>
      </c>
      <c r="D889" s="452"/>
      <c r="E889" s="246" t="s">
        <v>1311</v>
      </c>
      <c r="F889" s="247">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7">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7">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7">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7">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7">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7">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7">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7">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7">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7">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7">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7">
        <f t="shared" ca="1" si="33"/>
        <v>0</v>
      </c>
      <c r="S889" s="264">
        <f ca="1">+R888+R889</f>
        <v>0</v>
      </c>
      <c r="T889" s="247">
        <f ca="1">+S889</f>
        <v>0</v>
      </c>
      <c r="U889" s="246">
        <f t="shared" si="34"/>
        <v>2</v>
      </c>
      <c r="V889" s="347" t="str">
        <f>+VLOOKUP(A889,bd_lista!$A$3:$E$590,5,FALSE)</f>
        <v>Gobiernos Autonomos Municipales</v>
      </c>
      <c r="W889" s="250"/>
      <c r="X889" s="244">
        <f>+VLOOKUP(A889,[2]Sheet1!$A$13:$D$744,4,FALSE)</f>
        <v>0</v>
      </c>
      <c r="Y889" s="244" t="e">
        <f>+VLOOKUP(X889,bd_lista!$A$3:$C$590,3,FALSE)</f>
        <v>#N/A</v>
      </c>
      <c r="Z889" s="302"/>
      <c r="AA889" s="303"/>
    </row>
    <row r="890" spans="1:27" customFormat="1" ht="15" hidden="1" customHeight="1">
      <c r="A890" s="32">
        <v>1707</v>
      </c>
      <c r="B890" s="449">
        <f>+A890</f>
        <v>1707</v>
      </c>
      <c r="C890" s="249" t="str">
        <f>+VLOOKUP(A890,bd_lista!$A$3:$C$590,3,FALSE)</f>
        <v>Gobierno Autónomo Municipal de San Ignacio (San Ignacio de Velasco)</v>
      </c>
      <c r="D890" s="451" t="str">
        <f>+C890</f>
        <v>Gobierno Autónomo Municipal de San Ignacio (San Ignacio de Velasco)</v>
      </c>
      <c r="E890" s="244" t="s">
        <v>1310</v>
      </c>
      <c r="F890" s="245">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5">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5">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5">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5">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5">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5">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5">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5">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5">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5">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5">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5">
        <f t="shared" ca="1" si="33"/>
        <v>0</v>
      </c>
      <c r="S890" s="252"/>
      <c r="T890" s="245">
        <f ca="1">+T891</f>
        <v>0</v>
      </c>
      <c r="U890" s="244">
        <f t="shared" si="34"/>
        <v>1</v>
      </c>
      <c r="V890" s="347" t="str">
        <f>+VLOOKUP(A890,bd_lista!$A$3:$E$590,5,FALSE)</f>
        <v>Gobiernos Autonomos Municipales</v>
      </c>
      <c r="W890" s="262" t="str">
        <f>+V890</f>
        <v>Gobiernos Autonomos Municipales</v>
      </c>
      <c r="X890" s="244">
        <f>+VLOOKUP(A890,[2]Sheet1!$A$13:$D$744,4,FALSE)</f>
        <v>0</v>
      </c>
      <c r="Y890" s="244" t="e">
        <f>+VLOOKUP(X890,bd_lista!$A$3:$C$590,3,FALSE)</f>
        <v>#N/A</v>
      </c>
      <c r="Z890" s="304">
        <f>+X890</f>
        <v>0</v>
      </c>
      <c r="AA890" s="305" t="e">
        <f>+Y890</f>
        <v>#N/A</v>
      </c>
    </row>
    <row r="891" spans="1:27" customFormat="1" ht="15" hidden="1" customHeight="1">
      <c r="A891" s="32">
        <v>1707</v>
      </c>
      <c r="B891" s="450"/>
      <c r="C891" s="249" t="str">
        <f>+VLOOKUP(A891,bd_lista!$A$3:$C$590,3,FALSE)</f>
        <v>Gobierno Autónomo Municipal de San Ignacio (San Ignacio de Velasco)</v>
      </c>
      <c r="D891" s="452"/>
      <c r="E891" s="246" t="s">
        <v>1311</v>
      </c>
      <c r="F891" s="247">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7">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7">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7">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7">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7">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7">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7">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7">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7">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7">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7">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7">
        <f t="shared" ca="1" si="33"/>
        <v>0</v>
      </c>
      <c r="S891" s="264">
        <f ca="1">+R890+R891</f>
        <v>0</v>
      </c>
      <c r="T891" s="247">
        <f ca="1">+S891</f>
        <v>0</v>
      </c>
      <c r="U891" s="246">
        <f t="shared" si="34"/>
        <v>2</v>
      </c>
      <c r="V891" s="347" t="str">
        <f>+VLOOKUP(A891,bd_lista!$A$3:$E$590,5,FALSE)</f>
        <v>Gobiernos Autonomos Municipales</v>
      </c>
      <c r="W891" s="250"/>
      <c r="X891" s="244">
        <f>+VLOOKUP(A891,[2]Sheet1!$A$13:$D$744,4,FALSE)</f>
        <v>0</v>
      </c>
      <c r="Y891" s="244" t="e">
        <f>+VLOOKUP(X891,bd_lista!$A$3:$C$590,3,FALSE)</f>
        <v>#N/A</v>
      </c>
      <c r="Z891" s="302"/>
      <c r="AA891" s="303"/>
    </row>
    <row r="892" spans="1:27" customFormat="1" ht="15" hidden="1" customHeight="1">
      <c r="A892" s="32">
        <v>1708</v>
      </c>
      <c r="B892" s="449">
        <f>+A892</f>
        <v>1708</v>
      </c>
      <c r="C892" s="249" t="str">
        <f>+VLOOKUP(A892,bd_lista!$A$3:$C$590,3,FALSE)</f>
        <v>Gobierno Autónomo Municipal de San Miguel (San Miguel de Velasco)</v>
      </c>
      <c r="D892" s="451" t="str">
        <f>+C892</f>
        <v>Gobierno Autónomo Municipal de San Miguel (San Miguel de Velasco)</v>
      </c>
      <c r="E892" s="244" t="s">
        <v>1310</v>
      </c>
      <c r="F892" s="245">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5">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5">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5">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5">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5">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5">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5">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5">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5">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5">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5">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5">
        <f t="shared" ca="1" si="33"/>
        <v>0</v>
      </c>
      <c r="S892" s="252"/>
      <c r="T892" s="245">
        <f ca="1">+T893</f>
        <v>0</v>
      </c>
      <c r="U892" s="244">
        <f t="shared" si="34"/>
        <v>1</v>
      </c>
      <c r="V892" s="347" t="str">
        <f>+VLOOKUP(A892,bd_lista!$A$3:$E$590,5,FALSE)</f>
        <v>Gobiernos Autonomos Municipales</v>
      </c>
      <c r="W892" s="262" t="str">
        <f>+V892</f>
        <v>Gobiernos Autonomos Municipales</v>
      </c>
      <c r="X892" s="244">
        <f>+VLOOKUP(A892,[2]Sheet1!$A$13:$D$744,4,FALSE)</f>
        <v>0</v>
      </c>
      <c r="Y892" s="244" t="e">
        <f>+VLOOKUP(X892,bd_lista!$A$3:$C$590,3,FALSE)</f>
        <v>#N/A</v>
      </c>
      <c r="Z892" s="304">
        <f>+X892</f>
        <v>0</v>
      </c>
      <c r="AA892" s="305" t="e">
        <f>+Y892</f>
        <v>#N/A</v>
      </c>
    </row>
    <row r="893" spans="1:27" customFormat="1" ht="15" hidden="1" customHeight="1">
      <c r="A893" s="32">
        <v>1708</v>
      </c>
      <c r="B893" s="450"/>
      <c r="C893" s="249" t="str">
        <f>+VLOOKUP(A893,bd_lista!$A$3:$C$590,3,FALSE)</f>
        <v>Gobierno Autónomo Municipal de San Miguel (San Miguel de Velasco)</v>
      </c>
      <c r="D893" s="452"/>
      <c r="E893" s="246" t="s">
        <v>1311</v>
      </c>
      <c r="F893" s="247">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7">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7">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7">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7">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7">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7">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7">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7">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7">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7">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7">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7">
        <f t="shared" ca="1" si="33"/>
        <v>0</v>
      </c>
      <c r="S893" s="264">
        <f ca="1">+R892+R893</f>
        <v>0</v>
      </c>
      <c r="T893" s="247">
        <f ca="1">+S893</f>
        <v>0</v>
      </c>
      <c r="U893" s="246">
        <f t="shared" si="34"/>
        <v>2</v>
      </c>
      <c r="V893" s="347" t="str">
        <f>+VLOOKUP(A893,bd_lista!$A$3:$E$590,5,FALSE)</f>
        <v>Gobiernos Autonomos Municipales</v>
      </c>
      <c r="W893" s="250"/>
      <c r="X893" s="244">
        <f>+VLOOKUP(A893,[2]Sheet1!$A$13:$D$744,4,FALSE)</f>
        <v>0</v>
      </c>
      <c r="Y893" s="244" t="e">
        <f>+VLOOKUP(X893,bd_lista!$A$3:$C$590,3,FALSE)</f>
        <v>#N/A</v>
      </c>
      <c r="Z893" s="302"/>
      <c r="AA893" s="303"/>
    </row>
    <row r="894" spans="1:27" customFormat="1" ht="15" hidden="1" customHeight="1">
      <c r="A894" s="32">
        <v>1709</v>
      </c>
      <c r="B894" s="449">
        <f>+A894</f>
        <v>1709</v>
      </c>
      <c r="C894" s="249" t="str">
        <f>+VLOOKUP(A894,bd_lista!$A$3:$C$590,3,FALSE)</f>
        <v>Gobierno Autónomo Municipal de San Rafael</v>
      </c>
      <c r="D894" s="451" t="str">
        <f>+C894</f>
        <v>Gobierno Autónomo Municipal de San Rafael</v>
      </c>
      <c r="E894" s="244" t="s">
        <v>1310</v>
      </c>
      <c r="F894" s="245">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5">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5">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5">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5">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5">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5">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5">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5">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5">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5">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5">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5">
        <f t="shared" ca="1" si="33"/>
        <v>0</v>
      </c>
      <c r="S894" s="252"/>
      <c r="T894" s="245">
        <f ca="1">+T895</f>
        <v>0</v>
      </c>
      <c r="U894" s="244">
        <f t="shared" si="34"/>
        <v>1</v>
      </c>
      <c r="V894" s="347" t="str">
        <f>+VLOOKUP(A894,bd_lista!$A$3:$E$590,5,FALSE)</f>
        <v>Gobiernos Autonomos Municipales</v>
      </c>
      <c r="W894" s="262" t="str">
        <f>+V894</f>
        <v>Gobiernos Autonomos Municipales</v>
      </c>
      <c r="X894" s="244">
        <f>+VLOOKUP(A894,[2]Sheet1!$A$13:$D$744,4,FALSE)</f>
        <v>0</v>
      </c>
      <c r="Y894" s="244" t="e">
        <f>+VLOOKUP(X894,bd_lista!$A$3:$C$590,3,FALSE)</f>
        <v>#N/A</v>
      </c>
      <c r="Z894" s="304">
        <f>+X894</f>
        <v>0</v>
      </c>
      <c r="AA894" s="305" t="e">
        <f>+Y894</f>
        <v>#N/A</v>
      </c>
    </row>
    <row r="895" spans="1:27" customFormat="1" ht="15" hidden="1" customHeight="1">
      <c r="A895" s="32">
        <v>1709</v>
      </c>
      <c r="B895" s="450"/>
      <c r="C895" s="249" t="str">
        <f>+VLOOKUP(A895,bd_lista!$A$3:$C$590,3,FALSE)</f>
        <v>Gobierno Autónomo Municipal de San Rafael</v>
      </c>
      <c r="D895" s="452"/>
      <c r="E895" s="246" t="s">
        <v>1311</v>
      </c>
      <c r="F895" s="247">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7">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7">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7">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7">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7">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7">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7">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7">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7">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7">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7">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7">
        <f t="shared" ca="1" si="33"/>
        <v>0</v>
      </c>
      <c r="S895" s="264">
        <f ca="1">+R894+R895</f>
        <v>0</v>
      </c>
      <c r="T895" s="247">
        <f ca="1">+S895</f>
        <v>0</v>
      </c>
      <c r="U895" s="246">
        <f t="shared" si="34"/>
        <v>2</v>
      </c>
      <c r="V895" s="347" t="str">
        <f>+VLOOKUP(A895,bd_lista!$A$3:$E$590,5,FALSE)</f>
        <v>Gobiernos Autonomos Municipales</v>
      </c>
      <c r="W895" s="250"/>
      <c r="X895" s="244">
        <f>+VLOOKUP(A895,[2]Sheet1!$A$13:$D$744,4,FALSE)</f>
        <v>0</v>
      </c>
      <c r="Y895" s="244" t="e">
        <f>+VLOOKUP(X895,bd_lista!$A$3:$C$590,3,FALSE)</f>
        <v>#N/A</v>
      </c>
      <c r="Z895" s="302"/>
      <c r="AA895" s="303"/>
    </row>
    <row r="896" spans="1:27" customFormat="1" ht="15" hidden="1" customHeight="1">
      <c r="A896" s="32">
        <v>1710</v>
      </c>
      <c r="B896" s="449">
        <f>+A896</f>
        <v>1710</v>
      </c>
      <c r="C896" s="249" t="str">
        <f>+VLOOKUP(A896,bd_lista!$A$3:$C$590,3,FALSE)</f>
        <v>Gobierno Autónomo Municipal de Buena Vista</v>
      </c>
      <c r="D896" s="451" t="str">
        <f>+C896</f>
        <v>Gobierno Autónomo Municipal de Buena Vista</v>
      </c>
      <c r="E896" s="244" t="s">
        <v>1310</v>
      </c>
      <c r="F896" s="245">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5">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5">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5">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5">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5">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5">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5">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5">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5">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5">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5">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5">
        <f t="shared" ca="1" si="33"/>
        <v>0</v>
      </c>
      <c r="S896" s="252"/>
      <c r="T896" s="245">
        <f ca="1">+T897</f>
        <v>0</v>
      </c>
      <c r="U896" s="244">
        <f t="shared" si="34"/>
        <v>1</v>
      </c>
      <c r="V896" s="347" t="str">
        <f>+VLOOKUP(A896,bd_lista!$A$3:$E$590,5,FALSE)</f>
        <v>Gobiernos Autonomos Municipales</v>
      </c>
      <c r="W896" s="262" t="str">
        <f>+V896</f>
        <v>Gobiernos Autonomos Municipales</v>
      </c>
      <c r="X896" s="244">
        <f>+VLOOKUP(A896,[2]Sheet1!$A$13:$D$744,4,FALSE)</f>
        <v>0</v>
      </c>
      <c r="Y896" s="244" t="e">
        <f>+VLOOKUP(X896,bd_lista!$A$3:$C$590,3,FALSE)</f>
        <v>#N/A</v>
      </c>
      <c r="Z896" s="304">
        <f>+X896</f>
        <v>0</v>
      </c>
      <c r="AA896" s="305" t="e">
        <f>+Y896</f>
        <v>#N/A</v>
      </c>
    </row>
    <row r="897" spans="1:27" customFormat="1" ht="15" hidden="1" customHeight="1">
      <c r="A897" s="32">
        <v>1710</v>
      </c>
      <c r="B897" s="450"/>
      <c r="C897" s="249" t="str">
        <f>+VLOOKUP(A897,bd_lista!$A$3:$C$590,3,FALSE)</f>
        <v>Gobierno Autónomo Municipal de Buena Vista</v>
      </c>
      <c r="D897" s="452"/>
      <c r="E897" s="246" t="s">
        <v>1311</v>
      </c>
      <c r="F897" s="247">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7">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7">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7">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7">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7">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7">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7">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7">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7">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7">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7">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7">
        <f t="shared" ca="1" si="33"/>
        <v>0</v>
      </c>
      <c r="S897" s="264">
        <f ca="1">+R896+R897</f>
        <v>0</v>
      </c>
      <c r="T897" s="247">
        <f ca="1">+S897</f>
        <v>0</v>
      </c>
      <c r="U897" s="246">
        <f t="shared" si="34"/>
        <v>2</v>
      </c>
      <c r="V897" s="347" t="str">
        <f>+VLOOKUP(A897,bd_lista!$A$3:$E$590,5,FALSE)</f>
        <v>Gobiernos Autonomos Municipales</v>
      </c>
      <c r="W897" s="250"/>
      <c r="X897" s="244">
        <f>+VLOOKUP(A897,[2]Sheet1!$A$13:$D$744,4,FALSE)</f>
        <v>0</v>
      </c>
      <c r="Y897" s="244" t="e">
        <f>+VLOOKUP(X897,bd_lista!$A$3:$C$590,3,FALSE)</f>
        <v>#N/A</v>
      </c>
      <c r="Z897" s="302"/>
      <c r="AA897" s="303"/>
    </row>
    <row r="898" spans="1:27" customFormat="1" ht="15" hidden="1" customHeight="1">
      <c r="A898" s="32">
        <v>1711</v>
      </c>
      <c r="B898" s="449">
        <f>+A898</f>
        <v>1711</v>
      </c>
      <c r="C898" s="249" t="str">
        <f>+VLOOKUP(A898,bd_lista!$A$3:$C$590,3,FALSE)</f>
        <v>Gobierno Autónomo Municipal de San Carlos</v>
      </c>
      <c r="D898" s="451" t="str">
        <f>+C898</f>
        <v>Gobierno Autónomo Municipal de San Carlos</v>
      </c>
      <c r="E898" s="244" t="s">
        <v>1310</v>
      </c>
      <c r="F898" s="245">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5">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5">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5">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5">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5">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5">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5">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5">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5">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5">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5">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5">
        <f t="shared" ca="1" si="33"/>
        <v>0</v>
      </c>
      <c r="S898" s="252"/>
      <c r="T898" s="245">
        <f ca="1">+T899</f>
        <v>0</v>
      </c>
      <c r="U898" s="244">
        <f t="shared" si="34"/>
        <v>1</v>
      </c>
      <c r="V898" s="347" t="str">
        <f>+VLOOKUP(A898,bd_lista!$A$3:$E$590,5,FALSE)</f>
        <v>Gobiernos Autonomos Municipales</v>
      </c>
      <c r="W898" s="262" t="str">
        <f>+V898</f>
        <v>Gobiernos Autonomos Municipales</v>
      </c>
      <c r="X898" s="244">
        <f>+VLOOKUP(A898,[2]Sheet1!$A$13:$D$744,4,FALSE)</f>
        <v>0</v>
      </c>
      <c r="Y898" s="244" t="e">
        <f>+VLOOKUP(X898,bd_lista!$A$3:$C$590,3,FALSE)</f>
        <v>#N/A</v>
      </c>
      <c r="Z898" s="304">
        <f>+X898</f>
        <v>0</v>
      </c>
      <c r="AA898" s="305" t="e">
        <f>+Y898</f>
        <v>#N/A</v>
      </c>
    </row>
    <row r="899" spans="1:27" customFormat="1" ht="15" hidden="1" customHeight="1">
      <c r="A899" s="32">
        <v>1711</v>
      </c>
      <c r="B899" s="450"/>
      <c r="C899" s="249" t="str">
        <f>+VLOOKUP(A899,bd_lista!$A$3:$C$590,3,FALSE)</f>
        <v>Gobierno Autónomo Municipal de San Carlos</v>
      </c>
      <c r="D899" s="452"/>
      <c r="E899" s="246" t="s">
        <v>1311</v>
      </c>
      <c r="F899" s="247">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7">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7">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7">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7">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7">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7">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7">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7">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7">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7">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7">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7">
        <f t="shared" ca="1" si="33"/>
        <v>0</v>
      </c>
      <c r="S899" s="264">
        <f ca="1">+R898+R899</f>
        <v>0</v>
      </c>
      <c r="T899" s="247">
        <f ca="1">+S899</f>
        <v>0</v>
      </c>
      <c r="U899" s="246">
        <f t="shared" si="34"/>
        <v>2</v>
      </c>
      <c r="V899" s="347" t="str">
        <f>+VLOOKUP(A899,bd_lista!$A$3:$E$590,5,FALSE)</f>
        <v>Gobiernos Autonomos Municipales</v>
      </c>
      <c r="W899" s="250"/>
      <c r="X899" s="244">
        <f>+VLOOKUP(A899,[2]Sheet1!$A$13:$D$744,4,FALSE)</f>
        <v>0</v>
      </c>
      <c r="Y899" s="244" t="e">
        <f>+VLOOKUP(X899,bd_lista!$A$3:$C$590,3,FALSE)</f>
        <v>#N/A</v>
      </c>
      <c r="Z899" s="302"/>
      <c r="AA899" s="303"/>
    </row>
    <row r="900" spans="1:27" customFormat="1" ht="15" hidden="1" customHeight="1">
      <c r="A900" s="32">
        <v>1712</v>
      </c>
      <c r="B900" s="449">
        <f>+A900</f>
        <v>1712</v>
      </c>
      <c r="C900" s="249" t="str">
        <f>+VLOOKUP(A900,bd_lista!$A$3:$C$590,3,FALSE)</f>
        <v>Gobierno Autónomo Municipal de Yapacaní</v>
      </c>
      <c r="D900" s="451" t="str">
        <f>+C900</f>
        <v>Gobierno Autónomo Municipal de Yapacaní</v>
      </c>
      <c r="E900" s="244" t="s">
        <v>1310</v>
      </c>
      <c r="F900" s="245">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5">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5">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5">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5">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5">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5">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5">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5">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5">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5">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5">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5">
        <f t="shared" ca="1" si="33"/>
        <v>0</v>
      </c>
      <c r="S900" s="252"/>
      <c r="T900" s="245">
        <f ca="1">+T901</f>
        <v>0</v>
      </c>
      <c r="U900" s="244">
        <f t="shared" si="34"/>
        <v>1</v>
      </c>
      <c r="V900" s="347" t="str">
        <f>+VLOOKUP(A900,bd_lista!$A$3:$E$590,5,FALSE)</f>
        <v>Gobiernos Autonomos Municipales</v>
      </c>
      <c r="W900" s="262" t="str">
        <f>+V900</f>
        <v>Gobiernos Autonomos Municipales</v>
      </c>
      <c r="X900" s="244">
        <f>+VLOOKUP(A900,[2]Sheet1!$A$13:$D$744,4,FALSE)</f>
        <v>0</v>
      </c>
      <c r="Y900" s="244" t="e">
        <f>+VLOOKUP(X900,bd_lista!$A$3:$C$590,3,FALSE)</f>
        <v>#N/A</v>
      </c>
      <c r="Z900" s="304">
        <f>+X900</f>
        <v>0</v>
      </c>
      <c r="AA900" s="305" t="e">
        <f>+Y900</f>
        <v>#N/A</v>
      </c>
    </row>
    <row r="901" spans="1:27" customFormat="1" ht="15" hidden="1" customHeight="1">
      <c r="A901" s="32">
        <v>1712</v>
      </c>
      <c r="B901" s="450"/>
      <c r="C901" s="249" t="str">
        <f>+VLOOKUP(A901,bd_lista!$A$3:$C$590,3,FALSE)</f>
        <v>Gobierno Autónomo Municipal de Yapacaní</v>
      </c>
      <c r="D901" s="452"/>
      <c r="E901" s="246" t="s">
        <v>1311</v>
      </c>
      <c r="F901" s="247">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7">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7">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7">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7">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7">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7">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7">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7">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7">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7">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7">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7">
        <f t="shared" ca="1" si="33"/>
        <v>0</v>
      </c>
      <c r="S901" s="264">
        <f ca="1">+R900+R901</f>
        <v>0</v>
      </c>
      <c r="T901" s="247">
        <f ca="1">+S901</f>
        <v>0</v>
      </c>
      <c r="U901" s="246">
        <f t="shared" si="34"/>
        <v>2</v>
      </c>
      <c r="V901" s="347" t="str">
        <f>+VLOOKUP(A901,bd_lista!$A$3:$E$590,5,FALSE)</f>
        <v>Gobiernos Autonomos Municipales</v>
      </c>
      <c r="W901" s="250"/>
      <c r="X901" s="244">
        <f>+VLOOKUP(A901,[2]Sheet1!$A$13:$D$744,4,FALSE)</f>
        <v>0</v>
      </c>
      <c r="Y901" s="244" t="e">
        <f>+VLOOKUP(X901,bd_lista!$A$3:$C$590,3,FALSE)</f>
        <v>#N/A</v>
      </c>
      <c r="Z901" s="302"/>
      <c r="AA901" s="303"/>
    </row>
    <row r="902" spans="1:27" customFormat="1" ht="15" hidden="1" customHeight="1">
      <c r="A902" s="32">
        <v>1713</v>
      </c>
      <c r="B902" s="449">
        <f>+A902</f>
        <v>1713</v>
      </c>
      <c r="C902" s="249" t="str">
        <f>+VLOOKUP(A902,bd_lista!$A$3:$C$590,3,FALSE)</f>
        <v>Gobierno Autónomo Municipal de San José</v>
      </c>
      <c r="D902" s="451" t="str">
        <f>+C902</f>
        <v>Gobierno Autónomo Municipal de San José</v>
      </c>
      <c r="E902" s="244" t="s">
        <v>1310</v>
      </c>
      <c r="F902" s="245">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5">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5">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5">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5">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5">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5">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5">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5">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5">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5">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5">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5">
        <f t="shared" ca="1" si="33"/>
        <v>0</v>
      </c>
      <c r="S902" s="252"/>
      <c r="T902" s="245">
        <f ca="1">+T903</f>
        <v>0</v>
      </c>
      <c r="U902" s="244">
        <f t="shared" si="34"/>
        <v>1</v>
      </c>
      <c r="V902" s="347" t="str">
        <f>+VLOOKUP(A902,bd_lista!$A$3:$E$590,5,FALSE)</f>
        <v>Gobiernos Autonomos Municipales</v>
      </c>
      <c r="W902" s="262" t="str">
        <f>+V902</f>
        <v>Gobiernos Autonomos Municipales</v>
      </c>
      <c r="X902" s="244">
        <f>+VLOOKUP(A902,[2]Sheet1!$A$13:$D$744,4,FALSE)</f>
        <v>0</v>
      </c>
      <c r="Y902" s="244" t="e">
        <f>+VLOOKUP(X902,bd_lista!$A$3:$C$590,3,FALSE)</f>
        <v>#N/A</v>
      </c>
      <c r="Z902" s="304">
        <f>+X902</f>
        <v>0</v>
      </c>
      <c r="AA902" s="305" t="e">
        <f>+Y902</f>
        <v>#N/A</v>
      </c>
    </row>
    <row r="903" spans="1:27" customFormat="1" ht="15" hidden="1" customHeight="1">
      <c r="A903" s="32">
        <v>1713</v>
      </c>
      <c r="B903" s="450"/>
      <c r="C903" s="249" t="str">
        <f>+VLOOKUP(A903,bd_lista!$A$3:$C$590,3,FALSE)</f>
        <v>Gobierno Autónomo Municipal de San José</v>
      </c>
      <c r="D903" s="452"/>
      <c r="E903" s="246" t="s">
        <v>1311</v>
      </c>
      <c r="F903" s="247">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7">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7">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7">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7">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7">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7">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7">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7">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7">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7">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7">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7">
        <f t="shared" ca="1" si="33"/>
        <v>0</v>
      </c>
      <c r="S903" s="264">
        <f ca="1">+R902+R903</f>
        <v>0</v>
      </c>
      <c r="T903" s="247">
        <f ca="1">+S903</f>
        <v>0</v>
      </c>
      <c r="U903" s="246">
        <f t="shared" si="34"/>
        <v>2</v>
      </c>
      <c r="V903" s="347" t="str">
        <f>+VLOOKUP(A903,bd_lista!$A$3:$E$590,5,FALSE)</f>
        <v>Gobiernos Autonomos Municipales</v>
      </c>
      <c r="W903" s="250"/>
      <c r="X903" s="244">
        <f>+VLOOKUP(A903,[2]Sheet1!$A$13:$D$744,4,FALSE)</f>
        <v>0</v>
      </c>
      <c r="Y903" s="244" t="e">
        <f>+VLOOKUP(X903,bd_lista!$A$3:$C$590,3,FALSE)</f>
        <v>#N/A</v>
      </c>
      <c r="Z903" s="302"/>
      <c r="AA903" s="303"/>
    </row>
    <row r="904" spans="1:27" customFormat="1" ht="15" hidden="1" customHeight="1">
      <c r="A904" s="32">
        <v>1714</v>
      </c>
      <c r="B904" s="449">
        <f>+A904</f>
        <v>1714</v>
      </c>
      <c r="C904" s="249" t="str">
        <f>+VLOOKUP(A904,bd_lista!$A$3:$C$590,3,FALSE)</f>
        <v>Gobierno Autónomo Municipal de Pailón</v>
      </c>
      <c r="D904" s="451" t="str">
        <f>+C904</f>
        <v>Gobierno Autónomo Municipal de Pailón</v>
      </c>
      <c r="E904" s="244" t="s">
        <v>1310</v>
      </c>
      <c r="F904" s="245">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5">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5">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5">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5">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5">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5">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5">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5">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5">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5">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5">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5">
        <f t="shared" ca="1" si="33"/>
        <v>0</v>
      </c>
      <c r="S904" s="252"/>
      <c r="T904" s="245">
        <f ca="1">+T905</f>
        <v>0</v>
      </c>
      <c r="U904" s="244">
        <f t="shared" si="34"/>
        <v>1</v>
      </c>
      <c r="V904" s="347" t="str">
        <f>+VLOOKUP(A904,bd_lista!$A$3:$E$590,5,FALSE)</f>
        <v>Gobiernos Autonomos Municipales</v>
      </c>
      <c r="W904" s="262" t="str">
        <f>+V904</f>
        <v>Gobiernos Autonomos Municipales</v>
      </c>
      <c r="X904" s="244">
        <f>+VLOOKUP(A904,[2]Sheet1!$A$13:$D$744,4,FALSE)</f>
        <v>0</v>
      </c>
      <c r="Y904" s="244" t="e">
        <f>+VLOOKUP(X904,bd_lista!$A$3:$C$590,3,FALSE)</f>
        <v>#N/A</v>
      </c>
      <c r="Z904" s="304">
        <f>+X904</f>
        <v>0</v>
      </c>
      <c r="AA904" s="305" t="e">
        <f>+Y904</f>
        <v>#N/A</v>
      </c>
    </row>
    <row r="905" spans="1:27" customFormat="1" ht="15" hidden="1" customHeight="1">
      <c r="A905" s="32">
        <v>1714</v>
      </c>
      <c r="B905" s="450"/>
      <c r="C905" s="249" t="str">
        <f>+VLOOKUP(A905,bd_lista!$A$3:$C$590,3,FALSE)</f>
        <v>Gobierno Autónomo Municipal de Pailón</v>
      </c>
      <c r="D905" s="452"/>
      <c r="E905" s="246" t="s">
        <v>1311</v>
      </c>
      <c r="F905" s="247">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7">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7">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7">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7">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7">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7">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7">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7">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7">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7">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7">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7">
        <f t="shared" ca="1" si="33"/>
        <v>0</v>
      </c>
      <c r="S905" s="264">
        <f ca="1">+R904+R905</f>
        <v>0</v>
      </c>
      <c r="T905" s="247">
        <f ca="1">+S905</f>
        <v>0</v>
      </c>
      <c r="U905" s="246">
        <f t="shared" si="34"/>
        <v>2</v>
      </c>
      <c r="V905" s="347" t="str">
        <f>+VLOOKUP(A905,bd_lista!$A$3:$E$590,5,FALSE)</f>
        <v>Gobiernos Autonomos Municipales</v>
      </c>
      <c r="W905" s="250"/>
      <c r="X905" s="244">
        <f>+VLOOKUP(A905,[2]Sheet1!$A$13:$D$744,4,FALSE)</f>
        <v>0</v>
      </c>
      <c r="Y905" s="244" t="e">
        <f>+VLOOKUP(X905,bd_lista!$A$3:$C$590,3,FALSE)</f>
        <v>#N/A</v>
      </c>
      <c r="Z905" s="302"/>
      <c r="AA905" s="303"/>
    </row>
    <row r="906" spans="1:27" customFormat="1" ht="15" hidden="1" customHeight="1">
      <c r="A906" s="32">
        <v>1715</v>
      </c>
      <c r="B906" s="449">
        <f>+A906</f>
        <v>1715</v>
      </c>
      <c r="C906" s="249" t="str">
        <f>+VLOOKUP(A906,bd_lista!$A$3:$C$590,3,FALSE)</f>
        <v>Gobierno Autónomo Municipal de Roboré</v>
      </c>
      <c r="D906" s="451" t="str">
        <f>+C906</f>
        <v>Gobierno Autónomo Municipal de Roboré</v>
      </c>
      <c r="E906" s="244" t="s">
        <v>1310</v>
      </c>
      <c r="F906" s="245">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5">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5">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5">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5">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5">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5">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5">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5">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5">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5">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5">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5">
        <f t="shared" ca="1" si="33"/>
        <v>0</v>
      </c>
      <c r="S906" s="252"/>
      <c r="T906" s="245">
        <f ca="1">+T907</f>
        <v>0</v>
      </c>
      <c r="U906" s="244">
        <f t="shared" si="34"/>
        <v>1</v>
      </c>
      <c r="V906" s="347" t="str">
        <f>+VLOOKUP(A906,bd_lista!$A$3:$E$590,5,FALSE)</f>
        <v>Gobiernos Autonomos Municipales</v>
      </c>
      <c r="W906" s="262" t="str">
        <f>+V906</f>
        <v>Gobiernos Autonomos Municipales</v>
      </c>
      <c r="X906" s="244">
        <f>+VLOOKUP(A906,[2]Sheet1!$A$13:$D$744,4,FALSE)</f>
        <v>0</v>
      </c>
      <c r="Y906" s="244" t="e">
        <f>+VLOOKUP(X906,bd_lista!$A$3:$C$590,3,FALSE)</f>
        <v>#N/A</v>
      </c>
      <c r="Z906" s="304">
        <f>+X906</f>
        <v>0</v>
      </c>
      <c r="AA906" s="305" t="e">
        <f>+Y906</f>
        <v>#N/A</v>
      </c>
    </row>
    <row r="907" spans="1:27" customFormat="1" ht="15" hidden="1" customHeight="1">
      <c r="A907" s="32">
        <v>1715</v>
      </c>
      <c r="B907" s="450"/>
      <c r="C907" s="249" t="str">
        <f>+VLOOKUP(A907,bd_lista!$A$3:$C$590,3,FALSE)</f>
        <v>Gobierno Autónomo Municipal de Roboré</v>
      </c>
      <c r="D907" s="452"/>
      <c r="E907" s="246" t="s">
        <v>1311</v>
      </c>
      <c r="F907" s="247">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7">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7">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7">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7">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7">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7">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7">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7">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7">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7">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7">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7">
        <f t="shared" ca="1" si="33"/>
        <v>0</v>
      </c>
      <c r="S907" s="264">
        <f ca="1">+R906+R907</f>
        <v>0</v>
      </c>
      <c r="T907" s="247">
        <f ca="1">+S907</f>
        <v>0</v>
      </c>
      <c r="U907" s="246">
        <f t="shared" si="34"/>
        <v>2</v>
      </c>
      <c r="V907" s="347" t="str">
        <f>+VLOOKUP(A907,bd_lista!$A$3:$E$590,5,FALSE)</f>
        <v>Gobiernos Autonomos Municipales</v>
      </c>
      <c r="W907" s="250"/>
      <c r="X907" s="244">
        <f>+VLOOKUP(A907,[2]Sheet1!$A$13:$D$744,4,FALSE)</f>
        <v>0</v>
      </c>
      <c r="Y907" s="244" t="e">
        <f>+VLOOKUP(X907,bd_lista!$A$3:$C$590,3,FALSE)</f>
        <v>#N/A</v>
      </c>
      <c r="Z907" s="302"/>
      <c r="AA907" s="303"/>
    </row>
    <row r="908" spans="1:27" customFormat="1" ht="15" hidden="1" customHeight="1">
      <c r="A908" s="32">
        <v>1716</v>
      </c>
      <c r="B908" s="449">
        <f>+A908</f>
        <v>1716</v>
      </c>
      <c r="C908" s="249" t="str">
        <f>+VLOOKUP(A908,bd_lista!$A$3:$C$590,3,FALSE)</f>
        <v>Gobierno Autónomo Municipal de Portachuelo</v>
      </c>
      <c r="D908" s="451" t="str">
        <f>+C908</f>
        <v>Gobierno Autónomo Municipal de Portachuelo</v>
      </c>
      <c r="E908" s="244" t="s">
        <v>1310</v>
      </c>
      <c r="F908" s="245">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5">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5">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5">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5">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5">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5">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5">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5">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5">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5">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5">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5">
        <f t="shared" ca="1" si="33"/>
        <v>0</v>
      </c>
      <c r="S908" s="252"/>
      <c r="T908" s="245">
        <f ca="1">+T909</f>
        <v>0</v>
      </c>
      <c r="U908" s="244">
        <f t="shared" si="34"/>
        <v>1</v>
      </c>
      <c r="V908" s="347" t="str">
        <f>+VLOOKUP(A908,bd_lista!$A$3:$E$590,5,FALSE)</f>
        <v>Gobiernos Autonomos Municipales</v>
      </c>
      <c r="W908" s="262" t="str">
        <f>+V908</f>
        <v>Gobiernos Autonomos Municipales</v>
      </c>
      <c r="X908" s="244">
        <f>+VLOOKUP(A908,[2]Sheet1!$A$13:$D$744,4,FALSE)</f>
        <v>0</v>
      </c>
      <c r="Y908" s="244" t="e">
        <f>+VLOOKUP(X908,bd_lista!$A$3:$C$590,3,FALSE)</f>
        <v>#N/A</v>
      </c>
      <c r="Z908" s="304">
        <f>+X908</f>
        <v>0</v>
      </c>
      <c r="AA908" s="305" t="e">
        <f>+Y908</f>
        <v>#N/A</v>
      </c>
    </row>
    <row r="909" spans="1:27" customFormat="1" ht="15" hidden="1" customHeight="1">
      <c r="A909" s="32">
        <v>1716</v>
      </c>
      <c r="B909" s="450"/>
      <c r="C909" s="249" t="str">
        <f>+VLOOKUP(A909,bd_lista!$A$3:$C$590,3,FALSE)</f>
        <v>Gobierno Autónomo Municipal de Portachuelo</v>
      </c>
      <c r="D909" s="452"/>
      <c r="E909" s="246" t="s">
        <v>1311</v>
      </c>
      <c r="F909" s="247">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7">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7">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7">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7">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7">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7">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7">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7">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7">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7">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7">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7">
        <f t="shared" ca="1" si="33"/>
        <v>0</v>
      </c>
      <c r="S909" s="264">
        <f ca="1">+R908+R909</f>
        <v>0</v>
      </c>
      <c r="T909" s="247">
        <f ca="1">+S909</f>
        <v>0</v>
      </c>
      <c r="U909" s="246">
        <f t="shared" si="34"/>
        <v>2</v>
      </c>
      <c r="V909" s="347" t="str">
        <f>+VLOOKUP(A909,bd_lista!$A$3:$E$590,5,FALSE)</f>
        <v>Gobiernos Autonomos Municipales</v>
      </c>
      <c r="W909" s="250"/>
      <c r="X909" s="244">
        <f>+VLOOKUP(A909,[2]Sheet1!$A$13:$D$744,4,FALSE)</f>
        <v>0</v>
      </c>
      <c r="Y909" s="244" t="e">
        <f>+VLOOKUP(X909,bd_lista!$A$3:$C$590,3,FALSE)</f>
        <v>#N/A</v>
      </c>
      <c r="Z909" s="302"/>
      <c r="AA909" s="303"/>
    </row>
    <row r="910" spans="1:27" customFormat="1" ht="15" hidden="1" customHeight="1">
      <c r="A910" s="32">
        <v>1717</v>
      </c>
      <c r="B910" s="449">
        <f>+A910</f>
        <v>1717</v>
      </c>
      <c r="C910" s="249" t="str">
        <f>+VLOOKUP(A910,bd_lista!$A$3:$C$590,3,FALSE)</f>
        <v>Gobierno Autónomo Municipal de Santa Rosa del Sara</v>
      </c>
      <c r="D910" s="451" t="str">
        <f>+C910</f>
        <v>Gobierno Autónomo Municipal de Santa Rosa del Sara</v>
      </c>
      <c r="E910" s="244" t="s">
        <v>1310</v>
      </c>
      <c r="F910" s="245">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5">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5">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5">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5">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5">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5">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5">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5">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5">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5">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5">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5">
        <f t="shared" ca="1" si="33"/>
        <v>0</v>
      </c>
      <c r="S910" s="252"/>
      <c r="T910" s="245">
        <f ca="1">+T911</f>
        <v>0</v>
      </c>
      <c r="U910" s="244">
        <f t="shared" si="34"/>
        <v>1</v>
      </c>
      <c r="V910" s="347" t="str">
        <f>+VLOOKUP(A910,bd_lista!$A$3:$E$590,5,FALSE)</f>
        <v>Gobiernos Autonomos Municipales</v>
      </c>
      <c r="W910" s="262" t="str">
        <f>+V910</f>
        <v>Gobiernos Autonomos Municipales</v>
      </c>
      <c r="X910" s="244">
        <f>+VLOOKUP(A910,[2]Sheet1!$A$13:$D$744,4,FALSE)</f>
        <v>0</v>
      </c>
      <c r="Y910" s="244" t="e">
        <f>+VLOOKUP(X910,bd_lista!$A$3:$C$590,3,FALSE)</f>
        <v>#N/A</v>
      </c>
      <c r="Z910" s="304">
        <f>+X910</f>
        <v>0</v>
      </c>
      <c r="AA910" s="305" t="e">
        <f>+Y910</f>
        <v>#N/A</v>
      </c>
    </row>
    <row r="911" spans="1:27" customFormat="1" ht="15" hidden="1" customHeight="1">
      <c r="A911" s="32">
        <v>1717</v>
      </c>
      <c r="B911" s="450"/>
      <c r="C911" s="249" t="str">
        <f>+VLOOKUP(A911,bd_lista!$A$3:$C$590,3,FALSE)</f>
        <v>Gobierno Autónomo Municipal de Santa Rosa del Sara</v>
      </c>
      <c r="D911" s="452"/>
      <c r="E911" s="246" t="s">
        <v>1311</v>
      </c>
      <c r="F911" s="247">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7">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7">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7">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7">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7">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7">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7">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7">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7">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7">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7">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7">
        <f t="shared" ca="1" si="33"/>
        <v>0</v>
      </c>
      <c r="S911" s="264">
        <f ca="1">+R910+R911</f>
        <v>0</v>
      </c>
      <c r="T911" s="247">
        <f ca="1">+S911</f>
        <v>0</v>
      </c>
      <c r="U911" s="246">
        <f t="shared" si="34"/>
        <v>2</v>
      </c>
      <c r="V911" s="347" t="str">
        <f>+VLOOKUP(A911,bd_lista!$A$3:$E$590,5,FALSE)</f>
        <v>Gobiernos Autonomos Municipales</v>
      </c>
      <c r="W911" s="250"/>
      <c r="X911" s="244">
        <f>+VLOOKUP(A911,[2]Sheet1!$A$13:$D$744,4,FALSE)</f>
        <v>0</v>
      </c>
      <c r="Y911" s="244" t="e">
        <f>+VLOOKUP(X911,bd_lista!$A$3:$C$590,3,FALSE)</f>
        <v>#N/A</v>
      </c>
      <c r="Z911" s="302"/>
      <c r="AA911" s="303"/>
    </row>
    <row r="912" spans="1:27" customFormat="1" ht="15" hidden="1" customHeight="1">
      <c r="A912" s="32">
        <v>1718</v>
      </c>
      <c r="B912" s="449">
        <f>+A912</f>
        <v>1718</v>
      </c>
      <c r="C912" s="249" t="str">
        <f>+VLOOKUP(A912,bd_lista!$A$3:$C$590,3,FALSE)</f>
        <v>Gobierno Autónomo Municipal de Lagunillas</v>
      </c>
      <c r="D912" s="451" t="str">
        <f>+C912</f>
        <v>Gobierno Autónomo Municipal de Lagunillas</v>
      </c>
      <c r="E912" s="244" t="s">
        <v>1310</v>
      </c>
      <c r="F912" s="245">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5">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5">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5">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5">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5">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5">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5">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5">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5">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5">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5">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5">
        <f t="shared" ca="1" si="33"/>
        <v>0</v>
      </c>
      <c r="S912" s="252"/>
      <c r="T912" s="245">
        <f ca="1">+T913</f>
        <v>0</v>
      </c>
      <c r="U912" s="244">
        <f t="shared" si="34"/>
        <v>1</v>
      </c>
      <c r="V912" s="347" t="str">
        <f>+VLOOKUP(A912,bd_lista!$A$3:$E$590,5,FALSE)</f>
        <v>Gobiernos Autonomos Municipales</v>
      </c>
      <c r="W912" s="262" t="str">
        <f>+V912</f>
        <v>Gobiernos Autonomos Municipales</v>
      </c>
      <c r="X912" s="244">
        <f>+VLOOKUP(A912,[2]Sheet1!$A$13:$D$744,4,FALSE)</f>
        <v>0</v>
      </c>
      <c r="Y912" s="244" t="e">
        <f>+VLOOKUP(X912,bd_lista!$A$3:$C$590,3,FALSE)</f>
        <v>#N/A</v>
      </c>
      <c r="Z912" s="304">
        <f>+X912</f>
        <v>0</v>
      </c>
      <c r="AA912" s="305" t="e">
        <f>+Y912</f>
        <v>#N/A</v>
      </c>
    </row>
    <row r="913" spans="1:27" customFormat="1" ht="15" hidden="1" customHeight="1">
      <c r="A913" s="32">
        <v>1718</v>
      </c>
      <c r="B913" s="450"/>
      <c r="C913" s="249" t="str">
        <f>+VLOOKUP(A913,bd_lista!$A$3:$C$590,3,FALSE)</f>
        <v>Gobierno Autónomo Municipal de Lagunillas</v>
      </c>
      <c r="D913" s="452"/>
      <c r="E913" s="246" t="s">
        <v>1311</v>
      </c>
      <c r="F913" s="247">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7">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7">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7">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7">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7">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7">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7">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7">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7">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7">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7">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7">
        <f t="shared" ca="1" si="33"/>
        <v>0</v>
      </c>
      <c r="S913" s="264">
        <f ca="1">+R912+R913</f>
        <v>0</v>
      </c>
      <c r="T913" s="247">
        <f ca="1">+S913</f>
        <v>0</v>
      </c>
      <c r="U913" s="246">
        <f t="shared" si="34"/>
        <v>2</v>
      </c>
      <c r="V913" s="347" t="str">
        <f>+VLOOKUP(A913,bd_lista!$A$3:$E$590,5,FALSE)</f>
        <v>Gobiernos Autonomos Municipales</v>
      </c>
      <c r="W913" s="250"/>
      <c r="X913" s="244">
        <f>+VLOOKUP(A913,[2]Sheet1!$A$13:$D$744,4,FALSE)</f>
        <v>0</v>
      </c>
      <c r="Y913" s="244" t="e">
        <f>+VLOOKUP(X913,bd_lista!$A$3:$C$590,3,FALSE)</f>
        <v>#N/A</v>
      </c>
      <c r="Z913" s="302"/>
      <c r="AA913" s="303"/>
    </row>
    <row r="914" spans="1:27" customFormat="1" ht="15" hidden="1" customHeight="1">
      <c r="A914" s="32">
        <v>1720</v>
      </c>
      <c r="B914" s="449">
        <f>+A914</f>
        <v>1720</v>
      </c>
      <c r="C914" s="249" t="str">
        <f>+VLOOKUP(A914,bd_lista!$A$3:$C$590,3,FALSE)</f>
        <v>Gobierno Autónomo Municipal de Cabezas</v>
      </c>
      <c r="D914" s="451" t="str">
        <f>+C914</f>
        <v>Gobierno Autónomo Municipal de Cabezas</v>
      </c>
      <c r="E914" s="244" t="s">
        <v>1310</v>
      </c>
      <c r="F914" s="245">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5">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5">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5">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5">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5">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5">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5">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5">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5">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5">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5">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5">
        <f t="shared" ca="1" si="33"/>
        <v>0</v>
      </c>
      <c r="S914" s="252"/>
      <c r="T914" s="245">
        <f ca="1">+T915</f>
        <v>0</v>
      </c>
      <c r="U914" s="244">
        <f t="shared" si="34"/>
        <v>1</v>
      </c>
      <c r="V914" s="347" t="str">
        <f>+VLOOKUP(A914,bd_lista!$A$3:$E$590,5,FALSE)</f>
        <v>Gobiernos Autonomos Municipales</v>
      </c>
      <c r="W914" s="262" t="str">
        <f>+V914</f>
        <v>Gobiernos Autonomos Municipales</v>
      </c>
      <c r="X914" s="244">
        <f>+VLOOKUP(A914,[2]Sheet1!$A$13:$D$744,4,FALSE)</f>
        <v>0</v>
      </c>
      <c r="Y914" s="244" t="e">
        <f>+VLOOKUP(X914,bd_lista!$A$3:$C$590,3,FALSE)</f>
        <v>#N/A</v>
      </c>
      <c r="Z914" s="304">
        <f>+X914</f>
        <v>0</v>
      </c>
      <c r="AA914" s="305" t="e">
        <f>+Y914</f>
        <v>#N/A</v>
      </c>
    </row>
    <row r="915" spans="1:27" customFormat="1" ht="15" hidden="1" customHeight="1">
      <c r="A915" s="32">
        <v>1720</v>
      </c>
      <c r="B915" s="450"/>
      <c r="C915" s="249" t="str">
        <f>+VLOOKUP(A915,bd_lista!$A$3:$C$590,3,FALSE)</f>
        <v>Gobierno Autónomo Municipal de Cabezas</v>
      </c>
      <c r="D915" s="452"/>
      <c r="E915" s="246" t="s">
        <v>1311</v>
      </c>
      <c r="F915" s="247">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7">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7">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7">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7">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7">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7">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7">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7">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7">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7">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7">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7">
        <f t="shared" ca="1" si="33"/>
        <v>0</v>
      </c>
      <c r="S915" s="264">
        <f ca="1">+R914+R915</f>
        <v>0</v>
      </c>
      <c r="T915" s="247">
        <f ca="1">+S915</f>
        <v>0</v>
      </c>
      <c r="U915" s="246">
        <f t="shared" si="34"/>
        <v>2</v>
      </c>
      <c r="V915" s="347" t="str">
        <f>+VLOOKUP(A915,bd_lista!$A$3:$E$590,5,FALSE)</f>
        <v>Gobiernos Autonomos Municipales</v>
      </c>
      <c r="W915" s="250"/>
      <c r="X915" s="244">
        <f>+VLOOKUP(A915,[2]Sheet1!$A$13:$D$744,4,FALSE)</f>
        <v>0</v>
      </c>
      <c r="Y915" s="244" t="e">
        <f>+VLOOKUP(X915,bd_lista!$A$3:$C$590,3,FALSE)</f>
        <v>#N/A</v>
      </c>
      <c r="Z915" s="302"/>
      <c r="AA915" s="303"/>
    </row>
    <row r="916" spans="1:27" customFormat="1" ht="15" hidden="1" customHeight="1">
      <c r="A916" s="32">
        <v>1721</v>
      </c>
      <c r="B916" s="449">
        <f>+A916</f>
        <v>1721</v>
      </c>
      <c r="C916" s="249" t="str">
        <f>+VLOOKUP(A916,bd_lista!$A$3:$C$590,3,FALSE)</f>
        <v>Gobierno Autónomo Municipal de Cuevo</v>
      </c>
      <c r="D916" s="451" t="str">
        <f>+C916</f>
        <v>Gobierno Autónomo Municipal de Cuevo</v>
      </c>
      <c r="E916" s="244" t="s">
        <v>1310</v>
      </c>
      <c r="F916" s="245">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5">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5">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5">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5">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5">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5">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5">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5">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5">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5">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5">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5">
        <f t="shared" ca="1" si="33"/>
        <v>0</v>
      </c>
      <c r="S916" s="252"/>
      <c r="T916" s="245">
        <f ca="1">+T917</f>
        <v>0</v>
      </c>
      <c r="U916" s="244">
        <f t="shared" si="34"/>
        <v>1</v>
      </c>
      <c r="V916" s="347" t="str">
        <f>+VLOOKUP(A916,bd_lista!$A$3:$E$590,5,FALSE)</f>
        <v>Gobiernos Autonomos Municipales</v>
      </c>
      <c r="W916" s="262" t="str">
        <f>+V916</f>
        <v>Gobiernos Autonomos Municipales</v>
      </c>
      <c r="X916" s="244">
        <f>+VLOOKUP(A916,[2]Sheet1!$A$13:$D$744,4,FALSE)</f>
        <v>0</v>
      </c>
      <c r="Y916" s="244" t="e">
        <f>+VLOOKUP(X916,bd_lista!$A$3:$C$590,3,FALSE)</f>
        <v>#N/A</v>
      </c>
      <c r="Z916" s="304">
        <f>+X916</f>
        <v>0</v>
      </c>
      <c r="AA916" s="305" t="e">
        <f>+Y916</f>
        <v>#N/A</v>
      </c>
    </row>
    <row r="917" spans="1:27" customFormat="1" ht="15" hidden="1" customHeight="1">
      <c r="A917" s="32">
        <v>1721</v>
      </c>
      <c r="B917" s="450"/>
      <c r="C917" s="249" t="str">
        <f>+VLOOKUP(A917,bd_lista!$A$3:$C$590,3,FALSE)</f>
        <v>Gobierno Autónomo Municipal de Cuevo</v>
      </c>
      <c r="D917" s="452"/>
      <c r="E917" s="246" t="s">
        <v>1311</v>
      </c>
      <c r="F917" s="247">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7">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7">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7">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7">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7">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7">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7">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7">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7">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7">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7">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7">
        <f t="shared" ca="1" si="33"/>
        <v>0</v>
      </c>
      <c r="S917" s="264">
        <f ca="1">+R916+R917</f>
        <v>0</v>
      </c>
      <c r="T917" s="247">
        <f ca="1">+S917</f>
        <v>0</v>
      </c>
      <c r="U917" s="246">
        <f t="shared" si="34"/>
        <v>2</v>
      </c>
      <c r="V917" s="347" t="str">
        <f>+VLOOKUP(A917,bd_lista!$A$3:$E$590,5,FALSE)</f>
        <v>Gobiernos Autonomos Municipales</v>
      </c>
      <c r="W917" s="250"/>
      <c r="X917" s="244">
        <f>+VLOOKUP(A917,[2]Sheet1!$A$13:$D$744,4,FALSE)</f>
        <v>0</v>
      </c>
      <c r="Y917" s="244" t="e">
        <f>+VLOOKUP(X917,bd_lista!$A$3:$C$590,3,FALSE)</f>
        <v>#N/A</v>
      </c>
      <c r="Z917" s="302"/>
      <c r="AA917" s="303"/>
    </row>
    <row r="918" spans="1:27" customFormat="1" ht="15" hidden="1" customHeight="1">
      <c r="A918" s="32">
        <v>1722</v>
      </c>
      <c r="B918" s="449">
        <f>+A918</f>
        <v>1722</v>
      </c>
      <c r="C918" s="249" t="str">
        <f>+VLOOKUP(A918,bd_lista!$A$3:$C$590,3,FALSE)</f>
        <v>Gobierno Autónomo Municipal de Gutiérrez</v>
      </c>
      <c r="D918" s="451" t="str">
        <f>+C918</f>
        <v>Gobierno Autónomo Municipal de Gutiérrez</v>
      </c>
      <c r="E918" s="244" t="s">
        <v>1310</v>
      </c>
      <c r="F918" s="245">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5">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5">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5">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5">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5">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5">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5">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5">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5">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5">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5">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5">
        <f t="shared" ca="1" si="33"/>
        <v>0</v>
      </c>
      <c r="S918" s="252"/>
      <c r="T918" s="245">
        <f ca="1">+T919</f>
        <v>0</v>
      </c>
      <c r="U918" s="244">
        <f t="shared" si="34"/>
        <v>1</v>
      </c>
      <c r="V918" s="347" t="str">
        <f>+VLOOKUP(A918,bd_lista!$A$3:$E$590,5,FALSE)</f>
        <v>Gobiernos Autonomos Municipales</v>
      </c>
      <c r="W918" s="262" t="str">
        <f>+V918</f>
        <v>Gobiernos Autonomos Municipales</v>
      </c>
      <c r="X918" s="244">
        <f>+VLOOKUP(A918,[2]Sheet1!$A$13:$D$744,4,FALSE)</f>
        <v>0</v>
      </c>
      <c r="Y918" s="244" t="e">
        <f>+VLOOKUP(X918,bd_lista!$A$3:$C$590,3,FALSE)</f>
        <v>#N/A</v>
      </c>
      <c r="Z918" s="304">
        <f>+X918</f>
        <v>0</v>
      </c>
      <c r="AA918" s="305" t="e">
        <f>+Y918</f>
        <v>#N/A</v>
      </c>
    </row>
    <row r="919" spans="1:27" customFormat="1" ht="15" hidden="1" customHeight="1">
      <c r="A919" s="32">
        <v>1722</v>
      </c>
      <c r="B919" s="450"/>
      <c r="C919" s="249" t="str">
        <f>+VLOOKUP(A919,bd_lista!$A$3:$C$590,3,FALSE)</f>
        <v>Gobierno Autónomo Municipal de Gutiérrez</v>
      </c>
      <c r="D919" s="452"/>
      <c r="E919" s="246" t="s">
        <v>1311</v>
      </c>
      <c r="F919" s="247">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7">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7">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7">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7">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7">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7">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7">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7">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7">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7">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7">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7">
        <f t="shared" ca="1" si="33"/>
        <v>0</v>
      </c>
      <c r="S919" s="264">
        <f ca="1">+R918+R919</f>
        <v>0</v>
      </c>
      <c r="T919" s="247">
        <f ca="1">+S919</f>
        <v>0</v>
      </c>
      <c r="U919" s="246">
        <f t="shared" si="34"/>
        <v>2</v>
      </c>
      <c r="V919" s="347" t="str">
        <f>+VLOOKUP(A919,bd_lista!$A$3:$E$590,5,FALSE)</f>
        <v>Gobiernos Autonomos Municipales</v>
      </c>
      <c r="W919" s="250"/>
      <c r="X919" s="244">
        <f>+VLOOKUP(A919,[2]Sheet1!$A$13:$D$744,4,FALSE)</f>
        <v>0</v>
      </c>
      <c r="Y919" s="244" t="e">
        <f>+VLOOKUP(X919,bd_lista!$A$3:$C$590,3,FALSE)</f>
        <v>#N/A</v>
      </c>
      <c r="Z919" s="302"/>
      <c r="AA919" s="303"/>
    </row>
    <row r="920" spans="1:27" customFormat="1" ht="15" hidden="1" customHeight="1">
      <c r="A920" s="32">
        <v>1723</v>
      </c>
      <c r="B920" s="449">
        <f>+A920</f>
        <v>1723</v>
      </c>
      <c r="C920" s="249" t="str">
        <f>+VLOOKUP(A920,bd_lista!$A$3:$C$590,3,FALSE)</f>
        <v>Gobierno Autónomo Municipal de Camiri</v>
      </c>
      <c r="D920" s="451" t="str">
        <f>+C920</f>
        <v>Gobierno Autónomo Municipal de Camiri</v>
      </c>
      <c r="E920" s="244" t="s">
        <v>1310</v>
      </c>
      <c r="F920" s="245">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5">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5">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5">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5">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5">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5">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5">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5">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5">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5">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5">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5">
        <f t="shared" ca="1" si="33"/>
        <v>0</v>
      </c>
      <c r="S920" s="252"/>
      <c r="T920" s="245">
        <f ca="1">+T921</f>
        <v>0</v>
      </c>
      <c r="U920" s="244">
        <f t="shared" si="34"/>
        <v>1</v>
      </c>
      <c r="V920" s="347" t="str">
        <f>+VLOOKUP(A920,bd_lista!$A$3:$E$590,5,FALSE)</f>
        <v>Gobiernos Autonomos Municipales</v>
      </c>
      <c r="W920" s="262" t="str">
        <f>+V920</f>
        <v>Gobiernos Autonomos Municipales</v>
      </c>
      <c r="X920" s="244">
        <f>+VLOOKUP(A920,[2]Sheet1!$A$13:$D$744,4,FALSE)</f>
        <v>0</v>
      </c>
      <c r="Y920" s="244" t="e">
        <f>+VLOOKUP(X920,bd_lista!$A$3:$C$590,3,FALSE)</f>
        <v>#N/A</v>
      </c>
      <c r="Z920" s="304">
        <f>+X920</f>
        <v>0</v>
      </c>
      <c r="AA920" s="305" t="e">
        <f>+Y920</f>
        <v>#N/A</v>
      </c>
    </row>
    <row r="921" spans="1:27" customFormat="1" ht="15" hidden="1" customHeight="1">
      <c r="A921" s="32">
        <v>1723</v>
      </c>
      <c r="B921" s="450"/>
      <c r="C921" s="249" t="str">
        <f>+VLOOKUP(A921,bd_lista!$A$3:$C$590,3,FALSE)</f>
        <v>Gobierno Autónomo Municipal de Camiri</v>
      </c>
      <c r="D921" s="452"/>
      <c r="E921" s="246" t="s">
        <v>1311</v>
      </c>
      <c r="F921" s="247">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7">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7">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7">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7">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7">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7">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7">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7">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7">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7">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7">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7">
        <f t="shared" ca="1" si="33"/>
        <v>0</v>
      </c>
      <c r="S921" s="264">
        <f ca="1">+R920+R921</f>
        <v>0</v>
      </c>
      <c r="T921" s="247">
        <f ca="1">+S921</f>
        <v>0</v>
      </c>
      <c r="U921" s="246">
        <f t="shared" si="34"/>
        <v>2</v>
      </c>
      <c r="V921" s="347" t="str">
        <f>+VLOOKUP(A921,bd_lista!$A$3:$E$590,5,FALSE)</f>
        <v>Gobiernos Autonomos Municipales</v>
      </c>
      <c r="W921" s="250"/>
      <c r="X921" s="244">
        <f>+VLOOKUP(A921,[2]Sheet1!$A$13:$D$744,4,FALSE)</f>
        <v>0</v>
      </c>
      <c r="Y921" s="244" t="e">
        <f>+VLOOKUP(X921,bd_lista!$A$3:$C$590,3,FALSE)</f>
        <v>#N/A</v>
      </c>
      <c r="Z921" s="302"/>
      <c r="AA921" s="303"/>
    </row>
    <row r="922" spans="1:27" customFormat="1" ht="15" hidden="1" customHeight="1">
      <c r="A922" s="32">
        <v>1724</v>
      </c>
      <c r="B922" s="449">
        <f>+A922</f>
        <v>1724</v>
      </c>
      <c r="C922" s="249" t="str">
        <f>+VLOOKUP(A922,bd_lista!$A$3:$C$590,3,FALSE)</f>
        <v>Gobierno Autónomo Municipal de Boyuibe</v>
      </c>
      <c r="D922" s="451" t="str">
        <f>+C922</f>
        <v>Gobierno Autónomo Municipal de Boyuibe</v>
      </c>
      <c r="E922" s="244" t="s">
        <v>1310</v>
      </c>
      <c r="F922" s="245">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5">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5">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5">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5">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5">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5">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5">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5">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5">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5">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5">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5">
        <f t="shared" ca="1" si="33"/>
        <v>0</v>
      </c>
      <c r="S922" s="252"/>
      <c r="T922" s="245">
        <f ca="1">+T923</f>
        <v>0</v>
      </c>
      <c r="U922" s="244">
        <f t="shared" si="34"/>
        <v>1</v>
      </c>
      <c r="V922" s="347" t="str">
        <f>+VLOOKUP(A922,bd_lista!$A$3:$E$590,5,FALSE)</f>
        <v>Gobiernos Autonomos Municipales</v>
      </c>
      <c r="W922" s="262" t="str">
        <f>+V922</f>
        <v>Gobiernos Autonomos Municipales</v>
      </c>
      <c r="X922" s="244">
        <f>+VLOOKUP(A922,[2]Sheet1!$A$13:$D$744,4,FALSE)</f>
        <v>0</v>
      </c>
      <c r="Y922" s="244" t="e">
        <f>+VLOOKUP(X922,bd_lista!$A$3:$C$590,3,FALSE)</f>
        <v>#N/A</v>
      </c>
      <c r="Z922" s="304">
        <f>+X922</f>
        <v>0</v>
      </c>
      <c r="AA922" s="305" t="e">
        <f>+Y922</f>
        <v>#N/A</v>
      </c>
    </row>
    <row r="923" spans="1:27" customFormat="1" ht="15" hidden="1" customHeight="1">
      <c r="A923" s="32">
        <v>1724</v>
      </c>
      <c r="B923" s="450"/>
      <c r="C923" s="249" t="str">
        <f>+VLOOKUP(A923,bd_lista!$A$3:$C$590,3,FALSE)</f>
        <v>Gobierno Autónomo Municipal de Boyuibe</v>
      </c>
      <c r="D923" s="452"/>
      <c r="E923" s="246" t="s">
        <v>1311</v>
      </c>
      <c r="F923" s="247">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7">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7">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7">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7">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7">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7">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7">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7">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7">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7">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7">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7">
        <f t="shared" ca="1" si="33"/>
        <v>0</v>
      </c>
      <c r="S923" s="264">
        <f ca="1">+R922+R923</f>
        <v>0</v>
      </c>
      <c r="T923" s="247">
        <f ca="1">+S923</f>
        <v>0</v>
      </c>
      <c r="U923" s="246">
        <f t="shared" si="34"/>
        <v>2</v>
      </c>
      <c r="V923" s="347" t="str">
        <f>+VLOOKUP(A923,bd_lista!$A$3:$E$590,5,FALSE)</f>
        <v>Gobiernos Autonomos Municipales</v>
      </c>
      <c r="W923" s="250"/>
      <c r="X923" s="244">
        <f>+VLOOKUP(A923,[2]Sheet1!$A$13:$D$744,4,FALSE)</f>
        <v>0</v>
      </c>
      <c r="Y923" s="244" t="e">
        <f>+VLOOKUP(X923,bd_lista!$A$3:$C$590,3,FALSE)</f>
        <v>#N/A</v>
      </c>
      <c r="Z923" s="302"/>
      <c r="AA923" s="303"/>
    </row>
    <row r="924" spans="1:27" customFormat="1" ht="15" hidden="1" customHeight="1">
      <c r="A924" s="32">
        <v>1725</v>
      </c>
      <c r="B924" s="449">
        <f>+A924</f>
        <v>1725</v>
      </c>
      <c r="C924" s="249" t="str">
        <f>+VLOOKUP(A924,bd_lista!$A$3:$C$590,3,FALSE)</f>
        <v>Gobierno Autónomo Municipal de Vallegrande</v>
      </c>
      <c r="D924" s="451" t="str">
        <f>+C924</f>
        <v>Gobierno Autónomo Municipal de Vallegrande</v>
      </c>
      <c r="E924" s="244" t="s">
        <v>1310</v>
      </c>
      <c r="F924" s="245">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5">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5">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5">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5">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5">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5">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5">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5">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5">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5">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5">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5">
        <f t="shared" ca="1" si="33"/>
        <v>0</v>
      </c>
      <c r="S924" s="252"/>
      <c r="T924" s="245">
        <f ca="1">+T925</f>
        <v>0</v>
      </c>
      <c r="U924" s="244">
        <f t="shared" si="34"/>
        <v>1</v>
      </c>
      <c r="V924" s="347" t="str">
        <f>+VLOOKUP(A924,bd_lista!$A$3:$E$590,5,FALSE)</f>
        <v>Gobiernos Autonomos Municipales</v>
      </c>
      <c r="W924" s="262" t="str">
        <f>+V924</f>
        <v>Gobiernos Autonomos Municipales</v>
      </c>
      <c r="X924" s="244">
        <f>+VLOOKUP(A924,[2]Sheet1!$A$13:$D$744,4,FALSE)</f>
        <v>0</v>
      </c>
      <c r="Y924" s="244" t="e">
        <f>+VLOOKUP(X924,bd_lista!$A$3:$C$590,3,FALSE)</f>
        <v>#N/A</v>
      </c>
      <c r="Z924" s="304">
        <f>+X924</f>
        <v>0</v>
      </c>
      <c r="AA924" s="305" t="e">
        <f>+Y924</f>
        <v>#N/A</v>
      </c>
    </row>
    <row r="925" spans="1:27" customFormat="1" ht="15" hidden="1" customHeight="1">
      <c r="A925" s="32">
        <v>1725</v>
      </c>
      <c r="B925" s="450"/>
      <c r="C925" s="249" t="str">
        <f>+VLOOKUP(A925,bd_lista!$A$3:$C$590,3,FALSE)</f>
        <v>Gobierno Autónomo Municipal de Vallegrande</v>
      </c>
      <c r="D925" s="452"/>
      <c r="E925" s="246" t="s">
        <v>1311</v>
      </c>
      <c r="F925" s="247">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7">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7">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7">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7">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7">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7">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7">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7">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7">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7">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7">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7">
        <f t="shared" ca="1" si="33"/>
        <v>0</v>
      </c>
      <c r="S925" s="264">
        <f ca="1">+R924+R925</f>
        <v>0</v>
      </c>
      <c r="T925" s="247">
        <f ca="1">+S925</f>
        <v>0</v>
      </c>
      <c r="U925" s="246">
        <f t="shared" si="34"/>
        <v>2</v>
      </c>
      <c r="V925" s="347" t="str">
        <f>+VLOOKUP(A925,bd_lista!$A$3:$E$590,5,FALSE)</f>
        <v>Gobiernos Autonomos Municipales</v>
      </c>
      <c r="W925" s="250"/>
      <c r="X925" s="244">
        <f>+VLOOKUP(A925,[2]Sheet1!$A$13:$D$744,4,FALSE)</f>
        <v>0</v>
      </c>
      <c r="Y925" s="244" t="e">
        <f>+VLOOKUP(X925,bd_lista!$A$3:$C$590,3,FALSE)</f>
        <v>#N/A</v>
      </c>
      <c r="Z925" s="302"/>
      <c r="AA925" s="303"/>
    </row>
    <row r="926" spans="1:27" customFormat="1" ht="15" hidden="1" customHeight="1">
      <c r="A926" s="32">
        <v>1726</v>
      </c>
      <c r="B926" s="449">
        <f>+A926</f>
        <v>1726</v>
      </c>
      <c r="C926" s="249" t="str">
        <f>+VLOOKUP(A926,bd_lista!$A$3:$C$590,3,FALSE)</f>
        <v>Gobierno Autónomo Municipal de Trigal</v>
      </c>
      <c r="D926" s="451" t="str">
        <f>+C926</f>
        <v>Gobierno Autónomo Municipal de Trigal</v>
      </c>
      <c r="E926" s="244" t="s">
        <v>1310</v>
      </c>
      <c r="F926" s="245">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5">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5">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5">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5">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5">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5">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5">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5">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5">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5">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5">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5">
        <f t="shared" ref="R926:R989" ca="1" si="35">+SUM(F926:Q926)</f>
        <v>0</v>
      </c>
      <c r="S926" s="252"/>
      <c r="T926" s="245">
        <f ca="1">+T927</f>
        <v>0</v>
      </c>
      <c r="U926" s="244">
        <f t="shared" ref="U926:U989" si="36">+IF(E926="Débitos",1,2)</f>
        <v>1</v>
      </c>
      <c r="V926" s="347" t="str">
        <f>+VLOOKUP(A926,bd_lista!$A$3:$E$590,5,FALSE)</f>
        <v>Gobiernos Autonomos Municipales</v>
      </c>
      <c r="W926" s="262" t="str">
        <f>+V926</f>
        <v>Gobiernos Autonomos Municipales</v>
      </c>
      <c r="X926" s="244">
        <f>+VLOOKUP(A926,[2]Sheet1!$A$13:$D$744,4,FALSE)</f>
        <v>0</v>
      </c>
      <c r="Y926" s="244" t="e">
        <f>+VLOOKUP(X926,bd_lista!$A$3:$C$590,3,FALSE)</f>
        <v>#N/A</v>
      </c>
      <c r="Z926" s="304">
        <f>+X926</f>
        <v>0</v>
      </c>
      <c r="AA926" s="305" t="e">
        <f>+Y926</f>
        <v>#N/A</v>
      </c>
    </row>
    <row r="927" spans="1:27" customFormat="1" ht="15" hidden="1" customHeight="1">
      <c r="A927" s="32">
        <v>1726</v>
      </c>
      <c r="B927" s="450"/>
      <c r="C927" s="249" t="str">
        <f>+VLOOKUP(A927,bd_lista!$A$3:$C$590,3,FALSE)</f>
        <v>Gobierno Autónomo Municipal de Trigal</v>
      </c>
      <c r="D927" s="452"/>
      <c r="E927" s="246" t="s">
        <v>1311</v>
      </c>
      <c r="F927" s="247">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7">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7">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7">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7">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7">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7">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7">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7">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7">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7">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7">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7">
        <f t="shared" ca="1" si="35"/>
        <v>0</v>
      </c>
      <c r="S927" s="264">
        <f ca="1">+R926+R927</f>
        <v>0</v>
      </c>
      <c r="T927" s="247">
        <f ca="1">+S927</f>
        <v>0</v>
      </c>
      <c r="U927" s="246">
        <f t="shared" si="36"/>
        <v>2</v>
      </c>
      <c r="V927" s="347" t="str">
        <f>+VLOOKUP(A927,bd_lista!$A$3:$E$590,5,FALSE)</f>
        <v>Gobiernos Autonomos Municipales</v>
      </c>
      <c r="W927" s="250"/>
      <c r="X927" s="244">
        <f>+VLOOKUP(A927,[2]Sheet1!$A$13:$D$744,4,FALSE)</f>
        <v>0</v>
      </c>
      <c r="Y927" s="244" t="e">
        <f>+VLOOKUP(X927,bd_lista!$A$3:$C$590,3,FALSE)</f>
        <v>#N/A</v>
      </c>
      <c r="Z927" s="302"/>
      <c r="AA927" s="303"/>
    </row>
    <row r="928" spans="1:27" customFormat="1" ht="15" hidden="1" customHeight="1">
      <c r="A928" s="32">
        <v>1727</v>
      </c>
      <c r="B928" s="449">
        <f>+A928</f>
        <v>1727</v>
      </c>
      <c r="C928" s="249" t="str">
        <f>+VLOOKUP(A928,bd_lista!$A$3:$C$590,3,FALSE)</f>
        <v>Gobierno Autónomo Municipal de Moro Moro</v>
      </c>
      <c r="D928" s="451" t="str">
        <f>+C928</f>
        <v>Gobierno Autónomo Municipal de Moro Moro</v>
      </c>
      <c r="E928" s="244" t="s">
        <v>1310</v>
      </c>
      <c r="F928" s="245">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5">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5">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5">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5">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5">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5">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5">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5">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5">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5">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5">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5">
        <f t="shared" ca="1" si="35"/>
        <v>0</v>
      </c>
      <c r="S928" s="252"/>
      <c r="T928" s="245">
        <f ca="1">+T929</f>
        <v>0</v>
      </c>
      <c r="U928" s="244">
        <f t="shared" si="36"/>
        <v>1</v>
      </c>
      <c r="V928" s="347" t="str">
        <f>+VLOOKUP(A928,bd_lista!$A$3:$E$590,5,FALSE)</f>
        <v>Gobiernos Autonomos Municipales</v>
      </c>
      <c r="W928" s="262" t="str">
        <f>+V928</f>
        <v>Gobiernos Autonomos Municipales</v>
      </c>
      <c r="X928" s="244">
        <f>+VLOOKUP(A928,[2]Sheet1!$A$13:$D$744,4,FALSE)</f>
        <v>0</v>
      </c>
      <c r="Y928" s="244" t="e">
        <f>+VLOOKUP(X928,bd_lista!$A$3:$C$590,3,FALSE)</f>
        <v>#N/A</v>
      </c>
      <c r="Z928" s="304">
        <f>+X928</f>
        <v>0</v>
      </c>
      <c r="AA928" s="305" t="e">
        <f>+Y928</f>
        <v>#N/A</v>
      </c>
    </row>
    <row r="929" spans="1:27" customFormat="1" ht="15" hidden="1" customHeight="1">
      <c r="A929" s="32">
        <v>1727</v>
      </c>
      <c r="B929" s="450"/>
      <c r="C929" s="249" t="str">
        <f>+VLOOKUP(A929,bd_lista!$A$3:$C$590,3,FALSE)</f>
        <v>Gobierno Autónomo Municipal de Moro Moro</v>
      </c>
      <c r="D929" s="452"/>
      <c r="E929" s="246" t="s">
        <v>1311</v>
      </c>
      <c r="F929" s="247">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7">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7">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7">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7">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7">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7">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7">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7">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7">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7">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7">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7">
        <f t="shared" ca="1" si="35"/>
        <v>0</v>
      </c>
      <c r="S929" s="264">
        <f ca="1">+R928+R929</f>
        <v>0</v>
      </c>
      <c r="T929" s="247">
        <f ca="1">+S929</f>
        <v>0</v>
      </c>
      <c r="U929" s="246">
        <f t="shared" si="36"/>
        <v>2</v>
      </c>
      <c r="V929" s="347" t="str">
        <f>+VLOOKUP(A929,bd_lista!$A$3:$E$590,5,FALSE)</f>
        <v>Gobiernos Autonomos Municipales</v>
      </c>
      <c r="W929" s="250"/>
      <c r="X929" s="244">
        <f>+VLOOKUP(A929,[2]Sheet1!$A$13:$D$744,4,FALSE)</f>
        <v>0</v>
      </c>
      <c r="Y929" s="244" t="e">
        <f>+VLOOKUP(X929,bd_lista!$A$3:$C$590,3,FALSE)</f>
        <v>#N/A</v>
      </c>
      <c r="Z929" s="302"/>
      <c r="AA929" s="303"/>
    </row>
    <row r="930" spans="1:27" customFormat="1" ht="15" hidden="1" customHeight="1">
      <c r="A930" s="32">
        <v>1728</v>
      </c>
      <c r="B930" s="449">
        <f>+A930</f>
        <v>1728</v>
      </c>
      <c r="C930" s="249" t="str">
        <f>+VLOOKUP(A930,bd_lista!$A$3:$C$590,3,FALSE)</f>
        <v>Gobierno Autónomo Municipal de Postrer Valle</v>
      </c>
      <c r="D930" s="451" t="str">
        <f>+C930</f>
        <v>Gobierno Autónomo Municipal de Postrer Valle</v>
      </c>
      <c r="E930" s="244" t="s">
        <v>1310</v>
      </c>
      <c r="F930" s="245">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5">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5">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5">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5">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5">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5">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5">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5">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5">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5">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5">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5">
        <f t="shared" ca="1" si="35"/>
        <v>0</v>
      </c>
      <c r="S930" s="252"/>
      <c r="T930" s="245">
        <f ca="1">+T931</f>
        <v>0</v>
      </c>
      <c r="U930" s="244">
        <f t="shared" si="36"/>
        <v>1</v>
      </c>
      <c r="V930" s="347" t="str">
        <f>+VLOOKUP(A930,bd_lista!$A$3:$E$590,5,FALSE)</f>
        <v>Gobiernos Autonomos Municipales</v>
      </c>
      <c r="W930" s="262" t="str">
        <f>+V930</f>
        <v>Gobiernos Autonomos Municipales</v>
      </c>
      <c r="X930" s="244">
        <f>+VLOOKUP(A930,[2]Sheet1!$A$13:$D$744,4,FALSE)</f>
        <v>0</v>
      </c>
      <c r="Y930" s="244" t="e">
        <f>+VLOOKUP(X930,bd_lista!$A$3:$C$590,3,FALSE)</f>
        <v>#N/A</v>
      </c>
      <c r="Z930" s="304">
        <f>+X930</f>
        <v>0</v>
      </c>
      <c r="AA930" s="305" t="e">
        <f>+Y930</f>
        <v>#N/A</v>
      </c>
    </row>
    <row r="931" spans="1:27" customFormat="1" ht="15" hidden="1" customHeight="1">
      <c r="A931" s="32">
        <v>1728</v>
      </c>
      <c r="B931" s="450"/>
      <c r="C931" s="249" t="str">
        <f>+VLOOKUP(A931,bd_lista!$A$3:$C$590,3,FALSE)</f>
        <v>Gobierno Autónomo Municipal de Postrer Valle</v>
      </c>
      <c r="D931" s="452"/>
      <c r="E931" s="246" t="s">
        <v>1311</v>
      </c>
      <c r="F931" s="247">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7">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7">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7">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7">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7">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7">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7">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7">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7">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7">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7">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7">
        <f t="shared" ca="1" si="35"/>
        <v>0</v>
      </c>
      <c r="S931" s="264">
        <f ca="1">+R930+R931</f>
        <v>0</v>
      </c>
      <c r="T931" s="247">
        <f ca="1">+S931</f>
        <v>0</v>
      </c>
      <c r="U931" s="246">
        <f t="shared" si="36"/>
        <v>2</v>
      </c>
      <c r="V931" s="347" t="str">
        <f>+VLOOKUP(A931,bd_lista!$A$3:$E$590,5,FALSE)</f>
        <v>Gobiernos Autonomos Municipales</v>
      </c>
      <c r="W931" s="250"/>
      <c r="X931" s="244">
        <f>+VLOOKUP(A931,[2]Sheet1!$A$13:$D$744,4,FALSE)</f>
        <v>0</v>
      </c>
      <c r="Y931" s="244" t="e">
        <f>+VLOOKUP(X931,bd_lista!$A$3:$C$590,3,FALSE)</f>
        <v>#N/A</v>
      </c>
      <c r="Z931" s="302"/>
      <c r="AA931" s="303"/>
    </row>
    <row r="932" spans="1:27" customFormat="1" ht="15" hidden="1" customHeight="1">
      <c r="A932" s="32">
        <v>1729</v>
      </c>
      <c r="B932" s="449">
        <f>+A932</f>
        <v>1729</v>
      </c>
      <c r="C932" s="249" t="str">
        <f>+VLOOKUP(A932,bd_lista!$A$3:$C$590,3,FALSE)</f>
        <v>Gobierno Autónomo Municipal de Pucara</v>
      </c>
      <c r="D932" s="451" t="str">
        <f>+C932</f>
        <v>Gobierno Autónomo Municipal de Pucara</v>
      </c>
      <c r="E932" s="244" t="s">
        <v>1310</v>
      </c>
      <c r="F932" s="245">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5">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5">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5">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5">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5">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5">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5">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5">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5">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5">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5">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5">
        <f t="shared" ca="1" si="35"/>
        <v>0</v>
      </c>
      <c r="S932" s="252"/>
      <c r="T932" s="245">
        <f ca="1">+T933</f>
        <v>0</v>
      </c>
      <c r="U932" s="244">
        <f t="shared" si="36"/>
        <v>1</v>
      </c>
      <c r="V932" s="347" t="str">
        <f>+VLOOKUP(A932,bd_lista!$A$3:$E$590,5,FALSE)</f>
        <v>Gobiernos Autonomos Municipales</v>
      </c>
      <c r="W932" s="262" t="str">
        <f>+V932</f>
        <v>Gobiernos Autonomos Municipales</v>
      </c>
      <c r="X932" s="244">
        <f>+VLOOKUP(A932,[2]Sheet1!$A$13:$D$744,4,FALSE)</f>
        <v>0</v>
      </c>
      <c r="Y932" s="244" t="e">
        <f>+VLOOKUP(X932,bd_lista!$A$3:$C$590,3,FALSE)</f>
        <v>#N/A</v>
      </c>
      <c r="Z932" s="304">
        <f>+X932</f>
        <v>0</v>
      </c>
      <c r="AA932" s="305" t="e">
        <f>+Y932</f>
        <v>#N/A</v>
      </c>
    </row>
    <row r="933" spans="1:27" customFormat="1" ht="15" hidden="1" customHeight="1">
      <c r="A933" s="32">
        <v>1729</v>
      </c>
      <c r="B933" s="450"/>
      <c r="C933" s="249" t="str">
        <f>+VLOOKUP(A933,bd_lista!$A$3:$C$590,3,FALSE)</f>
        <v>Gobierno Autónomo Municipal de Pucara</v>
      </c>
      <c r="D933" s="452"/>
      <c r="E933" s="246" t="s">
        <v>1311</v>
      </c>
      <c r="F933" s="247">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7">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7">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7">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7">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7">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7">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7">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7">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7">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7">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7">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7">
        <f t="shared" ca="1" si="35"/>
        <v>0</v>
      </c>
      <c r="S933" s="264">
        <f ca="1">+R932+R933</f>
        <v>0</v>
      </c>
      <c r="T933" s="247">
        <f ca="1">+S933</f>
        <v>0</v>
      </c>
      <c r="U933" s="246">
        <f t="shared" si="36"/>
        <v>2</v>
      </c>
      <c r="V933" s="347" t="str">
        <f>+VLOOKUP(A933,bd_lista!$A$3:$E$590,5,FALSE)</f>
        <v>Gobiernos Autonomos Municipales</v>
      </c>
      <c r="W933" s="250"/>
      <c r="X933" s="244">
        <f>+VLOOKUP(A933,[2]Sheet1!$A$13:$D$744,4,FALSE)</f>
        <v>0</v>
      </c>
      <c r="Y933" s="244" t="e">
        <f>+VLOOKUP(X933,bd_lista!$A$3:$C$590,3,FALSE)</f>
        <v>#N/A</v>
      </c>
      <c r="Z933" s="302"/>
      <c r="AA933" s="303"/>
    </row>
    <row r="934" spans="1:27" customFormat="1" ht="15" hidden="1" customHeight="1">
      <c r="A934" s="32">
        <v>1730</v>
      </c>
      <c r="B934" s="449">
        <f>+A934</f>
        <v>1730</v>
      </c>
      <c r="C934" s="249" t="str">
        <f>+VLOOKUP(A934,bd_lista!$A$3:$C$590,3,FALSE)</f>
        <v>Gobierno Autónomo Municipal de Samaipata</v>
      </c>
      <c r="D934" s="451" t="str">
        <f>+C934</f>
        <v>Gobierno Autónomo Municipal de Samaipata</v>
      </c>
      <c r="E934" s="244" t="s">
        <v>1310</v>
      </c>
      <c r="F934" s="245">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5">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5">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5">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5">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5">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5">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5">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5">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5">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5">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5">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5">
        <f t="shared" ca="1" si="35"/>
        <v>0</v>
      </c>
      <c r="S934" s="252"/>
      <c r="T934" s="245">
        <f ca="1">+T935</f>
        <v>0</v>
      </c>
      <c r="U934" s="244">
        <f t="shared" si="36"/>
        <v>1</v>
      </c>
      <c r="V934" s="347" t="str">
        <f>+VLOOKUP(A934,bd_lista!$A$3:$E$590,5,FALSE)</f>
        <v>Gobiernos Autonomos Municipales</v>
      </c>
      <c r="W934" s="262" t="str">
        <f>+V934</f>
        <v>Gobiernos Autonomos Municipales</v>
      </c>
      <c r="X934" s="244">
        <f>+VLOOKUP(A934,[2]Sheet1!$A$13:$D$744,4,FALSE)</f>
        <v>0</v>
      </c>
      <c r="Y934" s="244" t="e">
        <f>+VLOOKUP(X934,bd_lista!$A$3:$C$590,3,FALSE)</f>
        <v>#N/A</v>
      </c>
      <c r="Z934" s="304">
        <f>+X934</f>
        <v>0</v>
      </c>
      <c r="AA934" s="305" t="e">
        <f>+Y934</f>
        <v>#N/A</v>
      </c>
    </row>
    <row r="935" spans="1:27" customFormat="1" ht="15" hidden="1" customHeight="1">
      <c r="A935" s="32">
        <v>1730</v>
      </c>
      <c r="B935" s="450"/>
      <c r="C935" s="249" t="str">
        <f>+VLOOKUP(A935,bd_lista!$A$3:$C$590,3,FALSE)</f>
        <v>Gobierno Autónomo Municipal de Samaipata</v>
      </c>
      <c r="D935" s="452"/>
      <c r="E935" s="246" t="s">
        <v>1311</v>
      </c>
      <c r="F935" s="247">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7">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7">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7">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7">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7">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7">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7">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7">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7">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7">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7">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7">
        <f t="shared" ca="1" si="35"/>
        <v>0</v>
      </c>
      <c r="S935" s="264">
        <f ca="1">+R934+R935</f>
        <v>0</v>
      </c>
      <c r="T935" s="247">
        <f ca="1">+S935</f>
        <v>0</v>
      </c>
      <c r="U935" s="246">
        <f t="shared" si="36"/>
        <v>2</v>
      </c>
      <c r="V935" s="347" t="str">
        <f>+VLOOKUP(A935,bd_lista!$A$3:$E$590,5,FALSE)</f>
        <v>Gobiernos Autonomos Municipales</v>
      </c>
      <c r="W935" s="250"/>
      <c r="X935" s="244">
        <f>+VLOOKUP(A935,[2]Sheet1!$A$13:$D$744,4,FALSE)</f>
        <v>0</v>
      </c>
      <c r="Y935" s="244" t="e">
        <f>+VLOOKUP(X935,bd_lista!$A$3:$C$590,3,FALSE)</f>
        <v>#N/A</v>
      </c>
      <c r="Z935" s="302"/>
      <c r="AA935" s="303"/>
    </row>
    <row r="936" spans="1:27" customFormat="1" ht="15" hidden="1" customHeight="1">
      <c r="A936" s="32">
        <v>1731</v>
      </c>
      <c r="B936" s="449">
        <f>+A936</f>
        <v>1731</v>
      </c>
      <c r="C936" s="249" t="str">
        <f>+VLOOKUP(A936,bd_lista!$A$3:$C$590,3,FALSE)</f>
        <v>Gobierno Autónomo Municipal de Pampa Grande</v>
      </c>
      <c r="D936" s="451" t="str">
        <f>+C936</f>
        <v>Gobierno Autónomo Municipal de Pampa Grande</v>
      </c>
      <c r="E936" s="244" t="s">
        <v>1310</v>
      </c>
      <c r="F936" s="245">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5">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5">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5">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5">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5">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5">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5">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5">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5">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5">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5">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5">
        <f t="shared" ca="1" si="35"/>
        <v>0</v>
      </c>
      <c r="S936" s="252"/>
      <c r="T936" s="245">
        <f ca="1">+T937</f>
        <v>0</v>
      </c>
      <c r="U936" s="244">
        <f t="shared" si="36"/>
        <v>1</v>
      </c>
      <c r="V936" s="347" t="str">
        <f>+VLOOKUP(A936,bd_lista!$A$3:$E$590,5,FALSE)</f>
        <v>Gobiernos Autonomos Municipales</v>
      </c>
      <c r="W936" s="262" t="str">
        <f>+V936</f>
        <v>Gobiernos Autonomos Municipales</v>
      </c>
      <c r="X936" s="244">
        <f>+VLOOKUP(A936,[2]Sheet1!$A$13:$D$744,4,FALSE)</f>
        <v>0</v>
      </c>
      <c r="Y936" s="244" t="e">
        <f>+VLOOKUP(X936,bd_lista!$A$3:$C$590,3,FALSE)</f>
        <v>#N/A</v>
      </c>
      <c r="Z936" s="304">
        <f>+X936</f>
        <v>0</v>
      </c>
      <c r="AA936" s="305" t="e">
        <f>+Y936</f>
        <v>#N/A</v>
      </c>
    </row>
    <row r="937" spans="1:27" customFormat="1" ht="15" hidden="1" customHeight="1">
      <c r="A937" s="32">
        <v>1731</v>
      </c>
      <c r="B937" s="450"/>
      <c r="C937" s="249" t="str">
        <f>+VLOOKUP(A937,bd_lista!$A$3:$C$590,3,FALSE)</f>
        <v>Gobierno Autónomo Municipal de Pampa Grande</v>
      </c>
      <c r="D937" s="452"/>
      <c r="E937" s="246" t="s">
        <v>1311</v>
      </c>
      <c r="F937" s="247">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7">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7">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7">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7">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7">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7">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7">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7">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7">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7">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7">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7">
        <f t="shared" ca="1" si="35"/>
        <v>0</v>
      </c>
      <c r="S937" s="264">
        <f ca="1">+R936+R937</f>
        <v>0</v>
      </c>
      <c r="T937" s="247">
        <f ca="1">+S937</f>
        <v>0</v>
      </c>
      <c r="U937" s="246">
        <f t="shared" si="36"/>
        <v>2</v>
      </c>
      <c r="V937" s="347" t="str">
        <f>+VLOOKUP(A937,bd_lista!$A$3:$E$590,5,FALSE)</f>
        <v>Gobiernos Autonomos Municipales</v>
      </c>
      <c r="W937" s="250"/>
      <c r="X937" s="244">
        <f>+VLOOKUP(A937,[2]Sheet1!$A$13:$D$744,4,FALSE)</f>
        <v>0</v>
      </c>
      <c r="Y937" s="244" t="e">
        <f>+VLOOKUP(X937,bd_lista!$A$3:$C$590,3,FALSE)</f>
        <v>#N/A</v>
      </c>
      <c r="Z937" s="302"/>
      <c r="AA937" s="303"/>
    </row>
    <row r="938" spans="1:27" customFormat="1" ht="15" hidden="1" customHeight="1">
      <c r="A938" s="32">
        <v>1732</v>
      </c>
      <c r="B938" s="449">
        <f>+A938</f>
        <v>1732</v>
      </c>
      <c r="C938" s="249" t="str">
        <f>+VLOOKUP(A938,bd_lista!$A$3:$C$590,3,FALSE)</f>
        <v>Gobierno Autónomo Municipal de Mairana</v>
      </c>
      <c r="D938" s="451" t="str">
        <f>+C938</f>
        <v>Gobierno Autónomo Municipal de Mairana</v>
      </c>
      <c r="E938" s="244" t="s">
        <v>1310</v>
      </c>
      <c r="F938" s="245">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5">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5">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5">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5">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5">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5">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5">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5">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5">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5">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5">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5">
        <f t="shared" ca="1" si="35"/>
        <v>0</v>
      </c>
      <c r="S938" s="252"/>
      <c r="T938" s="245">
        <f ca="1">+T939</f>
        <v>0</v>
      </c>
      <c r="U938" s="244">
        <f t="shared" si="36"/>
        <v>1</v>
      </c>
      <c r="V938" s="347" t="str">
        <f>+VLOOKUP(A938,bd_lista!$A$3:$E$590,5,FALSE)</f>
        <v>Gobiernos Autonomos Municipales</v>
      </c>
      <c r="W938" s="262" t="str">
        <f>+V938</f>
        <v>Gobiernos Autonomos Municipales</v>
      </c>
      <c r="X938" s="244">
        <f>+VLOOKUP(A938,[2]Sheet1!$A$13:$D$744,4,FALSE)</f>
        <v>0</v>
      </c>
      <c r="Y938" s="244" t="e">
        <f>+VLOOKUP(X938,bd_lista!$A$3:$C$590,3,FALSE)</f>
        <v>#N/A</v>
      </c>
      <c r="Z938" s="304">
        <f>+X938</f>
        <v>0</v>
      </c>
      <c r="AA938" s="305" t="e">
        <f>+Y938</f>
        <v>#N/A</v>
      </c>
    </row>
    <row r="939" spans="1:27" customFormat="1" ht="15" hidden="1" customHeight="1">
      <c r="A939" s="32">
        <v>1732</v>
      </c>
      <c r="B939" s="450"/>
      <c r="C939" s="249" t="str">
        <f>+VLOOKUP(A939,bd_lista!$A$3:$C$590,3,FALSE)</f>
        <v>Gobierno Autónomo Municipal de Mairana</v>
      </c>
      <c r="D939" s="452"/>
      <c r="E939" s="246" t="s">
        <v>1311</v>
      </c>
      <c r="F939" s="247">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7">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7">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7">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7">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7">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7">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7">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7">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7">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7">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7">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7">
        <f t="shared" ca="1" si="35"/>
        <v>0</v>
      </c>
      <c r="S939" s="264">
        <f ca="1">+R938+R939</f>
        <v>0</v>
      </c>
      <c r="T939" s="247">
        <f ca="1">+S939</f>
        <v>0</v>
      </c>
      <c r="U939" s="246">
        <f t="shared" si="36"/>
        <v>2</v>
      </c>
      <c r="V939" s="347" t="str">
        <f>+VLOOKUP(A939,bd_lista!$A$3:$E$590,5,FALSE)</f>
        <v>Gobiernos Autonomos Municipales</v>
      </c>
      <c r="W939" s="250"/>
      <c r="X939" s="244">
        <f>+VLOOKUP(A939,[2]Sheet1!$A$13:$D$744,4,FALSE)</f>
        <v>0</v>
      </c>
      <c r="Y939" s="244" t="e">
        <f>+VLOOKUP(X939,bd_lista!$A$3:$C$590,3,FALSE)</f>
        <v>#N/A</v>
      </c>
      <c r="Z939" s="302"/>
      <c r="AA939" s="303"/>
    </row>
    <row r="940" spans="1:27" customFormat="1" ht="15" hidden="1" customHeight="1">
      <c r="A940" s="32">
        <v>1733</v>
      </c>
      <c r="B940" s="449">
        <f>+A940</f>
        <v>1733</v>
      </c>
      <c r="C940" s="249" t="str">
        <f>+VLOOKUP(A940,bd_lista!$A$3:$C$590,3,FALSE)</f>
        <v>Gobierno Autónomo Municipal de Quirusillas</v>
      </c>
      <c r="D940" s="451" t="str">
        <f>+C940</f>
        <v>Gobierno Autónomo Municipal de Quirusillas</v>
      </c>
      <c r="E940" s="244" t="s">
        <v>1310</v>
      </c>
      <c r="F940" s="245">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5">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5">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5">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5">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5">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5">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5">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5">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5">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5">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5">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5">
        <f t="shared" ca="1" si="35"/>
        <v>0</v>
      </c>
      <c r="S940" s="252"/>
      <c r="T940" s="245">
        <f ca="1">+T941</f>
        <v>0</v>
      </c>
      <c r="U940" s="244">
        <f t="shared" si="36"/>
        <v>1</v>
      </c>
      <c r="V940" s="347" t="str">
        <f>+VLOOKUP(A940,bd_lista!$A$3:$E$590,5,FALSE)</f>
        <v>Gobiernos Autonomos Municipales</v>
      </c>
      <c r="W940" s="262" t="str">
        <f>+V940</f>
        <v>Gobiernos Autonomos Municipales</v>
      </c>
      <c r="X940" s="244">
        <f>+VLOOKUP(A940,[2]Sheet1!$A$13:$D$744,4,FALSE)</f>
        <v>0</v>
      </c>
      <c r="Y940" s="244" t="e">
        <f>+VLOOKUP(X940,bd_lista!$A$3:$C$590,3,FALSE)</f>
        <v>#N/A</v>
      </c>
      <c r="Z940" s="304">
        <f>+X940</f>
        <v>0</v>
      </c>
      <c r="AA940" s="305" t="e">
        <f>+Y940</f>
        <v>#N/A</v>
      </c>
    </row>
    <row r="941" spans="1:27" customFormat="1" ht="15" hidden="1" customHeight="1">
      <c r="A941" s="32">
        <v>1733</v>
      </c>
      <c r="B941" s="450"/>
      <c r="C941" s="249" t="str">
        <f>+VLOOKUP(A941,bd_lista!$A$3:$C$590,3,FALSE)</f>
        <v>Gobierno Autónomo Municipal de Quirusillas</v>
      </c>
      <c r="D941" s="452"/>
      <c r="E941" s="246" t="s">
        <v>1311</v>
      </c>
      <c r="F941" s="247">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7">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7">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7">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7">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7">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7">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7">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7">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7">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7">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7">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7">
        <f t="shared" ca="1" si="35"/>
        <v>0</v>
      </c>
      <c r="S941" s="264">
        <f ca="1">+R940+R941</f>
        <v>0</v>
      </c>
      <c r="T941" s="247">
        <f ca="1">+S941</f>
        <v>0</v>
      </c>
      <c r="U941" s="246">
        <f t="shared" si="36"/>
        <v>2</v>
      </c>
      <c r="V941" s="347" t="str">
        <f>+VLOOKUP(A941,bd_lista!$A$3:$E$590,5,FALSE)</f>
        <v>Gobiernos Autonomos Municipales</v>
      </c>
      <c r="W941" s="250"/>
      <c r="X941" s="244">
        <f>+VLOOKUP(A941,[2]Sheet1!$A$13:$D$744,4,FALSE)</f>
        <v>0</v>
      </c>
      <c r="Y941" s="244" t="e">
        <f>+VLOOKUP(X941,bd_lista!$A$3:$C$590,3,FALSE)</f>
        <v>#N/A</v>
      </c>
      <c r="Z941" s="302"/>
      <c r="AA941" s="303"/>
    </row>
    <row r="942" spans="1:27" customFormat="1" ht="15" hidden="1" customHeight="1">
      <c r="A942" s="32">
        <v>1734</v>
      </c>
      <c r="B942" s="449">
        <f>+A942</f>
        <v>1734</v>
      </c>
      <c r="C942" s="249" t="str">
        <f>+VLOOKUP(A942,bd_lista!$A$3:$C$590,3,FALSE)</f>
        <v>Gobierno Autónomo Municipal de Montero</v>
      </c>
      <c r="D942" s="451" t="str">
        <f>+C942</f>
        <v>Gobierno Autónomo Municipal de Montero</v>
      </c>
      <c r="E942" s="244" t="s">
        <v>1310</v>
      </c>
      <c r="F942" s="245">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5">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5">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5">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5">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5">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5">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5">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5">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5">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5">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5">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5">
        <f t="shared" ca="1" si="35"/>
        <v>0</v>
      </c>
      <c r="S942" s="252"/>
      <c r="T942" s="245">
        <f ca="1">+T943</f>
        <v>0</v>
      </c>
      <c r="U942" s="244">
        <f t="shared" si="36"/>
        <v>1</v>
      </c>
      <c r="V942" s="347" t="str">
        <f>+VLOOKUP(A942,bd_lista!$A$3:$E$590,5,FALSE)</f>
        <v>Gobiernos Autonomos Municipales</v>
      </c>
      <c r="W942" s="262" t="str">
        <f>+V942</f>
        <v>Gobiernos Autonomos Municipales</v>
      </c>
      <c r="X942" s="244">
        <f>+VLOOKUP(A942,[2]Sheet1!$A$13:$D$744,4,FALSE)</f>
        <v>0</v>
      </c>
      <c r="Y942" s="244" t="e">
        <f>+VLOOKUP(X942,bd_lista!$A$3:$C$590,3,FALSE)</f>
        <v>#N/A</v>
      </c>
      <c r="Z942" s="304">
        <f>+X942</f>
        <v>0</v>
      </c>
      <c r="AA942" s="305" t="e">
        <f>+Y942</f>
        <v>#N/A</v>
      </c>
    </row>
    <row r="943" spans="1:27" customFormat="1" ht="15" hidden="1" customHeight="1">
      <c r="A943" s="32">
        <v>1734</v>
      </c>
      <c r="B943" s="450"/>
      <c r="C943" s="249" t="str">
        <f>+VLOOKUP(A943,bd_lista!$A$3:$C$590,3,FALSE)</f>
        <v>Gobierno Autónomo Municipal de Montero</v>
      </c>
      <c r="D943" s="452"/>
      <c r="E943" s="246" t="s">
        <v>1311</v>
      </c>
      <c r="F943" s="247">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7">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7">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7">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7">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7">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7">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7">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7">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7">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7">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7">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7">
        <f t="shared" ca="1" si="35"/>
        <v>0</v>
      </c>
      <c r="S943" s="264">
        <f ca="1">+R942+R943</f>
        <v>0</v>
      </c>
      <c r="T943" s="247">
        <f ca="1">+S943</f>
        <v>0</v>
      </c>
      <c r="U943" s="246">
        <f t="shared" si="36"/>
        <v>2</v>
      </c>
      <c r="V943" s="347" t="str">
        <f>+VLOOKUP(A943,bd_lista!$A$3:$E$590,5,FALSE)</f>
        <v>Gobiernos Autonomos Municipales</v>
      </c>
      <c r="W943" s="250"/>
      <c r="X943" s="244">
        <f>+VLOOKUP(A943,[2]Sheet1!$A$13:$D$744,4,FALSE)</f>
        <v>0</v>
      </c>
      <c r="Y943" s="244" t="e">
        <f>+VLOOKUP(X943,bd_lista!$A$3:$C$590,3,FALSE)</f>
        <v>#N/A</v>
      </c>
      <c r="Z943" s="302"/>
      <c r="AA943" s="303"/>
    </row>
    <row r="944" spans="1:27" customFormat="1" ht="15" hidden="1" customHeight="1">
      <c r="A944" s="32">
        <v>1735</v>
      </c>
      <c r="B944" s="449">
        <f>+A944</f>
        <v>1735</v>
      </c>
      <c r="C944" s="249" t="str">
        <f>+VLOOKUP(A944,bd_lista!$A$3:$C$590,3,FALSE)</f>
        <v>Gobierno Autónomo Municipal de General Agustín Saavedra</v>
      </c>
      <c r="D944" s="451" t="str">
        <f>+C944</f>
        <v>Gobierno Autónomo Municipal de General Agustín Saavedra</v>
      </c>
      <c r="E944" s="244" t="s">
        <v>1310</v>
      </c>
      <c r="F944" s="245">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5">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5">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5">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5">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5">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5">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5">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5">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5">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5">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5">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5">
        <f t="shared" ca="1" si="35"/>
        <v>0</v>
      </c>
      <c r="S944" s="252"/>
      <c r="T944" s="245">
        <f ca="1">+T945</f>
        <v>0</v>
      </c>
      <c r="U944" s="244">
        <f t="shared" si="36"/>
        <v>1</v>
      </c>
      <c r="V944" s="347" t="str">
        <f>+VLOOKUP(A944,bd_lista!$A$3:$E$590,5,FALSE)</f>
        <v>Gobiernos Autonomos Municipales</v>
      </c>
      <c r="W944" s="262" t="str">
        <f>+V944</f>
        <v>Gobiernos Autonomos Municipales</v>
      </c>
      <c r="X944" s="244">
        <f>+VLOOKUP(A944,[2]Sheet1!$A$13:$D$744,4,FALSE)</f>
        <v>0</v>
      </c>
      <c r="Y944" s="244" t="e">
        <f>+VLOOKUP(X944,bd_lista!$A$3:$C$590,3,FALSE)</f>
        <v>#N/A</v>
      </c>
      <c r="Z944" s="304">
        <f>+X944</f>
        <v>0</v>
      </c>
      <c r="AA944" s="305" t="e">
        <f>+Y944</f>
        <v>#N/A</v>
      </c>
    </row>
    <row r="945" spans="1:27" customFormat="1" ht="15" hidden="1" customHeight="1">
      <c r="A945" s="32">
        <v>1735</v>
      </c>
      <c r="B945" s="450"/>
      <c r="C945" s="249" t="str">
        <f>+VLOOKUP(A945,bd_lista!$A$3:$C$590,3,FALSE)</f>
        <v>Gobierno Autónomo Municipal de General Agustín Saavedra</v>
      </c>
      <c r="D945" s="452"/>
      <c r="E945" s="246" t="s">
        <v>1311</v>
      </c>
      <c r="F945" s="247">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7">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7">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7">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7">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7">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7">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7">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7">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7">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7">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7">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7">
        <f t="shared" ca="1" si="35"/>
        <v>0</v>
      </c>
      <c r="S945" s="264">
        <f ca="1">+R944+R945</f>
        <v>0</v>
      </c>
      <c r="T945" s="247">
        <f ca="1">+S945</f>
        <v>0</v>
      </c>
      <c r="U945" s="246">
        <f t="shared" si="36"/>
        <v>2</v>
      </c>
      <c r="V945" s="347" t="str">
        <f>+VLOOKUP(A945,bd_lista!$A$3:$E$590,5,FALSE)</f>
        <v>Gobiernos Autonomos Municipales</v>
      </c>
      <c r="W945" s="250"/>
      <c r="X945" s="244">
        <f>+VLOOKUP(A945,[2]Sheet1!$A$13:$D$744,4,FALSE)</f>
        <v>0</v>
      </c>
      <c r="Y945" s="244" t="e">
        <f>+VLOOKUP(X945,bd_lista!$A$3:$C$590,3,FALSE)</f>
        <v>#N/A</v>
      </c>
      <c r="Z945" s="302"/>
      <c r="AA945" s="303"/>
    </row>
    <row r="946" spans="1:27" customFormat="1" ht="15" hidden="1" customHeight="1">
      <c r="A946" s="32">
        <v>1736</v>
      </c>
      <c r="B946" s="449">
        <f>+A946</f>
        <v>1736</v>
      </c>
      <c r="C946" s="249" t="str">
        <f>+VLOOKUP(A946,bd_lista!$A$3:$C$590,3,FALSE)</f>
        <v>Gobierno Autónomo Municipal de Mineros</v>
      </c>
      <c r="D946" s="451" t="str">
        <f>+C946</f>
        <v>Gobierno Autónomo Municipal de Mineros</v>
      </c>
      <c r="E946" s="244" t="s">
        <v>1310</v>
      </c>
      <c r="F946" s="245">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5">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5">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5">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5">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5">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5">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5">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5">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5">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5">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5">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5">
        <f t="shared" ca="1" si="35"/>
        <v>0</v>
      </c>
      <c r="S946" s="252"/>
      <c r="T946" s="245">
        <f ca="1">+T947</f>
        <v>0</v>
      </c>
      <c r="U946" s="244">
        <f t="shared" si="36"/>
        <v>1</v>
      </c>
      <c r="V946" s="347" t="str">
        <f>+VLOOKUP(A946,bd_lista!$A$3:$E$590,5,FALSE)</f>
        <v>Gobiernos Autonomos Municipales</v>
      </c>
      <c r="W946" s="262" t="str">
        <f>+V946</f>
        <v>Gobiernos Autonomos Municipales</v>
      </c>
      <c r="X946" s="244">
        <f>+VLOOKUP(A946,[2]Sheet1!$A$13:$D$744,4,FALSE)</f>
        <v>0</v>
      </c>
      <c r="Y946" s="244" t="e">
        <f>+VLOOKUP(X946,bd_lista!$A$3:$C$590,3,FALSE)</f>
        <v>#N/A</v>
      </c>
      <c r="Z946" s="304">
        <f>+X946</f>
        <v>0</v>
      </c>
      <c r="AA946" s="305" t="e">
        <f>+Y946</f>
        <v>#N/A</v>
      </c>
    </row>
    <row r="947" spans="1:27" customFormat="1" ht="15" hidden="1" customHeight="1">
      <c r="A947" s="32">
        <v>1736</v>
      </c>
      <c r="B947" s="450"/>
      <c r="C947" s="249" t="str">
        <f>+VLOOKUP(A947,bd_lista!$A$3:$C$590,3,FALSE)</f>
        <v>Gobierno Autónomo Municipal de Mineros</v>
      </c>
      <c r="D947" s="452"/>
      <c r="E947" s="246" t="s">
        <v>1311</v>
      </c>
      <c r="F947" s="247">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7">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7">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7">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7">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7">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7">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7">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7">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7">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7">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7">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7">
        <f t="shared" ca="1" si="35"/>
        <v>0</v>
      </c>
      <c r="S947" s="264">
        <f ca="1">+R946+R947</f>
        <v>0</v>
      </c>
      <c r="T947" s="247">
        <f ca="1">+S947</f>
        <v>0</v>
      </c>
      <c r="U947" s="246">
        <f t="shared" si="36"/>
        <v>2</v>
      </c>
      <c r="V947" s="347" t="str">
        <f>+VLOOKUP(A947,bd_lista!$A$3:$E$590,5,FALSE)</f>
        <v>Gobiernos Autonomos Municipales</v>
      </c>
      <c r="W947" s="250"/>
      <c r="X947" s="244">
        <f>+VLOOKUP(A947,[2]Sheet1!$A$13:$D$744,4,FALSE)</f>
        <v>0</v>
      </c>
      <c r="Y947" s="244" t="e">
        <f>+VLOOKUP(X947,bd_lista!$A$3:$C$590,3,FALSE)</f>
        <v>#N/A</v>
      </c>
      <c r="Z947" s="302"/>
      <c r="AA947" s="303"/>
    </row>
    <row r="948" spans="1:27" customFormat="1" ht="15" hidden="1" customHeight="1">
      <c r="A948" s="32">
        <v>1737</v>
      </c>
      <c r="B948" s="449">
        <f>+A948</f>
        <v>1737</v>
      </c>
      <c r="C948" s="249" t="str">
        <f>+VLOOKUP(A948,bd_lista!$A$3:$C$590,3,FALSE)</f>
        <v>Gobierno Autónomo Municipal de Concepción</v>
      </c>
      <c r="D948" s="451" t="str">
        <f>+C948</f>
        <v>Gobierno Autónomo Municipal de Concepción</v>
      </c>
      <c r="E948" s="244" t="s">
        <v>1310</v>
      </c>
      <c r="F948" s="245">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5">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5">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5">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5">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5">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5">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5">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5">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5">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5">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5">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5">
        <f t="shared" ca="1" si="35"/>
        <v>0</v>
      </c>
      <c r="S948" s="252"/>
      <c r="T948" s="245">
        <f ca="1">+T949</f>
        <v>0</v>
      </c>
      <c r="U948" s="244">
        <f t="shared" si="36"/>
        <v>1</v>
      </c>
      <c r="V948" s="347" t="str">
        <f>+VLOOKUP(A948,bd_lista!$A$3:$E$590,5,FALSE)</f>
        <v>Gobiernos Autonomos Municipales</v>
      </c>
      <c r="W948" s="262" t="str">
        <f>+V948</f>
        <v>Gobiernos Autonomos Municipales</v>
      </c>
      <c r="X948" s="244">
        <f>+VLOOKUP(A948,[2]Sheet1!$A$13:$D$744,4,FALSE)</f>
        <v>0</v>
      </c>
      <c r="Y948" s="244" t="e">
        <f>+VLOOKUP(X948,bd_lista!$A$3:$C$590,3,FALSE)</f>
        <v>#N/A</v>
      </c>
      <c r="Z948" s="304">
        <f>+X948</f>
        <v>0</v>
      </c>
      <c r="AA948" s="305" t="e">
        <f>+Y948</f>
        <v>#N/A</v>
      </c>
    </row>
    <row r="949" spans="1:27" customFormat="1" ht="15" hidden="1" customHeight="1">
      <c r="A949" s="32">
        <v>1737</v>
      </c>
      <c r="B949" s="450"/>
      <c r="C949" s="249" t="str">
        <f>+VLOOKUP(A949,bd_lista!$A$3:$C$590,3,FALSE)</f>
        <v>Gobierno Autónomo Municipal de Concepción</v>
      </c>
      <c r="D949" s="452"/>
      <c r="E949" s="246" t="s">
        <v>1311</v>
      </c>
      <c r="F949" s="247">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7">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7">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7">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7">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7">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7">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7">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7">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7">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7">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7">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7">
        <f t="shared" ca="1" si="35"/>
        <v>0</v>
      </c>
      <c r="S949" s="264">
        <f ca="1">+R948+R949</f>
        <v>0</v>
      </c>
      <c r="T949" s="247">
        <f ca="1">+S949</f>
        <v>0</v>
      </c>
      <c r="U949" s="246">
        <f t="shared" si="36"/>
        <v>2</v>
      </c>
      <c r="V949" s="347" t="str">
        <f>+VLOOKUP(A949,bd_lista!$A$3:$E$590,5,FALSE)</f>
        <v>Gobiernos Autonomos Municipales</v>
      </c>
      <c r="W949" s="250"/>
      <c r="X949" s="244">
        <f>+VLOOKUP(A949,[2]Sheet1!$A$13:$D$744,4,FALSE)</f>
        <v>0</v>
      </c>
      <c r="Y949" s="244" t="e">
        <f>+VLOOKUP(X949,bd_lista!$A$3:$C$590,3,FALSE)</f>
        <v>#N/A</v>
      </c>
      <c r="Z949" s="302"/>
      <c r="AA949" s="303"/>
    </row>
    <row r="950" spans="1:27" customFormat="1" ht="15" hidden="1" customHeight="1">
      <c r="A950" s="32">
        <v>1738</v>
      </c>
      <c r="B950" s="449">
        <f>+A950</f>
        <v>1738</v>
      </c>
      <c r="C950" s="249" t="str">
        <f>+VLOOKUP(A950,bd_lista!$A$3:$C$590,3,FALSE)</f>
        <v>Gobierno Autónomo Municipal de San Javier</v>
      </c>
      <c r="D950" s="451" t="str">
        <f>+C950</f>
        <v>Gobierno Autónomo Municipal de San Javier</v>
      </c>
      <c r="E950" s="244" t="s">
        <v>1310</v>
      </c>
      <c r="F950" s="245">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5">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5">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5">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5">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5">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5">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5">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5">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5">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5">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5">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5">
        <f t="shared" ca="1" si="35"/>
        <v>0</v>
      </c>
      <c r="S950" s="252"/>
      <c r="T950" s="245">
        <f ca="1">+T951</f>
        <v>0</v>
      </c>
      <c r="U950" s="244">
        <f t="shared" si="36"/>
        <v>1</v>
      </c>
      <c r="V950" s="347" t="str">
        <f>+VLOOKUP(A950,bd_lista!$A$3:$E$590,5,FALSE)</f>
        <v>Gobiernos Autonomos Municipales</v>
      </c>
      <c r="W950" s="262" t="str">
        <f>+V950</f>
        <v>Gobiernos Autonomos Municipales</v>
      </c>
      <c r="X950" s="244">
        <f>+VLOOKUP(A950,[2]Sheet1!$A$13:$D$744,4,FALSE)</f>
        <v>0</v>
      </c>
      <c r="Y950" s="244" t="e">
        <f>+VLOOKUP(X950,bd_lista!$A$3:$C$590,3,FALSE)</f>
        <v>#N/A</v>
      </c>
      <c r="Z950" s="304">
        <f>+X950</f>
        <v>0</v>
      </c>
      <c r="AA950" s="305" t="e">
        <f>+Y950</f>
        <v>#N/A</v>
      </c>
    </row>
    <row r="951" spans="1:27" customFormat="1" ht="15" hidden="1" customHeight="1">
      <c r="A951" s="32">
        <v>1738</v>
      </c>
      <c r="B951" s="450"/>
      <c r="C951" s="249" t="str">
        <f>+VLOOKUP(A951,bd_lista!$A$3:$C$590,3,FALSE)</f>
        <v>Gobierno Autónomo Municipal de San Javier</v>
      </c>
      <c r="D951" s="452"/>
      <c r="E951" s="246" t="s">
        <v>1311</v>
      </c>
      <c r="F951" s="247">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7">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7">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7">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7">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7">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7">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7">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7">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7">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7">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7">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7">
        <f t="shared" ca="1" si="35"/>
        <v>0</v>
      </c>
      <c r="S951" s="264">
        <f ca="1">+R950+R951</f>
        <v>0</v>
      </c>
      <c r="T951" s="247">
        <f ca="1">+S951</f>
        <v>0</v>
      </c>
      <c r="U951" s="246">
        <f t="shared" si="36"/>
        <v>2</v>
      </c>
      <c r="V951" s="347" t="str">
        <f>+VLOOKUP(A951,bd_lista!$A$3:$E$590,5,FALSE)</f>
        <v>Gobiernos Autonomos Municipales</v>
      </c>
      <c r="W951" s="250"/>
      <c r="X951" s="244">
        <f>+VLOOKUP(A951,[2]Sheet1!$A$13:$D$744,4,FALSE)</f>
        <v>0</v>
      </c>
      <c r="Y951" s="244" t="e">
        <f>+VLOOKUP(X951,bd_lista!$A$3:$C$590,3,FALSE)</f>
        <v>#N/A</v>
      </c>
      <c r="Z951" s="302"/>
      <c r="AA951" s="303"/>
    </row>
    <row r="952" spans="1:27" customFormat="1" ht="15" hidden="1" customHeight="1">
      <c r="A952" s="32">
        <v>1739</v>
      </c>
      <c r="B952" s="449">
        <f>+A952</f>
        <v>1739</v>
      </c>
      <c r="C952" s="249" t="str">
        <f>+VLOOKUP(A952,bd_lista!$A$3:$C$590,3,FALSE)</f>
        <v>Gobierno Autónomo Municipal de San Julián</v>
      </c>
      <c r="D952" s="451" t="str">
        <f>+C952</f>
        <v>Gobierno Autónomo Municipal de San Julián</v>
      </c>
      <c r="E952" s="244" t="s">
        <v>1310</v>
      </c>
      <c r="F952" s="245">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5">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5">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5">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5">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5">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5">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5">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5">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5">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5">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5">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5">
        <f t="shared" ca="1" si="35"/>
        <v>0</v>
      </c>
      <c r="S952" s="252"/>
      <c r="T952" s="245">
        <f ca="1">+T953</f>
        <v>0</v>
      </c>
      <c r="U952" s="244">
        <f t="shared" si="36"/>
        <v>1</v>
      </c>
      <c r="V952" s="347" t="str">
        <f>+VLOOKUP(A952,bd_lista!$A$3:$E$590,5,FALSE)</f>
        <v>Gobiernos Autonomos Municipales</v>
      </c>
      <c r="W952" s="262" t="str">
        <f>+V952</f>
        <v>Gobiernos Autonomos Municipales</v>
      </c>
      <c r="X952" s="244">
        <f>+VLOOKUP(A952,[2]Sheet1!$A$13:$D$744,4,FALSE)</f>
        <v>0</v>
      </c>
      <c r="Y952" s="244" t="e">
        <f>+VLOOKUP(X952,bd_lista!$A$3:$C$590,3,FALSE)</f>
        <v>#N/A</v>
      </c>
      <c r="Z952" s="304">
        <f>+X952</f>
        <v>0</v>
      </c>
      <c r="AA952" s="305" t="e">
        <f>+Y952</f>
        <v>#N/A</v>
      </c>
    </row>
    <row r="953" spans="1:27" customFormat="1" ht="15" hidden="1" customHeight="1">
      <c r="A953" s="32">
        <v>1739</v>
      </c>
      <c r="B953" s="450"/>
      <c r="C953" s="249" t="str">
        <f>+VLOOKUP(A953,bd_lista!$A$3:$C$590,3,FALSE)</f>
        <v>Gobierno Autónomo Municipal de San Julián</v>
      </c>
      <c r="D953" s="452"/>
      <c r="E953" s="246" t="s">
        <v>1311</v>
      </c>
      <c r="F953" s="247">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7">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7">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7">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7">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7">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7">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7">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7">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7">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7">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7">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7">
        <f t="shared" ca="1" si="35"/>
        <v>0</v>
      </c>
      <c r="S953" s="264">
        <f ca="1">+R952+R953</f>
        <v>0</v>
      </c>
      <c r="T953" s="247">
        <f ca="1">+S953</f>
        <v>0</v>
      </c>
      <c r="U953" s="246">
        <f t="shared" si="36"/>
        <v>2</v>
      </c>
      <c r="V953" s="347" t="str">
        <f>+VLOOKUP(A953,bd_lista!$A$3:$E$590,5,FALSE)</f>
        <v>Gobiernos Autonomos Municipales</v>
      </c>
      <c r="W953" s="250"/>
      <c r="X953" s="244">
        <f>+VLOOKUP(A953,[2]Sheet1!$A$13:$D$744,4,FALSE)</f>
        <v>0</v>
      </c>
      <c r="Y953" s="244" t="e">
        <f>+VLOOKUP(X953,bd_lista!$A$3:$C$590,3,FALSE)</f>
        <v>#N/A</v>
      </c>
      <c r="Z953" s="302"/>
      <c r="AA953" s="303"/>
    </row>
    <row r="954" spans="1:27" customFormat="1" ht="15" hidden="1" customHeight="1">
      <c r="A954" s="32">
        <v>1740</v>
      </c>
      <c r="B954" s="449">
        <f>+A954</f>
        <v>1740</v>
      </c>
      <c r="C954" s="249" t="str">
        <f>+VLOOKUP(A954,bd_lista!$A$3:$C$590,3,FALSE)</f>
        <v>Gobierno Autónomo Municipal de San Matías</v>
      </c>
      <c r="D954" s="451" t="str">
        <f>+C954</f>
        <v>Gobierno Autónomo Municipal de San Matías</v>
      </c>
      <c r="E954" s="244" t="s">
        <v>1310</v>
      </c>
      <c r="F954" s="245">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5">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5">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5">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5">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5">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5">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5">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5">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5">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5">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5">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5">
        <f t="shared" ca="1" si="35"/>
        <v>0</v>
      </c>
      <c r="S954" s="252"/>
      <c r="T954" s="245">
        <f ca="1">+T955</f>
        <v>0</v>
      </c>
      <c r="U954" s="244">
        <f t="shared" si="36"/>
        <v>1</v>
      </c>
      <c r="V954" s="347" t="str">
        <f>+VLOOKUP(A954,bd_lista!$A$3:$E$590,5,FALSE)</f>
        <v>Gobiernos Autonomos Municipales</v>
      </c>
      <c r="W954" s="262" t="str">
        <f>+V954</f>
        <v>Gobiernos Autonomos Municipales</v>
      </c>
      <c r="X954" s="244">
        <f>+VLOOKUP(A954,[2]Sheet1!$A$13:$D$744,4,FALSE)</f>
        <v>0</v>
      </c>
      <c r="Y954" s="244" t="e">
        <f>+VLOOKUP(X954,bd_lista!$A$3:$C$590,3,FALSE)</f>
        <v>#N/A</v>
      </c>
      <c r="Z954" s="304">
        <f>+X954</f>
        <v>0</v>
      </c>
      <c r="AA954" s="305" t="e">
        <f>+Y954</f>
        <v>#N/A</v>
      </c>
    </row>
    <row r="955" spans="1:27" customFormat="1" ht="15" hidden="1" customHeight="1">
      <c r="A955" s="32">
        <v>1740</v>
      </c>
      <c r="B955" s="450"/>
      <c r="C955" s="249" t="str">
        <f>+VLOOKUP(A955,bd_lista!$A$3:$C$590,3,FALSE)</f>
        <v>Gobierno Autónomo Municipal de San Matías</v>
      </c>
      <c r="D955" s="452"/>
      <c r="E955" s="246" t="s">
        <v>1311</v>
      </c>
      <c r="F955" s="247">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7">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7">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7">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7">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7">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7">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7">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7">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7">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5">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5">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7">
        <f t="shared" ca="1" si="35"/>
        <v>0</v>
      </c>
      <c r="S955" s="264">
        <f ca="1">+R954+R955</f>
        <v>0</v>
      </c>
      <c r="T955" s="247">
        <f ca="1">+S955</f>
        <v>0</v>
      </c>
      <c r="U955" s="246">
        <f t="shared" si="36"/>
        <v>2</v>
      </c>
      <c r="V955" s="347" t="str">
        <f>+VLOOKUP(A955,bd_lista!$A$3:$E$590,5,FALSE)</f>
        <v>Gobiernos Autonomos Municipales</v>
      </c>
      <c r="W955" s="250"/>
      <c r="X955" s="244">
        <f>+VLOOKUP(A955,[2]Sheet1!$A$13:$D$744,4,FALSE)</f>
        <v>0</v>
      </c>
      <c r="Y955" s="244" t="e">
        <f>+VLOOKUP(X955,bd_lista!$A$3:$C$590,3,FALSE)</f>
        <v>#N/A</v>
      </c>
      <c r="Z955" s="302"/>
      <c r="AA955" s="303"/>
    </row>
    <row r="956" spans="1:27" customFormat="1" ht="15" hidden="1" customHeight="1">
      <c r="A956" s="32">
        <v>1741</v>
      </c>
      <c r="B956" s="449">
        <f>+A956</f>
        <v>1741</v>
      </c>
      <c r="C956" s="249" t="str">
        <f>+VLOOKUP(A956,bd_lista!$A$3:$C$590,3,FALSE)</f>
        <v>Gobierno Autónomo Municipal de Comarapa</v>
      </c>
      <c r="D956" s="451" t="str">
        <f>+C956</f>
        <v>Gobierno Autónomo Municipal de Comarapa</v>
      </c>
      <c r="E956" s="244" t="s">
        <v>1310</v>
      </c>
      <c r="F956" s="245">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5">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5">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5">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5">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73">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5">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5">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5">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5">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5">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5">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5">
        <f t="shared" ca="1" si="35"/>
        <v>0</v>
      </c>
      <c r="S956" s="252"/>
      <c r="T956" s="245">
        <f ca="1">+T957</f>
        <v>0</v>
      </c>
      <c r="U956" s="244">
        <f t="shared" si="36"/>
        <v>1</v>
      </c>
      <c r="V956" s="347" t="str">
        <f>+VLOOKUP(A956,bd_lista!$A$3:$E$590,5,FALSE)</f>
        <v>Gobiernos Autonomos Municipales</v>
      </c>
      <c r="W956" s="262" t="str">
        <f>+V956</f>
        <v>Gobiernos Autonomos Municipales</v>
      </c>
      <c r="X956" s="244">
        <f>+VLOOKUP(A956,[2]Sheet1!$A$13:$D$744,4,FALSE)</f>
        <v>0</v>
      </c>
      <c r="Y956" s="244" t="e">
        <f>+VLOOKUP(X956,bd_lista!$A$3:$C$590,3,FALSE)</f>
        <v>#N/A</v>
      </c>
      <c r="Z956" s="304">
        <f>+X956</f>
        <v>0</v>
      </c>
      <c r="AA956" s="305" t="e">
        <f>+Y956</f>
        <v>#N/A</v>
      </c>
    </row>
    <row r="957" spans="1:27" customFormat="1" ht="15" hidden="1" customHeight="1">
      <c r="A957" s="32">
        <v>1741</v>
      </c>
      <c r="B957" s="450"/>
      <c r="C957" s="249" t="str">
        <f>+VLOOKUP(A957,bd_lista!$A$3:$C$590,3,FALSE)</f>
        <v>Gobierno Autónomo Municipal de Comarapa</v>
      </c>
      <c r="D957" s="452"/>
      <c r="E957" s="246" t="s">
        <v>1311</v>
      </c>
      <c r="F957" s="247">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7">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7">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7">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7">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7">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7">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7">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7">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7">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7">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7">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7">
        <f t="shared" ca="1" si="35"/>
        <v>0</v>
      </c>
      <c r="S957" s="264">
        <f ca="1">+R956+R957</f>
        <v>0</v>
      </c>
      <c r="T957" s="247">
        <f ca="1">+S957</f>
        <v>0</v>
      </c>
      <c r="U957" s="246">
        <f t="shared" si="36"/>
        <v>2</v>
      </c>
      <c r="V957" s="347" t="str">
        <f>+VLOOKUP(A957,bd_lista!$A$3:$E$590,5,FALSE)</f>
        <v>Gobiernos Autonomos Municipales</v>
      </c>
      <c r="W957" s="250"/>
      <c r="X957" s="244">
        <f>+VLOOKUP(A957,[2]Sheet1!$A$13:$D$744,4,FALSE)</f>
        <v>0</v>
      </c>
      <c r="Y957" s="244" t="e">
        <f>+VLOOKUP(X957,bd_lista!$A$3:$C$590,3,FALSE)</f>
        <v>#N/A</v>
      </c>
      <c r="Z957" s="302"/>
      <c r="AA957" s="303"/>
    </row>
    <row r="958" spans="1:27" customFormat="1" ht="15" hidden="1" customHeight="1">
      <c r="A958" s="32">
        <v>1742</v>
      </c>
      <c r="B958" s="449">
        <f>+A958</f>
        <v>1742</v>
      </c>
      <c r="C958" s="249" t="str">
        <f>+VLOOKUP(A958,bd_lista!$A$3:$C$590,3,FALSE)</f>
        <v>Gobierno Autónomo Municipal de Saipina</v>
      </c>
      <c r="D958" s="451" t="str">
        <f>+C958</f>
        <v>Gobierno Autónomo Municipal de Saipina</v>
      </c>
      <c r="E958" s="244" t="s">
        <v>1310</v>
      </c>
      <c r="F958" s="245">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5">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5">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5">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5">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5">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5">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5">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5">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5">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5">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5">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5">
        <f t="shared" ca="1" si="35"/>
        <v>0</v>
      </c>
      <c r="S958" s="252"/>
      <c r="T958" s="245">
        <f ca="1">+T959</f>
        <v>0</v>
      </c>
      <c r="U958" s="244">
        <f t="shared" si="36"/>
        <v>1</v>
      </c>
      <c r="V958" s="347" t="str">
        <f>+VLOOKUP(A958,bd_lista!$A$3:$E$590,5,FALSE)</f>
        <v>Gobiernos Autonomos Municipales</v>
      </c>
      <c r="W958" s="262" t="str">
        <f>+V958</f>
        <v>Gobiernos Autonomos Municipales</v>
      </c>
      <c r="X958" s="244">
        <f>+VLOOKUP(A958,[2]Sheet1!$A$13:$D$744,4,FALSE)</f>
        <v>0</v>
      </c>
      <c r="Y958" s="244" t="e">
        <f>+VLOOKUP(X958,bd_lista!$A$3:$C$590,3,FALSE)</f>
        <v>#N/A</v>
      </c>
      <c r="Z958" s="304">
        <f>+X958</f>
        <v>0</v>
      </c>
      <c r="AA958" s="305" t="e">
        <f>+Y958</f>
        <v>#N/A</v>
      </c>
    </row>
    <row r="959" spans="1:27" customFormat="1" ht="15" hidden="1" customHeight="1">
      <c r="A959" s="32">
        <v>1742</v>
      </c>
      <c r="B959" s="450"/>
      <c r="C959" s="249" t="str">
        <f>+VLOOKUP(A959,bd_lista!$A$3:$C$590,3,FALSE)</f>
        <v>Gobierno Autónomo Municipal de Saipina</v>
      </c>
      <c r="D959" s="452"/>
      <c r="E959" s="246" t="s">
        <v>1311</v>
      </c>
      <c r="F959" s="247">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7">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7">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7">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7">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7">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7">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7">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7">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7">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7">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7">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7">
        <f t="shared" ca="1" si="35"/>
        <v>0</v>
      </c>
      <c r="S959" s="264">
        <f ca="1">+R958+R959</f>
        <v>0</v>
      </c>
      <c r="T959" s="247">
        <f ca="1">+S959</f>
        <v>0</v>
      </c>
      <c r="U959" s="246">
        <f t="shared" si="36"/>
        <v>2</v>
      </c>
      <c r="V959" s="347" t="str">
        <f>+VLOOKUP(A959,bd_lista!$A$3:$E$590,5,FALSE)</f>
        <v>Gobiernos Autonomos Municipales</v>
      </c>
      <c r="W959" s="250"/>
      <c r="X959" s="244">
        <f>+VLOOKUP(A959,[2]Sheet1!$A$13:$D$744,4,FALSE)</f>
        <v>0</v>
      </c>
      <c r="Y959" s="244" t="e">
        <f>+VLOOKUP(X959,bd_lista!$A$3:$C$590,3,FALSE)</f>
        <v>#N/A</v>
      </c>
      <c r="Z959" s="302"/>
      <c r="AA959" s="303"/>
    </row>
    <row r="960" spans="1:27" customFormat="1" ht="15" hidden="1" customHeight="1">
      <c r="A960" s="32">
        <v>1743</v>
      </c>
      <c r="B960" s="449">
        <f>+A960</f>
        <v>1743</v>
      </c>
      <c r="C960" s="249" t="str">
        <f>+VLOOKUP(A960,bd_lista!$A$3:$C$590,3,FALSE)</f>
        <v>Gobierno Autónomo Municipal de Puerto Suárez</v>
      </c>
      <c r="D960" s="451" t="str">
        <f>+C960</f>
        <v>Gobierno Autónomo Municipal de Puerto Suárez</v>
      </c>
      <c r="E960" s="244" t="s">
        <v>1310</v>
      </c>
      <c r="F960" s="245">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5">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5">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5">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5">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5">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5">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5">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5">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5">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5">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5">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5">
        <f t="shared" ca="1" si="35"/>
        <v>0</v>
      </c>
      <c r="S960" s="252"/>
      <c r="T960" s="245">
        <f ca="1">+T961</f>
        <v>0</v>
      </c>
      <c r="U960" s="244">
        <f t="shared" si="36"/>
        <v>1</v>
      </c>
      <c r="V960" s="347" t="str">
        <f>+VLOOKUP(A960,bd_lista!$A$3:$E$590,5,FALSE)</f>
        <v>Gobiernos Autonomos Municipales</v>
      </c>
      <c r="W960" s="262" t="str">
        <f>+V960</f>
        <v>Gobiernos Autonomos Municipales</v>
      </c>
      <c r="X960" s="244">
        <f>+VLOOKUP(A960,[2]Sheet1!$A$13:$D$744,4,FALSE)</f>
        <v>0</v>
      </c>
      <c r="Y960" s="244" t="e">
        <f>+VLOOKUP(X960,bd_lista!$A$3:$C$590,3,FALSE)</f>
        <v>#N/A</v>
      </c>
      <c r="Z960" s="304">
        <f>+X960</f>
        <v>0</v>
      </c>
      <c r="AA960" s="305" t="e">
        <f>+Y960</f>
        <v>#N/A</v>
      </c>
    </row>
    <row r="961" spans="1:27" customFormat="1" ht="15" hidden="1" customHeight="1">
      <c r="A961" s="32">
        <v>1743</v>
      </c>
      <c r="B961" s="450"/>
      <c r="C961" s="249" t="str">
        <f>+VLOOKUP(A961,bd_lista!$A$3:$C$590,3,FALSE)</f>
        <v>Gobierno Autónomo Municipal de Puerto Suárez</v>
      </c>
      <c r="D961" s="452"/>
      <c r="E961" s="246" t="s">
        <v>1311</v>
      </c>
      <c r="F961" s="247">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7">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7">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7">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7">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7">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7">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7">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7">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7">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7">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7">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7">
        <f t="shared" ca="1" si="35"/>
        <v>0</v>
      </c>
      <c r="S961" s="264">
        <f ca="1">+R960+R961</f>
        <v>0</v>
      </c>
      <c r="T961" s="247">
        <f ca="1">+S961</f>
        <v>0</v>
      </c>
      <c r="U961" s="246">
        <f t="shared" si="36"/>
        <v>2</v>
      </c>
      <c r="V961" s="347" t="str">
        <f>+VLOOKUP(A961,bd_lista!$A$3:$E$590,5,FALSE)</f>
        <v>Gobiernos Autonomos Municipales</v>
      </c>
      <c r="W961" s="250"/>
      <c r="X961" s="244">
        <f>+VLOOKUP(A961,[2]Sheet1!$A$13:$D$744,4,FALSE)</f>
        <v>0</v>
      </c>
      <c r="Y961" s="244" t="e">
        <f>+VLOOKUP(X961,bd_lista!$A$3:$C$590,3,FALSE)</f>
        <v>#N/A</v>
      </c>
      <c r="Z961" s="302"/>
      <c r="AA961" s="303"/>
    </row>
    <row r="962" spans="1:27" customFormat="1" ht="15" hidden="1" customHeight="1">
      <c r="A962" s="32">
        <v>1744</v>
      </c>
      <c r="B962" s="449">
        <f>+A962</f>
        <v>1744</v>
      </c>
      <c r="C962" s="249" t="str">
        <f>+VLOOKUP(A962,bd_lista!$A$3:$C$590,3,FALSE)</f>
        <v>Gobierno Autónomo Municipal de Puerto Quijarro</v>
      </c>
      <c r="D962" s="451" t="str">
        <f>+C962</f>
        <v>Gobierno Autónomo Municipal de Puerto Quijarro</v>
      </c>
      <c r="E962" s="244" t="s">
        <v>1310</v>
      </c>
      <c r="F962" s="245">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5">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5">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5">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5">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5">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5">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5">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5">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5">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5">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5">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5">
        <f t="shared" ca="1" si="35"/>
        <v>0</v>
      </c>
      <c r="S962" s="252"/>
      <c r="T962" s="245">
        <f ca="1">+T963</f>
        <v>0</v>
      </c>
      <c r="U962" s="244">
        <f t="shared" si="36"/>
        <v>1</v>
      </c>
      <c r="V962" s="347" t="str">
        <f>+VLOOKUP(A962,bd_lista!$A$3:$E$590,5,FALSE)</f>
        <v>Gobiernos Autonomos Municipales</v>
      </c>
      <c r="W962" s="262" t="str">
        <f>+V962</f>
        <v>Gobiernos Autonomos Municipales</v>
      </c>
      <c r="X962" s="244">
        <f>+VLOOKUP(A962,[2]Sheet1!$A$13:$D$744,4,FALSE)</f>
        <v>0</v>
      </c>
      <c r="Y962" s="244" t="e">
        <f>+VLOOKUP(X962,bd_lista!$A$3:$C$590,3,FALSE)</f>
        <v>#N/A</v>
      </c>
      <c r="Z962" s="304">
        <f>+X962</f>
        <v>0</v>
      </c>
      <c r="AA962" s="305" t="e">
        <f>+Y962</f>
        <v>#N/A</v>
      </c>
    </row>
    <row r="963" spans="1:27" customFormat="1" ht="15" hidden="1" customHeight="1">
      <c r="A963" s="32">
        <v>1744</v>
      </c>
      <c r="B963" s="450"/>
      <c r="C963" s="249" t="str">
        <f>+VLOOKUP(A963,bd_lista!$A$3:$C$590,3,FALSE)</f>
        <v>Gobierno Autónomo Municipal de Puerto Quijarro</v>
      </c>
      <c r="D963" s="452"/>
      <c r="E963" s="246" t="s">
        <v>1311</v>
      </c>
      <c r="F963" s="247">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7">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7">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7">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7">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7">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7">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7">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7">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7">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7">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7">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7">
        <f t="shared" ca="1" si="35"/>
        <v>0</v>
      </c>
      <c r="S963" s="264">
        <f ca="1">+R962+R963</f>
        <v>0</v>
      </c>
      <c r="T963" s="245">
        <f ca="1">+S963</f>
        <v>0</v>
      </c>
      <c r="U963" s="244">
        <f t="shared" si="36"/>
        <v>2</v>
      </c>
      <c r="V963" s="347" t="str">
        <f>+VLOOKUP(A963,bd_lista!$A$3:$E$590,5,FALSE)</f>
        <v>Gobiernos Autonomos Municipales</v>
      </c>
      <c r="W963" s="250"/>
      <c r="X963" s="244">
        <f>+VLOOKUP(A963,[2]Sheet1!$A$13:$D$744,4,FALSE)</f>
        <v>0</v>
      </c>
      <c r="Y963" s="244" t="e">
        <f>+VLOOKUP(X963,bd_lista!$A$3:$C$590,3,FALSE)</f>
        <v>#N/A</v>
      </c>
      <c r="Z963" s="302"/>
      <c r="AA963" s="303"/>
    </row>
    <row r="964" spans="1:27" customFormat="1" ht="15" hidden="1" customHeight="1">
      <c r="A964" s="32">
        <v>1745</v>
      </c>
      <c r="B964" s="449">
        <f>+A964</f>
        <v>1745</v>
      </c>
      <c r="C964" s="249" t="str">
        <f>+VLOOKUP(A964,bd_lista!$A$3:$C$590,3,FALSE)</f>
        <v>Gobierno Autónomo Municipal de Ascención de Guarayos</v>
      </c>
      <c r="D964" s="451" t="str">
        <f>+C964</f>
        <v>Gobierno Autónomo Municipal de Ascención de Guarayos</v>
      </c>
      <c r="E964" s="244" t="s">
        <v>1310</v>
      </c>
      <c r="F964" s="245">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5">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5">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5">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5">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5">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5">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5">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5">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5">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5">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5">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5">
        <f t="shared" ca="1" si="35"/>
        <v>0</v>
      </c>
      <c r="S964" s="252"/>
      <c r="T964" s="245">
        <f ca="1">+T965</f>
        <v>0</v>
      </c>
      <c r="U964" s="244">
        <f t="shared" si="36"/>
        <v>1</v>
      </c>
      <c r="V964" s="347" t="str">
        <f>+VLOOKUP(A964,bd_lista!$A$3:$E$590,5,FALSE)</f>
        <v>Gobiernos Autonomos Municipales</v>
      </c>
      <c r="W964" s="262" t="str">
        <f>+V964</f>
        <v>Gobiernos Autonomos Municipales</v>
      </c>
      <c r="X964" s="244">
        <f>+VLOOKUP(A964,[2]Sheet1!$A$13:$D$744,4,FALSE)</f>
        <v>0</v>
      </c>
      <c r="Y964" s="244" t="e">
        <f>+VLOOKUP(X964,bd_lista!$A$3:$C$590,3,FALSE)</f>
        <v>#N/A</v>
      </c>
      <c r="Z964" s="304">
        <f>+X964</f>
        <v>0</v>
      </c>
      <c r="AA964" s="305" t="e">
        <f>+Y964</f>
        <v>#N/A</v>
      </c>
    </row>
    <row r="965" spans="1:27" customFormat="1" ht="15" hidden="1" customHeight="1">
      <c r="A965" s="32">
        <v>1745</v>
      </c>
      <c r="B965" s="450"/>
      <c r="C965" s="249" t="str">
        <f>+VLOOKUP(A965,bd_lista!$A$3:$C$590,3,FALSE)</f>
        <v>Gobierno Autónomo Municipal de Ascención de Guarayos</v>
      </c>
      <c r="D965" s="452"/>
      <c r="E965" s="246" t="s">
        <v>1311</v>
      </c>
      <c r="F965" s="247">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7">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7">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7">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7">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7">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7">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7">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7">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7">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7">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7">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7">
        <f t="shared" ca="1" si="35"/>
        <v>0</v>
      </c>
      <c r="S965" s="264">
        <f ca="1">+R964+R965</f>
        <v>0</v>
      </c>
      <c r="T965" s="247">
        <f ca="1">+S965</f>
        <v>0</v>
      </c>
      <c r="U965" s="246">
        <f t="shared" si="36"/>
        <v>2</v>
      </c>
      <c r="V965" s="347" t="str">
        <f>+VLOOKUP(A965,bd_lista!$A$3:$E$590,5,FALSE)</f>
        <v>Gobiernos Autonomos Municipales</v>
      </c>
      <c r="W965" s="250"/>
      <c r="X965" s="244">
        <f>+VLOOKUP(A965,[2]Sheet1!$A$13:$D$744,4,FALSE)</f>
        <v>0</v>
      </c>
      <c r="Y965" s="244" t="e">
        <f>+VLOOKUP(X965,bd_lista!$A$3:$C$590,3,FALSE)</f>
        <v>#N/A</v>
      </c>
      <c r="Z965" s="302"/>
      <c r="AA965" s="303"/>
    </row>
    <row r="966" spans="1:27" customFormat="1" ht="15" hidden="1" customHeight="1">
      <c r="A966" s="32">
        <v>1746</v>
      </c>
      <c r="B966" s="449">
        <f>+A966</f>
        <v>1746</v>
      </c>
      <c r="C966" s="249" t="str">
        <f>+VLOOKUP(A966,bd_lista!$A$3:$C$590,3,FALSE)</f>
        <v>Gobierno Autónomo Municipal de Urubicha</v>
      </c>
      <c r="D966" s="451" t="str">
        <f>+C966</f>
        <v>Gobierno Autónomo Municipal de Urubicha</v>
      </c>
      <c r="E966" s="244" t="s">
        <v>1310</v>
      </c>
      <c r="F966" s="245">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5">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5">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5">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5">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5">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5">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5">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5">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5">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5">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5">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5">
        <f t="shared" ca="1" si="35"/>
        <v>0</v>
      </c>
      <c r="S966" s="252"/>
      <c r="T966" s="245">
        <f ca="1">+T967</f>
        <v>0</v>
      </c>
      <c r="U966" s="244">
        <f t="shared" si="36"/>
        <v>1</v>
      </c>
      <c r="V966" s="347" t="str">
        <f>+VLOOKUP(A966,bd_lista!$A$3:$E$590,5,FALSE)</f>
        <v>Gobiernos Autonomos Municipales</v>
      </c>
      <c r="W966" s="262" t="str">
        <f>+V966</f>
        <v>Gobiernos Autonomos Municipales</v>
      </c>
      <c r="X966" s="244">
        <f>+VLOOKUP(A966,[2]Sheet1!$A$13:$D$744,4,FALSE)</f>
        <v>0</v>
      </c>
      <c r="Y966" s="244" t="e">
        <f>+VLOOKUP(X966,bd_lista!$A$3:$C$590,3,FALSE)</f>
        <v>#N/A</v>
      </c>
      <c r="Z966" s="304">
        <f>+X966</f>
        <v>0</v>
      </c>
      <c r="AA966" s="305" t="e">
        <f>+Y966</f>
        <v>#N/A</v>
      </c>
    </row>
    <row r="967" spans="1:27" customFormat="1" ht="15" hidden="1" customHeight="1">
      <c r="A967" s="32">
        <v>1746</v>
      </c>
      <c r="B967" s="450"/>
      <c r="C967" s="249" t="str">
        <f>+VLOOKUP(A967,bd_lista!$A$3:$C$590,3,FALSE)</f>
        <v>Gobierno Autónomo Municipal de Urubicha</v>
      </c>
      <c r="D967" s="452"/>
      <c r="E967" s="246" t="s">
        <v>1311</v>
      </c>
      <c r="F967" s="247">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7">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7">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7">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7">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7">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7">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7">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7">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7">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7">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7">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7">
        <f t="shared" ca="1" si="35"/>
        <v>0</v>
      </c>
      <c r="S967" s="264">
        <f ca="1">+R966+R967</f>
        <v>0</v>
      </c>
      <c r="T967" s="247">
        <f ca="1">+S967</f>
        <v>0</v>
      </c>
      <c r="U967" s="246">
        <f t="shared" si="36"/>
        <v>2</v>
      </c>
      <c r="V967" s="347" t="str">
        <f>+VLOOKUP(A967,bd_lista!$A$3:$E$590,5,FALSE)</f>
        <v>Gobiernos Autonomos Municipales</v>
      </c>
      <c r="W967" s="250"/>
      <c r="X967" s="244">
        <f>+VLOOKUP(A967,[2]Sheet1!$A$13:$D$744,4,FALSE)</f>
        <v>0</v>
      </c>
      <c r="Y967" s="244" t="e">
        <f>+VLOOKUP(X967,bd_lista!$A$3:$C$590,3,FALSE)</f>
        <v>#N/A</v>
      </c>
      <c r="Z967" s="302"/>
      <c r="AA967" s="303"/>
    </row>
    <row r="968" spans="1:27" customFormat="1" ht="15" hidden="1" customHeight="1">
      <c r="A968" s="32">
        <v>1747</v>
      </c>
      <c r="B968" s="449">
        <f>+A968</f>
        <v>1747</v>
      </c>
      <c r="C968" s="249" t="str">
        <f>+VLOOKUP(A968,bd_lista!$A$3:$C$590,3,FALSE)</f>
        <v>Gobierno Autónomo Municipal de El Puente</v>
      </c>
      <c r="D968" s="451" t="str">
        <f>+C968</f>
        <v>Gobierno Autónomo Municipal de El Puente</v>
      </c>
      <c r="E968" s="244" t="s">
        <v>1310</v>
      </c>
      <c r="F968" s="245">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5">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5">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5">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5">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5">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5">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5">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5">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5">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5">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5">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5">
        <f t="shared" ca="1" si="35"/>
        <v>0</v>
      </c>
      <c r="S968" s="252"/>
      <c r="T968" s="245">
        <f ca="1">+T969</f>
        <v>0</v>
      </c>
      <c r="U968" s="244">
        <f t="shared" si="36"/>
        <v>1</v>
      </c>
      <c r="V968" s="347" t="str">
        <f>+VLOOKUP(A968,bd_lista!$A$3:$E$590,5,FALSE)</f>
        <v>Gobiernos Autonomos Municipales</v>
      </c>
      <c r="W968" s="262" t="str">
        <f>+V968</f>
        <v>Gobiernos Autonomos Municipales</v>
      </c>
      <c r="X968" s="244">
        <f>+VLOOKUP(A968,[2]Sheet1!$A$13:$D$744,4,FALSE)</f>
        <v>0</v>
      </c>
      <c r="Y968" s="244" t="e">
        <f>+VLOOKUP(X968,bd_lista!$A$3:$C$590,3,FALSE)</f>
        <v>#N/A</v>
      </c>
      <c r="Z968" s="304">
        <f>+X968</f>
        <v>0</v>
      </c>
      <c r="AA968" s="305" t="e">
        <f>+Y968</f>
        <v>#N/A</v>
      </c>
    </row>
    <row r="969" spans="1:27" customFormat="1" ht="15" hidden="1" customHeight="1">
      <c r="A969" s="32">
        <v>1747</v>
      </c>
      <c r="B969" s="450"/>
      <c r="C969" s="249" t="str">
        <f>+VLOOKUP(A969,bd_lista!$A$3:$C$590,3,FALSE)</f>
        <v>Gobierno Autónomo Municipal de El Puente</v>
      </c>
      <c r="D969" s="452"/>
      <c r="E969" s="246" t="s">
        <v>1311</v>
      </c>
      <c r="F969" s="247">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7">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7">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7">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7">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7">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7">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7">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7">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7">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7">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7">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7">
        <f t="shared" ca="1" si="35"/>
        <v>0</v>
      </c>
      <c r="S969" s="264">
        <f ca="1">+R968+R969</f>
        <v>0</v>
      </c>
      <c r="T969" s="247">
        <f ca="1">+S969</f>
        <v>0</v>
      </c>
      <c r="U969" s="246">
        <f t="shared" si="36"/>
        <v>2</v>
      </c>
      <c r="V969" s="347" t="str">
        <f>+VLOOKUP(A969,bd_lista!$A$3:$E$590,5,FALSE)</f>
        <v>Gobiernos Autonomos Municipales</v>
      </c>
      <c r="W969" s="250"/>
      <c r="X969" s="244">
        <f>+VLOOKUP(A969,[2]Sheet1!$A$13:$D$744,4,FALSE)</f>
        <v>0</v>
      </c>
      <c r="Y969" s="244" t="e">
        <f>+VLOOKUP(X969,bd_lista!$A$3:$C$590,3,FALSE)</f>
        <v>#N/A</v>
      </c>
      <c r="Z969" s="302"/>
      <c r="AA969" s="303"/>
    </row>
    <row r="970" spans="1:27" customFormat="1" ht="15" hidden="1" customHeight="1">
      <c r="A970" s="32">
        <v>1748</v>
      </c>
      <c r="B970" s="449">
        <f>+A970</f>
        <v>1748</v>
      </c>
      <c r="C970" s="249" t="str">
        <f>+VLOOKUP(A970,bd_lista!$A$3:$C$590,3,FALSE)</f>
        <v>Gobierno Autónomo Municipal de Okinawa Uno</v>
      </c>
      <c r="D970" s="451" t="str">
        <f>+C970</f>
        <v>Gobierno Autónomo Municipal de Okinawa Uno</v>
      </c>
      <c r="E970" s="244" t="s">
        <v>1310</v>
      </c>
      <c r="F970" s="245">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5">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5">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5">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5">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5">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5">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5">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5">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5">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5">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5">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5">
        <f t="shared" ca="1" si="35"/>
        <v>0</v>
      </c>
      <c r="S970" s="252"/>
      <c r="T970" s="245">
        <f ca="1">+T971</f>
        <v>0</v>
      </c>
      <c r="U970" s="244">
        <f t="shared" si="36"/>
        <v>1</v>
      </c>
      <c r="V970" s="347" t="str">
        <f>+VLOOKUP(A970,bd_lista!$A$3:$E$590,5,FALSE)</f>
        <v>Gobiernos Autonomos Municipales</v>
      </c>
      <c r="W970" s="262" t="str">
        <f>+V970</f>
        <v>Gobiernos Autonomos Municipales</v>
      </c>
      <c r="X970" s="244">
        <f>+VLOOKUP(A970,[2]Sheet1!$A$13:$D$744,4,FALSE)</f>
        <v>0</v>
      </c>
      <c r="Y970" s="244" t="e">
        <f>+VLOOKUP(X970,bd_lista!$A$3:$C$590,3,FALSE)</f>
        <v>#N/A</v>
      </c>
      <c r="Z970" s="304">
        <f>+X970</f>
        <v>0</v>
      </c>
      <c r="AA970" s="305" t="e">
        <f>+Y970</f>
        <v>#N/A</v>
      </c>
    </row>
    <row r="971" spans="1:27" customFormat="1" ht="15" hidden="1" customHeight="1">
      <c r="A971" s="32">
        <v>1748</v>
      </c>
      <c r="B971" s="450"/>
      <c r="C971" s="249" t="str">
        <f>+VLOOKUP(A971,bd_lista!$A$3:$C$590,3,FALSE)</f>
        <v>Gobierno Autónomo Municipal de Okinawa Uno</v>
      </c>
      <c r="D971" s="452"/>
      <c r="E971" s="246" t="s">
        <v>1311</v>
      </c>
      <c r="F971" s="247">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7">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7">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7">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7">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7">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7">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7">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7">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7">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7">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7">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7">
        <f t="shared" ca="1" si="35"/>
        <v>0</v>
      </c>
      <c r="S971" s="264">
        <f ca="1">+R970+R971</f>
        <v>0</v>
      </c>
      <c r="T971" s="247">
        <f ca="1">+S971</f>
        <v>0</v>
      </c>
      <c r="U971" s="244">
        <f t="shared" si="36"/>
        <v>2</v>
      </c>
      <c r="V971" s="347" t="str">
        <f>+VLOOKUP(A971,bd_lista!$A$3:$E$590,5,FALSE)</f>
        <v>Gobiernos Autonomos Municipales</v>
      </c>
      <c r="W971" s="250"/>
      <c r="X971" s="244">
        <f>+VLOOKUP(A971,[2]Sheet1!$A$13:$D$744,4,FALSE)</f>
        <v>0</v>
      </c>
      <c r="Y971" s="244" t="e">
        <f>+VLOOKUP(X971,bd_lista!$A$3:$C$590,3,FALSE)</f>
        <v>#N/A</v>
      </c>
      <c r="Z971" s="302"/>
      <c r="AA971" s="303"/>
    </row>
    <row r="972" spans="1:27" customFormat="1" ht="15" hidden="1" customHeight="1">
      <c r="A972" s="32">
        <v>1749</v>
      </c>
      <c r="B972" s="449">
        <f>+A972</f>
        <v>1749</v>
      </c>
      <c r="C972" s="249" t="str">
        <f>+VLOOKUP(A972,bd_lista!$A$3:$C$590,3,FALSE)</f>
        <v>Gobierno Autónomo Municipal de San Antonio de Lomerio</v>
      </c>
      <c r="D972" s="451" t="str">
        <f>+C972</f>
        <v>Gobierno Autónomo Municipal de San Antonio de Lomerio</v>
      </c>
      <c r="E972" s="244" t="s">
        <v>1310</v>
      </c>
      <c r="F972" s="245">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5">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5">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5">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5">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5">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5">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5">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73">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73">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73">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73">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5">
        <f t="shared" ca="1" si="35"/>
        <v>0</v>
      </c>
      <c r="S972" s="252"/>
      <c r="T972" s="245">
        <f ca="1">+T973</f>
        <v>0</v>
      </c>
      <c r="U972" s="244">
        <f t="shared" si="36"/>
        <v>1</v>
      </c>
      <c r="V972" s="347" t="str">
        <f>+VLOOKUP(A972,bd_lista!$A$3:$E$590,5,FALSE)</f>
        <v>Gobiernos Autonomos Municipales</v>
      </c>
      <c r="W972" s="262" t="str">
        <f>+V972</f>
        <v>Gobiernos Autonomos Municipales</v>
      </c>
      <c r="X972" s="244">
        <f>+VLOOKUP(A972,[2]Sheet1!$A$13:$D$744,4,FALSE)</f>
        <v>0</v>
      </c>
      <c r="Y972" s="244" t="e">
        <f>+VLOOKUP(X972,bd_lista!$A$3:$C$590,3,FALSE)</f>
        <v>#N/A</v>
      </c>
      <c r="Z972" s="304">
        <f>+X972</f>
        <v>0</v>
      </c>
      <c r="AA972" s="305" t="e">
        <f>+Y972</f>
        <v>#N/A</v>
      </c>
    </row>
    <row r="973" spans="1:27" customFormat="1" ht="15" hidden="1" customHeight="1">
      <c r="A973" s="32">
        <v>1749</v>
      </c>
      <c r="B973" s="450"/>
      <c r="C973" s="249" t="str">
        <f>+VLOOKUP(A973,bd_lista!$A$3:$C$590,3,FALSE)</f>
        <v>Gobierno Autónomo Municipal de San Antonio de Lomerio</v>
      </c>
      <c r="D973" s="452"/>
      <c r="E973" s="246" t="s">
        <v>1311</v>
      </c>
      <c r="F973" s="247">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7">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7">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7">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7">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7">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7">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7">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7">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7">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7">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7">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7">
        <f t="shared" ca="1" si="35"/>
        <v>0</v>
      </c>
      <c r="S973" s="264">
        <f ca="1">+R972+R973</f>
        <v>0</v>
      </c>
      <c r="T973" s="247">
        <f ca="1">+S973</f>
        <v>0</v>
      </c>
      <c r="U973" s="310">
        <f t="shared" si="36"/>
        <v>2</v>
      </c>
      <c r="V973" s="347" t="str">
        <f>+VLOOKUP(A973,bd_lista!$A$3:$E$590,5,FALSE)</f>
        <v>Gobiernos Autonomos Municipales</v>
      </c>
      <c r="W973" s="250"/>
      <c r="X973" s="244">
        <f>+VLOOKUP(A973,[2]Sheet1!$A$13:$D$744,4,FALSE)</f>
        <v>0</v>
      </c>
      <c r="Y973" s="244" t="e">
        <f>+VLOOKUP(X973,bd_lista!$A$3:$C$590,3,FALSE)</f>
        <v>#N/A</v>
      </c>
      <c r="Z973" s="302"/>
      <c r="AA973" s="303"/>
    </row>
    <row r="974" spans="1:27" customFormat="1" ht="15" hidden="1" customHeight="1">
      <c r="A974" s="32">
        <v>1750</v>
      </c>
      <c r="B974" s="449">
        <f>+A974</f>
        <v>1750</v>
      </c>
      <c r="C974" s="249" t="str">
        <f>+VLOOKUP(A974,bd_lista!$A$3:$C$590,3,FALSE)</f>
        <v>Gobierno Autónomo Municipal de San Ramón</v>
      </c>
      <c r="D974" s="451" t="str">
        <f>+C974</f>
        <v>Gobierno Autónomo Municipal de San Ramón</v>
      </c>
      <c r="E974" s="244" t="s">
        <v>1310</v>
      </c>
      <c r="F974" s="245">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5">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5">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5">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5">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5">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5">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5">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5">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5">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5">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5">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5">
        <f t="shared" ca="1" si="35"/>
        <v>0</v>
      </c>
      <c r="S974" s="252"/>
      <c r="T974" s="245">
        <f ca="1">+T975</f>
        <v>0</v>
      </c>
      <c r="U974" s="280">
        <f t="shared" si="36"/>
        <v>1</v>
      </c>
      <c r="V974" s="347" t="str">
        <f>+VLOOKUP(A974,bd_lista!$A$3:$E$590,5,FALSE)</f>
        <v>Gobiernos Autonomos Municipales</v>
      </c>
      <c r="W974" s="262" t="str">
        <f>+V974</f>
        <v>Gobiernos Autonomos Municipales</v>
      </c>
      <c r="X974" s="244">
        <f>+VLOOKUP(A974,[2]Sheet1!$A$13:$D$744,4,FALSE)</f>
        <v>0</v>
      </c>
      <c r="Y974" s="244" t="e">
        <f>+VLOOKUP(X974,bd_lista!$A$3:$C$590,3,FALSE)</f>
        <v>#N/A</v>
      </c>
      <c r="Z974" s="304">
        <f>+X974</f>
        <v>0</v>
      </c>
      <c r="AA974" s="305" t="e">
        <f>+Y974</f>
        <v>#N/A</v>
      </c>
    </row>
    <row r="975" spans="1:27" customFormat="1" ht="15" hidden="1" customHeight="1">
      <c r="A975" s="32">
        <v>1750</v>
      </c>
      <c r="B975" s="450"/>
      <c r="C975" s="249" t="str">
        <f>+VLOOKUP(A975,bd_lista!$A$3:$C$590,3,FALSE)</f>
        <v>Gobierno Autónomo Municipal de San Ramón</v>
      </c>
      <c r="D975" s="452"/>
      <c r="E975" s="246" t="s">
        <v>1311</v>
      </c>
      <c r="F975" s="247">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7">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7">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7">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7">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7">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7">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7">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7">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7">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7">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7">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7">
        <f t="shared" ca="1" si="35"/>
        <v>0</v>
      </c>
      <c r="S975" s="264">
        <f ca="1">+R974+R975</f>
        <v>0</v>
      </c>
      <c r="T975" s="247">
        <f ca="1">+S975</f>
        <v>0</v>
      </c>
      <c r="U975" s="244">
        <f t="shared" si="36"/>
        <v>2</v>
      </c>
      <c r="V975" s="347" t="str">
        <f>+VLOOKUP(A975,bd_lista!$A$3:$E$590,5,FALSE)</f>
        <v>Gobiernos Autonomos Municipales</v>
      </c>
      <c r="W975" s="250"/>
      <c r="X975" s="244">
        <f>+VLOOKUP(A975,[2]Sheet1!$A$13:$D$744,4,FALSE)</f>
        <v>0</v>
      </c>
      <c r="Y975" s="244" t="e">
        <f>+VLOOKUP(X975,bd_lista!$A$3:$C$590,3,FALSE)</f>
        <v>#N/A</v>
      </c>
      <c r="Z975" s="302"/>
      <c r="AA975" s="303"/>
    </row>
    <row r="976" spans="1:27" customFormat="1" ht="15" hidden="1" customHeight="1">
      <c r="A976" s="32">
        <v>1751</v>
      </c>
      <c r="B976" s="449">
        <f>+A976</f>
        <v>1751</v>
      </c>
      <c r="C976" s="249" t="str">
        <f>+VLOOKUP(A976,bd_lista!$A$3:$C$590,3,FALSE)</f>
        <v>Gobierno Autónomo Municipal de El Carmen Rivero Tórrez</v>
      </c>
      <c r="D976" s="451" t="str">
        <f>+C976</f>
        <v>Gobierno Autónomo Municipal de El Carmen Rivero Tórrez</v>
      </c>
      <c r="E976" s="244" t="s">
        <v>1310</v>
      </c>
      <c r="F976" s="245">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5">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5">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5">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5">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5">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5">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5">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5">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5">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5">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5">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5">
        <f t="shared" ca="1" si="35"/>
        <v>0</v>
      </c>
      <c r="S976" s="252"/>
      <c r="T976" s="245">
        <f ca="1">+T977</f>
        <v>0</v>
      </c>
      <c r="U976" s="280">
        <f t="shared" si="36"/>
        <v>1</v>
      </c>
      <c r="V976" s="347" t="str">
        <f>+VLOOKUP(A976,bd_lista!$A$3:$E$590,5,FALSE)</f>
        <v>Gobiernos Autonomos Municipales</v>
      </c>
      <c r="W976" s="262" t="str">
        <f>+V976</f>
        <v>Gobiernos Autonomos Municipales</v>
      </c>
      <c r="X976" s="244">
        <f>+VLOOKUP(A976,[2]Sheet1!$A$13:$D$744,4,FALSE)</f>
        <v>0</v>
      </c>
      <c r="Y976" s="244" t="e">
        <f>+VLOOKUP(X976,bd_lista!$A$3:$C$590,3,FALSE)</f>
        <v>#N/A</v>
      </c>
      <c r="Z976" s="304">
        <f>+X976</f>
        <v>0</v>
      </c>
      <c r="AA976" s="305" t="e">
        <f>+Y976</f>
        <v>#N/A</v>
      </c>
    </row>
    <row r="977" spans="1:27" customFormat="1" ht="15" hidden="1" customHeight="1">
      <c r="A977" s="32">
        <v>1751</v>
      </c>
      <c r="B977" s="450"/>
      <c r="C977" s="249" t="str">
        <f>+VLOOKUP(A977,bd_lista!$A$3:$C$590,3,FALSE)</f>
        <v>Gobierno Autónomo Municipal de El Carmen Rivero Tórrez</v>
      </c>
      <c r="D977" s="452"/>
      <c r="E977" s="246" t="s">
        <v>1311</v>
      </c>
      <c r="F977" s="247">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7">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7">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7">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7">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7">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7">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7">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7">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7">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7">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7">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7">
        <f t="shared" ca="1" si="35"/>
        <v>0</v>
      </c>
      <c r="S977" s="264">
        <f ca="1">+R976+R977</f>
        <v>0</v>
      </c>
      <c r="T977" s="247">
        <f ca="1">+S977</f>
        <v>0</v>
      </c>
      <c r="U977" s="246">
        <f t="shared" si="36"/>
        <v>2</v>
      </c>
      <c r="V977" s="347" t="str">
        <f>+VLOOKUP(A977,bd_lista!$A$3:$E$590,5,FALSE)</f>
        <v>Gobiernos Autonomos Municipales</v>
      </c>
      <c r="W977" s="250"/>
      <c r="X977" s="244">
        <f>+VLOOKUP(A977,[2]Sheet1!$A$13:$D$744,4,FALSE)</f>
        <v>0</v>
      </c>
      <c r="Y977" s="244" t="e">
        <f>+VLOOKUP(X977,bd_lista!$A$3:$C$590,3,FALSE)</f>
        <v>#N/A</v>
      </c>
      <c r="Z977" s="302"/>
      <c r="AA977" s="303"/>
    </row>
    <row r="978" spans="1:27" customFormat="1" ht="15" hidden="1" customHeight="1">
      <c r="A978" s="32">
        <v>1752</v>
      </c>
      <c r="B978" s="449">
        <f>+A978</f>
        <v>1752</v>
      </c>
      <c r="C978" s="249" t="str">
        <f>+VLOOKUP(A978,bd_lista!$A$3:$C$590,3,FALSE)</f>
        <v>Gobierno Autónomo Municipal de San Juan</v>
      </c>
      <c r="D978" s="451" t="str">
        <f>+C978</f>
        <v>Gobierno Autónomo Municipal de San Juan</v>
      </c>
      <c r="E978" s="244" t="s">
        <v>1310</v>
      </c>
      <c r="F978" s="245">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5">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5">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5">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5">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5">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5">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5">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5">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5">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5">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5">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5">
        <f t="shared" ca="1" si="35"/>
        <v>0</v>
      </c>
      <c r="S978" s="252"/>
      <c r="T978" s="245">
        <f ca="1">+T979</f>
        <v>0</v>
      </c>
      <c r="U978" s="244">
        <f t="shared" si="36"/>
        <v>1</v>
      </c>
      <c r="V978" s="347" t="str">
        <f>+VLOOKUP(A978,bd_lista!$A$3:$E$590,5,FALSE)</f>
        <v>Gobiernos Autonomos Municipales</v>
      </c>
      <c r="W978" s="262" t="str">
        <f>+V978</f>
        <v>Gobiernos Autonomos Municipales</v>
      </c>
      <c r="X978" s="244">
        <f>+VLOOKUP(A978,[2]Sheet1!$A$13:$D$744,4,FALSE)</f>
        <v>0</v>
      </c>
      <c r="Y978" s="244" t="e">
        <f>+VLOOKUP(X978,bd_lista!$A$3:$C$590,3,FALSE)</f>
        <v>#N/A</v>
      </c>
      <c r="Z978" s="304">
        <f>+X978</f>
        <v>0</v>
      </c>
      <c r="AA978" s="305" t="e">
        <f>+Y978</f>
        <v>#N/A</v>
      </c>
    </row>
    <row r="979" spans="1:27" customFormat="1" ht="15" hidden="1" customHeight="1">
      <c r="A979" s="32">
        <v>1752</v>
      </c>
      <c r="B979" s="450"/>
      <c r="C979" s="249" t="str">
        <f>+VLOOKUP(A979,bd_lista!$A$3:$C$590,3,FALSE)</f>
        <v>Gobierno Autónomo Municipal de San Juan</v>
      </c>
      <c r="D979" s="452"/>
      <c r="E979" s="246" t="s">
        <v>1311</v>
      </c>
      <c r="F979" s="247">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7">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7">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7">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7">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7">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7">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7">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5">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5">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5">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5">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5">
        <f t="shared" ca="1" si="35"/>
        <v>0</v>
      </c>
      <c r="S979" s="252">
        <f ca="1">+R978+R979</f>
        <v>0</v>
      </c>
      <c r="T979" s="245">
        <f ca="1">+S979</f>
        <v>0</v>
      </c>
      <c r="U979" s="244">
        <f t="shared" si="36"/>
        <v>2</v>
      </c>
      <c r="V979" s="347" t="str">
        <f>+VLOOKUP(A979,bd_lista!$A$3:$E$590,5,FALSE)</f>
        <v>Gobiernos Autonomos Municipales</v>
      </c>
      <c r="W979" s="250"/>
      <c r="X979" s="244">
        <f>+VLOOKUP(A979,[2]Sheet1!$A$13:$D$744,4,FALSE)</f>
        <v>0</v>
      </c>
      <c r="Y979" s="244" t="e">
        <f>+VLOOKUP(X979,bd_lista!$A$3:$C$590,3,FALSE)</f>
        <v>#N/A</v>
      </c>
      <c r="Z979" s="302"/>
      <c r="AA979" s="303"/>
    </row>
    <row r="980" spans="1:27" customFormat="1" ht="15" hidden="1" customHeight="1">
      <c r="A980" s="32">
        <v>1753</v>
      </c>
      <c r="B980" s="449">
        <f>+A980</f>
        <v>1753</v>
      </c>
      <c r="C980" s="249" t="str">
        <f>+VLOOKUP(A980,bd_lista!$A$3:$C$590,3,FALSE)</f>
        <v>Gobierno Autónomo Municipal de Fernández Alonso</v>
      </c>
      <c r="D980" s="451" t="str">
        <f>+C980</f>
        <v>Gobierno Autónomo Municipal de Fernández Alonso</v>
      </c>
      <c r="E980" s="244" t="s">
        <v>1310</v>
      </c>
      <c r="F980" s="245">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5">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5">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5">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5">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5">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5">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5">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5">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5">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5">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5">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5">
        <f t="shared" ca="1" si="35"/>
        <v>0</v>
      </c>
      <c r="S980" s="252"/>
      <c r="T980" s="245">
        <f ca="1">+T981</f>
        <v>0</v>
      </c>
      <c r="U980" s="244">
        <f t="shared" si="36"/>
        <v>1</v>
      </c>
      <c r="V980" s="347" t="str">
        <f>+VLOOKUP(A980,bd_lista!$A$3:$E$590,5,FALSE)</f>
        <v>Gobiernos Autonomos Municipales</v>
      </c>
      <c r="W980" s="262" t="str">
        <f>+V980</f>
        <v>Gobiernos Autonomos Municipales</v>
      </c>
      <c r="X980" s="244">
        <f>+VLOOKUP(A980,[2]Sheet1!$A$13:$D$744,4,FALSE)</f>
        <v>0</v>
      </c>
      <c r="Y980" s="244" t="e">
        <f>+VLOOKUP(X980,bd_lista!$A$3:$C$590,3,FALSE)</f>
        <v>#N/A</v>
      </c>
      <c r="Z980" s="304">
        <f>+X980</f>
        <v>0</v>
      </c>
      <c r="AA980" s="305" t="e">
        <f>+Y980</f>
        <v>#N/A</v>
      </c>
    </row>
    <row r="981" spans="1:27" customFormat="1" ht="15" hidden="1" customHeight="1">
      <c r="A981" s="32">
        <v>1753</v>
      </c>
      <c r="B981" s="450"/>
      <c r="C981" s="249" t="str">
        <f>+VLOOKUP(A981,bd_lista!$A$3:$C$590,3,FALSE)</f>
        <v>Gobierno Autónomo Municipal de Fernández Alonso</v>
      </c>
      <c r="D981" s="452"/>
      <c r="E981" s="246" t="s">
        <v>1311</v>
      </c>
      <c r="F981" s="247">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7">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7">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7">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7">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7">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7">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7">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7">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7">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7">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7">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7">
        <f t="shared" ca="1" si="35"/>
        <v>0</v>
      </c>
      <c r="S981" s="264">
        <f ca="1">+R980+R981</f>
        <v>0</v>
      </c>
      <c r="T981" s="273">
        <f ca="1">+S981</f>
        <v>0</v>
      </c>
      <c r="U981" s="244">
        <f t="shared" si="36"/>
        <v>2</v>
      </c>
      <c r="V981" s="347" t="str">
        <f>+VLOOKUP(A981,bd_lista!$A$3:$E$590,5,FALSE)</f>
        <v>Gobiernos Autonomos Municipales</v>
      </c>
      <c r="W981" s="250"/>
      <c r="X981" s="244">
        <f>+VLOOKUP(A981,[2]Sheet1!$A$13:$D$744,4,FALSE)</f>
        <v>0</v>
      </c>
      <c r="Y981" s="244" t="e">
        <f>+VLOOKUP(X981,bd_lista!$A$3:$C$590,3,FALSE)</f>
        <v>#N/A</v>
      </c>
      <c r="Z981" s="302"/>
      <c r="AA981" s="303"/>
    </row>
    <row r="982" spans="1:27" customFormat="1" ht="15" hidden="1" customHeight="1">
      <c r="A982" s="32">
        <v>1754</v>
      </c>
      <c r="B982" s="449">
        <f>+A982</f>
        <v>1754</v>
      </c>
      <c r="C982" s="249" t="str">
        <f>+VLOOKUP(A982,bd_lista!$A$3:$C$590,3,FALSE)</f>
        <v>Gobierno Autónomo Municipal de San Pedro</v>
      </c>
      <c r="D982" s="451" t="str">
        <f>+C982</f>
        <v>Gobierno Autónomo Municipal de San Pedro</v>
      </c>
      <c r="E982" s="244" t="s">
        <v>1310</v>
      </c>
      <c r="F982" s="245">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5">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5">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5">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5">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5">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5">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5">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5">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5">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5">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5">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5">
        <f t="shared" ca="1" si="35"/>
        <v>0</v>
      </c>
      <c r="S982" s="252"/>
      <c r="T982" s="245">
        <f ca="1">+T983</f>
        <v>0</v>
      </c>
      <c r="U982" s="244">
        <f t="shared" si="36"/>
        <v>1</v>
      </c>
      <c r="V982" s="347" t="str">
        <f>+VLOOKUP(A982,bd_lista!$A$3:$E$590,5,FALSE)</f>
        <v>Gobiernos Autonomos Municipales</v>
      </c>
      <c r="W982" s="262" t="str">
        <f>+V982</f>
        <v>Gobiernos Autonomos Municipales</v>
      </c>
      <c r="X982" s="244">
        <f>+VLOOKUP(A982,[2]Sheet1!$A$13:$D$744,4,FALSE)</f>
        <v>0</v>
      </c>
      <c r="Y982" s="244" t="e">
        <f>+VLOOKUP(X982,bd_lista!$A$3:$C$590,3,FALSE)</f>
        <v>#N/A</v>
      </c>
      <c r="Z982" s="304">
        <f>+X982</f>
        <v>0</v>
      </c>
      <c r="AA982" s="305" t="e">
        <f>+Y982</f>
        <v>#N/A</v>
      </c>
    </row>
    <row r="983" spans="1:27" customFormat="1" ht="15" hidden="1" customHeight="1">
      <c r="A983" s="32">
        <v>1754</v>
      </c>
      <c r="B983" s="450"/>
      <c r="C983" s="249" t="str">
        <f>+VLOOKUP(A983,bd_lista!$A$3:$C$590,3,FALSE)</f>
        <v>Gobierno Autónomo Municipal de San Pedro</v>
      </c>
      <c r="D983" s="452"/>
      <c r="E983" s="246" t="s">
        <v>1311</v>
      </c>
      <c r="F983" s="245">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5">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5">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5">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5">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5">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7">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7">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5">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5">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5">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5">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5">
        <f t="shared" ca="1" si="35"/>
        <v>0</v>
      </c>
      <c r="S983" s="252">
        <f ca="1">+R982+R983</f>
        <v>0</v>
      </c>
      <c r="T983" s="245">
        <f ca="1">+S983</f>
        <v>0</v>
      </c>
      <c r="U983" s="244">
        <f t="shared" si="36"/>
        <v>2</v>
      </c>
      <c r="V983" s="347" t="str">
        <f>+VLOOKUP(A983,bd_lista!$A$3:$E$590,5,FALSE)</f>
        <v>Gobiernos Autonomos Municipales</v>
      </c>
      <c r="W983" s="250"/>
      <c r="X983" s="244">
        <f>+VLOOKUP(A983,[2]Sheet1!$A$13:$D$744,4,FALSE)</f>
        <v>0</v>
      </c>
      <c r="Y983" s="244" t="e">
        <f>+VLOOKUP(X983,bd_lista!$A$3:$C$590,3,FALSE)</f>
        <v>#N/A</v>
      </c>
      <c r="Z983" s="302"/>
      <c r="AA983" s="303"/>
    </row>
    <row r="984" spans="1:27" customFormat="1" ht="15" hidden="1" customHeight="1">
      <c r="A984" s="32">
        <v>1755</v>
      </c>
      <c r="B984" s="449">
        <f>+A984</f>
        <v>1755</v>
      </c>
      <c r="C984" s="249" t="str">
        <f>+VLOOKUP(A984,bd_lista!$A$3:$C$590,3,FALSE)</f>
        <v>Gobierno Autónomo Municipal de Cuatro Cañadas</v>
      </c>
      <c r="D984" s="451" t="str">
        <f>+C984</f>
        <v>Gobierno Autónomo Municipal de Cuatro Cañadas</v>
      </c>
      <c r="E984" s="244" t="s">
        <v>1310</v>
      </c>
      <c r="F984" s="273">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73">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73">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73">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73">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73">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5">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5">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5">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5">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5">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5">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73">
        <f t="shared" ca="1" si="35"/>
        <v>0</v>
      </c>
      <c r="S984" s="275"/>
      <c r="T984" s="245">
        <f ca="1">+T985</f>
        <v>0</v>
      </c>
      <c r="U984" s="244">
        <f t="shared" si="36"/>
        <v>1</v>
      </c>
      <c r="V984" s="347" t="str">
        <f>+VLOOKUP(A984,bd_lista!$A$3:$E$590,5,FALSE)</f>
        <v>Gobiernos Autonomos Municipales</v>
      </c>
      <c r="W984" s="262" t="str">
        <f>+V984</f>
        <v>Gobiernos Autonomos Municipales</v>
      </c>
      <c r="X984" s="244">
        <f>+VLOOKUP(A984,[2]Sheet1!$A$13:$D$744,4,FALSE)</f>
        <v>0</v>
      </c>
      <c r="Y984" s="244" t="e">
        <f>+VLOOKUP(X984,bd_lista!$A$3:$C$590,3,FALSE)</f>
        <v>#N/A</v>
      </c>
      <c r="Z984" s="304">
        <f>+X984</f>
        <v>0</v>
      </c>
      <c r="AA984" s="305" t="e">
        <f>+Y984</f>
        <v>#N/A</v>
      </c>
    </row>
    <row r="985" spans="1:27" customFormat="1" ht="15" hidden="1" customHeight="1">
      <c r="A985" s="32">
        <v>1755</v>
      </c>
      <c r="B985" s="450"/>
      <c r="C985" s="249" t="str">
        <f>+VLOOKUP(A985,bd_lista!$A$3:$C$590,3,FALSE)</f>
        <v>Gobierno Autónomo Municipal de Cuatro Cañadas</v>
      </c>
      <c r="D985" s="452"/>
      <c r="E985" s="246" t="s">
        <v>1311</v>
      </c>
      <c r="F985" s="247">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7">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7">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7">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7">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7">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7">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7">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7">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7">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7">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7">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7">
        <f t="shared" ca="1" si="35"/>
        <v>0</v>
      </c>
      <c r="S985" s="264">
        <f ca="1">+R984+R985</f>
        <v>0</v>
      </c>
      <c r="T985" s="247">
        <f ca="1">+S985</f>
        <v>0</v>
      </c>
      <c r="U985" s="246">
        <f t="shared" si="36"/>
        <v>2</v>
      </c>
      <c r="V985" s="347" t="str">
        <f>+VLOOKUP(A985,bd_lista!$A$3:$E$590,5,FALSE)</f>
        <v>Gobiernos Autonomos Municipales</v>
      </c>
      <c r="W985" s="250"/>
      <c r="X985" s="244">
        <f>+VLOOKUP(A985,[2]Sheet1!$A$13:$D$744,4,FALSE)</f>
        <v>0</v>
      </c>
      <c r="Y985" s="244" t="e">
        <f>+VLOOKUP(X985,bd_lista!$A$3:$C$590,3,FALSE)</f>
        <v>#N/A</v>
      </c>
      <c r="Z985" s="302"/>
      <c r="AA985" s="303"/>
    </row>
    <row r="986" spans="1:27" customFormat="1" ht="15" hidden="1" customHeight="1">
      <c r="A986" s="32">
        <v>1756</v>
      </c>
      <c r="B986" s="449">
        <f>+A986</f>
        <v>1756</v>
      </c>
      <c r="C986" s="249" t="str">
        <f>+VLOOKUP(A986,bd_lista!$A$3:$C$590,3,FALSE)</f>
        <v>Gobierno Autónomo Municipal de Colpa Bélgica</v>
      </c>
      <c r="D986" s="451" t="str">
        <f>+C986</f>
        <v>Gobierno Autónomo Municipal de Colpa Bélgica</v>
      </c>
      <c r="E986" s="244" t="s">
        <v>1310</v>
      </c>
      <c r="F986" s="245">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5">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5">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5">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5">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5">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5">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5">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5">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5">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5">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5">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5">
        <f t="shared" ca="1" si="35"/>
        <v>0</v>
      </c>
      <c r="S986" s="252"/>
      <c r="T986" s="245">
        <f ca="1">+T987</f>
        <v>0</v>
      </c>
      <c r="U986" s="244">
        <f t="shared" si="36"/>
        <v>1</v>
      </c>
      <c r="V986" s="347" t="str">
        <f>+VLOOKUP(A986,bd_lista!$A$3:$E$590,5,FALSE)</f>
        <v>Gobiernos Autonomos Municipales</v>
      </c>
      <c r="W986" s="262" t="str">
        <f>+V986</f>
        <v>Gobiernos Autonomos Municipales</v>
      </c>
      <c r="X986" s="244">
        <f>+VLOOKUP(A986,[2]Sheet1!$A$13:$D$744,4,FALSE)</f>
        <v>0</v>
      </c>
      <c r="Y986" s="244" t="e">
        <f>+VLOOKUP(X986,bd_lista!$A$3:$C$590,3,FALSE)</f>
        <v>#N/A</v>
      </c>
      <c r="Z986" s="304">
        <f>+X986</f>
        <v>0</v>
      </c>
      <c r="AA986" s="305" t="e">
        <f>+Y986</f>
        <v>#N/A</v>
      </c>
    </row>
    <row r="987" spans="1:27" customFormat="1" ht="15" hidden="1" customHeight="1">
      <c r="A987" s="32">
        <v>1756</v>
      </c>
      <c r="B987" s="450"/>
      <c r="C987" s="249" t="str">
        <f>+VLOOKUP(A987,bd_lista!$A$3:$C$590,3,FALSE)</f>
        <v>Gobierno Autónomo Municipal de Colpa Bélgica</v>
      </c>
      <c r="D987" s="452"/>
      <c r="E987" s="246" t="s">
        <v>1311</v>
      </c>
      <c r="F987" s="245">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5">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5">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5">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5">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5">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5">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5">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5">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5">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5">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5">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5">
        <f t="shared" ca="1" si="35"/>
        <v>0</v>
      </c>
      <c r="S987" s="252">
        <f ca="1">+R986+R987</f>
        <v>0</v>
      </c>
      <c r="T987" s="245">
        <f ca="1">+S987</f>
        <v>0</v>
      </c>
      <c r="U987" s="244">
        <f t="shared" si="36"/>
        <v>2</v>
      </c>
      <c r="V987" s="347" t="str">
        <f>+VLOOKUP(A987,bd_lista!$A$3:$E$590,5,FALSE)</f>
        <v>Gobiernos Autonomos Municipales</v>
      </c>
      <c r="W987" s="250"/>
      <c r="X987" s="244">
        <f>+VLOOKUP(A987,[2]Sheet1!$A$13:$D$744,4,FALSE)</f>
        <v>0</v>
      </c>
      <c r="Y987" s="244" t="e">
        <f>+VLOOKUP(X987,bd_lista!$A$3:$C$590,3,FALSE)</f>
        <v>#N/A</v>
      </c>
      <c r="Z987" s="302"/>
      <c r="AA987" s="303"/>
    </row>
    <row r="988" spans="1:27" customFormat="1" ht="15" hidden="1" customHeight="1">
      <c r="A988" s="32">
        <v>1801</v>
      </c>
      <c r="B988" s="449">
        <f>+A988</f>
        <v>1801</v>
      </c>
      <c r="C988" s="249" t="str">
        <f>+VLOOKUP(A988,bd_lista!$A$3:$C$590,3,FALSE)</f>
        <v>Gobierno Autónomo Municipal de Trinidad</v>
      </c>
      <c r="D988" s="451" t="str">
        <f>+C988</f>
        <v>Gobierno Autónomo Municipal de Trinidad</v>
      </c>
      <c r="E988" s="244" t="s">
        <v>1310</v>
      </c>
      <c r="F988" s="245">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5">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5">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5">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5">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5">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5">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5">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5">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5">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5">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5">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5">
        <f t="shared" ca="1" si="35"/>
        <v>0</v>
      </c>
      <c r="S988" s="252"/>
      <c r="T988" s="245">
        <f ca="1">+T989</f>
        <v>0</v>
      </c>
      <c r="U988" s="244">
        <f t="shared" si="36"/>
        <v>1</v>
      </c>
      <c r="V988" s="347" t="str">
        <f>+VLOOKUP(A988,bd_lista!$A$3:$E$590,5,FALSE)</f>
        <v>Gobiernos Autonomos Municipales</v>
      </c>
      <c r="W988" s="262" t="str">
        <f>+V988</f>
        <v>Gobiernos Autonomos Municipales</v>
      </c>
      <c r="X988" s="244">
        <f>+VLOOKUP(A988,[2]Sheet1!$A$13:$D$744,4,FALSE)</f>
        <v>0</v>
      </c>
      <c r="Y988" s="244" t="e">
        <f>+VLOOKUP(X988,bd_lista!$A$3:$C$590,3,FALSE)</f>
        <v>#N/A</v>
      </c>
      <c r="Z988" s="304">
        <f>+X988</f>
        <v>0</v>
      </c>
      <c r="AA988" s="305" t="e">
        <f>+Y988</f>
        <v>#N/A</v>
      </c>
    </row>
    <row r="989" spans="1:27" customFormat="1" ht="15" hidden="1" customHeight="1">
      <c r="A989" s="32">
        <v>1801</v>
      </c>
      <c r="B989" s="450"/>
      <c r="C989" s="249" t="str">
        <f>+VLOOKUP(A989,bd_lista!$A$3:$C$590,3,FALSE)</f>
        <v>Gobierno Autónomo Municipal de Trinidad</v>
      </c>
      <c r="D989" s="452"/>
      <c r="E989" s="246" t="s">
        <v>1311</v>
      </c>
      <c r="F989" s="247">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7">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7">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7">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7">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7">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7">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7">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7">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7">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7">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7">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7">
        <f t="shared" ca="1" si="35"/>
        <v>0</v>
      </c>
      <c r="S989" s="264">
        <f ca="1">+R988+R989</f>
        <v>0</v>
      </c>
      <c r="T989" s="247">
        <f ca="1">+S989</f>
        <v>0</v>
      </c>
      <c r="U989" s="246">
        <f t="shared" si="36"/>
        <v>2</v>
      </c>
      <c r="V989" s="347" t="str">
        <f>+VLOOKUP(A989,bd_lista!$A$3:$E$590,5,FALSE)</f>
        <v>Gobiernos Autonomos Municipales</v>
      </c>
      <c r="W989" s="250"/>
      <c r="X989" s="244">
        <f>+VLOOKUP(A989,[2]Sheet1!$A$13:$D$744,4,FALSE)</f>
        <v>0</v>
      </c>
      <c r="Y989" s="244" t="e">
        <f>+VLOOKUP(X989,bd_lista!$A$3:$C$590,3,FALSE)</f>
        <v>#N/A</v>
      </c>
      <c r="Z989" s="302"/>
      <c r="AA989" s="303"/>
    </row>
    <row r="990" spans="1:27" customFormat="1" ht="15" hidden="1" customHeight="1">
      <c r="A990" s="32">
        <v>1802</v>
      </c>
      <c r="B990" s="449">
        <f>+A990</f>
        <v>1802</v>
      </c>
      <c r="C990" s="249" t="str">
        <f>+VLOOKUP(A990,bd_lista!$A$3:$C$590,3,FALSE)</f>
        <v>Gobierno Autónomo Municipal de San Javier</v>
      </c>
      <c r="D990" s="451" t="str">
        <f>+C990</f>
        <v>Gobierno Autónomo Municipal de San Javier</v>
      </c>
      <c r="E990" s="244" t="s">
        <v>1310</v>
      </c>
      <c r="F990" s="245">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5">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5">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5">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5">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5">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5">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5">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5">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5">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5">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5">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5">
        <f t="shared" ref="R990:R1053" ca="1" si="37">+SUM(F990:Q990)</f>
        <v>0</v>
      </c>
      <c r="S990" s="252"/>
      <c r="T990" s="245">
        <f ca="1">+T991</f>
        <v>0</v>
      </c>
      <c r="U990" s="244">
        <f t="shared" ref="U990:U1053" si="38">+IF(E990="Débitos",1,2)</f>
        <v>1</v>
      </c>
      <c r="V990" s="347" t="str">
        <f>+VLOOKUP(A990,bd_lista!$A$3:$E$590,5,FALSE)</f>
        <v>Gobiernos Autonomos Municipales</v>
      </c>
      <c r="W990" s="262" t="str">
        <f>+V990</f>
        <v>Gobiernos Autonomos Municipales</v>
      </c>
      <c r="X990" s="244">
        <f>+VLOOKUP(A990,[2]Sheet1!$A$13:$D$744,4,FALSE)</f>
        <v>0</v>
      </c>
      <c r="Y990" s="244" t="e">
        <f>+VLOOKUP(X990,bd_lista!$A$3:$C$590,3,FALSE)</f>
        <v>#N/A</v>
      </c>
      <c r="Z990" s="304">
        <f>+X990</f>
        <v>0</v>
      </c>
      <c r="AA990" s="305" t="e">
        <f>+Y990</f>
        <v>#N/A</v>
      </c>
    </row>
    <row r="991" spans="1:27" customFormat="1" ht="15" hidden="1" customHeight="1">
      <c r="A991" s="32">
        <v>1802</v>
      </c>
      <c r="B991" s="450"/>
      <c r="C991" s="249" t="str">
        <f>+VLOOKUP(A991,bd_lista!$A$3:$C$590,3,FALSE)</f>
        <v>Gobierno Autónomo Municipal de San Javier</v>
      </c>
      <c r="D991" s="452"/>
      <c r="E991" s="246" t="s">
        <v>1311</v>
      </c>
      <c r="F991" s="247">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7">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7">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7">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7">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7">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5">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5">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5">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5">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5">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5">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7">
        <f t="shared" ca="1" si="37"/>
        <v>0</v>
      </c>
      <c r="S991" s="264">
        <f ca="1">+R990+R991</f>
        <v>0</v>
      </c>
      <c r="T991" s="245">
        <f ca="1">+S991</f>
        <v>0</v>
      </c>
      <c r="U991" s="244">
        <f t="shared" si="38"/>
        <v>2</v>
      </c>
      <c r="V991" s="347" t="str">
        <f>+VLOOKUP(A991,bd_lista!$A$3:$E$590,5,FALSE)</f>
        <v>Gobiernos Autonomos Municipales</v>
      </c>
      <c r="W991" s="250"/>
      <c r="X991" s="244">
        <f>+VLOOKUP(A991,[2]Sheet1!$A$13:$D$744,4,FALSE)</f>
        <v>0</v>
      </c>
      <c r="Y991" s="244" t="e">
        <f>+VLOOKUP(X991,bd_lista!$A$3:$C$590,3,FALSE)</f>
        <v>#N/A</v>
      </c>
      <c r="Z991" s="302"/>
      <c r="AA991" s="303"/>
    </row>
    <row r="992" spans="1:27" customFormat="1" ht="15" hidden="1" customHeight="1">
      <c r="A992" s="32">
        <v>1803</v>
      </c>
      <c r="B992" s="449">
        <f>+A992</f>
        <v>1803</v>
      </c>
      <c r="C992" s="249" t="str">
        <f>+VLOOKUP(A992,bd_lista!$A$3:$C$590,3,FALSE)</f>
        <v>Gobierno Autónomo Municipal de Riberalta</v>
      </c>
      <c r="D992" s="451" t="str">
        <f>+C992</f>
        <v>Gobierno Autónomo Municipal de Riberalta</v>
      </c>
      <c r="E992" s="244" t="s">
        <v>1310</v>
      </c>
      <c r="F992" s="245">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5">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5">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5">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5">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5">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5">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5">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5">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5">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5">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5">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5">
        <f t="shared" ca="1" si="37"/>
        <v>0</v>
      </c>
      <c r="S992" s="252"/>
      <c r="T992" s="245">
        <f ca="1">+T993</f>
        <v>0</v>
      </c>
      <c r="U992" s="244">
        <f t="shared" si="38"/>
        <v>1</v>
      </c>
      <c r="V992" s="347" t="str">
        <f>+VLOOKUP(A992,bd_lista!$A$3:$E$590,5,FALSE)</f>
        <v>Gobiernos Autonomos Municipales</v>
      </c>
      <c r="W992" s="262" t="str">
        <f>+V992</f>
        <v>Gobiernos Autonomos Municipales</v>
      </c>
      <c r="X992" s="244">
        <f>+VLOOKUP(A992,[2]Sheet1!$A$13:$D$744,4,FALSE)</f>
        <v>0</v>
      </c>
      <c r="Y992" s="244" t="e">
        <f>+VLOOKUP(X992,bd_lista!$A$3:$C$590,3,FALSE)</f>
        <v>#N/A</v>
      </c>
      <c r="Z992" s="304">
        <f>+X992</f>
        <v>0</v>
      </c>
      <c r="AA992" s="305" t="e">
        <f>+Y992</f>
        <v>#N/A</v>
      </c>
    </row>
    <row r="993" spans="1:27" customFormat="1" ht="15" hidden="1" customHeight="1">
      <c r="A993" s="32">
        <v>1803</v>
      </c>
      <c r="B993" s="450"/>
      <c r="C993" s="249" t="str">
        <f>+VLOOKUP(A993,bd_lista!$A$3:$C$590,3,FALSE)</f>
        <v>Gobierno Autónomo Municipal de Riberalta</v>
      </c>
      <c r="D993" s="452"/>
      <c r="E993" s="246" t="s">
        <v>1311</v>
      </c>
      <c r="F993" s="247">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7">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7">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7">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7">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7">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7">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7">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7">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7">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7">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7">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7">
        <f t="shared" ca="1" si="37"/>
        <v>0</v>
      </c>
      <c r="S993" s="264">
        <f ca="1">+R992+R993</f>
        <v>0</v>
      </c>
      <c r="T993" s="245">
        <f ca="1">+S993</f>
        <v>0</v>
      </c>
      <c r="U993" s="244">
        <f t="shared" si="38"/>
        <v>2</v>
      </c>
      <c r="V993" s="347" t="str">
        <f>+VLOOKUP(A993,bd_lista!$A$3:$E$590,5,FALSE)</f>
        <v>Gobiernos Autonomos Municipales</v>
      </c>
      <c r="W993" s="250"/>
      <c r="X993" s="244">
        <f>+VLOOKUP(A993,[2]Sheet1!$A$13:$D$744,4,FALSE)</f>
        <v>0</v>
      </c>
      <c r="Y993" s="244" t="e">
        <f>+VLOOKUP(X993,bd_lista!$A$3:$C$590,3,FALSE)</f>
        <v>#N/A</v>
      </c>
      <c r="Z993" s="302"/>
      <c r="AA993" s="303"/>
    </row>
    <row r="994" spans="1:27" customFormat="1" ht="15" hidden="1" customHeight="1">
      <c r="A994" s="32">
        <v>1805</v>
      </c>
      <c r="B994" s="449">
        <f>+A994</f>
        <v>1805</v>
      </c>
      <c r="C994" s="249" t="str">
        <f>+VLOOKUP(A994,bd_lista!$A$3:$C$590,3,FALSE)</f>
        <v>Gobierno Autónomo Municipal de Puerto Guayaramerín</v>
      </c>
      <c r="D994" s="451" t="str">
        <f>+C994</f>
        <v>Gobierno Autónomo Municipal de Puerto Guayaramerín</v>
      </c>
      <c r="E994" s="244" t="s">
        <v>1310</v>
      </c>
      <c r="F994" s="245">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5">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5">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5">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5">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5">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5">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5">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5">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5">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5">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5">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5">
        <f t="shared" ca="1" si="37"/>
        <v>0</v>
      </c>
      <c r="S994" s="252"/>
      <c r="T994" s="273">
        <f ca="1">+T995</f>
        <v>0</v>
      </c>
      <c r="U994" s="280">
        <f t="shared" si="38"/>
        <v>1</v>
      </c>
      <c r="V994" s="347" t="str">
        <f>+VLOOKUP(A994,bd_lista!$A$3:$E$590,5,FALSE)</f>
        <v>Gobiernos Autonomos Municipales</v>
      </c>
      <c r="W994" s="262" t="str">
        <f>+V994</f>
        <v>Gobiernos Autonomos Municipales</v>
      </c>
      <c r="X994" s="244">
        <f>+VLOOKUP(A994,[2]Sheet1!$A$13:$D$744,4,FALSE)</f>
        <v>0</v>
      </c>
      <c r="Y994" s="244" t="e">
        <f>+VLOOKUP(X994,bd_lista!$A$3:$C$590,3,FALSE)</f>
        <v>#N/A</v>
      </c>
      <c r="Z994" s="304">
        <f>+X994</f>
        <v>0</v>
      </c>
      <c r="AA994" s="305" t="e">
        <f>+Y994</f>
        <v>#N/A</v>
      </c>
    </row>
    <row r="995" spans="1:27" customFormat="1" ht="15" hidden="1" customHeight="1">
      <c r="A995" s="32">
        <v>1805</v>
      </c>
      <c r="B995" s="450"/>
      <c r="C995" s="249" t="str">
        <f>+VLOOKUP(A995,bd_lista!$A$3:$C$590,3,FALSE)</f>
        <v>Gobierno Autónomo Municipal de Puerto Guayaramerín</v>
      </c>
      <c r="D995" s="452"/>
      <c r="E995" s="246" t="s">
        <v>1311</v>
      </c>
      <c r="F995" s="247">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7">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7">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7">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7">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7">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7">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7">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7">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7">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7">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7">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7">
        <f t="shared" ca="1" si="37"/>
        <v>0</v>
      </c>
      <c r="S995" s="264">
        <f ca="1">+R994+R995</f>
        <v>0</v>
      </c>
      <c r="T995" s="247">
        <f ca="1">+S995</f>
        <v>0</v>
      </c>
      <c r="U995" s="246">
        <f t="shared" si="38"/>
        <v>2</v>
      </c>
      <c r="V995" s="347" t="str">
        <f>+VLOOKUP(A995,bd_lista!$A$3:$E$590,5,FALSE)</f>
        <v>Gobiernos Autonomos Municipales</v>
      </c>
      <c r="W995" s="250"/>
      <c r="X995" s="244">
        <f>+VLOOKUP(A995,[2]Sheet1!$A$13:$D$744,4,FALSE)</f>
        <v>0</v>
      </c>
      <c r="Y995" s="244" t="e">
        <f>+VLOOKUP(X995,bd_lista!$A$3:$C$590,3,FALSE)</f>
        <v>#N/A</v>
      </c>
      <c r="Z995" s="302"/>
      <c r="AA995" s="303"/>
    </row>
    <row r="996" spans="1:27" customFormat="1" ht="15" hidden="1" customHeight="1">
      <c r="A996" s="32">
        <v>1806</v>
      </c>
      <c r="B996" s="449">
        <f>+A996</f>
        <v>1806</v>
      </c>
      <c r="C996" s="249" t="str">
        <f>+VLOOKUP(A996,bd_lista!$A$3:$C$590,3,FALSE)</f>
        <v>Gobierno Autónomo Municipal de Reyes</v>
      </c>
      <c r="D996" s="451" t="str">
        <f>+C996</f>
        <v>Gobierno Autónomo Municipal de Reyes</v>
      </c>
      <c r="E996" s="244" t="s">
        <v>1310</v>
      </c>
      <c r="F996" s="245">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5">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5">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5">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5">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5">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5">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5">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5">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5">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5">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5">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5">
        <f t="shared" ca="1" si="37"/>
        <v>0</v>
      </c>
      <c r="S996" s="252"/>
      <c r="T996" s="245">
        <f ca="1">+T997</f>
        <v>0</v>
      </c>
      <c r="U996" s="244">
        <f t="shared" si="38"/>
        <v>1</v>
      </c>
      <c r="V996" s="347" t="str">
        <f>+VLOOKUP(A996,bd_lista!$A$3:$E$590,5,FALSE)</f>
        <v>Gobiernos Autonomos Municipales</v>
      </c>
      <c r="W996" s="262" t="str">
        <f>+V996</f>
        <v>Gobiernos Autonomos Municipales</v>
      </c>
      <c r="X996" s="244">
        <f>+VLOOKUP(A996,[2]Sheet1!$A$13:$D$744,4,FALSE)</f>
        <v>0</v>
      </c>
      <c r="Y996" s="244" t="e">
        <f>+VLOOKUP(X996,bd_lista!$A$3:$C$590,3,FALSE)</f>
        <v>#N/A</v>
      </c>
      <c r="Z996" s="304">
        <f>+X996</f>
        <v>0</v>
      </c>
      <c r="AA996" s="305" t="e">
        <f>+Y996</f>
        <v>#N/A</v>
      </c>
    </row>
    <row r="997" spans="1:27" customFormat="1" ht="15" hidden="1" customHeight="1">
      <c r="A997" s="32">
        <v>1806</v>
      </c>
      <c r="B997" s="450"/>
      <c r="C997" s="249" t="str">
        <f>+VLOOKUP(A997,bd_lista!$A$3:$C$590,3,FALSE)</f>
        <v>Gobierno Autónomo Municipal de Reyes</v>
      </c>
      <c r="D997" s="452"/>
      <c r="E997" s="246" t="s">
        <v>1311</v>
      </c>
      <c r="F997" s="247">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7">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7">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7">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7">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7">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7">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7">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7">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7">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7">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7">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7">
        <f t="shared" ca="1" si="37"/>
        <v>0</v>
      </c>
      <c r="S997" s="264">
        <f ca="1">+R996+R997</f>
        <v>0</v>
      </c>
      <c r="T997" s="245">
        <f ca="1">+S997</f>
        <v>0</v>
      </c>
      <c r="U997" s="246">
        <f t="shared" si="38"/>
        <v>2</v>
      </c>
      <c r="V997" s="347" t="str">
        <f>+VLOOKUP(A997,bd_lista!$A$3:$E$590,5,FALSE)</f>
        <v>Gobiernos Autonomos Municipales</v>
      </c>
      <c r="W997" s="250"/>
      <c r="X997" s="244">
        <f>+VLOOKUP(A997,[2]Sheet1!$A$13:$D$744,4,FALSE)</f>
        <v>0</v>
      </c>
      <c r="Y997" s="244" t="e">
        <f>+VLOOKUP(X997,bd_lista!$A$3:$C$590,3,FALSE)</f>
        <v>#N/A</v>
      </c>
      <c r="Z997" s="302"/>
      <c r="AA997" s="303"/>
    </row>
    <row r="998" spans="1:27" customFormat="1" ht="15" hidden="1" customHeight="1">
      <c r="A998" s="32">
        <v>1807</v>
      </c>
      <c r="B998" s="449">
        <f>+A998</f>
        <v>1807</v>
      </c>
      <c r="C998" s="249" t="str">
        <f>+VLOOKUP(A998,bd_lista!$A$3:$C$590,3,FALSE)</f>
        <v>Gobierno Autónomo Municipal de Puerto Rurrenabaque</v>
      </c>
      <c r="D998" s="451" t="str">
        <f>+C998</f>
        <v>Gobierno Autónomo Municipal de Puerto Rurrenabaque</v>
      </c>
      <c r="E998" s="244" t="s">
        <v>1310</v>
      </c>
      <c r="F998" s="245">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5">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5">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5">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5">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5">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5">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5">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5">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5">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5">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5">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5">
        <f t="shared" ca="1" si="37"/>
        <v>0</v>
      </c>
      <c r="S998" s="252"/>
      <c r="T998" s="245">
        <f ca="1">+T999</f>
        <v>0</v>
      </c>
      <c r="U998" s="244">
        <f t="shared" si="38"/>
        <v>1</v>
      </c>
      <c r="V998" s="347" t="str">
        <f>+VLOOKUP(A998,bd_lista!$A$3:$E$590,5,FALSE)</f>
        <v>Gobiernos Autonomos Municipales</v>
      </c>
      <c r="W998" s="262" t="str">
        <f>+V998</f>
        <v>Gobiernos Autonomos Municipales</v>
      </c>
      <c r="X998" s="244">
        <f>+VLOOKUP(A998,[2]Sheet1!$A$13:$D$744,4,FALSE)</f>
        <v>0</v>
      </c>
      <c r="Y998" s="244" t="e">
        <f>+VLOOKUP(X998,bd_lista!$A$3:$C$590,3,FALSE)</f>
        <v>#N/A</v>
      </c>
      <c r="Z998" s="304">
        <f>+X998</f>
        <v>0</v>
      </c>
      <c r="AA998" s="305" t="e">
        <f>+Y998</f>
        <v>#N/A</v>
      </c>
    </row>
    <row r="999" spans="1:27" customFormat="1" ht="15" hidden="1" customHeight="1">
      <c r="A999" s="32">
        <v>1807</v>
      </c>
      <c r="B999" s="450"/>
      <c r="C999" s="249" t="str">
        <f>+VLOOKUP(A999,bd_lista!$A$3:$C$590,3,FALSE)</f>
        <v>Gobierno Autónomo Municipal de Puerto Rurrenabaque</v>
      </c>
      <c r="D999" s="452"/>
      <c r="E999" s="246" t="s">
        <v>1311</v>
      </c>
      <c r="F999" s="245">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5">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5">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5">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5">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5">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5">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5">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5">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5">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5">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5">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5">
        <f t="shared" ca="1" si="37"/>
        <v>0</v>
      </c>
      <c r="S999" s="252">
        <f ca="1">+R998+R999</f>
        <v>0</v>
      </c>
      <c r="T999" s="245">
        <f ca="1">+S999</f>
        <v>0</v>
      </c>
      <c r="U999" s="244">
        <f t="shared" si="38"/>
        <v>2</v>
      </c>
      <c r="V999" s="347" t="str">
        <f>+VLOOKUP(A999,bd_lista!$A$3:$E$590,5,FALSE)</f>
        <v>Gobiernos Autonomos Municipales</v>
      </c>
      <c r="W999" s="250"/>
      <c r="X999" s="244">
        <f>+VLOOKUP(A999,[2]Sheet1!$A$13:$D$744,4,FALSE)</f>
        <v>0</v>
      </c>
      <c r="Y999" s="244" t="e">
        <f>+VLOOKUP(X999,bd_lista!$A$3:$C$590,3,FALSE)</f>
        <v>#N/A</v>
      </c>
      <c r="Z999" s="302"/>
      <c r="AA999" s="303"/>
    </row>
    <row r="1000" spans="1:27" customFormat="1" ht="15" hidden="1" customHeight="1">
      <c r="A1000" s="32">
        <v>1808</v>
      </c>
      <c r="B1000" s="449">
        <f>+A1000</f>
        <v>1808</v>
      </c>
      <c r="C1000" s="249" t="str">
        <f>+VLOOKUP(A1000,bd_lista!$A$3:$C$590,3,FALSE)</f>
        <v>Gobierno Autónomo Municipal de San Borja</v>
      </c>
      <c r="D1000" s="451" t="str">
        <f>+C1000</f>
        <v>Gobierno Autónomo Municipal de San Borja</v>
      </c>
      <c r="E1000" s="244" t="s">
        <v>1310</v>
      </c>
      <c r="F1000" s="245">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5">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5">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5">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5">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5">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5">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5">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5">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5">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5">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5">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5">
        <f t="shared" ca="1" si="37"/>
        <v>0</v>
      </c>
      <c r="S1000" s="252"/>
      <c r="T1000" s="245">
        <f ca="1">+T1001</f>
        <v>0</v>
      </c>
      <c r="U1000" s="244">
        <f t="shared" si="38"/>
        <v>1</v>
      </c>
      <c r="V1000" s="347" t="str">
        <f>+VLOOKUP(A1000,bd_lista!$A$3:$E$590,5,FALSE)</f>
        <v>Gobiernos Autonomos Municipales</v>
      </c>
      <c r="W1000" s="262" t="str">
        <f>+V1000</f>
        <v>Gobiernos Autonomos Municipales</v>
      </c>
      <c r="X1000" s="244">
        <f>+VLOOKUP(A1000,[2]Sheet1!$A$13:$D$744,4,FALSE)</f>
        <v>0</v>
      </c>
      <c r="Y1000" s="244" t="e">
        <f>+VLOOKUP(X1000,bd_lista!$A$3:$C$590,3,FALSE)</f>
        <v>#N/A</v>
      </c>
      <c r="Z1000" s="304">
        <f>+X1000</f>
        <v>0</v>
      </c>
      <c r="AA1000" s="305" t="e">
        <f>+Y1000</f>
        <v>#N/A</v>
      </c>
    </row>
    <row r="1001" spans="1:27" customFormat="1" ht="15" hidden="1" customHeight="1">
      <c r="A1001" s="32">
        <v>1808</v>
      </c>
      <c r="B1001" s="450"/>
      <c r="C1001" s="249" t="str">
        <f>+VLOOKUP(A1001,bd_lista!$A$3:$C$590,3,FALSE)</f>
        <v>Gobierno Autónomo Municipal de San Borja</v>
      </c>
      <c r="D1001" s="452"/>
      <c r="E1001" s="246" t="s">
        <v>1311</v>
      </c>
      <c r="F1001" s="245">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5">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5">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5">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5">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5">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5">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5">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5">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5">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5">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5">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5">
        <f t="shared" ca="1" si="37"/>
        <v>0</v>
      </c>
      <c r="S1001" s="252">
        <f ca="1">+R1000+R1001</f>
        <v>0</v>
      </c>
      <c r="T1001" s="245">
        <f ca="1">+S1001</f>
        <v>0</v>
      </c>
      <c r="U1001" s="244">
        <f t="shared" si="38"/>
        <v>2</v>
      </c>
      <c r="V1001" s="347" t="str">
        <f>+VLOOKUP(A1001,bd_lista!$A$3:$E$590,5,FALSE)</f>
        <v>Gobiernos Autonomos Municipales</v>
      </c>
      <c r="W1001" s="250"/>
      <c r="X1001" s="244">
        <f>+VLOOKUP(A1001,[2]Sheet1!$A$13:$D$744,4,FALSE)</f>
        <v>0</v>
      </c>
      <c r="Y1001" s="244" t="e">
        <f>+VLOOKUP(X1001,bd_lista!$A$3:$C$590,3,FALSE)</f>
        <v>#N/A</v>
      </c>
      <c r="Z1001" s="302"/>
      <c r="AA1001" s="303"/>
    </row>
    <row r="1002" spans="1:27" customFormat="1" ht="15" hidden="1" customHeight="1">
      <c r="A1002" s="32">
        <v>1809</v>
      </c>
      <c r="B1002" s="449">
        <f>+A1002</f>
        <v>1809</v>
      </c>
      <c r="C1002" s="249" t="str">
        <f>+VLOOKUP(A1002,bd_lista!$A$3:$C$590,3,FALSE)</f>
        <v>Gobierno Autónomo Municipal de Santa Rosa</v>
      </c>
      <c r="D1002" s="451" t="str">
        <f>+C1002</f>
        <v>Gobierno Autónomo Municipal de Santa Rosa</v>
      </c>
      <c r="E1002" s="244" t="s">
        <v>1310</v>
      </c>
      <c r="F1002" s="245">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5">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5">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5">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5">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5">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5">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5">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5">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5">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5">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5">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5">
        <f t="shared" ca="1" si="37"/>
        <v>0</v>
      </c>
      <c r="S1002" s="252"/>
      <c r="T1002" s="273">
        <f ca="1">+T1003</f>
        <v>0</v>
      </c>
      <c r="U1002" s="244">
        <f t="shared" si="38"/>
        <v>1</v>
      </c>
      <c r="V1002" s="347" t="str">
        <f>+VLOOKUP(A1002,bd_lista!$A$3:$E$590,5,FALSE)</f>
        <v>Gobiernos Autonomos Municipales</v>
      </c>
      <c r="W1002" s="262" t="str">
        <f>+V1002</f>
        <v>Gobiernos Autonomos Municipales</v>
      </c>
      <c r="X1002" s="244">
        <f>+VLOOKUP(A1002,[2]Sheet1!$A$13:$D$744,4,FALSE)</f>
        <v>0</v>
      </c>
      <c r="Y1002" s="244" t="e">
        <f>+VLOOKUP(X1002,bd_lista!$A$3:$C$590,3,FALSE)</f>
        <v>#N/A</v>
      </c>
      <c r="Z1002" s="304">
        <f>+X1002</f>
        <v>0</v>
      </c>
      <c r="AA1002" s="305" t="e">
        <f>+Y1002</f>
        <v>#N/A</v>
      </c>
    </row>
    <row r="1003" spans="1:27" customFormat="1" ht="15" hidden="1" customHeight="1">
      <c r="A1003" s="32">
        <v>1809</v>
      </c>
      <c r="B1003" s="450"/>
      <c r="C1003" s="249" t="str">
        <f>+VLOOKUP(A1003,bd_lista!$A$3:$C$590,3,FALSE)</f>
        <v>Gobierno Autónomo Municipal de Santa Rosa</v>
      </c>
      <c r="D1003" s="452"/>
      <c r="E1003" s="246" t="s">
        <v>1311</v>
      </c>
      <c r="F1003" s="247">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7">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7">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7">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7">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7">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7">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7">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7">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7">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7">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7">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7">
        <f t="shared" ca="1" si="37"/>
        <v>0</v>
      </c>
      <c r="S1003" s="264">
        <f ca="1">+R1002+R1003</f>
        <v>0</v>
      </c>
      <c r="T1003" s="247">
        <f ca="1">+S1003</f>
        <v>0</v>
      </c>
      <c r="U1003" s="246">
        <f t="shared" si="38"/>
        <v>2</v>
      </c>
      <c r="V1003" s="347" t="str">
        <f>+VLOOKUP(A1003,bd_lista!$A$3:$E$590,5,FALSE)</f>
        <v>Gobiernos Autonomos Municipales</v>
      </c>
      <c r="W1003" s="250"/>
      <c r="X1003" s="244">
        <f>+VLOOKUP(A1003,[2]Sheet1!$A$13:$D$744,4,FALSE)</f>
        <v>0</v>
      </c>
      <c r="Y1003" s="244" t="e">
        <f>+VLOOKUP(X1003,bd_lista!$A$3:$C$590,3,FALSE)</f>
        <v>#N/A</v>
      </c>
      <c r="Z1003" s="302"/>
      <c r="AA1003" s="303"/>
    </row>
    <row r="1004" spans="1:27" customFormat="1" ht="15" hidden="1" customHeight="1">
      <c r="A1004" s="32">
        <v>1810</v>
      </c>
      <c r="B1004" s="449">
        <f>+A1004</f>
        <v>1810</v>
      </c>
      <c r="C1004" s="249" t="str">
        <f>+VLOOKUP(A1004,bd_lista!$A$3:$C$590,3,FALSE)</f>
        <v>Gobierno Autónomo Municipal de Santa Ana</v>
      </c>
      <c r="D1004" s="451" t="str">
        <f>+C1004</f>
        <v>Gobierno Autónomo Municipal de Santa Ana</v>
      </c>
      <c r="E1004" s="244" t="s">
        <v>1310</v>
      </c>
      <c r="F1004" s="245">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5">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5">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5">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5">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5">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5">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5">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5">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5">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5">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5">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5">
        <f t="shared" ca="1" si="37"/>
        <v>0</v>
      </c>
      <c r="S1004" s="252"/>
      <c r="T1004" s="245">
        <f ca="1">+T1005</f>
        <v>0</v>
      </c>
      <c r="U1004" s="244">
        <f t="shared" si="38"/>
        <v>1</v>
      </c>
      <c r="V1004" s="347" t="str">
        <f>+VLOOKUP(A1004,bd_lista!$A$3:$E$590,5,FALSE)</f>
        <v>Gobiernos Autonomos Municipales</v>
      </c>
      <c r="W1004" s="262" t="str">
        <f>+V1004</f>
        <v>Gobiernos Autonomos Municipales</v>
      </c>
      <c r="X1004" s="244">
        <f>+VLOOKUP(A1004,[2]Sheet1!$A$13:$D$744,4,FALSE)</f>
        <v>0</v>
      </c>
      <c r="Y1004" s="244" t="e">
        <f>+VLOOKUP(X1004,bd_lista!$A$3:$C$590,3,FALSE)</f>
        <v>#N/A</v>
      </c>
      <c r="Z1004" s="304">
        <f>+X1004</f>
        <v>0</v>
      </c>
      <c r="AA1004" s="305" t="e">
        <f>+Y1004</f>
        <v>#N/A</v>
      </c>
    </row>
    <row r="1005" spans="1:27" customFormat="1" ht="15" hidden="1" customHeight="1">
      <c r="A1005" s="32">
        <v>1810</v>
      </c>
      <c r="B1005" s="450"/>
      <c r="C1005" s="249" t="str">
        <f>+VLOOKUP(A1005,bd_lista!$A$3:$C$590,3,FALSE)</f>
        <v>Gobierno Autónomo Municipal de Santa Ana</v>
      </c>
      <c r="D1005" s="452"/>
      <c r="E1005" s="246" t="s">
        <v>1311</v>
      </c>
      <c r="F1005" s="247">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7">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7">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7">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7">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7">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7">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7">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7">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7">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7">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7">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7">
        <f t="shared" ca="1" si="37"/>
        <v>0</v>
      </c>
      <c r="S1005" s="264">
        <f ca="1">+R1004+R1005</f>
        <v>0</v>
      </c>
      <c r="T1005" s="245">
        <f ca="1">+S1005</f>
        <v>0</v>
      </c>
      <c r="U1005" s="244">
        <f t="shared" si="38"/>
        <v>2</v>
      </c>
      <c r="V1005" s="347" t="str">
        <f>+VLOOKUP(A1005,bd_lista!$A$3:$E$590,5,FALSE)</f>
        <v>Gobiernos Autonomos Municipales</v>
      </c>
      <c r="W1005" s="250"/>
      <c r="X1005" s="244">
        <f>+VLOOKUP(A1005,[2]Sheet1!$A$13:$D$744,4,FALSE)</f>
        <v>0</v>
      </c>
      <c r="Y1005" s="244" t="e">
        <f>+VLOOKUP(X1005,bd_lista!$A$3:$C$590,3,FALSE)</f>
        <v>#N/A</v>
      </c>
      <c r="Z1005" s="302"/>
      <c r="AA1005" s="303"/>
    </row>
    <row r="1006" spans="1:27" customFormat="1" ht="15" hidden="1" customHeight="1">
      <c r="A1006" s="32">
        <v>1811</v>
      </c>
      <c r="B1006" s="449">
        <f>+A1006</f>
        <v>1811</v>
      </c>
      <c r="C1006" s="249" t="str">
        <f>+VLOOKUP(A1006,bd_lista!$A$3:$C$590,3,FALSE)</f>
        <v>Gobierno Autónomo Municipal de San Ignacio</v>
      </c>
      <c r="D1006" s="451" t="str">
        <f>+C1006</f>
        <v>Gobierno Autónomo Municipal de San Ignacio</v>
      </c>
      <c r="E1006" s="244" t="s">
        <v>1310</v>
      </c>
      <c r="F1006" s="245">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5">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5">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5">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5">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5">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5">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5">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5">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5">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5">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5">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5">
        <f t="shared" ca="1" si="37"/>
        <v>0</v>
      </c>
      <c r="S1006" s="252"/>
      <c r="T1006" s="245">
        <f ca="1">+T1007</f>
        <v>0</v>
      </c>
      <c r="U1006" s="244">
        <f t="shared" si="38"/>
        <v>1</v>
      </c>
      <c r="V1006" s="347" t="str">
        <f>+VLOOKUP(A1006,bd_lista!$A$3:$E$590,5,FALSE)</f>
        <v>Gobiernos Autonomos Municipales</v>
      </c>
      <c r="W1006" s="262" t="str">
        <f>+V1006</f>
        <v>Gobiernos Autonomos Municipales</v>
      </c>
      <c r="X1006" s="244">
        <f>+VLOOKUP(A1006,[2]Sheet1!$A$13:$D$744,4,FALSE)</f>
        <v>0</v>
      </c>
      <c r="Y1006" s="244" t="e">
        <f>+VLOOKUP(X1006,bd_lista!$A$3:$C$590,3,FALSE)</f>
        <v>#N/A</v>
      </c>
      <c r="Z1006" s="304">
        <f>+X1006</f>
        <v>0</v>
      </c>
      <c r="AA1006" s="305" t="e">
        <f>+Y1006</f>
        <v>#N/A</v>
      </c>
    </row>
    <row r="1007" spans="1:27" customFormat="1" ht="15" hidden="1" customHeight="1">
      <c r="A1007" s="32">
        <v>1811</v>
      </c>
      <c r="B1007" s="450"/>
      <c r="C1007" s="249" t="str">
        <f>+VLOOKUP(A1007,bd_lista!$A$3:$C$590,3,FALSE)</f>
        <v>Gobierno Autónomo Municipal de San Ignacio</v>
      </c>
      <c r="D1007" s="452"/>
      <c r="E1007" s="246" t="s">
        <v>1311</v>
      </c>
      <c r="F1007" s="247">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7">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7">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7">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7">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7">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7">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7">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7">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7">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7">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7">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7">
        <f t="shared" ca="1" si="37"/>
        <v>0</v>
      </c>
      <c r="S1007" s="264">
        <f ca="1">+R1006+R1007</f>
        <v>0</v>
      </c>
      <c r="T1007" s="247">
        <f ca="1">+S1007</f>
        <v>0</v>
      </c>
      <c r="U1007" s="246">
        <f t="shared" si="38"/>
        <v>2</v>
      </c>
      <c r="V1007" s="347" t="str">
        <f>+VLOOKUP(A1007,bd_lista!$A$3:$E$590,5,FALSE)</f>
        <v>Gobiernos Autonomos Municipales</v>
      </c>
      <c r="W1007" s="250"/>
      <c r="X1007" s="244">
        <f>+VLOOKUP(A1007,[2]Sheet1!$A$13:$D$744,4,FALSE)</f>
        <v>0</v>
      </c>
      <c r="Y1007" s="244" t="e">
        <f>+VLOOKUP(X1007,bd_lista!$A$3:$C$590,3,FALSE)</f>
        <v>#N/A</v>
      </c>
      <c r="Z1007" s="302"/>
      <c r="AA1007" s="303"/>
    </row>
    <row r="1008" spans="1:27" customFormat="1" ht="15" hidden="1" customHeight="1">
      <c r="A1008" s="32">
        <v>1812</v>
      </c>
      <c r="B1008" s="449">
        <f>+A1008</f>
        <v>1812</v>
      </c>
      <c r="C1008" s="249" t="str">
        <f>+VLOOKUP(A1008,bd_lista!$A$3:$C$590,3,FALSE)</f>
        <v>Gobierno Autónomo Municipal de Loreto</v>
      </c>
      <c r="D1008" s="451" t="str">
        <f>+C1008</f>
        <v>Gobierno Autónomo Municipal de Loreto</v>
      </c>
      <c r="E1008" s="244" t="s">
        <v>1310</v>
      </c>
      <c r="F1008" s="245">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5">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5">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5">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5">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5">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5">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5">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5">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5">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5">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5">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5">
        <f t="shared" ca="1" si="37"/>
        <v>0</v>
      </c>
      <c r="S1008" s="252"/>
      <c r="T1008" s="273">
        <f ca="1">+T1009</f>
        <v>0</v>
      </c>
      <c r="U1008" s="280">
        <f t="shared" si="38"/>
        <v>1</v>
      </c>
      <c r="V1008" s="347" t="str">
        <f>+VLOOKUP(A1008,bd_lista!$A$3:$E$590,5,FALSE)</f>
        <v>Gobiernos Autonomos Municipales</v>
      </c>
      <c r="W1008" s="262" t="str">
        <f>+V1008</f>
        <v>Gobiernos Autonomos Municipales</v>
      </c>
      <c r="X1008" s="244">
        <f>+VLOOKUP(A1008,[2]Sheet1!$A$13:$D$744,4,FALSE)</f>
        <v>0</v>
      </c>
      <c r="Y1008" s="244" t="e">
        <f>+VLOOKUP(X1008,bd_lista!$A$3:$C$590,3,FALSE)</f>
        <v>#N/A</v>
      </c>
      <c r="Z1008" s="304">
        <f>+X1008</f>
        <v>0</v>
      </c>
      <c r="AA1008" s="305" t="e">
        <f>+Y1008</f>
        <v>#N/A</v>
      </c>
    </row>
    <row r="1009" spans="1:27" customFormat="1" ht="27" hidden="1" customHeight="1">
      <c r="A1009" s="32">
        <v>1812</v>
      </c>
      <c r="B1009" s="450"/>
      <c r="C1009" s="249" t="str">
        <f>+VLOOKUP(A1009,bd_lista!$A$3:$C$590,3,FALSE)</f>
        <v>Gobierno Autónomo Municipal de Loreto</v>
      </c>
      <c r="D1009" s="452"/>
      <c r="E1009" s="246" t="s">
        <v>1311</v>
      </c>
      <c r="F1009" s="247">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7">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7">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7">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7">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7">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7">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7">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7">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7">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7">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7">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7">
        <f t="shared" ca="1" si="37"/>
        <v>0</v>
      </c>
      <c r="S1009" s="264">
        <f ca="1">+R1008+R1009</f>
        <v>0</v>
      </c>
      <c r="T1009" s="245">
        <f ca="1">+S1009</f>
        <v>0</v>
      </c>
      <c r="U1009" s="244">
        <f t="shared" si="38"/>
        <v>2</v>
      </c>
      <c r="V1009" s="347" t="str">
        <f>+VLOOKUP(A1009,bd_lista!$A$3:$E$590,5,FALSE)</f>
        <v>Gobiernos Autonomos Municipales</v>
      </c>
      <c r="W1009" s="250"/>
      <c r="X1009" s="244">
        <f>+VLOOKUP(A1009,[2]Sheet1!$A$13:$D$744,4,FALSE)</f>
        <v>0</v>
      </c>
      <c r="Y1009" s="244" t="e">
        <f>+VLOOKUP(X1009,bd_lista!$A$3:$C$590,3,FALSE)</f>
        <v>#N/A</v>
      </c>
      <c r="Z1009" s="302"/>
      <c r="AA1009" s="303"/>
    </row>
    <row r="1010" spans="1:27" customFormat="1" ht="15" hidden="1" customHeight="1">
      <c r="A1010" s="32">
        <v>1813</v>
      </c>
      <c r="B1010" s="449">
        <f>+A1010</f>
        <v>1813</v>
      </c>
      <c r="C1010" s="249" t="str">
        <f>+VLOOKUP(A1010,bd_lista!$A$3:$C$590,3,FALSE)</f>
        <v>Gobierno Autónomo Municipal de San Andrés</v>
      </c>
      <c r="D1010" s="451" t="str">
        <f>+C1010</f>
        <v>Gobierno Autónomo Municipal de San Andrés</v>
      </c>
      <c r="E1010" s="244" t="s">
        <v>1310</v>
      </c>
      <c r="F1010" s="245">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5">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5">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5">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5">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5">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5">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5">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5">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5">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5">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5">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5">
        <f t="shared" ca="1" si="37"/>
        <v>0</v>
      </c>
      <c r="S1010" s="252"/>
      <c r="T1010" s="245">
        <f ca="1">+T1011</f>
        <v>0</v>
      </c>
      <c r="U1010" s="244">
        <f t="shared" si="38"/>
        <v>1</v>
      </c>
      <c r="V1010" s="347" t="str">
        <f>+VLOOKUP(A1010,bd_lista!$A$3:$E$590,5,FALSE)</f>
        <v>Gobiernos Autonomos Municipales</v>
      </c>
      <c r="W1010" s="262" t="str">
        <f>+V1010</f>
        <v>Gobiernos Autonomos Municipales</v>
      </c>
      <c r="X1010" s="244">
        <f>+VLOOKUP(A1010,[2]Sheet1!$A$13:$D$744,4,FALSE)</f>
        <v>0</v>
      </c>
      <c r="Y1010" s="244" t="e">
        <f>+VLOOKUP(X1010,bd_lista!$A$3:$C$590,3,FALSE)</f>
        <v>#N/A</v>
      </c>
      <c r="Z1010" s="304">
        <f>+X1010</f>
        <v>0</v>
      </c>
      <c r="AA1010" s="305" t="e">
        <f>+Y1010</f>
        <v>#N/A</v>
      </c>
    </row>
    <row r="1011" spans="1:27" customFormat="1" ht="15" hidden="1" customHeight="1">
      <c r="A1011" s="32">
        <v>1813</v>
      </c>
      <c r="B1011" s="450"/>
      <c r="C1011" s="249" t="str">
        <f>+VLOOKUP(A1011,bd_lista!$A$3:$C$590,3,FALSE)</f>
        <v>Gobierno Autónomo Municipal de San Andrés</v>
      </c>
      <c r="D1011" s="452"/>
      <c r="E1011" s="246" t="s">
        <v>1311</v>
      </c>
      <c r="F1011" s="245">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5">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5">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5">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5">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5">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5">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5">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5">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5">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5">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5">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5">
        <f t="shared" ca="1" si="37"/>
        <v>0</v>
      </c>
      <c r="S1011" s="252">
        <f ca="1">+R1010+R1011</f>
        <v>0</v>
      </c>
      <c r="T1011" s="245">
        <f ca="1">+S1011</f>
        <v>0</v>
      </c>
      <c r="U1011" s="244">
        <f t="shared" si="38"/>
        <v>2</v>
      </c>
      <c r="V1011" s="347" t="str">
        <f>+VLOOKUP(A1011,bd_lista!$A$3:$E$590,5,FALSE)</f>
        <v>Gobiernos Autonomos Municipales</v>
      </c>
      <c r="W1011" s="250"/>
      <c r="X1011" s="244">
        <f>+VLOOKUP(A1011,[2]Sheet1!$A$13:$D$744,4,FALSE)</f>
        <v>0</v>
      </c>
      <c r="Y1011" s="244" t="e">
        <f>+VLOOKUP(X1011,bd_lista!$A$3:$C$590,3,FALSE)</f>
        <v>#N/A</v>
      </c>
      <c r="Z1011" s="302"/>
      <c r="AA1011" s="303"/>
    </row>
    <row r="1012" spans="1:27" customFormat="1" ht="15" hidden="1" customHeight="1">
      <c r="A1012" s="32">
        <v>1814</v>
      </c>
      <c r="B1012" s="449">
        <f>+A1012</f>
        <v>1814</v>
      </c>
      <c r="C1012" s="249" t="str">
        <f>+VLOOKUP(A1012,bd_lista!$A$3:$C$590,3,FALSE)</f>
        <v>Gobierno Autónomo Municipal de San Joaquín</v>
      </c>
      <c r="D1012" s="451" t="str">
        <f>+C1012</f>
        <v>Gobierno Autónomo Municipal de San Joaquín</v>
      </c>
      <c r="E1012" s="244" t="s">
        <v>1310</v>
      </c>
      <c r="F1012" s="245">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5">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5">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5">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5">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5">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5">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5">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5">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5">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5">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5">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5">
        <f t="shared" ca="1" si="37"/>
        <v>0</v>
      </c>
      <c r="S1012" s="252"/>
      <c r="T1012" s="245">
        <f ca="1">+T1013</f>
        <v>0</v>
      </c>
      <c r="U1012" s="244">
        <f t="shared" si="38"/>
        <v>1</v>
      </c>
      <c r="V1012" s="347" t="str">
        <f>+VLOOKUP(A1012,bd_lista!$A$3:$E$590,5,FALSE)</f>
        <v>Gobiernos Autonomos Municipales</v>
      </c>
      <c r="W1012" s="262" t="str">
        <f>+V1012</f>
        <v>Gobiernos Autonomos Municipales</v>
      </c>
      <c r="X1012" s="244">
        <f>+VLOOKUP(A1012,[2]Sheet1!$A$13:$D$744,4,FALSE)</f>
        <v>0</v>
      </c>
      <c r="Y1012" s="244" t="e">
        <f>+VLOOKUP(X1012,bd_lista!$A$3:$C$590,3,FALSE)</f>
        <v>#N/A</v>
      </c>
      <c r="Z1012" s="304">
        <f>+X1012</f>
        <v>0</v>
      </c>
      <c r="AA1012" s="305" t="e">
        <f>+Y1012</f>
        <v>#N/A</v>
      </c>
    </row>
    <row r="1013" spans="1:27" customFormat="1" ht="15" hidden="1" customHeight="1">
      <c r="A1013" s="32">
        <v>1814</v>
      </c>
      <c r="B1013" s="450"/>
      <c r="C1013" s="249" t="str">
        <f>+VLOOKUP(A1013,bd_lista!$A$3:$C$590,3,FALSE)</f>
        <v>Gobierno Autónomo Municipal de San Joaquín</v>
      </c>
      <c r="D1013" s="452"/>
      <c r="E1013" s="246" t="s">
        <v>1311</v>
      </c>
      <c r="F1013" s="245">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5">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5">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5">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5">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5">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5">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5">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5">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5">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5">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5">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5">
        <f t="shared" ca="1" si="37"/>
        <v>0</v>
      </c>
      <c r="S1013" s="252">
        <f ca="1">+R1012+R1013</f>
        <v>0</v>
      </c>
      <c r="T1013" s="245">
        <f ca="1">+S1013</f>
        <v>0</v>
      </c>
      <c r="U1013" s="244">
        <f t="shared" si="38"/>
        <v>2</v>
      </c>
      <c r="V1013" s="347" t="str">
        <f>+VLOOKUP(A1013,bd_lista!$A$3:$E$590,5,FALSE)</f>
        <v>Gobiernos Autonomos Municipales</v>
      </c>
      <c r="W1013" s="250"/>
      <c r="X1013" s="244">
        <f>+VLOOKUP(A1013,[2]Sheet1!$A$13:$D$744,4,FALSE)</f>
        <v>0</v>
      </c>
      <c r="Y1013" s="244" t="e">
        <f>+VLOOKUP(X1013,bd_lista!$A$3:$C$590,3,FALSE)</f>
        <v>#N/A</v>
      </c>
      <c r="Z1013" s="302"/>
      <c r="AA1013" s="303"/>
    </row>
    <row r="1014" spans="1:27" customFormat="1" ht="15" hidden="1" customHeight="1">
      <c r="A1014" s="32">
        <v>1815</v>
      </c>
      <c r="B1014" s="449">
        <f>+A1014</f>
        <v>1815</v>
      </c>
      <c r="C1014" s="249" t="str">
        <f>+VLOOKUP(A1014,bd_lista!$A$3:$C$590,3,FALSE)</f>
        <v>Gobierno Autónomo Municipal de San Ramón</v>
      </c>
      <c r="D1014" s="451" t="str">
        <f>+C1014</f>
        <v>Gobierno Autónomo Municipal de San Ramón</v>
      </c>
      <c r="E1014" s="244" t="s">
        <v>1310</v>
      </c>
      <c r="F1014" s="245">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5">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5">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5">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5">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5">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5">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5">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5">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5">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5">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5">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5">
        <f t="shared" ca="1" si="37"/>
        <v>0</v>
      </c>
      <c r="S1014" s="252"/>
      <c r="T1014" s="273">
        <f ca="1">+T1015</f>
        <v>0</v>
      </c>
      <c r="U1014" s="280">
        <f t="shared" si="38"/>
        <v>1</v>
      </c>
      <c r="V1014" s="347" t="str">
        <f>+VLOOKUP(A1014,bd_lista!$A$3:$E$590,5,FALSE)</f>
        <v>Gobiernos Autonomos Municipales</v>
      </c>
      <c r="W1014" s="262" t="str">
        <f>+V1014</f>
        <v>Gobiernos Autonomos Municipales</v>
      </c>
      <c r="X1014" s="244">
        <f>+VLOOKUP(A1014,[2]Sheet1!$A$13:$D$744,4,FALSE)</f>
        <v>0</v>
      </c>
      <c r="Y1014" s="244" t="e">
        <f>+VLOOKUP(X1014,bd_lista!$A$3:$C$590,3,FALSE)</f>
        <v>#N/A</v>
      </c>
      <c r="Z1014" s="304">
        <f>+X1014</f>
        <v>0</v>
      </c>
      <c r="AA1014" s="305" t="e">
        <f>+Y1014</f>
        <v>#N/A</v>
      </c>
    </row>
    <row r="1015" spans="1:27" customFormat="1" ht="15" hidden="1" customHeight="1">
      <c r="A1015" s="32">
        <v>1815</v>
      </c>
      <c r="B1015" s="450"/>
      <c r="C1015" s="249" t="str">
        <f>+VLOOKUP(A1015,bd_lista!$A$3:$C$590,3,FALSE)</f>
        <v>Gobierno Autónomo Municipal de San Ramón</v>
      </c>
      <c r="D1015" s="452"/>
      <c r="E1015" s="246" t="s">
        <v>1311</v>
      </c>
      <c r="F1015" s="247">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7">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7">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7">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7">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7">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7">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7">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7">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7">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7">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7">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7">
        <f t="shared" ca="1" si="37"/>
        <v>0</v>
      </c>
      <c r="S1015" s="252">
        <f ca="1">+R1014+R1015</f>
        <v>0</v>
      </c>
      <c r="T1015" s="247">
        <f ca="1">+S1015</f>
        <v>0</v>
      </c>
      <c r="U1015" s="246">
        <f t="shared" si="38"/>
        <v>2</v>
      </c>
      <c r="V1015" s="347" t="str">
        <f>+VLOOKUP(A1015,bd_lista!$A$3:$E$590,5,FALSE)</f>
        <v>Gobiernos Autonomos Municipales</v>
      </c>
      <c r="W1015" s="250"/>
      <c r="X1015" s="244">
        <f>+VLOOKUP(A1015,[2]Sheet1!$A$13:$D$744,4,FALSE)</f>
        <v>0</v>
      </c>
      <c r="Y1015" s="244" t="e">
        <f>+VLOOKUP(X1015,bd_lista!$A$3:$C$590,3,FALSE)</f>
        <v>#N/A</v>
      </c>
      <c r="Z1015" s="302"/>
      <c r="AA1015" s="303"/>
    </row>
    <row r="1016" spans="1:27" customFormat="1" ht="15" hidden="1" customHeight="1">
      <c r="A1016" s="32">
        <v>1816</v>
      </c>
      <c r="B1016" s="449">
        <f>+A1016</f>
        <v>1816</v>
      </c>
      <c r="C1016" s="249" t="str">
        <f>+VLOOKUP(A1016,bd_lista!$A$3:$C$590,3,FALSE)</f>
        <v>Gobierno Autónomo Municipal de Puerto Síles</v>
      </c>
      <c r="D1016" s="451" t="str">
        <f>+C1016</f>
        <v>Gobierno Autónomo Municipal de Puerto Síles</v>
      </c>
      <c r="E1016" s="244" t="s">
        <v>1310</v>
      </c>
      <c r="F1016" s="245">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5">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5">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5">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5">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5">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5">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5">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5">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5">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5">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5">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5">
        <f t="shared" ca="1" si="37"/>
        <v>0</v>
      </c>
      <c r="S1016" s="275"/>
      <c r="T1016" s="245">
        <f ca="1">+T1017</f>
        <v>0</v>
      </c>
      <c r="U1016" s="244">
        <f t="shared" si="38"/>
        <v>1</v>
      </c>
      <c r="V1016" s="347" t="str">
        <f>+VLOOKUP(A1016,bd_lista!$A$3:$E$590,5,FALSE)</f>
        <v>Gobiernos Autonomos Municipales</v>
      </c>
      <c r="W1016" s="262" t="str">
        <f>+V1016</f>
        <v>Gobiernos Autonomos Municipales</v>
      </c>
      <c r="X1016" s="244">
        <f>+VLOOKUP(A1016,[2]Sheet1!$A$13:$D$744,4,FALSE)</f>
        <v>0</v>
      </c>
      <c r="Y1016" s="244" t="e">
        <f>+VLOOKUP(X1016,bd_lista!$A$3:$C$590,3,FALSE)</f>
        <v>#N/A</v>
      </c>
      <c r="Z1016" s="304">
        <f>+X1016</f>
        <v>0</v>
      </c>
      <c r="AA1016" s="305" t="e">
        <f>+Y1016</f>
        <v>#N/A</v>
      </c>
    </row>
    <row r="1017" spans="1:27" customFormat="1" ht="15" hidden="1" customHeight="1">
      <c r="A1017" s="32">
        <v>1816</v>
      </c>
      <c r="B1017" s="450"/>
      <c r="C1017" s="249" t="str">
        <f>+VLOOKUP(A1017,bd_lista!$A$3:$C$590,3,FALSE)</f>
        <v>Gobierno Autónomo Municipal de Puerto Síles</v>
      </c>
      <c r="D1017" s="452"/>
      <c r="E1017" s="246" t="s">
        <v>1311</v>
      </c>
      <c r="F1017" s="247">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7">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7">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7">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7">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7">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7">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7">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7">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7">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7">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7">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7">
        <f t="shared" ca="1" si="37"/>
        <v>0</v>
      </c>
      <c r="S1017" s="264">
        <f ca="1">+R1016+R1017</f>
        <v>0</v>
      </c>
      <c r="T1017" s="247">
        <f ca="1">+S1017</f>
        <v>0</v>
      </c>
      <c r="U1017" s="246">
        <f t="shared" si="38"/>
        <v>2</v>
      </c>
      <c r="V1017" s="347" t="str">
        <f>+VLOOKUP(A1017,bd_lista!$A$3:$E$590,5,FALSE)</f>
        <v>Gobiernos Autonomos Municipales</v>
      </c>
      <c r="W1017" s="250"/>
      <c r="X1017" s="244">
        <f>+VLOOKUP(A1017,[2]Sheet1!$A$13:$D$744,4,FALSE)</f>
        <v>0</v>
      </c>
      <c r="Y1017" s="244" t="e">
        <f>+VLOOKUP(X1017,bd_lista!$A$3:$C$590,3,FALSE)</f>
        <v>#N/A</v>
      </c>
      <c r="Z1017" s="302"/>
      <c r="AA1017" s="303"/>
    </row>
    <row r="1018" spans="1:27" customFormat="1" ht="15" hidden="1" customHeight="1">
      <c r="A1018" s="32">
        <v>1817</v>
      </c>
      <c r="B1018" s="449">
        <f>+A1018</f>
        <v>1817</v>
      </c>
      <c r="C1018" s="249" t="str">
        <f>+VLOOKUP(A1018,bd_lista!$A$3:$C$590,3,FALSE)</f>
        <v>Gobierno Autónomo Municipal de Magdalena</v>
      </c>
      <c r="D1018" s="451" t="str">
        <f>+C1018</f>
        <v>Gobierno Autónomo Municipal de Magdalena</v>
      </c>
      <c r="E1018" s="244" t="s">
        <v>1310</v>
      </c>
      <c r="F1018" s="245">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5">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5">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5">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5">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5">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5">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5">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5">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5">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5">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5">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5">
        <f t="shared" ca="1" si="37"/>
        <v>0</v>
      </c>
      <c r="S1018" s="252"/>
      <c r="T1018" s="245">
        <f ca="1">+T1019</f>
        <v>0</v>
      </c>
      <c r="U1018" s="244">
        <f t="shared" si="38"/>
        <v>1</v>
      </c>
      <c r="V1018" s="347" t="str">
        <f>+VLOOKUP(A1018,bd_lista!$A$3:$E$590,5,FALSE)</f>
        <v>Gobiernos Autonomos Municipales</v>
      </c>
      <c r="W1018" s="262" t="str">
        <f>+V1018</f>
        <v>Gobiernos Autonomos Municipales</v>
      </c>
      <c r="X1018" s="244">
        <f>+VLOOKUP(A1018,[2]Sheet1!$A$13:$D$744,4,FALSE)</f>
        <v>0</v>
      </c>
      <c r="Y1018" s="244" t="e">
        <f>+VLOOKUP(X1018,bd_lista!$A$3:$C$590,3,FALSE)</f>
        <v>#N/A</v>
      </c>
      <c r="Z1018" s="304">
        <f>+X1018</f>
        <v>0</v>
      </c>
      <c r="AA1018" s="305" t="e">
        <f>+Y1018</f>
        <v>#N/A</v>
      </c>
    </row>
    <row r="1019" spans="1:27" customFormat="1" ht="15" hidden="1" customHeight="1">
      <c r="A1019" s="32">
        <v>1817</v>
      </c>
      <c r="B1019" s="450"/>
      <c r="C1019" s="249" t="str">
        <f>+VLOOKUP(A1019,bd_lista!$A$3:$C$590,3,FALSE)</f>
        <v>Gobierno Autónomo Municipal de Magdalena</v>
      </c>
      <c r="D1019" s="452"/>
      <c r="E1019" s="246" t="s">
        <v>1311</v>
      </c>
      <c r="F1019" s="247">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7">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7">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7">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7">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7">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7">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7">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7">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7">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7">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7">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7">
        <f t="shared" ca="1" si="37"/>
        <v>0</v>
      </c>
      <c r="S1019" s="264">
        <f ca="1">+R1018+R1019</f>
        <v>0</v>
      </c>
      <c r="T1019" s="247">
        <f ca="1">+S1019</f>
        <v>0</v>
      </c>
      <c r="U1019" s="246">
        <f t="shared" si="38"/>
        <v>2</v>
      </c>
      <c r="V1019" s="347" t="str">
        <f>+VLOOKUP(A1019,bd_lista!$A$3:$E$590,5,FALSE)</f>
        <v>Gobiernos Autonomos Municipales</v>
      </c>
      <c r="W1019" s="250"/>
      <c r="X1019" s="244">
        <f>+VLOOKUP(A1019,[2]Sheet1!$A$13:$D$744,4,FALSE)</f>
        <v>0</v>
      </c>
      <c r="Y1019" s="244" t="e">
        <f>+VLOOKUP(X1019,bd_lista!$A$3:$C$590,3,FALSE)</f>
        <v>#N/A</v>
      </c>
      <c r="Z1019" s="302"/>
      <c r="AA1019" s="303"/>
    </row>
    <row r="1020" spans="1:27" customFormat="1" ht="15" hidden="1" customHeight="1">
      <c r="A1020" s="32">
        <v>1818</v>
      </c>
      <c r="B1020" s="449">
        <f>+A1020</f>
        <v>1818</v>
      </c>
      <c r="C1020" s="249" t="str">
        <f>+VLOOKUP(A1020,bd_lista!$A$3:$C$590,3,FALSE)</f>
        <v>Gobierno Autónomo Municipal de Baures</v>
      </c>
      <c r="D1020" s="451" t="str">
        <f>+C1020</f>
        <v>Gobierno Autónomo Municipal de Baures</v>
      </c>
      <c r="E1020" s="244" t="s">
        <v>1310</v>
      </c>
      <c r="F1020" s="245">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5">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5">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5">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5">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5">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5">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5">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5">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5">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5">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5">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5">
        <f t="shared" ca="1" si="37"/>
        <v>0</v>
      </c>
      <c r="S1020" s="252"/>
      <c r="T1020" s="245">
        <f ca="1">+T1021</f>
        <v>0</v>
      </c>
      <c r="U1020" s="244">
        <f t="shared" si="38"/>
        <v>1</v>
      </c>
      <c r="V1020" s="347" t="str">
        <f>+VLOOKUP(A1020,bd_lista!$A$3:$E$590,5,FALSE)</f>
        <v>Gobiernos Autonomos Municipales</v>
      </c>
      <c r="W1020" s="262" t="str">
        <f>+V1020</f>
        <v>Gobiernos Autonomos Municipales</v>
      </c>
      <c r="X1020" s="244">
        <f>+VLOOKUP(A1020,[2]Sheet1!$A$13:$D$744,4,FALSE)</f>
        <v>0</v>
      </c>
      <c r="Y1020" s="244" t="e">
        <f>+VLOOKUP(X1020,bd_lista!$A$3:$C$590,3,FALSE)</f>
        <v>#N/A</v>
      </c>
      <c r="Z1020" s="304">
        <f>+X1020</f>
        <v>0</v>
      </c>
      <c r="AA1020" s="305" t="e">
        <f>+Y1020</f>
        <v>#N/A</v>
      </c>
    </row>
    <row r="1021" spans="1:27" customFormat="1" ht="15" hidden="1" customHeight="1">
      <c r="A1021" s="32">
        <v>1818</v>
      </c>
      <c r="B1021" s="450"/>
      <c r="C1021" s="249" t="str">
        <f>+VLOOKUP(A1021,bd_lista!$A$3:$C$590,3,FALSE)</f>
        <v>Gobierno Autónomo Municipal de Baures</v>
      </c>
      <c r="D1021" s="452"/>
      <c r="E1021" s="246" t="s">
        <v>1311</v>
      </c>
      <c r="F1021" s="245">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5">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5">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5">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5">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5">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5">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5">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5">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5">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5">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5">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5">
        <f t="shared" ca="1" si="37"/>
        <v>0</v>
      </c>
      <c r="S1021" s="252">
        <f ca="1">+R1020+R1021</f>
        <v>0</v>
      </c>
      <c r="T1021" s="245">
        <f ca="1">+S1021</f>
        <v>0</v>
      </c>
      <c r="U1021" s="244">
        <f t="shared" si="38"/>
        <v>2</v>
      </c>
      <c r="V1021" s="347" t="str">
        <f>+VLOOKUP(A1021,bd_lista!$A$3:$E$590,5,FALSE)</f>
        <v>Gobiernos Autonomos Municipales</v>
      </c>
      <c r="W1021" s="250"/>
      <c r="X1021" s="244">
        <f>+VLOOKUP(A1021,[2]Sheet1!$A$13:$D$744,4,FALSE)</f>
        <v>0</v>
      </c>
      <c r="Y1021" s="244" t="e">
        <f>+VLOOKUP(X1021,bd_lista!$A$3:$C$590,3,FALSE)</f>
        <v>#N/A</v>
      </c>
      <c r="Z1021" s="302"/>
      <c r="AA1021" s="303"/>
    </row>
    <row r="1022" spans="1:27" customFormat="1" ht="15" hidden="1" customHeight="1">
      <c r="A1022" s="32">
        <v>1819</v>
      </c>
      <c r="B1022" s="449">
        <f>+A1022</f>
        <v>1819</v>
      </c>
      <c r="C1022" s="249" t="str">
        <f>+VLOOKUP(A1022,bd_lista!$A$3:$C$590,3,FALSE)</f>
        <v>Gobierno Autónomo Municipal de Huacaraje</v>
      </c>
      <c r="D1022" s="451" t="str">
        <f>+C1022</f>
        <v>Gobierno Autónomo Municipal de Huacaraje</v>
      </c>
      <c r="E1022" s="244" t="s">
        <v>1310</v>
      </c>
      <c r="F1022" s="245">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5">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5">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5">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5">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5">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5">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5">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5">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5">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5">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5">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5">
        <f t="shared" ca="1" si="37"/>
        <v>0</v>
      </c>
      <c r="S1022" s="252"/>
      <c r="T1022" s="245">
        <f ca="1">+T1023</f>
        <v>0</v>
      </c>
      <c r="U1022" s="244">
        <f t="shared" si="38"/>
        <v>1</v>
      </c>
      <c r="V1022" s="347" t="str">
        <f>+VLOOKUP(A1022,bd_lista!$A$3:$E$590,5,FALSE)</f>
        <v>Gobiernos Autonomos Municipales</v>
      </c>
      <c r="W1022" s="262" t="str">
        <f>+V1022</f>
        <v>Gobiernos Autonomos Municipales</v>
      </c>
      <c r="X1022" s="244">
        <f>+VLOOKUP(A1022,[2]Sheet1!$A$13:$D$744,4,FALSE)</f>
        <v>0</v>
      </c>
      <c r="Y1022" s="244" t="e">
        <f>+VLOOKUP(X1022,bd_lista!$A$3:$C$590,3,FALSE)</f>
        <v>#N/A</v>
      </c>
      <c r="Z1022" s="304">
        <f>+X1022</f>
        <v>0</v>
      </c>
      <c r="AA1022" s="305" t="e">
        <f>+Y1022</f>
        <v>#N/A</v>
      </c>
    </row>
    <row r="1023" spans="1:27" customFormat="1" ht="15" hidden="1" customHeight="1">
      <c r="A1023" s="32">
        <v>1819</v>
      </c>
      <c r="B1023" s="450"/>
      <c r="C1023" s="249" t="str">
        <f>+VLOOKUP(A1023,bd_lista!$A$3:$C$590,3,FALSE)</f>
        <v>Gobierno Autónomo Municipal de Huacaraje</v>
      </c>
      <c r="D1023" s="452"/>
      <c r="E1023" s="246" t="s">
        <v>1311</v>
      </c>
      <c r="F1023" s="245">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5">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5">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5">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5">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5">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5">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5">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5">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5">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5">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5">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5">
        <f t="shared" ca="1" si="37"/>
        <v>0</v>
      </c>
      <c r="S1023" s="252">
        <f ca="1">+R1022+R1023</f>
        <v>0</v>
      </c>
      <c r="T1023" s="245">
        <f ca="1">+S1023</f>
        <v>0</v>
      </c>
      <c r="U1023" s="244">
        <f t="shared" si="38"/>
        <v>2</v>
      </c>
      <c r="V1023" s="347" t="str">
        <f>+VLOOKUP(A1023,bd_lista!$A$3:$E$590,5,FALSE)</f>
        <v>Gobiernos Autonomos Municipales</v>
      </c>
      <c r="W1023" s="250"/>
      <c r="X1023" s="244">
        <f>+VLOOKUP(A1023,[2]Sheet1!$A$13:$D$744,4,FALSE)</f>
        <v>0</v>
      </c>
      <c r="Y1023" s="244" t="e">
        <f>+VLOOKUP(X1023,bd_lista!$A$3:$C$590,3,FALSE)</f>
        <v>#N/A</v>
      </c>
      <c r="Z1023" s="302"/>
      <c r="AA1023" s="303"/>
    </row>
    <row r="1024" spans="1:27" customFormat="1" ht="15" hidden="1" customHeight="1">
      <c r="A1024" s="32">
        <v>1820</v>
      </c>
      <c r="B1024" s="449">
        <f>+A1024</f>
        <v>1820</v>
      </c>
      <c r="C1024" s="249" t="str">
        <f>+VLOOKUP(A1024,bd_lista!$A$3:$C$590,3,FALSE)</f>
        <v>Gobierno Autónomo Municipal de Exaltación</v>
      </c>
      <c r="D1024" s="451" t="str">
        <f>+C1024</f>
        <v>Gobierno Autónomo Municipal de Exaltación</v>
      </c>
      <c r="E1024" s="244" t="s">
        <v>1310</v>
      </c>
      <c r="F1024" s="245">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5">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5">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5">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5">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5">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5">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5">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5">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5">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5">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5">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5">
        <f t="shared" ca="1" si="37"/>
        <v>0</v>
      </c>
      <c r="S1024" s="252"/>
      <c r="T1024" s="245">
        <f ca="1">+T1025</f>
        <v>0</v>
      </c>
      <c r="U1024" s="244">
        <f t="shared" si="38"/>
        <v>1</v>
      </c>
      <c r="V1024" s="347" t="str">
        <f>+VLOOKUP(A1024,bd_lista!$A$3:$E$590,5,FALSE)</f>
        <v>Gobiernos Autonomos Municipales</v>
      </c>
      <c r="W1024" s="262" t="str">
        <f>+V1024</f>
        <v>Gobiernos Autonomos Municipales</v>
      </c>
      <c r="X1024" s="244">
        <f>+VLOOKUP(A1024,[2]Sheet1!$A$13:$D$744,4,FALSE)</f>
        <v>0</v>
      </c>
      <c r="Y1024" s="244" t="e">
        <f>+VLOOKUP(X1024,bd_lista!$A$3:$C$590,3,FALSE)</f>
        <v>#N/A</v>
      </c>
      <c r="Z1024" s="304">
        <f>+X1024</f>
        <v>0</v>
      </c>
      <c r="AA1024" s="305" t="e">
        <f>+Y1024</f>
        <v>#N/A</v>
      </c>
    </row>
    <row r="1025" spans="1:27" customFormat="1" ht="15" hidden="1" customHeight="1">
      <c r="A1025" s="32">
        <v>1820</v>
      </c>
      <c r="B1025" s="450"/>
      <c r="C1025" s="249" t="str">
        <f>+VLOOKUP(A1025,bd_lista!$A$3:$C$590,3,FALSE)</f>
        <v>Gobierno Autónomo Municipal de Exaltación</v>
      </c>
      <c r="D1025" s="452"/>
      <c r="E1025" s="246" t="s">
        <v>1311</v>
      </c>
      <c r="F1025" s="247">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7">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7">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7">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7">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7">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7">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7">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7">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7">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7">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7">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7">
        <f t="shared" ca="1" si="37"/>
        <v>0</v>
      </c>
      <c r="S1025" s="264">
        <f ca="1">+R1024+R1025</f>
        <v>0</v>
      </c>
      <c r="T1025" s="245">
        <f ca="1">+S1025</f>
        <v>0</v>
      </c>
      <c r="U1025" s="246">
        <f t="shared" si="38"/>
        <v>2</v>
      </c>
      <c r="V1025" s="347" t="str">
        <f>+VLOOKUP(A1025,bd_lista!$A$3:$E$590,5,FALSE)</f>
        <v>Gobiernos Autonomos Municipales</v>
      </c>
      <c r="W1025" s="250"/>
      <c r="X1025" s="244">
        <f>+VLOOKUP(A1025,[2]Sheet1!$A$13:$D$744,4,FALSE)</f>
        <v>0</v>
      </c>
      <c r="Y1025" s="244" t="e">
        <f>+VLOOKUP(X1025,bd_lista!$A$3:$C$590,3,FALSE)</f>
        <v>#N/A</v>
      </c>
      <c r="Z1025" s="302"/>
      <c r="AA1025" s="303"/>
    </row>
    <row r="1026" spans="1:27" customFormat="1" ht="15" hidden="1" customHeight="1">
      <c r="A1026" s="32">
        <v>1901</v>
      </c>
      <c r="B1026" s="449">
        <f>+A1026</f>
        <v>1901</v>
      </c>
      <c r="C1026" s="249" t="str">
        <f>+VLOOKUP(A1026,bd_lista!$A$3:$C$590,3,FALSE)</f>
        <v>Gobierno Autónomo Municipal de Cobija</v>
      </c>
      <c r="D1026" s="451" t="str">
        <f>+C1026</f>
        <v>Gobierno Autónomo Municipal de Cobija</v>
      </c>
      <c r="E1026" s="244" t="s">
        <v>1310</v>
      </c>
      <c r="F1026" s="245">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5">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5">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5">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5">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5">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5">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5">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5">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5">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5">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5">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5">
        <f t="shared" ca="1" si="37"/>
        <v>0</v>
      </c>
      <c r="S1026" s="252"/>
      <c r="T1026" s="273">
        <f ca="1">+T1027</f>
        <v>0</v>
      </c>
      <c r="U1026" s="244">
        <f t="shared" si="38"/>
        <v>1</v>
      </c>
      <c r="V1026" s="347" t="str">
        <f>+VLOOKUP(A1026,bd_lista!$A$3:$E$590,5,FALSE)</f>
        <v>Gobiernos Autonomos Municipales</v>
      </c>
      <c r="W1026" s="262" t="str">
        <f>+V1026</f>
        <v>Gobiernos Autonomos Municipales</v>
      </c>
      <c r="X1026" s="244">
        <f>+VLOOKUP(A1026,[2]Sheet1!$A$13:$D$744,4,FALSE)</f>
        <v>0</v>
      </c>
      <c r="Y1026" s="244" t="e">
        <f>+VLOOKUP(X1026,bd_lista!$A$3:$C$590,3,FALSE)</f>
        <v>#N/A</v>
      </c>
      <c r="Z1026" s="304">
        <f>+X1026</f>
        <v>0</v>
      </c>
      <c r="AA1026" s="305" t="e">
        <f>+Y1026</f>
        <v>#N/A</v>
      </c>
    </row>
    <row r="1027" spans="1:27" customFormat="1" ht="15" hidden="1" customHeight="1">
      <c r="A1027" s="32">
        <v>1901</v>
      </c>
      <c r="B1027" s="450"/>
      <c r="C1027" s="249" t="str">
        <f>+VLOOKUP(A1027,bd_lista!$A$3:$C$590,3,FALSE)</f>
        <v>Gobierno Autónomo Municipal de Cobija</v>
      </c>
      <c r="D1027" s="452"/>
      <c r="E1027" s="246" t="s">
        <v>1311</v>
      </c>
      <c r="F1027" s="247">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7">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7">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7">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7">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7">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7">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7">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7">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7">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7">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7">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7">
        <f t="shared" ca="1" si="37"/>
        <v>0</v>
      </c>
      <c r="S1027" s="252">
        <f ca="1">+R1026+R1027</f>
        <v>0</v>
      </c>
      <c r="T1027" s="245">
        <f ca="1">+S1027</f>
        <v>0</v>
      </c>
      <c r="U1027" s="246">
        <f t="shared" si="38"/>
        <v>2</v>
      </c>
      <c r="V1027" s="347" t="str">
        <f>+VLOOKUP(A1027,bd_lista!$A$3:$E$590,5,FALSE)</f>
        <v>Gobiernos Autonomos Municipales</v>
      </c>
      <c r="W1027" s="250"/>
      <c r="X1027" s="244">
        <f>+VLOOKUP(A1027,[2]Sheet1!$A$13:$D$744,4,FALSE)</f>
        <v>0</v>
      </c>
      <c r="Y1027" s="244" t="e">
        <f>+VLOOKUP(X1027,bd_lista!$A$3:$C$590,3,FALSE)</f>
        <v>#N/A</v>
      </c>
      <c r="Z1027" s="302"/>
      <c r="AA1027" s="303"/>
    </row>
    <row r="1028" spans="1:27" customFormat="1" ht="27" hidden="1" customHeight="1">
      <c r="A1028" s="32">
        <v>1902</v>
      </c>
      <c r="B1028" s="449">
        <f>+A1028</f>
        <v>1902</v>
      </c>
      <c r="C1028" s="249" t="str">
        <f>+VLOOKUP(A1028,bd_lista!$A$3:$C$590,3,FALSE)</f>
        <v>Gobierno Autónomo Municipal de Porvenir</v>
      </c>
      <c r="D1028" s="451" t="str">
        <f>+C1028</f>
        <v>Gobierno Autónomo Municipal de Porvenir</v>
      </c>
      <c r="E1028" s="244" t="s">
        <v>1310</v>
      </c>
      <c r="F1028" s="245">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5">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5">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5">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5">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5">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5">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5">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5">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5">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5">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5">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5">
        <f t="shared" ca="1" si="37"/>
        <v>0</v>
      </c>
      <c r="S1028" s="252"/>
      <c r="T1028" s="245">
        <f ca="1">+T1029</f>
        <v>0</v>
      </c>
      <c r="U1028" s="244">
        <f t="shared" si="38"/>
        <v>1</v>
      </c>
      <c r="V1028" s="347" t="str">
        <f>+VLOOKUP(A1028,bd_lista!$A$3:$E$590,5,FALSE)</f>
        <v>Gobiernos Autonomos Municipales</v>
      </c>
      <c r="W1028" s="262" t="str">
        <f>+V1028</f>
        <v>Gobiernos Autonomos Municipales</v>
      </c>
      <c r="X1028" s="244">
        <f>+VLOOKUP(A1028,[2]Sheet1!$A$13:$D$744,4,FALSE)</f>
        <v>0</v>
      </c>
      <c r="Y1028" s="244" t="e">
        <f>+VLOOKUP(X1028,bd_lista!$A$3:$C$590,3,FALSE)</f>
        <v>#N/A</v>
      </c>
      <c r="Z1028" s="304">
        <f>+X1028</f>
        <v>0</v>
      </c>
      <c r="AA1028" s="305" t="e">
        <f>+Y1028</f>
        <v>#N/A</v>
      </c>
    </row>
    <row r="1029" spans="1:27" customFormat="1" ht="27" hidden="1" customHeight="1">
      <c r="A1029" s="32">
        <v>1902</v>
      </c>
      <c r="B1029" s="450"/>
      <c r="C1029" s="249" t="str">
        <f>+VLOOKUP(A1029,bd_lista!$A$3:$C$590,3,FALSE)</f>
        <v>Gobierno Autónomo Municipal de Porvenir</v>
      </c>
      <c r="D1029" s="452"/>
      <c r="E1029" s="246" t="s">
        <v>1311</v>
      </c>
      <c r="F1029" s="245">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5">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5">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5">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5">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5">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5">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5">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5">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5">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5">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5">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5">
        <f t="shared" ca="1" si="37"/>
        <v>0</v>
      </c>
      <c r="S1029" s="252">
        <f ca="1">+R1028+R1029</f>
        <v>0</v>
      </c>
      <c r="T1029" s="245">
        <f ca="1">+S1029</f>
        <v>0</v>
      </c>
      <c r="U1029" s="244">
        <f t="shared" si="38"/>
        <v>2</v>
      </c>
      <c r="V1029" s="347" t="str">
        <f>+VLOOKUP(A1029,bd_lista!$A$3:$E$590,5,FALSE)</f>
        <v>Gobiernos Autonomos Municipales</v>
      </c>
      <c r="W1029" s="250"/>
      <c r="X1029" s="244">
        <f>+VLOOKUP(A1029,[2]Sheet1!$A$13:$D$744,4,FALSE)</f>
        <v>0</v>
      </c>
      <c r="Y1029" s="244" t="e">
        <f>+VLOOKUP(X1029,bd_lista!$A$3:$C$590,3,FALSE)</f>
        <v>#N/A</v>
      </c>
      <c r="Z1029" s="302"/>
      <c r="AA1029" s="303"/>
    </row>
    <row r="1030" spans="1:27" customFormat="1" ht="15" hidden="1" customHeight="1">
      <c r="A1030" s="32">
        <v>1903</v>
      </c>
      <c r="B1030" s="449">
        <f>+A1030</f>
        <v>1903</v>
      </c>
      <c r="C1030" s="249" t="str">
        <f>+VLOOKUP(A1030,bd_lista!$A$3:$C$590,3,FALSE)</f>
        <v>Gobierno Autónomo Municipal de Bolpebra</v>
      </c>
      <c r="D1030" s="451" t="str">
        <f>+C1030</f>
        <v>Gobierno Autónomo Municipal de Bolpebra</v>
      </c>
      <c r="E1030" s="244" t="s">
        <v>1310</v>
      </c>
      <c r="F1030" s="245">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5">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5">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5">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5">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5">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5">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5">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5">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5">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5">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5">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5">
        <f t="shared" ca="1" si="37"/>
        <v>0</v>
      </c>
      <c r="S1030" s="252"/>
      <c r="T1030" s="245">
        <f ca="1">+T1031</f>
        <v>0</v>
      </c>
      <c r="U1030" s="244">
        <f t="shared" si="38"/>
        <v>1</v>
      </c>
      <c r="V1030" s="347" t="str">
        <f>+VLOOKUP(A1030,bd_lista!$A$3:$E$590,5,FALSE)</f>
        <v>Gobiernos Autonomos Municipales</v>
      </c>
      <c r="W1030" s="262" t="str">
        <f>+V1030</f>
        <v>Gobiernos Autonomos Municipales</v>
      </c>
      <c r="X1030" s="244">
        <f>+VLOOKUP(A1030,[2]Sheet1!$A$13:$D$744,4,FALSE)</f>
        <v>0</v>
      </c>
      <c r="Y1030" s="244" t="e">
        <f>+VLOOKUP(X1030,bd_lista!$A$3:$C$590,3,FALSE)</f>
        <v>#N/A</v>
      </c>
      <c r="Z1030" s="304">
        <f>+X1030</f>
        <v>0</v>
      </c>
      <c r="AA1030" s="305" t="e">
        <f>+Y1030</f>
        <v>#N/A</v>
      </c>
    </row>
    <row r="1031" spans="1:27" customFormat="1" ht="15" hidden="1" customHeight="1">
      <c r="A1031" s="32">
        <v>1903</v>
      </c>
      <c r="B1031" s="450"/>
      <c r="C1031" s="249" t="str">
        <f>+VLOOKUP(A1031,bd_lista!$A$3:$C$590,3,FALSE)</f>
        <v>Gobierno Autónomo Municipal de Bolpebra</v>
      </c>
      <c r="D1031" s="452"/>
      <c r="E1031" s="246" t="s">
        <v>1311</v>
      </c>
      <c r="F1031" s="247">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7">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7">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7">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7">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7">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7">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7">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7">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7">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7">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7">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7">
        <f t="shared" ca="1" si="37"/>
        <v>0</v>
      </c>
      <c r="S1031" s="252">
        <f ca="1">+R1030+R1031</f>
        <v>0</v>
      </c>
      <c r="T1031" s="245">
        <f ca="1">+S1031</f>
        <v>0</v>
      </c>
      <c r="U1031" s="244">
        <f t="shared" si="38"/>
        <v>2</v>
      </c>
      <c r="V1031" s="347" t="str">
        <f>+VLOOKUP(A1031,bd_lista!$A$3:$E$590,5,FALSE)</f>
        <v>Gobiernos Autonomos Municipales</v>
      </c>
      <c r="W1031" s="250"/>
      <c r="X1031" s="244">
        <f>+VLOOKUP(A1031,[2]Sheet1!$A$13:$D$744,4,FALSE)</f>
        <v>0</v>
      </c>
      <c r="Y1031" s="244" t="e">
        <f>+VLOOKUP(X1031,bd_lista!$A$3:$C$590,3,FALSE)</f>
        <v>#N/A</v>
      </c>
      <c r="Z1031" s="302"/>
      <c r="AA1031" s="303"/>
    </row>
    <row r="1032" spans="1:27" customFormat="1" ht="15" hidden="1" customHeight="1">
      <c r="A1032" s="32">
        <v>1904</v>
      </c>
      <c r="B1032" s="449">
        <f>+A1032</f>
        <v>1904</v>
      </c>
      <c r="C1032" s="249" t="str">
        <f>+VLOOKUP(A1032,bd_lista!$A$3:$C$590,3,FALSE)</f>
        <v>Gobierno Autónomo Municipal de Bella Flor</v>
      </c>
      <c r="D1032" s="451" t="str">
        <f>+C1032</f>
        <v>Gobierno Autónomo Municipal de Bella Flor</v>
      </c>
      <c r="E1032" s="244" t="s">
        <v>1310</v>
      </c>
      <c r="F1032" s="245">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5">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5">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5">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5">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5">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5">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5">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5">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5">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5">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5">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5">
        <f t="shared" ca="1" si="37"/>
        <v>0</v>
      </c>
      <c r="S1032" s="252"/>
      <c r="T1032" s="245">
        <f ca="1">+T1033</f>
        <v>0</v>
      </c>
      <c r="U1032" s="244">
        <f t="shared" si="38"/>
        <v>1</v>
      </c>
      <c r="V1032" s="347" t="str">
        <f>+VLOOKUP(A1032,bd_lista!$A$3:$E$590,5,FALSE)</f>
        <v>Gobiernos Autonomos Municipales</v>
      </c>
      <c r="W1032" s="262" t="str">
        <f>+V1032</f>
        <v>Gobiernos Autonomos Municipales</v>
      </c>
      <c r="X1032" s="244">
        <f>+VLOOKUP(A1032,[2]Sheet1!$A$13:$D$744,4,FALSE)</f>
        <v>0</v>
      </c>
      <c r="Y1032" s="244" t="e">
        <f>+VLOOKUP(X1032,bd_lista!$A$3:$C$590,3,FALSE)</f>
        <v>#N/A</v>
      </c>
      <c r="Z1032" s="304">
        <f>+X1032</f>
        <v>0</v>
      </c>
      <c r="AA1032" s="305" t="e">
        <f>+Y1032</f>
        <v>#N/A</v>
      </c>
    </row>
    <row r="1033" spans="1:27" customFormat="1" ht="15" hidden="1" customHeight="1">
      <c r="A1033" s="32">
        <v>1904</v>
      </c>
      <c r="B1033" s="450"/>
      <c r="C1033" s="249" t="str">
        <f>+VLOOKUP(A1033,bd_lista!$A$3:$C$590,3,FALSE)</f>
        <v>Gobierno Autónomo Municipal de Bella Flor</v>
      </c>
      <c r="D1033" s="452"/>
      <c r="E1033" s="246" t="s">
        <v>1311</v>
      </c>
      <c r="F1033" s="245">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5">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5">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5">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5">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5">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5">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5">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5">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5">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5">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5">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5">
        <f t="shared" ca="1" si="37"/>
        <v>0</v>
      </c>
      <c r="S1033" s="252">
        <f ca="1">+R1032+R1033</f>
        <v>0</v>
      </c>
      <c r="T1033" s="245">
        <f ca="1">+S1033</f>
        <v>0</v>
      </c>
      <c r="U1033" s="244">
        <f t="shared" si="38"/>
        <v>2</v>
      </c>
      <c r="V1033" s="347" t="str">
        <f>+VLOOKUP(A1033,bd_lista!$A$3:$E$590,5,FALSE)</f>
        <v>Gobiernos Autonomos Municipales</v>
      </c>
      <c r="W1033" s="250"/>
      <c r="X1033" s="244">
        <f>+VLOOKUP(A1033,[2]Sheet1!$A$13:$D$744,4,FALSE)</f>
        <v>0</v>
      </c>
      <c r="Y1033" s="244" t="e">
        <f>+VLOOKUP(X1033,bd_lista!$A$3:$C$590,3,FALSE)</f>
        <v>#N/A</v>
      </c>
      <c r="Z1033" s="302"/>
      <c r="AA1033" s="303"/>
    </row>
    <row r="1034" spans="1:27" customFormat="1" ht="15" hidden="1" customHeight="1">
      <c r="A1034" s="32">
        <v>1905</v>
      </c>
      <c r="B1034" s="449">
        <f>+A1034</f>
        <v>1905</v>
      </c>
      <c r="C1034" s="249" t="str">
        <f>+VLOOKUP(A1034,bd_lista!$A$3:$C$590,3,FALSE)</f>
        <v>Gobierno Autónomo Municipal de Puerto Rico</v>
      </c>
      <c r="D1034" s="451" t="str">
        <f>+C1034</f>
        <v>Gobierno Autónomo Municipal de Puerto Rico</v>
      </c>
      <c r="E1034" s="244" t="s">
        <v>1310</v>
      </c>
      <c r="F1034" s="245">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5">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5">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5">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5">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5">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5">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5">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5">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5">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5">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5">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5">
        <f t="shared" ca="1" si="37"/>
        <v>0</v>
      </c>
      <c r="S1034" s="252"/>
      <c r="T1034" s="245">
        <f ca="1">+T1035</f>
        <v>0</v>
      </c>
      <c r="U1034" s="244">
        <f t="shared" si="38"/>
        <v>1</v>
      </c>
      <c r="V1034" s="347" t="str">
        <f>+VLOOKUP(A1034,bd_lista!$A$3:$E$590,5,FALSE)</f>
        <v>Gobiernos Autonomos Municipales</v>
      </c>
      <c r="W1034" s="262" t="str">
        <f>+V1034</f>
        <v>Gobiernos Autonomos Municipales</v>
      </c>
      <c r="X1034" s="244">
        <f>+VLOOKUP(A1034,[2]Sheet1!$A$13:$D$744,4,FALSE)</f>
        <v>0</v>
      </c>
      <c r="Y1034" s="244" t="e">
        <f>+VLOOKUP(X1034,bd_lista!$A$3:$C$590,3,FALSE)</f>
        <v>#N/A</v>
      </c>
      <c r="Z1034" s="304">
        <f>+X1034</f>
        <v>0</v>
      </c>
      <c r="AA1034" s="305" t="e">
        <f>+Y1034</f>
        <v>#N/A</v>
      </c>
    </row>
    <row r="1035" spans="1:27" customFormat="1" ht="15" hidden="1" customHeight="1">
      <c r="A1035" s="32">
        <v>1905</v>
      </c>
      <c r="B1035" s="450"/>
      <c r="C1035" s="249" t="str">
        <f>+VLOOKUP(A1035,bd_lista!$A$3:$C$590,3,FALSE)</f>
        <v>Gobierno Autónomo Municipal de Puerto Rico</v>
      </c>
      <c r="D1035" s="452"/>
      <c r="E1035" s="246" t="s">
        <v>1311</v>
      </c>
      <c r="F1035" s="245">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5">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5">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5">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5">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5">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5">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5">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5">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5">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5">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5">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5">
        <f t="shared" ca="1" si="37"/>
        <v>0</v>
      </c>
      <c r="S1035" s="252">
        <f ca="1">+R1034+R1035</f>
        <v>0</v>
      </c>
      <c r="T1035" s="245">
        <f ca="1">+S1035</f>
        <v>0</v>
      </c>
      <c r="U1035" s="244">
        <f t="shared" si="38"/>
        <v>2</v>
      </c>
      <c r="V1035" s="347" t="str">
        <f>+VLOOKUP(A1035,bd_lista!$A$3:$E$590,5,FALSE)</f>
        <v>Gobiernos Autonomos Municipales</v>
      </c>
      <c r="W1035" s="250"/>
      <c r="X1035" s="244">
        <f>+VLOOKUP(A1035,[2]Sheet1!$A$13:$D$744,4,FALSE)</f>
        <v>0</v>
      </c>
      <c r="Y1035" s="244" t="e">
        <f>+VLOOKUP(X1035,bd_lista!$A$3:$C$590,3,FALSE)</f>
        <v>#N/A</v>
      </c>
      <c r="Z1035" s="302"/>
      <c r="AA1035" s="303"/>
    </row>
    <row r="1036" spans="1:27" customFormat="1" ht="27" hidden="1" customHeight="1">
      <c r="A1036" s="32">
        <v>1906</v>
      </c>
      <c r="B1036" s="449">
        <f>+A1036</f>
        <v>1906</v>
      </c>
      <c r="C1036" s="249" t="str">
        <f>+VLOOKUP(A1036,bd_lista!$A$3:$C$590,3,FALSE)</f>
        <v>Gobierno Autónomo Municipal de San Pedro</v>
      </c>
      <c r="D1036" s="451" t="str">
        <f>+C1036</f>
        <v>Gobierno Autónomo Municipal de San Pedro</v>
      </c>
      <c r="E1036" s="244" t="s">
        <v>1310</v>
      </c>
      <c r="F1036" s="245">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5">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5">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5">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5">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5">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5">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5">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5">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5">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5">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5">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5">
        <f t="shared" ca="1" si="37"/>
        <v>0</v>
      </c>
      <c r="S1036" s="252"/>
      <c r="T1036" s="245">
        <f ca="1">+T1037</f>
        <v>0</v>
      </c>
      <c r="U1036" s="244">
        <f t="shared" si="38"/>
        <v>1</v>
      </c>
      <c r="V1036" s="347" t="str">
        <f>+VLOOKUP(A1036,bd_lista!$A$3:$E$590,5,FALSE)</f>
        <v>Gobiernos Autonomos Municipales</v>
      </c>
      <c r="W1036" s="262" t="str">
        <f>+V1036</f>
        <v>Gobiernos Autonomos Municipales</v>
      </c>
      <c r="X1036" s="244">
        <f>+VLOOKUP(A1036,[2]Sheet1!$A$13:$D$744,4,FALSE)</f>
        <v>0</v>
      </c>
      <c r="Y1036" s="244" t="e">
        <f>+VLOOKUP(X1036,bd_lista!$A$3:$C$590,3,FALSE)</f>
        <v>#N/A</v>
      </c>
      <c r="Z1036" s="304">
        <f>+X1036</f>
        <v>0</v>
      </c>
      <c r="AA1036" s="305" t="e">
        <f>+Y1036</f>
        <v>#N/A</v>
      </c>
    </row>
    <row r="1037" spans="1:27" customFormat="1" ht="27" hidden="1" customHeight="1">
      <c r="A1037" s="32">
        <v>1906</v>
      </c>
      <c r="B1037" s="450"/>
      <c r="C1037" s="249" t="str">
        <f>+VLOOKUP(A1037,bd_lista!$A$3:$C$590,3,FALSE)</f>
        <v>Gobierno Autónomo Municipal de San Pedro</v>
      </c>
      <c r="D1037" s="452"/>
      <c r="E1037" s="246" t="s">
        <v>1311</v>
      </c>
      <c r="F1037" s="245">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5">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5">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5">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5">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5">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5">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5">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5">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5">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5">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5">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5">
        <f t="shared" ca="1" si="37"/>
        <v>0</v>
      </c>
      <c r="S1037" s="252">
        <f ca="1">+R1036+R1037</f>
        <v>0</v>
      </c>
      <c r="T1037" s="245">
        <f ca="1">+S1037</f>
        <v>0</v>
      </c>
      <c r="U1037" s="244">
        <f t="shared" si="38"/>
        <v>2</v>
      </c>
      <c r="V1037" s="347" t="str">
        <f>+VLOOKUP(A1037,bd_lista!$A$3:$E$590,5,FALSE)</f>
        <v>Gobiernos Autonomos Municipales</v>
      </c>
      <c r="W1037" s="250"/>
      <c r="X1037" s="244">
        <f>+VLOOKUP(A1037,[2]Sheet1!$A$13:$D$744,4,FALSE)</f>
        <v>0</v>
      </c>
      <c r="Y1037" s="244" t="e">
        <f>+VLOOKUP(X1037,bd_lista!$A$3:$C$590,3,FALSE)</f>
        <v>#N/A</v>
      </c>
      <c r="Z1037" s="302"/>
      <c r="AA1037" s="303"/>
    </row>
    <row r="1038" spans="1:27" customFormat="1" ht="15" hidden="1" customHeight="1">
      <c r="A1038" s="32">
        <v>1907</v>
      </c>
      <c r="B1038" s="449">
        <f>+A1038</f>
        <v>1907</v>
      </c>
      <c r="C1038" s="249" t="str">
        <f>+VLOOKUP(A1038,bd_lista!$A$3:$C$590,3,FALSE)</f>
        <v>Gobierno Autónomo Municipal de Filadelfia</v>
      </c>
      <c r="D1038" s="451" t="str">
        <f>+C1038</f>
        <v>Gobierno Autónomo Municipal de Filadelfia</v>
      </c>
      <c r="E1038" s="244" t="s">
        <v>1310</v>
      </c>
      <c r="F1038" s="245">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5">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5">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5">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5">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5">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5">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5">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5">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5">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5">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5">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5">
        <f t="shared" ca="1" si="37"/>
        <v>0</v>
      </c>
      <c r="S1038" s="275"/>
      <c r="T1038" s="273">
        <f ca="1">+T1039</f>
        <v>0</v>
      </c>
      <c r="U1038" s="244">
        <f t="shared" si="38"/>
        <v>1</v>
      </c>
      <c r="V1038" s="347" t="str">
        <f>+VLOOKUP(A1038,bd_lista!$A$3:$E$590,5,FALSE)</f>
        <v>Gobiernos Autonomos Municipales</v>
      </c>
      <c r="W1038" s="262" t="str">
        <f>+V1038</f>
        <v>Gobiernos Autonomos Municipales</v>
      </c>
      <c r="X1038" s="244">
        <f>+VLOOKUP(A1038,[2]Sheet1!$A$13:$D$744,4,FALSE)</f>
        <v>0</v>
      </c>
      <c r="Y1038" s="244" t="e">
        <f>+VLOOKUP(X1038,bd_lista!$A$3:$C$590,3,FALSE)</f>
        <v>#N/A</v>
      </c>
      <c r="Z1038" s="304">
        <f>+X1038</f>
        <v>0</v>
      </c>
      <c r="AA1038" s="305" t="e">
        <f>+Y1038</f>
        <v>#N/A</v>
      </c>
    </row>
    <row r="1039" spans="1:27" customFormat="1" ht="15" hidden="1" customHeight="1">
      <c r="A1039" s="32">
        <v>1907</v>
      </c>
      <c r="B1039" s="450"/>
      <c r="C1039" s="249" t="str">
        <f>+VLOOKUP(A1039,bd_lista!$A$3:$C$590,3,FALSE)</f>
        <v>Gobierno Autónomo Municipal de Filadelfia</v>
      </c>
      <c r="D1039" s="452"/>
      <c r="E1039" s="246" t="s">
        <v>1311</v>
      </c>
      <c r="F1039" s="247">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7">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7">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7">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7">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7">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7">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7">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7">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7">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7">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7">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7">
        <f t="shared" ca="1" si="37"/>
        <v>0</v>
      </c>
      <c r="S1039" s="252">
        <f ca="1">+R1038+R1039</f>
        <v>0</v>
      </c>
      <c r="T1039" s="247">
        <f ca="1">+S1039</f>
        <v>0</v>
      </c>
      <c r="U1039" s="244">
        <f t="shared" si="38"/>
        <v>2</v>
      </c>
      <c r="V1039" s="347" t="str">
        <f>+VLOOKUP(A1039,bd_lista!$A$3:$E$590,5,FALSE)</f>
        <v>Gobiernos Autonomos Municipales</v>
      </c>
      <c r="W1039" s="250"/>
      <c r="X1039" s="244">
        <f>+VLOOKUP(A1039,[2]Sheet1!$A$13:$D$744,4,FALSE)</f>
        <v>0</v>
      </c>
      <c r="Y1039" s="244" t="e">
        <f>+VLOOKUP(X1039,bd_lista!$A$3:$C$590,3,FALSE)</f>
        <v>#N/A</v>
      </c>
      <c r="Z1039" s="302"/>
      <c r="AA1039" s="303"/>
    </row>
    <row r="1040" spans="1:27" customFormat="1" ht="27" hidden="1" customHeight="1">
      <c r="A1040" s="32">
        <v>1908</v>
      </c>
      <c r="B1040" s="449">
        <f>+A1040</f>
        <v>1908</v>
      </c>
      <c r="C1040" s="249" t="str">
        <f>+VLOOKUP(A1040,bd_lista!$A$3:$C$590,3,FALSE)</f>
        <v>Gobierno Autónomo Municipal de Puerto Gonzalo Moreno</v>
      </c>
      <c r="D1040" s="451" t="str">
        <f>+C1040</f>
        <v>Gobierno Autónomo Municipal de Puerto Gonzalo Moreno</v>
      </c>
      <c r="E1040" s="244" t="s">
        <v>1310</v>
      </c>
      <c r="F1040" s="245">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5">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5">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5">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5">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5">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5">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5">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5">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5">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5">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5">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5">
        <f t="shared" ca="1" si="37"/>
        <v>0</v>
      </c>
      <c r="S1040" s="252"/>
      <c r="T1040" s="245">
        <f ca="1">+T1041</f>
        <v>0</v>
      </c>
      <c r="U1040" s="244">
        <f t="shared" si="38"/>
        <v>1</v>
      </c>
      <c r="V1040" s="347" t="str">
        <f>+VLOOKUP(A1040,bd_lista!$A$3:$E$590,5,FALSE)</f>
        <v>Gobiernos Autonomos Municipales</v>
      </c>
      <c r="W1040" s="262" t="str">
        <f>+V1040</f>
        <v>Gobiernos Autonomos Municipales</v>
      </c>
      <c r="X1040" s="244">
        <f>+VLOOKUP(A1040,[2]Sheet1!$A$13:$D$744,4,FALSE)</f>
        <v>0</v>
      </c>
      <c r="Y1040" s="244" t="e">
        <f>+VLOOKUP(X1040,bd_lista!$A$3:$C$590,3,FALSE)</f>
        <v>#N/A</v>
      </c>
      <c r="Z1040" s="304">
        <f>+X1040</f>
        <v>0</v>
      </c>
      <c r="AA1040" s="305" t="e">
        <f>+Y1040</f>
        <v>#N/A</v>
      </c>
    </row>
    <row r="1041" spans="1:27" customFormat="1" ht="27" hidden="1" customHeight="1">
      <c r="A1041" s="32">
        <v>1908</v>
      </c>
      <c r="B1041" s="450"/>
      <c r="C1041" s="249" t="str">
        <f>+VLOOKUP(A1041,bd_lista!$A$3:$C$590,3,FALSE)</f>
        <v>Gobierno Autónomo Municipal de Puerto Gonzalo Moreno</v>
      </c>
      <c r="D1041" s="452"/>
      <c r="E1041" s="246" t="s">
        <v>1311</v>
      </c>
      <c r="F1041" s="245">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5">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5">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5">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5">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5">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5">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5">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5">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5">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5">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5">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5">
        <f t="shared" ca="1" si="37"/>
        <v>0</v>
      </c>
      <c r="S1041" s="252">
        <f ca="1">+R1040+R1041</f>
        <v>0</v>
      </c>
      <c r="T1041" s="245">
        <f ca="1">+S1041</f>
        <v>0</v>
      </c>
      <c r="U1041" s="244">
        <f t="shared" si="38"/>
        <v>2</v>
      </c>
      <c r="V1041" s="347" t="str">
        <f>+VLOOKUP(A1041,bd_lista!$A$3:$E$590,5,FALSE)</f>
        <v>Gobiernos Autonomos Municipales</v>
      </c>
      <c r="W1041" s="250"/>
      <c r="X1041" s="244">
        <f>+VLOOKUP(A1041,[2]Sheet1!$A$13:$D$744,4,FALSE)</f>
        <v>0</v>
      </c>
      <c r="Y1041" s="244" t="e">
        <f>+VLOOKUP(X1041,bd_lista!$A$3:$C$590,3,FALSE)</f>
        <v>#N/A</v>
      </c>
      <c r="Z1041" s="302"/>
      <c r="AA1041" s="303"/>
    </row>
    <row r="1042" spans="1:27" customFormat="1" ht="15" hidden="1" customHeight="1">
      <c r="A1042" s="32">
        <v>1909</v>
      </c>
      <c r="B1042" s="449">
        <f>+A1042</f>
        <v>1909</v>
      </c>
      <c r="C1042" s="249" t="str">
        <f>+VLOOKUP(A1042,bd_lista!$A$3:$C$590,3,FALSE)</f>
        <v>Gobierno Autónomo Municipal de San Lorenzo</v>
      </c>
      <c r="D1042" s="451" t="str">
        <f>+C1042</f>
        <v>Gobierno Autónomo Municipal de San Lorenzo</v>
      </c>
      <c r="E1042" s="244" t="s">
        <v>1310</v>
      </c>
      <c r="F1042" s="245">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5">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5">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5">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5">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5">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5">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5">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5">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5">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5">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5">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5">
        <f t="shared" ca="1" si="37"/>
        <v>0</v>
      </c>
      <c r="S1042" s="252"/>
      <c r="T1042" s="245">
        <f ca="1">+T1043</f>
        <v>0</v>
      </c>
      <c r="U1042" s="244">
        <f t="shared" si="38"/>
        <v>1</v>
      </c>
      <c r="V1042" s="347" t="str">
        <f>+VLOOKUP(A1042,bd_lista!$A$3:$E$590,5,FALSE)</f>
        <v>Gobiernos Autonomos Municipales</v>
      </c>
      <c r="W1042" s="262" t="str">
        <f>+V1042</f>
        <v>Gobiernos Autonomos Municipales</v>
      </c>
      <c r="X1042" s="244">
        <f>+VLOOKUP(A1042,[2]Sheet1!$A$13:$D$744,4,FALSE)</f>
        <v>0</v>
      </c>
      <c r="Y1042" s="244" t="e">
        <f>+VLOOKUP(X1042,bd_lista!$A$3:$C$590,3,FALSE)</f>
        <v>#N/A</v>
      </c>
      <c r="Z1042" s="304">
        <f>+X1042</f>
        <v>0</v>
      </c>
      <c r="AA1042" s="305" t="e">
        <f>+Y1042</f>
        <v>#N/A</v>
      </c>
    </row>
    <row r="1043" spans="1:27" customFormat="1" ht="15" hidden="1" customHeight="1">
      <c r="A1043" s="32">
        <v>1909</v>
      </c>
      <c r="B1043" s="450"/>
      <c r="C1043" s="249" t="str">
        <f>+VLOOKUP(A1043,bd_lista!$A$3:$C$590,3,FALSE)</f>
        <v>Gobierno Autónomo Municipal de San Lorenzo</v>
      </c>
      <c r="D1043" s="452"/>
      <c r="E1043" s="246" t="s">
        <v>1311</v>
      </c>
      <c r="F1043" s="245">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5">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5">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5">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5">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5">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5">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5">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5">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5">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5">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5">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5">
        <f t="shared" ca="1" si="37"/>
        <v>0</v>
      </c>
      <c r="S1043" s="252">
        <f ca="1">+R1042+R1043</f>
        <v>0</v>
      </c>
      <c r="T1043" s="245">
        <f ca="1">+S1043</f>
        <v>0</v>
      </c>
      <c r="U1043" s="244">
        <f t="shared" si="38"/>
        <v>2</v>
      </c>
      <c r="V1043" s="347" t="str">
        <f>+VLOOKUP(A1043,bd_lista!$A$3:$E$590,5,FALSE)</f>
        <v>Gobiernos Autonomos Municipales</v>
      </c>
      <c r="W1043" s="250"/>
      <c r="X1043" s="244">
        <f>+VLOOKUP(A1043,[2]Sheet1!$A$13:$D$744,4,FALSE)</f>
        <v>0</v>
      </c>
      <c r="Y1043" s="244" t="e">
        <f>+VLOOKUP(X1043,bd_lista!$A$3:$C$590,3,FALSE)</f>
        <v>#N/A</v>
      </c>
      <c r="Z1043" s="302"/>
      <c r="AA1043" s="303"/>
    </row>
    <row r="1044" spans="1:27" customFormat="1" ht="15" hidden="1" customHeight="1">
      <c r="A1044" s="32">
        <v>1910</v>
      </c>
      <c r="B1044" s="449">
        <f>+A1044</f>
        <v>1910</v>
      </c>
      <c r="C1044" s="249" t="str">
        <f>+VLOOKUP(A1044,bd_lista!$A$3:$C$590,3,FALSE)</f>
        <v>Gobierno Autónomo Municipal de Sena</v>
      </c>
      <c r="D1044" s="451" t="str">
        <f>+C1044</f>
        <v>Gobierno Autónomo Municipal de Sena</v>
      </c>
      <c r="E1044" s="244" t="s">
        <v>1310</v>
      </c>
      <c r="F1044" s="245">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5">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5">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5">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5">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5">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5">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5">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5">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5">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5">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5">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5">
        <f t="shared" ca="1" si="37"/>
        <v>0</v>
      </c>
      <c r="S1044" s="252"/>
      <c r="T1044" s="245">
        <f ca="1">+T1045</f>
        <v>0</v>
      </c>
      <c r="U1044" s="244">
        <f t="shared" si="38"/>
        <v>1</v>
      </c>
      <c r="V1044" s="347" t="str">
        <f>+VLOOKUP(A1044,bd_lista!$A$3:$E$590,5,FALSE)</f>
        <v>Gobiernos Autonomos Municipales</v>
      </c>
      <c r="W1044" s="262" t="str">
        <f>+V1044</f>
        <v>Gobiernos Autonomos Municipales</v>
      </c>
      <c r="X1044" s="244">
        <f>+VLOOKUP(A1044,[2]Sheet1!$A$13:$D$744,4,FALSE)</f>
        <v>0</v>
      </c>
      <c r="Y1044" s="244" t="e">
        <f>+VLOOKUP(X1044,bd_lista!$A$3:$C$590,3,FALSE)</f>
        <v>#N/A</v>
      </c>
      <c r="Z1044" s="304">
        <f>+X1044</f>
        <v>0</v>
      </c>
      <c r="AA1044" s="305" t="e">
        <f>+Y1044</f>
        <v>#N/A</v>
      </c>
    </row>
    <row r="1045" spans="1:27" customFormat="1" ht="15" hidden="1" customHeight="1">
      <c r="A1045" s="32">
        <v>1910</v>
      </c>
      <c r="B1045" s="450"/>
      <c r="C1045" s="249" t="str">
        <f>+VLOOKUP(A1045,bd_lista!$A$3:$C$590,3,FALSE)</f>
        <v>Gobierno Autónomo Municipal de Sena</v>
      </c>
      <c r="D1045" s="452"/>
      <c r="E1045" s="246" t="s">
        <v>1311</v>
      </c>
      <c r="F1045" s="245">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5">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5">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5">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5">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5">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5">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5">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5">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5">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5">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5">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5">
        <f t="shared" ca="1" si="37"/>
        <v>0</v>
      </c>
      <c r="S1045" s="252">
        <f ca="1">+R1044+R1045</f>
        <v>0</v>
      </c>
      <c r="T1045" s="245">
        <f ca="1">+S1045</f>
        <v>0</v>
      </c>
      <c r="U1045" s="244">
        <f t="shared" si="38"/>
        <v>2</v>
      </c>
      <c r="V1045" s="347" t="str">
        <f>+VLOOKUP(A1045,bd_lista!$A$3:$E$590,5,FALSE)</f>
        <v>Gobiernos Autonomos Municipales</v>
      </c>
      <c r="W1045" s="250"/>
      <c r="X1045" s="244">
        <f>+VLOOKUP(A1045,[2]Sheet1!$A$13:$D$744,4,FALSE)</f>
        <v>0</v>
      </c>
      <c r="Y1045" s="244" t="e">
        <f>+VLOOKUP(X1045,bd_lista!$A$3:$C$590,3,FALSE)</f>
        <v>#N/A</v>
      </c>
      <c r="Z1045" s="302"/>
      <c r="AA1045" s="303"/>
    </row>
    <row r="1046" spans="1:27" customFormat="1" ht="15" hidden="1" customHeight="1">
      <c r="A1046" s="32">
        <v>1911</v>
      </c>
      <c r="B1046" s="449">
        <f>+A1046</f>
        <v>1911</v>
      </c>
      <c r="C1046" s="249" t="str">
        <f>+VLOOKUP(A1046,bd_lista!$A$3:$C$590,3,FALSE)</f>
        <v>Gobierno Autónomo Municipal de Santa Rosa del Abuná</v>
      </c>
      <c r="D1046" s="451" t="str">
        <f>+C1046</f>
        <v>Gobierno Autónomo Municipal de Santa Rosa del Abuná</v>
      </c>
      <c r="E1046" s="244" t="s">
        <v>1310</v>
      </c>
      <c r="F1046" s="245">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5">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5">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5">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5">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5">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5">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5">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5">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5">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5">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5">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5">
        <f t="shared" ca="1" si="37"/>
        <v>0</v>
      </c>
      <c r="S1046" s="252"/>
      <c r="T1046" s="245">
        <f ca="1">+T1047</f>
        <v>0</v>
      </c>
      <c r="U1046" s="244">
        <f t="shared" si="38"/>
        <v>1</v>
      </c>
      <c r="V1046" s="347" t="str">
        <f>+VLOOKUP(A1046,bd_lista!$A$3:$E$590,5,FALSE)</f>
        <v>Gobiernos Autonomos Municipales</v>
      </c>
      <c r="W1046" s="262" t="str">
        <f>+V1046</f>
        <v>Gobiernos Autonomos Municipales</v>
      </c>
      <c r="X1046" s="244">
        <f>+VLOOKUP(A1046,[2]Sheet1!$A$13:$D$744,4,FALSE)</f>
        <v>0</v>
      </c>
      <c r="Y1046" s="244" t="e">
        <f>+VLOOKUP(X1046,bd_lista!$A$3:$C$590,3,FALSE)</f>
        <v>#N/A</v>
      </c>
      <c r="Z1046" s="304">
        <f>+X1046</f>
        <v>0</v>
      </c>
      <c r="AA1046" s="305" t="e">
        <f>+Y1046</f>
        <v>#N/A</v>
      </c>
    </row>
    <row r="1047" spans="1:27" customFormat="1" ht="15" hidden="1" customHeight="1">
      <c r="A1047" s="32">
        <v>1911</v>
      </c>
      <c r="B1047" s="450"/>
      <c r="C1047" s="249" t="str">
        <f>+VLOOKUP(A1047,bd_lista!$A$3:$C$590,3,FALSE)</f>
        <v>Gobierno Autónomo Municipal de Santa Rosa del Abuná</v>
      </c>
      <c r="D1047" s="452"/>
      <c r="E1047" s="246" t="s">
        <v>1311</v>
      </c>
      <c r="F1047" s="245">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5">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5">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5">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5">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5">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5">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5">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5">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5">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5">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5">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5">
        <f t="shared" ca="1" si="37"/>
        <v>0</v>
      </c>
      <c r="S1047" s="252">
        <f ca="1">+R1046+R1047</f>
        <v>0</v>
      </c>
      <c r="T1047" s="245">
        <f ca="1">+S1047</f>
        <v>0</v>
      </c>
      <c r="U1047" s="244">
        <f t="shared" si="38"/>
        <v>2</v>
      </c>
      <c r="V1047" s="347" t="str">
        <f>+VLOOKUP(A1047,bd_lista!$A$3:$E$590,5,FALSE)</f>
        <v>Gobiernos Autonomos Municipales</v>
      </c>
      <c r="W1047" s="250"/>
      <c r="X1047" s="244">
        <f>+VLOOKUP(A1047,[2]Sheet1!$A$13:$D$744,4,FALSE)</f>
        <v>0</v>
      </c>
      <c r="Y1047" s="244" t="e">
        <f>+VLOOKUP(X1047,bd_lista!$A$3:$C$590,3,FALSE)</f>
        <v>#N/A</v>
      </c>
      <c r="Z1047" s="302"/>
      <c r="AA1047" s="303"/>
    </row>
    <row r="1048" spans="1:27" customFormat="1" ht="15" hidden="1" customHeight="1">
      <c r="A1048" s="32">
        <v>1912</v>
      </c>
      <c r="B1048" s="449">
        <f>+A1048</f>
        <v>1912</v>
      </c>
      <c r="C1048" s="249" t="str">
        <f>+VLOOKUP(A1048,bd_lista!$A$3:$C$590,3,FALSE)</f>
        <v>Gobierno Autónomo Municipal de Ingavi (Humaita)</v>
      </c>
      <c r="D1048" s="451" t="str">
        <f>+C1048</f>
        <v>Gobierno Autónomo Municipal de Ingavi (Humaita)</v>
      </c>
      <c r="E1048" s="244" t="s">
        <v>1310</v>
      </c>
      <c r="F1048" s="245">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5">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5">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5">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5">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5">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5">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5">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5">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5">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5">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5">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5">
        <f t="shared" ca="1" si="37"/>
        <v>0</v>
      </c>
      <c r="S1048" s="252"/>
      <c r="T1048" s="245">
        <f ca="1">+T1049</f>
        <v>0</v>
      </c>
      <c r="U1048" s="244">
        <f t="shared" si="38"/>
        <v>1</v>
      </c>
      <c r="V1048" s="347" t="str">
        <f>+VLOOKUP(A1048,bd_lista!$A$3:$E$590,5,FALSE)</f>
        <v>Gobiernos Autonomos Municipales</v>
      </c>
      <c r="W1048" s="262" t="str">
        <f>+V1048</f>
        <v>Gobiernos Autonomos Municipales</v>
      </c>
      <c r="X1048" s="244">
        <f>+VLOOKUP(A1048,[2]Sheet1!$A$13:$D$744,4,FALSE)</f>
        <v>0</v>
      </c>
      <c r="Y1048" s="244" t="e">
        <f>+VLOOKUP(X1048,bd_lista!$A$3:$C$590,3,FALSE)</f>
        <v>#N/A</v>
      </c>
      <c r="Z1048" s="304">
        <f>+X1048</f>
        <v>0</v>
      </c>
      <c r="AA1048" s="305" t="e">
        <f>+Y1048</f>
        <v>#N/A</v>
      </c>
    </row>
    <row r="1049" spans="1:27" customFormat="1" ht="15" hidden="1" customHeight="1">
      <c r="A1049" s="32">
        <v>1912</v>
      </c>
      <c r="B1049" s="450"/>
      <c r="C1049" s="249" t="str">
        <f>+VLOOKUP(A1049,bd_lista!$A$3:$C$590,3,FALSE)</f>
        <v>Gobierno Autónomo Municipal de Ingavi (Humaita)</v>
      </c>
      <c r="D1049" s="452"/>
      <c r="E1049" s="246" t="s">
        <v>1311</v>
      </c>
      <c r="F1049" s="245">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5">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5">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5">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5">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5">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5">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5">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5">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5">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5">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5">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5">
        <f t="shared" ca="1" si="37"/>
        <v>0</v>
      </c>
      <c r="S1049" s="252">
        <f ca="1">+R1048+R1049</f>
        <v>0</v>
      </c>
      <c r="T1049" s="245">
        <f ca="1">+S1049</f>
        <v>0</v>
      </c>
      <c r="U1049" s="244">
        <f t="shared" si="38"/>
        <v>2</v>
      </c>
      <c r="V1049" s="347" t="str">
        <f>+VLOOKUP(A1049,bd_lista!$A$3:$E$590,5,FALSE)</f>
        <v>Gobiernos Autonomos Municipales</v>
      </c>
      <c r="W1049" s="250"/>
      <c r="X1049" s="244">
        <f>+VLOOKUP(A1049,[2]Sheet1!$A$13:$D$744,4,FALSE)</f>
        <v>0</v>
      </c>
      <c r="Y1049" s="244" t="e">
        <f>+VLOOKUP(X1049,bd_lista!$A$3:$C$590,3,FALSE)</f>
        <v>#N/A</v>
      </c>
      <c r="Z1049" s="302"/>
      <c r="AA1049" s="303"/>
    </row>
    <row r="1050" spans="1:27" customFormat="1" ht="15" hidden="1" customHeight="1">
      <c r="A1050" s="32">
        <v>1913</v>
      </c>
      <c r="B1050" s="449">
        <f>+A1050</f>
        <v>1913</v>
      </c>
      <c r="C1050" s="249" t="str">
        <f>+VLOOKUP(A1050,bd_lista!$A$3:$C$590,3,FALSE)</f>
        <v>Gobierno Autónomo Municipal de Nueva Esperanza</v>
      </c>
      <c r="D1050" s="451" t="str">
        <f>+C1050</f>
        <v>Gobierno Autónomo Municipal de Nueva Esperanza</v>
      </c>
      <c r="E1050" s="244" t="s">
        <v>1310</v>
      </c>
      <c r="F1050" s="245">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5">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5">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5">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5">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5">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5">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5">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5">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5">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5">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5">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5">
        <f t="shared" ca="1" si="37"/>
        <v>0</v>
      </c>
      <c r="S1050" s="252"/>
      <c r="T1050" s="245">
        <f ca="1">+T1051</f>
        <v>0</v>
      </c>
      <c r="U1050" s="244">
        <f t="shared" si="38"/>
        <v>1</v>
      </c>
      <c r="V1050" s="347" t="str">
        <f>+VLOOKUP(A1050,bd_lista!$A$3:$E$590,5,FALSE)</f>
        <v>Gobiernos Autonomos Municipales</v>
      </c>
      <c r="W1050" s="262" t="str">
        <f>+V1050</f>
        <v>Gobiernos Autonomos Municipales</v>
      </c>
      <c r="X1050" s="244">
        <f>+VLOOKUP(A1050,[2]Sheet1!$A$13:$D$744,4,FALSE)</f>
        <v>0</v>
      </c>
      <c r="Y1050" s="244" t="e">
        <f>+VLOOKUP(X1050,bd_lista!$A$3:$C$590,3,FALSE)</f>
        <v>#N/A</v>
      </c>
      <c r="Z1050" s="304">
        <f>+X1050</f>
        <v>0</v>
      </c>
      <c r="AA1050" s="305" t="e">
        <f>+Y1050</f>
        <v>#N/A</v>
      </c>
    </row>
    <row r="1051" spans="1:27" customFormat="1" ht="15" hidden="1" customHeight="1">
      <c r="A1051" s="32">
        <v>1913</v>
      </c>
      <c r="B1051" s="450"/>
      <c r="C1051" s="249" t="str">
        <f>+VLOOKUP(A1051,bd_lista!$A$3:$C$590,3,FALSE)</f>
        <v>Gobierno Autónomo Municipal de Nueva Esperanza</v>
      </c>
      <c r="D1051" s="452"/>
      <c r="E1051" s="246" t="s">
        <v>1311</v>
      </c>
      <c r="F1051" s="245">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5">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5">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5">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5">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5">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5">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5">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5">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5">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5">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5">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5">
        <f t="shared" ca="1" si="37"/>
        <v>0</v>
      </c>
      <c r="S1051" s="252">
        <f ca="1">+R1050+R1051</f>
        <v>0</v>
      </c>
      <c r="T1051" s="245">
        <f ca="1">+S1051</f>
        <v>0</v>
      </c>
      <c r="U1051" s="244">
        <f t="shared" si="38"/>
        <v>2</v>
      </c>
      <c r="V1051" s="347" t="str">
        <f>+VLOOKUP(A1051,bd_lista!$A$3:$E$590,5,FALSE)</f>
        <v>Gobiernos Autonomos Municipales</v>
      </c>
      <c r="W1051" s="250"/>
      <c r="X1051" s="244">
        <f>+VLOOKUP(A1051,[2]Sheet1!$A$13:$D$744,4,FALSE)</f>
        <v>0</v>
      </c>
      <c r="Y1051" s="244" t="e">
        <f>+VLOOKUP(X1051,bd_lista!$A$3:$C$590,3,FALSE)</f>
        <v>#N/A</v>
      </c>
      <c r="Z1051" s="302"/>
      <c r="AA1051" s="303"/>
    </row>
    <row r="1052" spans="1:27" customFormat="1" ht="15" hidden="1" customHeight="1">
      <c r="A1052" s="32">
        <v>1914</v>
      </c>
      <c r="B1052" s="449">
        <f>+A1052</f>
        <v>1914</v>
      </c>
      <c r="C1052" s="249" t="str">
        <f>+VLOOKUP(A1052,bd_lista!$A$3:$C$590,3,FALSE)</f>
        <v>Gobierno Autónomo Municipal de Villa Nueva (Loma Alta)</v>
      </c>
      <c r="D1052" s="451" t="str">
        <f>+C1052</f>
        <v>Gobierno Autónomo Municipal de Villa Nueva (Loma Alta)</v>
      </c>
      <c r="E1052" s="244" t="s">
        <v>1310</v>
      </c>
      <c r="F1052" s="245">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5">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5">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5">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5">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5">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5">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5">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5">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5">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5">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5">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5">
        <f t="shared" ca="1" si="37"/>
        <v>0</v>
      </c>
      <c r="S1052" s="252"/>
      <c r="T1052" s="245">
        <f ca="1">+T1053</f>
        <v>0</v>
      </c>
      <c r="U1052" s="244">
        <f t="shared" si="38"/>
        <v>1</v>
      </c>
      <c r="V1052" s="347" t="str">
        <f>+VLOOKUP(A1052,bd_lista!$A$3:$E$590,5,FALSE)</f>
        <v>Gobiernos Autonomos Municipales</v>
      </c>
      <c r="W1052" s="262" t="str">
        <f>+V1052</f>
        <v>Gobiernos Autonomos Municipales</v>
      </c>
      <c r="X1052" s="244">
        <f>+VLOOKUP(A1052,[2]Sheet1!$A$13:$D$744,4,FALSE)</f>
        <v>0</v>
      </c>
      <c r="Y1052" s="244" t="e">
        <f>+VLOOKUP(X1052,bd_lista!$A$3:$C$590,3,FALSE)</f>
        <v>#N/A</v>
      </c>
      <c r="Z1052" s="304">
        <f>+X1052</f>
        <v>0</v>
      </c>
      <c r="AA1052" s="305" t="e">
        <f>+Y1052</f>
        <v>#N/A</v>
      </c>
    </row>
    <row r="1053" spans="1:27" customFormat="1" ht="15" hidden="1" customHeight="1">
      <c r="A1053" s="32">
        <v>1914</v>
      </c>
      <c r="B1053" s="450"/>
      <c r="C1053" s="249" t="str">
        <f>+VLOOKUP(A1053,bd_lista!$A$3:$C$590,3,FALSE)</f>
        <v>Gobierno Autónomo Municipal de Villa Nueva (Loma Alta)</v>
      </c>
      <c r="D1053" s="452"/>
      <c r="E1053" s="246" t="s">
        <v>1311</v>
      </c>
      <c r="F1053" s="245">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5">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5">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5">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5">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5">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5">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5">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5">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5">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5">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5">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5">
        <f t="shared" ca="1" si="37"/>
        <v>0</v>
      </c>
      <c r="S1053" s="252">
        <f ca="1">+R1052+R1053</f>
        <v>0</v>
      </c>
      <c r="T1053" s="245">
        <f ca="1">+S1053</f>
        <v>0</v>
      </c>
      <c r="U1053" s="244">
        <f t="shared" si="38"/>
        <v>2</v>
      </c>
      <c r="V1053" s="347" t="str">
        <f>+VLOOKUP(A1053,bd_lista!$A$3:$E$590,5,FALSE)</f>
        <v>Gobiernos Autonomos Municipales</v>
      </c>
      <c r="W1053" s="250"/>
      <c r="X1053" s="244">
        <f>+VLOOKUP(A1053,[2]Sheet1!$A$13:$D$744,4,FALSE)</f>
        <v>0</v>
      </c>
      <c r="Y1053" s="244" t="e">
        <f>+VLOOKUP(X1053,bd_lista!$A$3:$C$590,3,FALSE)</f>
        <v>#N/A</v>
      </c>
      <c r="Z1053" s="302"/>
      <c r="AA1053" s="303"/>
    </row>
    <row r="1054" spans="1:27" customFormat="1" ht="15" hidden="1" customHeight="1">
      <c r="A1054" s="32">
        <v>3301</v>
      </c>
      <c r="B1054" s="449">
        <f>+A1054</f>
        <v>3301</v>
      </c>
      <c r="C1054" s="249" t="str">
        <f>+VLOOKUP(A1054,bd_lista!$A$3:$C$590,3,FALSE)</f>
        <v>Gobierno Autónomo Indígena Originario Campesino del Territorio de Raqaypampa</v>
      </c>
      <c r="D1054" s="451" t="str">
        <f>+C1054</f>
        <v>Gobierno Autónomo Indígena Originario Campesino del Territorio de Raqaypampa</v>
      </c>
      <c r="E1054" s="244" t="s">
        <v>1310</v>
      </c>
      <c r="F1054" s="245">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5">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5">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5">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5">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5">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5">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5">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5">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5">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5">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5">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5">
        <f t="shared" ref="R1054:R1117" ca="1" si="39">+SUM(F1054:Q1054)</f>
        <v>0</v>
      </c>
      <c r="S1054" s="252"/>
      <c r="T1054" s="245">
        <f ca="1">+T1055</f>
        <v>0</v>
      </c>
      <c r="U1054" s="244">
        <f t="shared" ref="U1054:U1117" si="40">+IF(E1054="Débitos",1,2)</f>
        <v>1</v>
      </c>
      <c r="V1054" s="347" t="str">
        <f>+VLOOKUP(A1054,bd_lista!$A$3:$E$590,5,FALSE)</f>
        <v>Gobiernos Autónomos Indígenas Originarias Campesinas</v>
      </c>
      <c r="W1054" s="262" t="str">
        <f>+V1054</f>
        <v>Gobiernos Autónomos Indígenas Originarias Campesinas</v>
      </c>
      <c r="X1054" s="244">
        <f>+VLOOKUP(A1054,[2]Sheet1!$A$13:$D$744,4,FALSE)</f>
        <v>0</v>
      </c>
      <c r="Y1054" s="244" t="e">
        <f>+VLOOKUP(X1054,bd_lista!$A$3:$C$590,3,FALSE)</f>
        <v>#N/A</v>
      </c>
      <c r="Z1054" s="304">
        <f>+X1054</f>
        <v>0</v>
      </c>
      <c r="AA1054" s="305" t="e">
        <f>+Y1054</f>
        <v>#N/A</v>
      </c>
    </row>
    <row r="1055" spans="1:27" customFormat="1" ht="15" hidden="1" customHeight="1">
      <c r="A1055" s="32">
        <v>3301</v>
      </c>
      <c r="B1055" s="450"/>
      <c r="C1055" s="249" t="str">
        <f>+VLOOKUP(A1055,bd_lista!$A$3:$C$590,3,FALSE)</f>
        <v>Gobierno Autónomo Indígena Originario Campesino del Territorio de Raqaypampa</v>
      </c>
      <c r="D1055" s="452"/>
      <c r="E1055" s="246" t="s">
        <v>1311</v>
      </c>
      <c r="F1055" s="245">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5">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5">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5">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5">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5">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5">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5">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5">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5">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5">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5">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5">
        <f t="shared" ca="1" si="39"/>
        <v>0</v>
      </c>
      <c r="S1055" s="252">
        <f ca="1">+R1054+R1055</f>
        <v>0</v>
      </c>
      <c r="T1055" s="245">
        <f ca="1">+S1055</f>
        <v>0</v>
      </c>
      <c r="U1055" s="244">
        <f t="shared" si="40"/>
        <v>2</v>
      </c>
      <c r="V1055" s="347" t="str">
        <f>+VLOOKUP(A1055,bd_lista!$A$3:$E$590,5,FALSE)</f>
        <v>Gobiernos Autónomos Indígenas Originarias Campesinas</v>
      </c>
      <c r="W1055" s="250"/>
      <c r="X1055" s="244">
        <f>+VLOOKUP(A1055,[2]Sheet1!$A$13:$D$744,4,FALSE)</f>
        <v>0</v>
      </c>
      <c r="Y1055" s="244" t="e">
        <f>+VLOOKUP(X1055,bd_lista!$A$3:$C$590,3,FALSE)</f>
        <v>#N/A</v>
      </c>
      <c r="Z1055" s="302"/>
      <c r="AA1055" s="303"/>
    </row>
    <row r="1056" spans="1:27" customFormat="1" ht="15" hidden="1" customHeight="1">
      <c r="A1056" s="32">
        <v>3401</v>
      </c>
      <c r="B1056" s="449">
        <f>+A1056</f>
        <v>3401</v>
      </c>
      <c r="C1056" s="249" t="str">
        <f>+VLOOKUP(A1056,bd_lista!$A$3:$C$590,3,FALSE)</f>
        <v>GAIOC de la Nación Originaria Uru Chipaya</v>
      </c>
      <c r="D1056" s="451" t="str">
        <f>+C1056</f>
        <v>GAIOC de la Nación Originaria Uru Chipaya</v>
      </c>
      <c r="E1056" s="244" t="s">
        <v>1310</v>
      </c>
      <c r="F1056" s="245">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5">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5">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5">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5">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5">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5">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5">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5">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5">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5">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5">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5">
        <f t="shared" ca="1" si="39"/>
        <v>0</v>
      </c>
      <c r="S1056" s="252"/>
      <c r="T1056" s="245">
        <f ca="1">+T1057</f>
        <v>0</v>
      </c>
      <c r="U1056" s="244">
        <f t="shared" si="40"/>
        <v>1</v>
      </c>
      <c r="V1056" s="347" t="str">
        <f>+VLOOKUP(A1056,bd_lista!$A$3:$E$590,5,FALSE)</f>
        <v>Gobiernos Autónomos Indígenas Originarias Campesinas</v>
      </c>
      <c r="W1056" s="262" t="str">
        <f>+V1056</f>
        <v>Gobiernos Autónomos Indígenas Originarias Campesinas</v>
      </c>
      <c r="X1056" s="244">
        <f>+VLOOKUP(A1056,[2]Sheet1!$A$13:$D$744,4,FALSE)</f>
        <v>0</v>
      </c>
      <c r="Y1056" s="244" t="e">
        <f>+VLOOKUP(X1056,bd_lista!$A$3:$C$590,3,FALSE)</f>
        <v>#N/A</v>
      </c>
      <c r="Z1056" s="304">
        <f>+X1056</f>
        <v>0</v>
      </c>
      <c r="AA1056" s="305" t="e">
        <f>+Y1056</f>
        <v>#N/A</v>
      </c>
    </row>
    <row r="1057" spans="1:27" customFormat="1" ht="15" hidden="1" customHeight="1">
      <c r="A1057" s="32">
        <v>3401</v>
      </c>
      <c r="B1057" s="450"/>
      <c r="C1057" s="249" t="str">
        <f>+VLOOKUP(A1057,bd_lista!$A$3:$C$590,3,FALSE)</f>
        <v>GAIOC de la Nación Originaria Uru Chipaya</v>
      </c>
      <c r="D1057" s="452"/>
      <c r="E1057" s="246" t="s">
        <v>1311</v>
      </c>
      <c r="F1057" s="245">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5">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5">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5">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5">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5">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5">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5">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5">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5">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5">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5">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5">
        <f t="shared" ca="1" si="39"/>
        <v>0</v>
      </c>
      <c r="S1057" s="252">
        <f ca="1">+R1056+R1057</f>
        <v>0</v>
      </c>
      <c r="T1057" s="245">
        <f ca="1">+S1057</f>
        <v>0</v>
      </c>
      <c r="U1057" s="244">
        <f t="shared" si="40"/>
        <v>2</v>
      </c>
      <c r="V1057" s="347" t="str">
        <f>+VLOOKUP(A1057,bd_lista!$A$3:$E$590,5,FALSE)</f>
        <v>Gobiernos Autónomos Indígenas Originarias Campesinas</v>
      </c>
      <c r="W1057" s="250"/>
      <c r="X1057" s="244">
        <f>+VLOOKUP(A1057,[2]Sheet1!$A$13:$D$744,4,FALSE)</f>
        <v>0</v>
      </c>
      <c r="Y1057" s="244" t="e">
        <f>+VLOOKUP(X1057,bd_lista!$A$3:$C$590,3,FALSE)</f>
        <v>#N/A</v>
      </c>
      <c r="Z1057" s="302"/>
      <c r="AA1057" s="303"/>
    </row>
    <row r="1058" spans="1:27" customFormat="1" ht="15" customHeight="1">
      <c r="A1058" s="32">
        <v>578</v>
      </c>
      <c r="B1058" s="449">
        <f>+A1058</f>
        <v>578</v>
      </c>
      <c r="C1058" s="249" t="str">
        <f>+VLOOKUP(A1058,bd_lista!$A$3:$C$590,3,FALSE)</f>
        <v>Boliviana de Aviación</v>
      </c>
      <c r="D1058" s="451" t="str">
        <f>+C1058</f>
        <v>Boliviana de Aviación</v>
      </c>
      <c r="E1058" s="249" t="s">
        <v>1310</v>
      </c>
      <c r="F1058" s="245">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5">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5">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45">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5">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3713661.96</v>
      </c>
      <c r="K1058" s="245">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5">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5">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5">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5">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5">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5">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5">
        <f t="shared" ca="1" si="39"/>
        <v>3713661.96</v>
      </c>
      <c r="S1058" s="341"/>
      <c r="T1058" s="245">
        <f ca="1">+T1059</f>
        <v>3865787.32</v>
      </c>
      <c r="U1058" s="280">
        <f t="shared" si="40"/>
        <v>1</v>
      </c>
      <c r="V1058" s="249" t="str">
        <f>+VLOOKUP(A1058,bd_lista!$A$3:$E$590,5,FALSE)</f>
        <v>Empresas Nacionales</v>
      </c>
      <c r="W1058" s="262" t="str">
        <f>+V1058</f>
        <v>Empresas Nacionales</v>
      </c>
      <c r="X1058" s="244">
        <f>+VLOOKUP(A1058,[2]Sheet1!$A$13:$D$744,4,FALSE)</f>
        <v>81</v>
      </c>
      <c r="Y1058" s="244" t="str">
        <f>+VLOOKUP(X1058,bd_lista!$A$3:$C$590,3,FALSE)</f>
        <v>Ministerio de Obras Públicas, Servicios y Vivienda</v>
      </c>
      <c r="Z1058" s="304">
        <f>+X1058</f>
        <v>81</v>
      </c>
      <c r="AA1058" s="333" t="str">
        <f>+Y1058</f>
        <v>Ministerio de Obras Públicas, Servicios y Vivienda</v>
      </c>
    </row>
    <row r="1059" spans="1:27" customFormat="1" ht="27" customHeight="1">
      <c r="A1059" s="32">
        <v>578</v>
      </c>
      <c r="B1059" s="450"/>
      <c r="C1059" s="249" t="str">
        <f>+VLOOKUP(A1059,bd_lista!$A$3:$C$590,3,FALSE)</f>
        <v>Boliviana de Aviación</v>
      </c>
      <c r="D1059" s="452"/>
      <c r="E1059" s="347" t="s">
        <v>1311</v>
      </c>
      <c r="F1059" s="247">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247">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47">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247">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7">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81881.36</v>
      </c>
      <c r="K1059" s="247">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70244</v>
      </c>
      <c r="L1059" s="247">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7">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7">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7">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7">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7">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7">
        <f t="shared" ca="1" si="39"/>
        <v>152125.35999999999</v>
      </c>
      <c r="S1059" s="267">
        <f ca="1">+R1058+R1059</f>
        <v>3865787.32</v>
      </c>
      <c r="T1059" s="247">
        <f ca="1">+S1059</f>
        <v>3865787.32</v>
      </c>
      <c r="U1059" s="246">
        <f t="shared" si="40"/>
        <v>2</v>
      </c>
      <c r="V1059" s="347" t="str">
        <f>+VLOOKUP(A1059,bd_lista!$A$3:$E$590,5,FALSE)</f>
        <v>Empresas Nacionales</v>
      </c>
      <c r="W1059" s="250"/>
      <c r="X1059" s="244">
        <f>+VLOOKUP(A1059,[2]Sheet1!$A$13:$D$744,4,FALSE)</f>
        <v>81</v>
      </c>
      <c r="Y1059" s="244" t="str">
        <f>+VLOOKUP(X1059,bd_lista!$A$3:$C$590,3,FALSE)</f>
        <v>Ministerio de Obras Públicas, Servicios y Vivienda</v>
      </c>
      <c r="Z1059" s="302"/>
      <c r="AA1059" s="335"/>
    </row>
    <row r="1060" spans="1:27" customFormat="1" ht="15" hidden="1" customHeight="1">
      <c r="A1060" s="32">
        <v>951</v>
      </c>
      <c r="B1060" s="449">
        <f>+A1060</f>
        <v>951</v>
      </c>
      <c r="C1060" s="249" t="str">
        <f>+VLOOKUP(A1060,bd_lista!$A$3:$C$590,3,FALSE)</f>
        <v>Banco Central de Bolivia</v>
      </c>
      <c r="D1060" s="451" t="str">
        <f>+C1060</f>
        <v>Banco Central de Bolivia</v>
      </c>
      <c r="E1060" s="244" t="s">
        <v>1310</v>
      </c>
      <c r="F1060" s="245">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5">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5">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5">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5">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5">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5">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5">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5">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5">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5">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5">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5">
        <f t="shared" ca="1" si="39"/>
        <v>0</v>
      </c>
      <c r="S1060" s="252"/>
      <c r="T1060" s="245">
        <f ca="1">+T1061</f>
        <v>656.62</v>
      </c>
      <c r="U1060" s="244">
        <f t="shared" si="40"/>
        <v>1</v>
      </c>
      <c r="V1060" s="347" t="str">
        <f>+VLOOKUP(A1060,bd_lista!$A$3:$E$590,5,FALSE)</f>
        <v>INSTITUCIONES FINANCIERAS BANCARIAS</v>
      </c>
      <c r="W1060" s="262" t="str">
        <f>+V1060</f>
        <v>INSTITUCIONES FINANCIERAS BANCARIAS</v>
      </c>
      <c r="X1060" s="244">
        <f>+VLOOKUP(A1060,[2]Sheet1!$A$13:$D$744,4,FALSE)</f>
        <v>35</v>
      </c>
      <c r="Y1060" s="244" t="str">
        <f>+VLOOKUP(X1060,bd_lista!$A$3:$C$590,3,FALSE)</f>
        <v>Ministerio de Economía y Finanzas Públicas</v>
      </c>
      <c r="Z1060" s="304">
        <f>+X1060</f>
        <v>35</v>
      </c>
      <c r="AA1060" s="305" t="str">
        <f>+Y1060</f>
        <v>Ministerio de Economía y Finanzas Públicas</v>
      </c>
    </row>
    <row r="1061" spans="1:27" customFormat="1" ht="15" hidden="1" customHeight="1">
      <c r="A1061" s="32">
        <v>951</v>
      </c>
      <c r="B1061" s="450"/>
      <c r="C1061" s="249" t="str">
        <f>+VLOOKUP(A1061,bd_lista!$A$3:$C$590,3,FALSE)</f>
        <v>Banco Central de Bolivia</v>
      </c>
      <c r="D1061" s="452"/>
      <c r="E1061" s="246" t="s">
        <v>1311</v>
      </c>
      <c r="F1061" s="245">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5">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656.62</v>
      </c>
      <c r="H1061" s="245">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45">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5">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5">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5">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5">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5">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5">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5">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5">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5">
        <f t="shared" ca="1" si="39"/>
        <v>656.62</v>
      </c>
      <c r="S1061" s="252">
        <f ca="1">+R1060+R1061</f>
        <v>656.62</v>
      </c>
      <c r="T1061" s="245">
        <f ca="1">+S1061</f>
        <v>656.62</v>
      </c>
      <c r="U1061" s="244">
        <f t="shared" si="40"/>
        <v>2</v>
      </c>
      <c r="V1061" s="347" t="str">
        <f>+VLOOKUP(A1061,bd_lista!$A$3:$E$590,5,FALSE)</f>
        <v>INSTITUCIONES FINANCIERAS BANCARIAS</v>
      </c>
      <c r="W1061" s="250"/>
      <c r="X1061" s="244">
        <f>+VLOOKUP(A1061,[2]Sheet1!$A$13:$D$744,4,FALSE)</f>
        <v>35</v>
      </c>
      <c r="Y1061" s="244" t="str">
        <f>+VLOOKUP(X1061,bd_lista!$A$3:$C$590,3,FALSE)</f>
        <v>Ministerio de Economía y Finanzas Públicas</v>
      </c>
      <c r="Z1061" s="302"/>
      <c r="AA1061" s="303"/>
    </row>
    <row r="1062" spans="1:27" customFormat="1" ht="27" hidden="1" customHeight="1">
      <c r="A1062" s="32">
        <v>904</v>
      </c>
      <c r="B1062" s="449">
        <f>+A1062</f>
        <v>904</v>
      </c>
      <c r="C1062" s="249" t="str">
        <f>+VLOOKUP(A1062,bd_lista!$A$3:$C$590,3,FALSE)</f>
        <v>Gobierno Autónomo Departamental de Oruro</v>
      </c>
      <c r="D1062" s="451" t="str">
        <f>+C1062</f>
        <v>Gobierno Autónomo Departamental de Oruro</v>
      </c>
      <c r="E1062" s="244" t="s">
        <v>1310</v>
      </c>
      <c r="F1062" s="245">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5">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5">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5">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5">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5">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5">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5">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5">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5">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5">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5">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5">
        <f t="shared" ca="1" si="39"/>
        <v>0</v>
      </c>
      <c r="S1062" s="252"/>
      <c r="T1062" s="245">
        <f ca="1">+T1063</f>
        <v>0</v>
      </c>
      <c r="U1062" s="244">
        <f t="shared" si="40"/>
        <v>1</v>
      </c>
      <c r="V1062" s="347" t="str">
        <f>+VLOOKUP(A1062,bd_lista!$A$3:$E$590,5,FALSE)</f>
        <v>Gobiernos Autónomos Departamentales</v>
      </c>
      <c r="W1062" s="262" t="str">
        <f>+V1062</f>
        <v>Gobiernos Autónomos Departamentales</v>
      </c>
      <c r="X1062" s="244">
        <f>+VLOOKUP(A1062,[2]Sheet1!$A$13:$D$744,4,FALSE)</f>
        <v>0</v>
      </c>
      <c r="Y1062" s="244" t="e">
        <f>+VLOOKUP(X1062,bd_lista!$A$3:$C$590,3,FALSE)</f>
        <v>#N/A</v>
      </c>
      <c r="Z1062" s="304">
        <f>+X1062</f>
        <v>0</v>
      </c>
      <c r="AA1062" s="305" t="e">
        <f>+Y1062</f>
        <v>#N/A</v>
      </c>
    </row>
    <row r="1063" spans="1:27" customFormat="1" ht="27" hidden="1" customHeight="1">
      <c r="A1063" s="32">
        <v>904</v>
      </c>
      <c r="B1063" s="450"/>
      <c r="C1063" s="249" t="str">
        <f>+VLOOKUP(A1063,bd_lista!$A$3:$C$590,3,FALSE)</f>
        <v>Gobierno Autónomo Departamental de Oruro</v>
      </c>
      <c r="D1063" s="452"/>
      <c r="E1063" s="246" t="s">
        <v>1311</v>
      </c>
      <c r="F1063" s="245">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5">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5">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5">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5">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5">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5">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5">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5">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5">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5">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5">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5">
        <f t="shared" ca="1" si="39"/>
        <v>0</v>
      </c>
      <c r="S1063" s="252">
        <f ca="1">+R1062+R1063</f>
        <v>0</v>
      </c>
      <c r="T1063" s="245">
        <f ca="1">+S1063</f>
        <v>0</v>
      </c>
      <c r="U1063" s="244">
        <f t="shared" si="40"/>
        <v>2</v>
      </c>
      <c r="V1063" s="347" t="str">
        <f>+VLOOKUP(A1063,bd_lista!$A$3:$E$590,5,FALSE)</f>
        <v>Gobiernos Autónomos Departamentales</v>
      </c>
      <c r="W1063" s="250"/>
      <c r="X1063" s="244">
        <f>+VLOOKUP(A1063,[2]Sheet1!$A$13:$D$744,4,FALSE)</f>
        <v>0</v>
      </c>
      <c r="Y1063" s="244" t="e">
        <f>+VLOOKUP(X1063,bd_lista!$A$3:$C$590,3,FALSE)</f>
        <v>#N/A</v>
      </c>
      <c r="Z1063" s="302"/>
      <c r="AA1063" s="303"/>
    </row>
    <row r="1064" spans="1:27" customFormat="1" ht="15" customHeight="1">
      <c r="A1064" s="32">
        <v>580</v>
      </c>
      <c r="B1064" s="449">
        <f>+A1064</f>
        <v>580</v>
      </c>
      <c r="C1064" s="249" t="str">
        <f>+VLOOKUP(A1064,bd_lista!$A$3:$C$590,3,FALSE)</f>
        <v>Depósitos Aduaneros Bolivianos</v>
      </c>
      <c r="D1064" s="451" t="str">
        <f>+C1064</f>
        <v>Depósitos Aduaneros Bolivianos</v>
      </c>
      <c r="E1064" s="249" t="s">
        <v>1310</v>
      </c>
      <c r="F1064" s="245">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5">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5">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45">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5">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5">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5">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5">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5">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5">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5">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5">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5">
        <f t="shared" ca="1" si="39"/>
        <v>0</v>
      </c>
      <c r="S1064" s="268"/>
      <c r="T1064" s="245">
        <f ca="1">+T1065</f>
        <v>950.9799999999999</v>
      </c>
      <c r="U1064" s="244">
        <f t="shared" si="40"/>
        <v>1</v>
      </c>
      <c r="V1064" s="347" t="str">
        <f>+VLOOKUP(A1064,bd_lista!$A$3:$E$590,5,FALSE)</f>
        <v>Empresas Nacionales</v>
      </c>
      <c r="W1064" s="262" t="str">
        <f>+V1064</f>
        <v>Empresas Nacionales</v>
      </c>
      <c r="X1064" s="244">
        <f>+VLOOKUP(A1064,[2]Sheet1!$A$13:$D$744,4,FALSE)</f>
        <v>35</v>
      </c>
      <c r="Y1064" s="244" t="str">
        <f>+VLOOKUP(X1064,bd_lista!$A$3:$C$590,3,FALSE)</f>
        <v>Ministerio de Economía y Finanzas Públicas</v>
      </c>
      <c r="Z1064" s="304">
        <f>+X1064</f>
        <v>35</v>
      </c>
      <c r="AA1064" s="333" t="str">
        <f>+Y1064</f>
        <v>Ministerio de Economía y Finanzas Públicas</v>
      </c>
    </row>
    <row r="1065" spans="1:27" customFormat="1" ht="15" customHeight="1">
      <c r="A1065" s="32">
        <v>580</v>
      </c>
      <c r="B1065" s="450"/>
      <c r="C1065" s="249" t="str">
        <f>+VLOOKUP(A1065,bd_lista!$A$3:$C$590,3,FALSE)</f>
        <v>Depósitos Aduaneros Bolivianos</v>
      </c>
      <c r="D1065" s="452"/>
      <c r="E1065" s="347" t="s">
        <v>1311</v>
      </c>
      <c r="F1065" s="24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24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4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950.9799999999999</v>
      </c>
      <c r="K1065" s="24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24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5">
        <f t="shared" ca="1" si="39"/>
        <v>950.9799999999999</v>
      </c>
      <c r="S1065" s="268">
        <f ca="1">+R1064+R1065</f>
        <v>950.9799999999999</v>
      </c>
      <c r="T1065" s="245">
        <f ca="1">+S1065</f>
        <v>950.9799999999999</v>
      </c>
      <c r="U1065" s="244">
        <f t="shared" si="40"/>
        <v>2</v>
      </c>
      <c r="V1065" s="347" t="str">
        <f>+VLOOKUP(A1065,bd_lista!$A$3:$E$590,5,FALSE)</f>
        <v>Empresas Nacionales</v>
      </c>
      <c r="W1065" s="250"/>
      <c r="X1065" s="244">
        <f>+VLOOKUP(A1065,[2]Sheet1!$A$13:$D$744,4,FALSE)</f>
        <v>35</v>
      </c>
      <c r="Y1065" s="244" t="str">
        <f>+VLOOKUP(X1065,bd_lista!$A$3:$C$590,3,FALSE)</f>
        <v>Ministerio de Economía y Finanzas Públicas</v>
      </c>
      <c r="Z1065" s="302"/>
      <c r="AA1065" s="335"/>
    </row>
    <row r="1066" spans="1:27" customFormat="1" ht="15" hidden="1" customHeight="1">
      <c r="A1066" s="32">
        <v>909</v>
      </c>
      <c r="B1066" s="449">
        <f>+A1066</f>
        <v>909</v>
      </c>
      <c r="C1066" s="249" t="str">
        <f>+VLOOKUP(A1066,bd_lista!$A$3:$C$590,3,FALSE)</f>
        <v>Gobierno Autónomo Departamental de Pando</v>
      </c>
      <c r="D1066" s="451" t="str">
        <f>+C1066</f>
        <v>Gobierno Autónomo Departamental de Pando</v>
      </c>
      <c r="E1066" s="244" t="s">
        <v>1310</v>
      </c>
      <c r="F1066" s="245">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5">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5">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5">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5">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5">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5">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5">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5">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5">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5">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5">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5">
        <f t="shared" ca="1" si="39"/>
        <v>0</v>
      </c>
      <c r="S1066" s="252"/>
      <c r="T1066" s="245">
        <f ca="1">+T1067</f>
        <v>0</v>
      </c>
      <c r="U1066" s="244">
        <f t="shared" si="40"/>
        <v>1</v>
      </c>
      <c r="V1066" s="347" t="str">
        <f>+VLOOKUP(A1066,bd_lista!$A$3:$E$590,5,FALSE)</f>
        <v>Gobiernos Autónomos Departamentales</v>
      </c>
      <c r="W1066" s="262" t="str">
        <f>+V1066</f>
        <v>Gobiernos Autónomos Departamentales</v>
      </c>
      <c r="X1066" s="244">
        <f>+VLOOKUP(A1066,[2]Sheet1!$A$13:$D$744,4,FALSE)</f>
        <v>0</v>
      </c>
      <c r="Y1066" s="244" t="e">
        <f>+VLOOKUP(X1066,bd_lista!$A$3:$C$590,3,FALSE)</f>
        <v>#N/A</v>
      </c>
      <c r="Z1066" s="304">
        <f>+X1066</f>
        <v>0</v>
      </c>
      <c r="AA1066" s="305" t="e">
        <f>+Y1066</f>
        <v>#N/A</v>
      </c>
    </row>
    <row r="1067" spans="1:27" customFormat="1" ht="15" hidden="1" customHeight="1">
      <c r="A1067" s="32">
        <v>909</v>
      </c>
      <c r="B1067" s="450"/>
      <c r="C1067" s="249" t="str">
        <f>+VLOOKUP(A1067,bd_lista!$A$3:$C$590,3,FALSE)</f>
        <v>Gobierno Autónomo Departamental de Pando</v>
      </c>
      <c r="D1067" s="452"/>
      <c r="E1067" s="246" t="s">
        <v>1311</v>
      </c>
      <c r="F1067" s="245">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5">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5">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5">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5">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5">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5">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5">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5">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5">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5">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5">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5">
        <f t="shared" ca="1" si="39"/>
        <v>0</v>
      </c>
      <c r="S1067" s="252">
        <f ca="1">+R1066+R1067</f>
        <v>0</v>
      </c>
      <c r="T1067" s="245">
        <f ca="1">+S1067</f>
        <v>0</v>
      </c>
      <c r="U1067" s="244">
        <f t="shared" si="40"/>
        <v>2</v>
      </c>
      <c r="V1067" s="347" t="str">
        <f>+VLOOKUP(A1067,bd_lista!$A$3:$E$590,5,FALSE)</f>
        <v>Gobiernos Autónomos Departamentales</v>
      </c>
      <c r="W1067" s="250"/>
      <c r="X1067" s="244">
        <f>+VLOOKUP(A1067,[2]Sheet1!$A$13:$D$744,4,FALSE)</f>
        <v>0</v>
      </c>
      <c r="Y1067" s="244" t="e">
        <f>+VLOOKUP(X1067,bd_lista!$A$3:$C$590,3,FALSE)</f>
        <v>#N/A</v>
      </c>
      <c r="Z1067" s="302"/>
      <c r="AA1067" s="303"/>
    </row>
    <row r="1068" spans="1:27" customFormat="1" ht="15" hidden="1" customHeight="1">
      <c r="A1068" s="32">
        <v>901</v>
      </c>
      <c r="B1068" s="449">
        <f>+A1068</f>
        <v>901</v>
      </c>
      <c r="C1068" s="249" t="str">
        <f>+VLOOKUP(A1068,bd_lista!$A$3:$C$590,3,FALSE)</f>
        <v>Gobierno Autónomo Departamental de Chuquisaca</v>
      </c>
      <c r="D1068" s="451" t="str">
        <f>+C1068</f>
        <v>Gobierno Autónomo Departamental de Chuquisaca</v>
      </c>
      <c r="E1068" s="244" t="s">
        <v>1310</v>
      </c>
      <c r="F1068" s="245">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5">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5">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5">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5">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5">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5">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5">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5">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5">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5">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5">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5">
        <f t="shared" ca="1" si="39"/>
        <v>0</v>
      </c>
      <c r="S1068" s="252"/>
      <c r="T1068" s="245">
        <f ca="1">+T1069</f>
        <v>0</v>
      </c>
      <c r="U1068" s="244">
        <f t="shared" si="40"/>
        <v>1</v>
      </c>
      <c r="V1068" s="347" t="str">
        <f>+VLOOKUP(A1068,bd_lista!$A$3:$E$590,5,FALSE)</f>
        <v>Gobiernos Autónomos Departamentales</v>
      </c>
      <c r="W1068" s="262" t="str">
        <f>+V1068</f>
        <v>Gobiernos Autónomos Departamentales</v>
      </c>
      <c r="X1068" s="244">
        <f>+VLOOKUP(A1068,[2]Sheet1!$A$13:$D$744,4,FALSE)</f>
        <v>0</v>
      </c>
      <c r="Y1068" s="244" t="e">
        <f>+VLOOKUP(X1068,bd_lista!$A$3:$C$590,3,FALSE)</f>
        <v>#N/A</v>
      </c>
      <c r="Z1068" s="304">
        <f>+X1068</f>
        <v>0</v>
      </c>
      <c r="AA1068" s="305" t="e">
        <f>+Y1068</f>
        <v>#N/A</v>
      </c>
    </row>
    <row r="1069" spans="1:27" customFormat="1" ht="15" hidden="1" customHeight="1">
      <c r="A1069" s="32">
        <v>901</v>
      </c>
      <c r="B1069" s="450"/>
      <c r="C1069" s="249" t="str">
        <f>+VLOOKUP(A1069,bd_lista!$A$3:$C$590,3,FALSE)</f>
        <v>Gobierno Autónomo Departamental de Chuquisaca</v>
      </c>
      <c r="D1069" s="452"/>
      <c r="E1069" s="246" t="s">
        <v>1311</v>
      </c>
      <c r="F1069" s="245">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5">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5">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5">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5">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5">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5">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5">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5">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5">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5">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5">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5">
        <f t="shared" ca="1" si="39"/>
        <v>0</v>
      </c>
      <c r="S1069" s="252">
        <f ca="1">+R1068+R1069</f>
        <v>0</v>
      </c>
      <c r="T1069" s="245">
        <f ca="1">+S1069</f>
        <v>0</v>
      </c>
      <c r="U1069" s="244">
        <f t="shared" si="40"/>
        <v>2</v>
      </c>
      <c r="V1069" s="347" t="str">
        <f>+VLOOKUP(A1069,bd_lista!$A$3:$E$590,5,FALSE)</f>
        <v>Gobiernos Autónomos Departamentales</v>
      </c>
      <c r="W1069" s="250"/>
      <c r="X1069" s="244">
        <f>+VLOOKUP(A1069,[2]Sheet1!$A$13:$D$744,4,FALSE)</f>
        <v>0</v>
      </c>
      <c r="Y1069" s="244" t="e">
        <f>+VLOOKUP(X1069,bd_lista!$A$3:$C$590,3,FALSE)</f>
        <v>#N/A</v>
      </c>
      <c r="Z1069" s="302"/>
      <c r="AA1069" s="303"/>
    </row>
    <row r="1070" spans="1:27" customFormat="1" ht="15" hidden="1" customHeight="1">
      <c r="A1070" s="32">
        <v>908</v>
      </c>
      <c r="B1070" s="449">
        <f>+A1070</f>
        <v>908</v>
      </c>
      <c r="C1070" s="249" t="str">
        <f>+VLOOKUP(A1070,bd_lista!$A$3:$C$590,3,FALSE)</f>
        <v>Gobierno Autónomo Departamental del Beni</v>
      </c>
      <c r="D1070" s="451" t="str">
        <f>+C1070</f>
        <v>Gobierno Autónomo Departamental del Beni</v>
      </c>
      <c r="E1070" s="244" t="s">
        <v>1310</v>
      </c>
      <c r="F1070" s="245">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5">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5">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5">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5">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5">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5">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5">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5">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5">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5">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5">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5">
        <f t="shared" ca="1" si="39"/>
        <v>0</v>
      </c>
      <c r="S1070" s="252"/>
      <c r="T1070" s="245">
        <f ca="1">+T1071</f>
        <v>0</v>
      </c>
      <c r="U1070" s="244">
        <f t="shared" si="40"/>
        <v>1</v>
      </c>
      <c r="V1070" s="347" t="str">
        <f>+VLOOKUP(A1070,bd_lista!$A$3:$E$590,5,FALSE)</f>
        <v>Gobiernos Autónomos Departamentales</v>
      </c>
      <c r="W1070" s="262" t="str">
        <f>+V1070</f>
        <v>Gobiernos Autónomos Departamentales</v>
      </c>
      <c r="X1070" s="244">
        <f>+VLOOKUP(A1070,[2]Sheet1!$A$13:$D$744,4,FALSE)</f>
        <v>0</v>
      </c>
      <c r="Y1070" s="244" t="e">
        <f>+VLOOKUP(X1070,bd_lista!$A$3:$C$590,3,FALSE)</f>
        <v>#N/A</v>
      </c>
      <c r="Z1070" s="304">
        <f>+X1070</f>
        <v>0</v>
      </c>
      <c r="AA1070" s="305" t="e">
        <f>+Y1070</f>
        <v>#N/A</v>
      </c>
    </row>
    <row r="1071" spans="1:27" customFormat="1" ht="15" hidden="1" customHeight="1">
      <c r="A1071" s="32">
        <v>908</v>
      </c>
      <c r="B1071" s="450"/>
      <c r="C1071" s="249" t="str">
        <f>+VLOOKUP(A1071,bd_lista!$A$3:$C$590,3,FALSE)</f>
        <v>Gobierno Autónomo Departamental del Beni</v>
      </c>
      <c r="D1071" s="452"/>
      <c r="E1071" s="246" t="s">
        <v>1311</v>
      </c>
      <c r="F1071" s="245">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5">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5">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5">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5">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5">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5">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5">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5">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5">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5">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5">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5">
        <f t="shared" ca="1" si="39"/>
        <v>0</v>
      </c>
      <c r="S1071" s="252">
        <f ca="1">+R1070+R1071</f>
        <v>0</v>
      </c>
      <c r="T1071" s="245">
        <f ca="1">+S1071</f>
        <v>0</v>
      </c>
      <c r="U1071" s="244">
        <f t="shared" si="40"/>
        <v>2</v>
      </c>
      <c r="V1071" s="347" t="str">
        <f>+VLOOKUP(A1071,bd_lista!$A$3:$E$590,5,FALSE)</f>
        <v>Gobiernos Autónomos Departamentales</v>
      </c>
      <c r="W1071" s="250"/>
      <c r="X1071" s="244">
        <f>+VLOOKUP(A1071,[2]Sheet1!$A$13:$D$744,4,FALSE)</f>
        <v>0</v>
      </c>
      <c r="Y1071" s="244" t="e">
        <f>+VLOOKUP(X1071,bd_lista!$A$3:$C$590,3,FALSE)</f>
        <v>#N/A</v>
      </c>
      <c r="Z1071" s="302"/>
      <c r="AA1071" s="303"/>
    </row>
    <row r="1072" spans="1:27" customFormat="1" ht="15" hidden="1" customHeight="1">
      <c r="A1072" s="32">
        <v>907</v>
      </c>
      <c r="B1072" s="449">
        <f>+A1072</f>
        <v>907</v>
      </c>
      <c r="C1072" s="249" t="str">
        <f>+VLOOKUP(A1072,bd_lista!$A$3:$C$590,3,FALSE)</f>
        <v>Gobierno Autónomo Departamental de Santa Cruz</v>
      </c>
      <c r="D1072" s="451" t="str">
        <f>+C1072</f>
        <v>Gobierno Autónomo Departamental de Santa Cruz</v>
      </c>
      <c r="E1072" s="244" t="s">
        <v>1310</v>
      </c>
      <c r="F1072" s="245">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5">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5">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5">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5">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5">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5">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5">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5">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5">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5">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5">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5">
        <f t="shared" ca="1" si="39"/>
        <v>0</v>
      </c>
      <c r="S1072" s="252"/>
      <c r="T1072" s="245">
        <f ca="1">+T1073</f>
        <v>0</v>
      </c>
      <c r="U1072" s="244">
        <f t="shared" si="40"/>
        <v>1</v>
      </c>
      <c r="V1072" s="347" t="str">
        <f>+VLOOKUP(A1072,bd_lista!$A$3:$E$590,5,FALSE)</f>
        <v>Gobiernos Autónomos Departamentales</v>
      </c>
      <c r="W1072" s="262" t="str">
        <f>+V1072</f>
        <v>Gobiernos Autónomos Departamentales</v>
      </c>
      <c r="X1072" s="244">
        <f>+VLOOKUP(A1072,[2]Sheet1!$A$13:$D$744,4,FALSE)</f>
        <v>0</v>
      </c>
      <c r="Y1072" s="244" t="e">
        <f>+VLOOKUP(X1072,bd_lista!$A$3:$C$590,3,FALSE)</f>
        <v>#N/A</v>
      </c>
      <c r="Z1072" s="304">
        <f>+X1072</f>
        <v>0</v>
      </c>
      <c r="AA1072" s="305" t="e">
        <f>+Y1072</f>
        <v>#N/A</v>
      </c>
    </row>
    <row r="1073" spans="1:27" customFormat="1" ht="15" hidden="1" customHeight="1">
      <c r="A1073" s="32">
        <v>907</v>
      </c>
      <c r="B1073" s="450"/>
      <c r="C1073" s="249" t="str">
        <f>+VLOOKUP(A1073,bd_lista!$A$3:$C$590,3,FALSE)</f>
        <v>Gobierno Autónomo Departamental de Santa Cruz</v>
      </c>
      <c r="D1073" s="452"/>
      <c r="E1073" s="246" t="s">
        <v>1311</v>
      </c>
      <c r="F1073" s="24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5">
        <f t="shared" ca="1" si="39"/>
        <v>0</v>
      </c>
      <c r="S1073" s="252">
        <f ca="1">+R1072+R1073</f>
        <v>0</v>
      </c>
      <c r="T1073" s="245">
        <f ca="1">+S1073</f>
        <v>0</v>
      </c>
      <c r="U1073" s="244">
        <f t="shared" si="40"/>
        <v>2</v>
      </c>
      <c r="V1073" s="347" t="str">
        <f>+VLOOKUP(A1073,bd_lista!$A$3:$E$590,5,FALSE)</f>
        <v>Gobiernos Autónomos Departamentales</v>
      </c>
      <c r="W1073" s="250"/>
      <c r="X1073" s="244">
        <f>+VLOOKUP(A1073,[2]Sheet1!$A$13:$D$744,4,FALSE)</f>
        <v>0</v>
      </c>
      <c r="Y1073" s="244" t="e">
        <f>+VLOOKUP(X1073,bd_lista!$A$3:$C$590,3,FALSE)</f>
        <v>#N/A</v>
      </c>
      <c r="Z1073" s="302"/>
      <c r="AA1073" s="303"/>
    </row>
    <row r="1074" spans="1:27" customFormat="1" ht="15" hidden="1" customHeight="1">
      <c r="A1074" s="32">
        <v>906</v>
      </c>
      <c r="B1074" s="449">
        <f>+A1074</f>
        <v>906</v>
      </c>
      <c r="C1074" s="249" t="str">
        <f>+VLOOKUP(A1074,bd_lista!$A$3:$C$590,3,FALSE)</f>
        <v>Gobierno Autónomo Departamental de Tarija</v>
      </c>
      <c r="D1074" s="451" t="str">
        <f>+C1074</f>
        <v>Gobierno Autónomo Departamental de Tarija</v>
      </c>
      <c r="E1074" s="244" t="s">
        <v>1310</v>
      </c>
      <c r="F1074" s="245">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5">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5">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5">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5">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5">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5">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5">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5">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5">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5">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5">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5">
        <f t="shared" ca="1" si="39"/>
        <v>0</v>
      </c>
      <c r="S1074" s="252"/>
      <c r="T1074" s="245">
        <f ca="1">+T1075</f>
        <v>0</v>
      </c>
      <c r="U1074" s="244">
        <f t="shared" si="40"/>
        <v>1</v>
      </c>
      <c r="V1074" s="347" t="str">
        <f>+VLOOKUP(A1074,bd_lista!$A$3:$E$590,5,FALSE)</f>
        <v>Gobiernos Autónomos Departamentales</v>
      </c>
      <c r="W1074" s="262" t="str">
        <f>+V1074</f>
        <v>Gobiernos Autónomos Departamentales</v>
      </c>
      <c r="X1074" s="244">
        <f>+VLOOKUP(A1074,[2]Sheet1!$A$13:$D$744,4,FALSE)</f>
        <v>0</v>
      </c>
      <c r="Y1074" s="244" t="e">
        <f>+VLOOKUP(X1074,bd_lista!$A$3:$C$590,3,FALSE)</f>
        <v>#N/A</v>
      </c>
      <c r="Z1074" s="304">
        <f>+X1074</f>
        <v>0</v>
      </c>
      <c r="AA1074" s="305" t="e">
        <f>+Y1074</f>
        <v>#N/A</v>
      </c>
    </row>
    <row r="1075" spans="1:27" customFormat="1" ht="15" hidden="1" customHeight="1">
      <c r="A1075" s="32">
        <v>906</v>
      </c>
      <c r="B1075" s="450"/>
      <c r="C1075" s="249" t="str">
        <f>+VLOOKUP(A1075,bd_lista!$A$3:$C$590,3,FALSE)</f>
        <v>Gobierno Autónomo Departamental de Tarija</v>
      </c>
      <c r="D1075" s="452"/>
      <c r="E1075" s="246" t="s">
        <v>1311</v>
      </c>
      <c r="F1075" s="245">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5">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5">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5">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5">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5">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5">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5">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5">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5">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5">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5">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5">
        <f t="shared" ca="1" si="39"/>
        <v>0</v>
      </c>
      <c r="S1075" s="252">
        <f ca="1">+R1074+R1075</f>
        <v>0</v>
      </c>
      <c r="T1075" s="245">
        <f ca="1">+S1075</f>
        <v>0</v>
      </c>
      <c r="U1075" s="244">
        <f t="shared" si="40"/>
        <v>2</v>
      </c>
      <c r="V1075" s="347" t="str">
        <f>+VLOOKUP(A1075,bd_lista!$A$3:$E$590,5,FALSE)</f>
        <v>Gobiernos Autónomos Departamentales</v>
      </c>
      <c r="W1075" s="250"/>
      <c r="X1075" s="244">
        <f>+VLOOKUP(A1075,[2]Sheet1!$A$13:$D$744,4,FALSE)</f>
        <v>0</v>
      </c>
      <c r="Y1075" s="244" t="e">
        <f>+VLOOKUP(X1075,bd_lista!$A$3:$C$590,3,FALSE)</f>
        <v>#N/A</v>
      </c>
      <c r="Z1075" s="302"/>
      <c r="AA1075" s="303"/>
    </row>
    <row r="1076" spans="1:27" customFormat="1" ht="15" customHeight="1">
      <c r="A1076" s="32">
        <v>586</v>
      </c>
      <c r="B1076" s="449">
        <f>+A1076</f>
        <v>586</v>
      </c>
      <c r="C1076" s="249" t="str">
        <f>+VLOOKUP(A1076,bd_lista!$A$3:$C$590,3,FALSE)</f>
        <v>Empresa Azucarera San Buenaventura</v>
      </c>
      <c r="D1076" s="451" t="str">
        <f>+C1076</f>
        <v>Empresa Azucarera San Buenaventura</v>
      </c>
      <c r="E1076" s="249" t="s">
        <v>1310</v>
      </c>
      <c r="F1076" s="245">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5">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5">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5">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5">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5">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5">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5">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5">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5">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5">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5">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5">
        <f t="shared" ca="1" si="39"/>
        <v>0</v>
      </c>
      <c r="S1076" s="268"/>
      <c r="T1076" s="245">
        <f ca="1">+T1077</f>
        <v>2747677.93</v>
      </c>
      <c r="U1076" s="244">
        <f t="shared" si="40"/>
        <v>1</v>
      </c>
      <c r="V1076" s="347" t="str">
        <f>+VLOOKUP(A1076,bd_lista!$A$3:$E$590,5,FALSE)</f>
        <v>Empresas Nacionales</v>
      </c>
      <c r="W1076" s="262" t="str">
        <f>+V1076</f>
        <v>Empresas Nacionales</v>
      </c>
      <c r="X1076" s="244">
        <f>+VLOOKUP(A1076,[2]Sheet1!$A$13:$D$744,4,FALSE)</f>
        <v>41</v>
      </c>
      <c r="Y1076" s="244" t="str">
        <f>+VLOOKUP(X1076,bd_lista!$A$3:$C$590,3,FALSE)</f>
        <v>Ministerio de Desarrollo Productivo y Economía Plural</v>
      </c>
      <c r="Z1076" s="304">
        <f>+X1076</f>
        <v>41</v>
      </c>
      <c r="AA1076" s="333" t="str">
        <f>+Y1076</f>
        <v>Ministerio de Desarrollo Productivo y Economía Plural</v>
      </c>
    </row>
    <row r="1077" spans="1:27" customFormat="1" ht="15" customHeight="1">
      <c r="A1077" s="32">
        <v>586</v>
      </c>
      <c r="B1077" s="450"/>
      <c r="C1077" s="249" t="str">
        <f>+VLOOKUP(A1077,bd_lista!$A$3:$C$590,3,FALSE)</f>
        <v>Empresa Azucarera San Buenaventura</v>
      </c>
      <c r="D1077" s="452"/>
      <c r="E1077" s="347" t="s">
        <v>1311</v>
      </c>
      <c r="F1077" s="247">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7">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7">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7">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7">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1294.93</v>
      </c>
      <c r="K1077" s="247">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2746383</v>
      </c>
      <c r="L1077" s="247">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7">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7">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7">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7">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7">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7">
        <f t="shared" ca="1" si="39"/>
        <v>2747677.93</v>
      </c>
      <c r="S1077" s="267">
        <f ca="1">+R1076+R1077</f>
        <v>2747677.93</v>
      </c>
      <c r="T1077" s="245">
        <f ca="1">+S1077</f>
        <v>2747677.93</v>
      </c>
      <c r="U1077" s="244">
        <f t="shared" si="40"/>
        <v>2</v>
      </c>
      <c r="V1077" s="347" t="str">
        <f>+VLOOKUP(A1077,bd_lista!$A$3:$E$590,5,FALSE)</f>
        <v>Empresas Nacionales</v>
      </c>
      <c r="W1077" s="250"/>
      <c r="X1077" s="244">
        <f>+VLOOKUP(A1077,[2]Sheet1!$A$13:$D$744,4,FALSE)</f>
        <v>41</v>
      </c>
      <c r="Y1077" s="244" t="str">
        <f>+VLOOKUP(X1077,bd_lista!$A$3:$C$590,3,FALSE)</f>
        <v>Ministerio de Desarrollo Productivo y Economía Plural</v>
      </c>
      <c r="Z1077" s="302"/>
      <c r="AA1077" s="335"/>
    </row>
    <row r="1078" spans="1:27" customFormat="1" ht="15" customHeight="1">
      <c r="A1078" s="255">
        <v>587</v>
      </c>
      <c r="B1078" s="449">
        <f>+A1078</f>
        <v>587</v>
      </c>
      <c r="C1078" s="249" t="str">
        <f>+VLOOKUP(A1078,bd_lista!$A$3:$C$590,3,FALSE)</f>
        <v>Empresa Estratégica Boliviana de Construcción y Conservación de Infraestructura Civil</v>
      </c>
      <c r="D1078" s="451" t="str">
        <f>+C1078</f>
        <v>Empresa Estratégica Boliviana de Construcción y Conservación de Infraestructura Civil</v>
      </c>
      <c r="E1078" s="244" t="s">
        <v>1310</v>
      </c>
      <c r="F1078" s="245">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5">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5">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5">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5">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5">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5">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5">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5">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5">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5">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5">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5">
        <f t="shared" ca="1" si="39"/>
        <v>0</v>
      </c>
      <c r="S1078" s="268"/>
      <c r="T1078" s="245">
        <f ca="1">+T1079</f>
        <v>40990669</v>
      </c>
      <c r="U1078" s="244">
        <f t="shared" si="40"/>
        <v>1</v>
      </c>
      <c r="V1078" s="347" t="str">
        <f>+VLOOKUP(A1078,bd_lista!$A$3:$E$590,5,FALSE)</f>
        <v>Empresas Nacionales</v>
      </c>
      <c r="W1078" s="262" t="str">
        <f>+V1078</f>
        <v>Empresas Nacionales</v>
      </c>
      <c r="X1078" s="244">
        <f>+VLOOKUP(A1078,[2]Sheet1!$A$13:$D$744,4,FALSE)</f>
        <v>81</v>
      </c>
      <c r="Y1078" s="244" t="str">
        <f>+VLOOKUP(X1078,bd_lista!$A$3:$C$590,3,FALSE)</f>
        <v>Ministerio de Obras Públicas, Servicios y Vivienda</v>
      </c>
      <c r="Z1078" s="304">
        <f>+X1078</f>
        <v>81</v>
      </c>
      <c r="AA1078" s="305" t="str">
        <f>+Y1078</f>
        <v>Ministerio de Obras Públicas, Servicios y Vivienda</v>
      </c>
    </row>
    <row r="1079" spans="1:27" customFormat="1" ht="15" customHeight="1">
      <c r="A1079" s="255">
        <v>587</v>
      </c>
      <c r="B1079" s="450"/>
      <c r="C1079" s="249" t="str">
        <f>+VLOOKUP(A1079,bd_lista!$A$3:$C$590,3,FALSE)</f>
        <v>Empresa Estratégica Boliviana de Construcción y Conservación de Infraestructura Civil</v>
      </c>
      <c r="D1079" s="452"/>
      <c r="E1079" s="246" t="s">
        <v>1311</v>
      </c>
      <c r="F1079" s="24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25130625.080000002</v>
      </c>
      <c r="J1079" s="24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10556523.919999998</v>
      </c>
      <c r="K1079" s="24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5303520</v>
      </c>
      <c r="L1079" s="24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5">
        <f t="shared" ca="1" si="39"/>
        <v>40990669</v>
      </c>
      <c r="S1079" s="268">
        <f ca="1">+R1078+R1079</f>
        <v>40990669</v>
      </c>
      <c r="T1079" s="245">
        <f ca="1">+S1079</f>
        <v>40990669</v>
      </c>
      <c r="U1079" s="244">
        <f t="shared" si="40"/>
        <v>2</v>
      </c>
      <c r="V1079" s="347" t="str">
        <f>+VLOOKUP(A1079,bd_lista!$A$3:$E$590,5,FALSE)</f>
        <v>Empresas Nacionales</v>
      </c>
      <c r="W1079" s="250"/>
      <c r="X1079" s="244">
        <f>+VLOOKUP(A1079,[2]Sheet1!$A$13:$D$744,4,FALSE)</f>
        <v>81</v>
      </c>
      <c r="Y1079" s="244" t="str">
        <f>+VLOOKUP(X1079,bd_lista!$A$3:$C$590,3,FALSE)</f>
        <v>Ministerio de Obras Públicas, Servicios y Vivienda</v>
      </c>
      <c r="Z1079" s="302"/>
      <c r="AA1079" s="303"/>
    </row>
    <row r="1080" spans="1:27" customFormat="1" ht="15" hidden="1" customHeight="1">
      <c r="A1080" s="32">
        <v>585</v>
      </c>
      <c r="B1080" s="449">
        <f>+A1080</f>
        <v>585</v>
      </c>
      <c r="C1080" s="249" t="str">
        <f>+VLOOKUP(A1080,bd_lista!$A$3:$C$590,3,FALSE)</f>
        <v>Agencia Boliviana Espacial</v>
      </c>
      <c r="D1080" s="451" t="str">
        <f>+C1080</f>
        <v>Agencia Boliviana Espacial</v>
      </c>
      <c r="E1080" s="249" t="s">
        <v>1310</v>
      </c>
      <c r="F1080" s="245">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5">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5">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5">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5">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5">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5">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5">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5">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5">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5">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5">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5">
        <f t="shared" ca="1" si="39"/>
        <v>0</v>
      </c>
      <c r="S1080" s="268"/>
      <c r="T1080" s="245">
        <f ca="1">+T1081</f>
        <v>0</v>
      </c>
      <c r="U1080" s="244">
        <f t="shared" si="40"/>
        <v>1</v>
      </c>
      <c r="V1080" s="347" t="str">
        <f>+VLOOKUP(A1080,bd_lista!$A$3:$E$590,5,FALSE)</f>
        <v>Empresas Nacionales</v>
      </c>
      <c r="W1080" s="262" t="str">
        <f>+V1080</f>
        <v>Empresas Nacionales</v>
      </c>
      <c r="X1080" s="244">
        <f>+VLOOKUP(A1080,[2]Sheet1!$A$13:$D$744,4,FALSE)</f>
        <v>81</v>
      </c>
      <c r="Y1080" s="244" t="str">
        <f>+VLOOKUP(X1080,bd_lista!$A$3:$C$590,3,FALSE)</f>
        <v>Ministerio de Obras Públicas, Servicios y Vivienda</v>
      </c>
      <c r="Z1080" s="304">
        <f>+X1080</f>
        <v>81</v>
      </c>
      <c r="AA1080" s="305" t="str">
        <f>+Y1080</f>
        <v>Ministerio de Obras Públicas, Servicios y Vivienda</v>
      </c>
    </row>
    <row r="1081" spans="1:27" customFormat="1" ht="15" hidden="1" customHeight="1">
      <c r="A1081" s="32">
        <v>585</v>
      </c>
      <c r="B1081" s="450"/>
      <c r="C1081" s="249" t="str">
        <f>+VLOOKUP(A1081,bd_lista!$A$3:$C$590,3,FALSE)</f>
        <v>Agencia Boliviana Espacial</v>
      </c>
      <c r="D1081" s="452"/>
      <c r="E1081" s="347" t="s">
        <v>1311</v>
      </c>
      <c r="F1081" s="247">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7">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47">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7">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7">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7">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7">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47">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7">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7">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7">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7">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7">
        <f t="shared" ca="1" si="39"/>
        <v>0</v>
      </c>
      <c r="S1081" s="267">
        <f ca="1">+R1080+R1081</f>
        <v>0</v>
      </c>
      <c r="T1081" s="247">
        <f ca="1">+S1081</f>
        <v>0</v>
      </c>
      <c r="U1081" s="246">
        <f t="shared" si="40"/>
        <v>2</v>
      </c>
      <c r="V1081" s="347" t="str">
        <f>+VLOOKUP(A1081,bd_lista!$A$3:$E$590,5,FALSE)</f>
        <v>Empresas Nacionales</v>
      </c>
      <c r="W1081" s="250"/>
      <c r="X1081" s="244">
        <f>+VLOOKUP(A1081,[2]Sheet1!$A$13:$D$744,4,FALSE)</f>
        <v>81</v>
      </c>
      <c r="Y1081" s="244" t="str">
        <f>+VLOOKUP(X1081,bd_lista!$A$3:$C$590,3,FALSE)</f>
        <v>Ministerio de Obras Públicas, Servicios y Vivienda</v>
      </c>
      <c r="Z1081" s="302"/>
      <c r="AA1081" s="303"/>
    </row>
    <row r="1082" spans="1:27" customFormat="1" ht="15" hidden="1" customHeight="1">
      <c r="A1082" s="32">
        <v>348</v>
      </c>
      <c r="B1082" s="449">
        <f>+A1082</f>
        <v>348</v>
      </c>
      <c r="C1082" s="249" t="str">
        <f>+VLOOKUP(A1082,bd_lista!$A$3:$C$590,3,FALSE)</f>
        <v>Autoridad Plurinacional de la Madre Tierra</v>
      </c>
      <c r="D1082" s="451" t="str">
        <f>+C1082</f>
        <v>Autoridad Plurinacional de la Madre Tierra</v>
      </c>
      <c r="E1082" s="249" t="s">
        <v>1310</v>
      </c>
      <c r="F1082" s="245">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5">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5">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5">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5">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5">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5">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5">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5">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5">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5">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5">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5">
        <f t="shared" ca="1" si="39"/>
        <v>0</v>
      </c>
      <c r="S1082" s="245"/>
      <c r="T1082" s="245">
        <f ca="1">+T1083</f>
        <v>0</v>
      </c>
      <c r="U1082" s="244">
        <f t="shared" si="40"/>
        <v>1</v>
      </c>
      <c r="V1082" s="347" t="str">
        <f>+VLOOKUP(A1082,bd_lista!$A$3:$E$590,5,FALSE)</f>
        <v>Instituciones Descentralizadas</v>
      </c>
      <c r="W1082" s="262" t="str">
        <f>+V1082</f>
        <v>Instituciones Descentralizadas</v>
      </c>
      <c r="X1082" s="244">
        <f>+VLOOKUP(A1082,[2]Sheet1!$A$13:$D$744,4,FALSE)</f>
        <v>86</v>
      </c>
      <c r="Y1082" s="244" t="str">
        <f>+VLOOKUP(X1082,bd_lista!$A$3:$C$590,3,FALSE)</f>
        <v>Ministerio de Medio Ambiente y Agua</v>
      </c>
      <c r="Z1082" s="304">
        <f>+X1082</f>
        <v>86</v>
      </c>
      <c r="AA1082" s="333" t="str">
        <f>+Y1082</f>
        <v>Ministerio de Medio Ambiente y Agua</v>
      </c>
    </row>
    <row r="1083" spans="1:27" customFormat="1" ht="15" hidden="1" customHeight="1">
      <c r="A1083" s="32">
        <v>348</v>
      </c>
      <c r="B1083" s="450"/>
      <c r="C1083" s="249" t="str">
        <f>+VLOOKUP(A1083,bd_lista!$A$3:$C$590,3,FALSE)</f>
        <v>Autoridad Plurinacional de la Madre Tierra</v>
      </c>
      <c r="D1083" s="452"/>
      <c r="E1083" s="347" t="s">
        <v>1311</v>
      </c>
      <c r="F1083" s="247">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7">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7">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7">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7">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7">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7">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47">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7">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7">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7">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7">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5">
        <f t="shared" ca="1" si="39"/>
        <v>0</v>
      </c>
      <c r="S1083" s="245">
        <f ca="1">+R1082+R1083</f>
        <v>0</v>
      </c>
      <c r="T1083" s="245">
        <f ca="1">+S1083</f>
        <v>0</v>
      </c>
      <c r="U1083" s="244">
        <f t="shared" si="40"/>
        <v>2</v>
      </c>
      <c r="V1083" s="347" t="str">
        <f>+VLOOKUP(A1083,bd_lista!$A$3:$E$590,5,FALSE)</f>
        <v>Instituciones Descentralizadas</v>
      </c>
      <c r="W1083" s="250"/>
      <c r="X1083" s="244">
        <f>+VLOOKUP(A1083,[2]Sheet1!$A$13:$D$744,4,FALSE)</f>
        <v>86</v>
      </c>
      <c r="Y1083" s="244" t="str">
        <f>+VLOOKUP(X1083,bd_lista!$A$3:$C$590,3,FALSE)</f>
        <v>Ministerio de Medio Ambiente y Agua</v>
      </c>
      <c r="Z1083" s="302"/>
      <c r="AA1083" s="335"/>
    </row>
    <row r="1084" spans="1:27" customFormat="1" ht="15" customHeight="1">
      <c r="A1084" s="32">
        <v>590</v>
      </c>
      <c r="B1084" s="449">
        <f>+A1084</f>
        <v>590</v>
      </c>
      <c r="C1084" s="249" t="str">
        <f>+VLOOKUP(A1084,bd_lista!$A$3:$C$590,3,FALSE)</f>
        <v>Empresa Pública "QUIPUS"</v>
      </c>
      <c r="D1084" s="451" t="str">
        <f>+C1084</f>
        <v>Empresa Pública "QUIPUS"</v>
      </c>
      <c r="E1084" s="249" t="s">
        <v>1310</v>
      </c>
      <c r="F1084" s="273">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73">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73">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73">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73">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73">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73">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73">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73">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73">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5">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5">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73">
        <f t="shared" ca="1" si="39"/>
        <v>0</v>
      </c>
      <c r="S1084" s="341"/>
      <c r="T1084" s="245">
        <f ca="1">+T1085</f>
        <v>134237.04</v>
      </c>
      <c r="U1084" s="244">
        <f t="shared" si="40"/>
        <v>1</v>
      </c>
      <c r="V1084" s="347" t="str">
        <f>+VLOOKUP(A1084,bd_lista!$A$3:$E$590,5,FALSE)</f>
        <v>Empresas Nacionales</v>
      </c>
      <c r="W1084" s="262" t="str">
        <f>+V1084</f>
        <v>Empresas Nacionales</v>
      </c>
      <c r="X1084" s="244">
        <f>+VLOOKUP(A1084,[2]Sheet1!$A$13:$D$744,4,FALSE)</f>
        <v>41</v>
      </c>
      <c r="Y1084" s="244" t="str">
        <f>+VLOOKUP(X1084,bd_lista!$A$3:$C$590,3,FALSE)</f>
        <v>Ministerio de Desarrollo Productivo y Economía Plural</v>
      </c>
      <c r="Z1084" s="304">
        <f>+X1084</f>
        <v>41</v>
      </c>
      <c r="AA1084" s="333" t="str">
        <f>+Y1084</f>
        <v>Ministerio de Desarrollo Productivo y Economía Plural</v>
      </c>
    </row>
    <row r="1085" spans="1:27" customFormat="1" ht="15" customHeight="1">
      <c r="A1085" s="32">
        <v>590</v>
      </c>
      <c r="B1085" s="450"/>
      <c r="C1085" s="249" t="str">
        <f>+VLOOKUP(A1085,bd_lista!$A$3:$C$590,3,FALSE)</f>
        <v>Empresa Pública "QUIPUS"</v>
      </c>
      <c r="D1085" s="452"/>
      <c r="E1085" s="347" t="s">
        <v>1311</v>
      </c>
      <c r="F1085" s="247">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47">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47">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47">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7">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134237.04</v>
      </c>
      <c r="K1085" s="247">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7">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7">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7">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7">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7">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7">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7">
        <f t="shared" ca="1" si="39"/>
        <v>134237.04</v>
      </c>
      <c r="S1085" s="267">
        <f ca="1">+R1084+R1085</f>
        <v>134237.04</v>
      </c>
      <c r="T1085" s="247">
        <f ca="1">+S1085</f>
        <v>134237.04</v>
      </c>
      <c r="U1085" s="246">
        <f t="shared" si="40"/>
        <v>2</v>
      </c>
      <c r="V1085" s="347" t="str">
        <f>+VLOOKUP(A1085,bd_lista!$A$3:$E$590,5,FALSE)</f>
        <v>Empresas Nacionales</v>
      </c>
      <c r="W1085" s="250"/>
      <c r="X1085" s="244">
        <f>+VLOOKUP(A1085,[2]Sheet1!$A$13:$D$744,4,FALSE)</f>
        <v>41</v>
      </c>
      <c r="Y1085" s="244" t="str">
        <f>+VLOOKUP(X1085,bd_lista!$A$3:$C$590,3,FALSE)</f>
        <v>Ministerio de Desarrollo Productivo y Economía Plural</v>
      </c>
      <c r="Z1085" s="302"/>
      <c r="AA1085" s="335"/>
    </row>
    <row r="1086" spans="1:27" customFormat="1" ht="15" hidden="1" customHeight="1">
      <c r="A1086" s="32">
        <v>867</v>
      </c>
      <c r="B1086" s="449">
        <f>+A1086</f>
        <v>867</v>
      </c>
      <c r="C1086" s="249" t="str">
        <f>+VLOOKUP(A1086,bd_lista!$A$3:$C$590,3,FALSE)</f>
        <v>Fondo Rotatorio de Fomento Productivo Regional</v>
      </c>
      <c r="D1086" s="451" t="str">
        <f>+C1086</f>
        <v>Fondo Rotatorio de Fomento Productivo Regional</v>
      </c>
      <c r="E1086" s="244" t="s">
        <v>1310</v>
      </c>
      <c r="F1086" s="273">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73">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73">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73">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73">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73">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73">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73">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73">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73">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73">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73">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73">
        <f t="shared" ca="1" si="39"/>
        <v>0</v>
      </c>
      <c r="S1086" s="341"/>
      <c r="T1086" s="273">
        <f ca="1">+T1087</f>
        <v>0</v>
      </c>
      <c r="U1086" s="280">
        <f t="shared" si="40"/>
        <v>1</v>
      </c>
      <c r="V1086" s="347" t="str">
        <f>+VLOOKUP(A1086,bd_lista!$A$3:$E$590,5,FALSE)</f>
        <v>Instituciones Financieras no Bancarias Regionales</v>
      </c>
      <c r="W1086" s="262" t="str">
        <f>+V1086</f>
        <v>Instituciones Financieras no Bancarias Regionales</v>
      </c>
      <c r="X1086" s="244">
        <v>0</v>
      </c>
      <c r="Y1086" s="244" t="e">
        <f>+VLOOKUP(X1086,bd_lista!$A$3:$C$590,3,FALSE)</f>
        <v>#N/A</v>
      </c>
      <c r="Z1086" s="304">
        <f>+X1086</f>
        <v>0</v>
      </c>
      <c r="AA1086" s="333" t="e">
        <f>+Y1086</f>
        <v>#N/A</v>
      </c>
    </row>
    <row r="1087" spans="1:27" customFormat="1" ht="15" hidden="1" customHeight="1">
      <c r="A1087" s="32">
        <v>867</v>
      </c>
      <c r="B1087" s="450"/>
      <c r="C1087" s="249" t="str">
        <f>+VLOOKUP(A1087,bd_lista!$A$3:$C$590,3,FALSE)</f>
        <v>Fondo Rotatorio de Fomento Productivo Regional</v>
      </c>
      <c r="D1087" s="452"/>
      <c r="E1087" s="246" t="s">
        <v>1311</v>
      </c>
      <c r="F1087" s="247">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7">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7">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7">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7">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7">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7">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7">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7">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7">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7">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7">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7">
        <f t="shared" ca="1" si="39"/>
        <v>0</v>
      </c>
      <c r="S1087" s="267">
        <f ca="1">+R1086+R1087</f>
        <v>0</v>
      </c>
      <c r="T1087" s="247">
        <f ca="1">+S1087</f>
        <v>0</v>
      </c>
      <c r="U1087" s="246">
        <f t="shared" si="40"/>
        <v>2</v>
      </c>
      <c r="V1087" s="347" t="str">
        <f>+VLOOKUP(A1087,bd_lista!$A$3:$E$590,5,FALSE)</f>
        <v>Instituciones Financieras no Bancarias Regionales</v>
      </c>
      <c r="W1087" s="250"/>
      <c r="X1087" s="244">
        <v>0</v>
      </c>
      <c r="Y1087" s="244" t="e">
        <f>+VLOOKUP(X1087,bd_lista!$A$3:$C$590,3,FALSE)</f>
        <v>#N/A</v>
      </c>
      <c r="Z1087" s="302"/>
      <c r="AA1087" s="335"/>
    </row>
    <row r="1088" spans="1:27" customFormat="1" ht="15" customHeight="1">
      <c r="A1088" s="32">
        <v>591</v>
      </c>
      <c r="B1088" s="449">
        <f>+A1088</f>
        <v>591</v>
      </c>
      <c r="C1088" s="249" t="str">
        <f>+VLOOKUP(A1088,bd_lista!$A$3:$C$590,3,FALSE)</f>
        <v>Empresa Estatal de Transporte por Cable "Mi teleférico"</v>
      </c>
      <c r="D1088" s="451" t="str">
        <f>+C1088</f>
        <v>Empresa Estatal de Transporte por Cable "Mi teleférico"</v>
      </c>
      <c r="E1088" s="249" t="s">
        <v>1310</v>
      </c>
      <c r="F1088" s="245">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5">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5">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245">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5">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5">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245">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5">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5">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5">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5">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5">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5">
        <f t="shared" ca="1" si="39"/>
        <v>0</v>
      </c>
      <c r="S1088" s="268"/>
      <c r="T1088" s="245">
        <f ca="1">+T1089</f>
        <v>3326775.37</v>
      </c>
      <c r="U1088" s="244">
        <f t="shared" si="40"/>
        <v>1</v>
      </c>
      <c r="V1088" s="347" t="str">
        <f>+VLOOKUP(A1088,bd_lista!$A$3:$E$590,5,FALSE)</f>
        <v>Empresas Nacionales</v>
      </c>
      <c r="W1088" s="262" t="str">
        <f>+V1088</f>
        <v>Empresas Nacionales</v>
      </c>
      <c r="X1088" s="244">
        <f>+VLOOKUP(A1088,[2]Sheet1!$A$13:$D$744,4,FALSE)</f>
        <v>81</v>
      </c>
      <c r="Y1088" s="244" t="str">
        <f>+VLOOKUP(X1088,bd_lista!$A$3:$C$590,3,FALSE)</f>
        <v>Ministerio de Obras Públicas, Servicios y Vivienda</v>
      </c>
      <c r="Z1088" s="304">
        <f>+X1088</f>
        <v>81</v>
      </c>
      <c r="AA1088" s="305" t="str">
        <f>+Y1088</f>
        <v>Ministerio de Obras Públicas, Servicios y Vivienda</v>
      </c>
    </row>
    <row r="1089" spans="1:27" customFormat="1" ht="15" customHeight="1">
      <c r="A1089" s="32">
        <v>591</v>
      </c>
      <c r="B1089" s="450"/>
      <c r="C1089" s="249" t="str">
        <f>+VLOOKUP(A1089,bd_lista!$A$3:$C$590,3,FALSE)</f>
        <v>Empresa Estatal de Transporte por Cable "Mi teleférico"</v>
      </c>
      <c r="D1089" s="452"/>
      <c r="E1089" s="347" t="s">
        <v>1311</v>
      </c>
      <c r="F1089" s="247">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7">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7">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47">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7">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2470342.77</v>
      </c>
      <c r="K1089" s="247">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856432.6</v>
      </c>
      <c r="L1089" s="247">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7">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7">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7">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7">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7">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7">
        <f t="shared" ca="1" si="39"/>
        <v>3326775.37</v>
      </c>
      <c r="S1089" s="267">
        <f ca="1">+R1088+R1089</f>
        <v>3326775.37</v>
      </c>
      <c r="T1089" s="247">
        <f ca="1">+S1089</f>
        <v>3326775.37</v>
      </c>
      <c r="U1089" s="246">
        <f t="shared" si="40"/>
        <v>2</v>
      </c>
      <c r="V1089" s="347" t="str">
        <f>+VLOOKUP(A1089,bd_lista!$A$3:$E$590,5,FALSE)</f>
        <v>Empresas Nacionales</v>
      </c>
      <c r="W1089" s="250"/>
      <c r="X1089" s="244">
        <f>+VLOOKUP(A1089,[2]Sheet1!$A$13:$D$744,4,FALSE)</f>
        <v>81</v>
      </c>
      <c r="Y1089" s="244" t="str">
        <f>+VLOOKUP(X1089,bd_lista!$A$3:$C$590,3,FALSE)</f>
        <v>Ministerio de Obras Públicas, Servicios y Vivienda</v>
      </c>
      <c r="Z1089" s="302"/>
      <c r="AA1089" s="303"/>
    </row>
    <row r="1090" spans="1:27" customFormat="1" ht="15" customHeight="1">
      <c r="A1090" s="32">
        <v>593</v>
      </c>
      <c r="B1090" s="449">
        <f>+A1090</f>
        <v>593</v>
      </c>
      <c r="C1090" s="249" t="str">
        <f>+VLOOKUP(A1090,bd_lista!$A$3:$C$590,3,FALSE)</f>
        <v>Empresa Pública YACANA</v>
      </c>
      <c r="D1090" s="451" t="str">
        <f>+C1090</f>
        <v>Empresa Pública YACANA</v>
      </c>
      <c r="E1090" s="249" t="s">
        <v>1310</v>
      </c>
      <c r="F1090" s="245">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245">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245">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50</v>
      </c>
      <c r="I1090" s="245">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5">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245">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245">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5">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5">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5">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5">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5">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73">
        <f t="shared" ca="1" si="39"/>
        <v>50</v>
      </c>
      <c r="S1090" s="341"/>
      <c r="T1090" s="245">
        <f ca="1">+T1091</f>
        <v>105.3</v>
      </c>
      <c r="U1090" s="244">
        <f t="shared" si="40"/>
        <v>1</v>
      </c>
      <c r="V1090" s="347" t="str">
        <f>+VLOOKUP(A1090,bd_lista!$A$3:$E$590,5,FALSE)</f>
        <v>Empresas Nacionales</v>
      </c>
      <c r="W1090" s="262" t="str">
        <f>+V1090</f>
        <v>Empresas Nacionales</v>
      </c>
      <c r="X1090" s="244">
        <f>+VLOOKUP(A1090,[2]Sheet1!$A$13:$D$744,4,FALSE)</f>
        <v>41</v>
      </c>
      <c r="Y1090" s="244" t="str">
        <f>+VLOOKUP(X1090,bd_lista!$A$3:$C$590,3,FALSE)</f>
        <v>Ministerio de Desarrollo Productivo y Economía Plural</v>
      </c>
      <c r="Z1090" s="304">
        <f>+X1090</f>
        <v>41</v>
      </c>
      <c r="AA1090" s="333" t="str">
        <f>+Y1090</f>
        <v>Ministerio de Desarrollo Productivo y Economía Plural</v>
      </c>
    </row>
    <row r="1091" spans="1:27" customFormat="1" ht="15" customHeight="1">
      <c r="A1091" s="32">
        <v>593</v>
      </c>
      <c r="B1091" s="450"/>
      <c r="C1091" s="249" t="str">
        <f>+VLOOKUP(A1091,bd_lista!$A$3:$C$590,3,FALSE)</f>
        <v>Empresa Pública YACANA</v>
      </c>
      <c r="D1091" s="452"/>
      <c r="E1091" s="347" t="s">
        <v>1311</v>
      </c>
      <c r="F1091" s="247">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247">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247">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55.3</v>
      </c>
      <c r="I1091" s="247">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7">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7">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247">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247">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7">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7">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7">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7">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7">
        <f t="shared" ca="1" si="39"/>
        <v>55.3</v>
      </c>
      <c r="S1091" s="267">
        <f ca="1">+R1090+R1091</f>
        <v>105.3</v>
      </c>
      <c r="T1091" s="247">
        <f ca="1">+S1091</f>
        <v>105.3</v>
      </c>
      <c r="U1091" s="246">
        <f t="shared" si="40"/>
        <v>2</v>
      </c>
      <c r="V1091" s="347" t="str">
        <f>+VLOOKUP(A1091,bd_lista!$A$3:$E$590,5,FALSE)</f>
        <v>Empresas Nacionales</v>
      </c>
      <c r="W1091" s="250"/>
      <c r="X1091" s="244">
        <f>+VLOOKUP(A1091,[2]Sheet1!$A$13:$D$744,4,FALSE)</f>
        <v>41</v>
      </c>
      <c r="Y1091" s="244" t="str">
        <f>+VLOOKUP(X1091,bd_lista!$A$3:$C$590,3,FALSE)</f>
        <v>Ministerio de Desarrollo Productivo y Economía Plural</v>
      </c>
      <c r="Z1091" s="302"/>
      <c r="AA1091" s="335"/>
    </row>
    <row r="1092" spans="1:27" customFormat="1" ht="15" customHeight="1">
      <c r="A1092" s="32">
        <v>594</v>
      </c>
      <c r="B1092" s="449">
        <f>+A1092</f>
        <v>594</v>
      </c>
      <c r="C1092" s="249" t="str">
        <f>+VLOOKUP(A1092,bd_lista!$A$3:$C$590,3,FALSE)</f>
        <v>Administración de Servicios Portuarios - Bolivia</v>
      </c>
      <c r="D1092" s="451" t="str">
        <f>+C1092</f>
        <v>Administración de Servicios Portuarios - Bolivia</v>
      </c>
      <c r="E1092" s="249" t="s">
        <v>1310</v>
      </c>
      <c r="F1092" s="245">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45">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5">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5">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5">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50</v>
      </c>
      <c r="K1092" s="245">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73">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5">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5">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5">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5">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5">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5">
        <f t="shared" ca="1" si="39"/>
        <v>50</v>
      </c>
      <c r="S1092" s="268"/>
      <c r="T1092" s="245">
        <f ca="1">+T1093</f>
        <v>161309.44</v>
      </c>
      <c r="U1092" s="244">
        <f t="shared" si="40"/>
        <v>1</v>
      </c>
      <c r="V1092" s="347" t="str">
        <f>+VLOOKUP(A1092,bd_lista!$A$3:$E$590,5,FALSE)</f>
        <v>Empresas Nacionales</v>
      </c>
      <c r="W1092" s="262" t="str">
        <f>+V1092</f>
        <v>Empresas Nacionales</v>
      </c>
      <c r="X1092" s="244">
        <f>+VLOOKUP(A1092,[2]Sheet1!$A$13:$D$744,4,FALSE)</f>
        <v>35</v>
      </c>
      <c r="Y1092" s="244" t="str">
        <f>+VLOOKUP(X1092,bd_lista!$A$3:$C$590,3,FALSE)</f>
        <v>Ministerio de Economía y Finanzas Públicas</v>
      </c>
      <c r="Z1092" s="304">
        <f>+X1092</f>
        <v>35</v>
      </c>
      <c r="AA1092" s="333" t="str">
        <f>+Y1092</f>
        <v>Ministerio de Economía y Finanzas Públicas</v>
      </c>
    </row>
    <row r="1093" spans="1:27" customFormat="1" ht="15" customHeight="1">
      <c r="A1093" s="32">
        <v>594</v>
      </c>
      <c r="B1093" s="450"/>
      <c r="C1093" s="249" t="str">
        <f>+VLOOKUP(A1093,bd_lista!$A$3:$C$590,3,FALSE)</f>
        <v>Administración de Servicios Portuarios - Bolivia</v>
      </c>
      <c r="D1093" s="452"/>
      <c r="E1093" s="347" t="s">
        <v>1311</v>
      </c>
      <c r="F1093" s="247">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247">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247">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47">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160450.79999999999</v>
      </c>
      <c r="J1093" s="247">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808.64</v>
      </c>
      <c r="K1093" s="247">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7">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47">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7">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7">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7">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7">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7">
        <f t="shared" ca="1" si="39"/>
        <v>161259.44</v>
      </c>
      <c r="S1093" s="267">
        <f ca="1">+R1092+R1093</f>
        <v>161309.44</v>
      </c>
      <c r="T1093" s="247">
        <f ca="1">+S1093</f>
        <v>161309.44</v>
      </c>
      <c r="U1093" s="246">
        <f t="shared" si="40"/>
        <v>2</v>
      </c>
      <c r="V1093" s="347" t="str">
        <f>+VLOOKUP(A1093,bd_lista!$A$3:$E$590,5,FALSE)</f>
        <v>Empresas Nacionales</v>
      </c>
      <c r="W1093" s="250"/>
      <c r="X1093" s="244">
        <f>+VLOOKUP(A1093,[2]Sheet1!$A$13:$D$744,4,FALSE)</f>
        <v>35</v>
      </c>
      <c r="Y1093" s="244" t="str">
        <f>+VLOOKUP(X1093,bd_lista!$A$3:$C$590,3,FALSE)</f>
        <v>Ministerio de Economía y Finanzas Públicas</v>
      </c>
      <c r="Z1093" s="302"/>
      <c r="AA1093" s="335"/>
    </row>
    <row r="1094" spans="1:27" customFormat="1" ht="15" customHeight="1">
      <c r="A1094" s="255">
        <v>595</v>
      </c>
      <c r="B1094" s="449">
        <f>+A1094</f>
        <v>595</v>
      </c>
      <c r="C1094" s="249" t="str">
        <f>+VLOOKUP(A1094,bd_lista!$A$3:$C$590,3,FALSE)</f>
        <v>Gestora Pública de la Seguridad Social de Largo Plazo</v>
      </c>
      <c r="D1094" s="451" t="str">
        <f>+C1094</f>
        <v>Gestora Pública de la Seguridad Social de Largo Plazo</v>
      </c>
      <c r="E1094" s="249" t="s">
        <v>1310</v>
      </c>
      <c r="F1094" s="245">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5">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5">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45">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50</v>
      </c>
      <c r="J1094" s="245">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50</v>
      </c>
      <c r="K1094" s="245">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5">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45">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5">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5">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5">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5">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5">
        <f t="shared" ca="1" si="39"/>
        <v>100</v>
      </c>
      <c r="S1094" s="268"/>
      <c r="T1094" s="245">
        <f ca="1">+T1095</f>
        <v>31241272.890000001</v>
      </c>
      <c r="U1094" s="244">
        <f t="shared" si="40"/>
        <v>1</v>
      </c>
      <c r="V1094" s="347" t="str">
        <f>+VLOOKUP(A1094,bd_lista!$A$3:$E$590,5,FALSE)</f>
        <v>Empresas Nacionales</v>
      </c>
      <c r="W1094" s="262" t="str">
        <f>+V1094</f>
        <v>Empresas Nacionales</v>
      </c>
      <c r="X1094" s="244">
        <v>78</v>
      </c>
      <c r="Y1094" s="244" t="str">
        <f>+VLOOKUP(X1094,bd_lista!$A$3:$C$590,3,FALSE)</f>
        <v>Ministerio de Hidrocarburos y Energías</v>
      </c>
      <c r="Z1094" s="304">
        <f>+X1094</f>
        <v>78</v>
      </c>
      <c r="AA1094" s="333" t="str">
        <f>+Y1094</f>
        <v>Ministerio de Hidrocarburos y Energías</v>
      </c>
    </row>
    <row r="1095" spans="1:27" customFormat="1" ht="15" customHeight="1">
      <c r="A1095" s="255">
        <v>595</v>
      </c>
      <c r="B1095" s="450"/>
      <c r="C1095" s="249" t="str">
        <f>+VLOOKUP(A1095,bd_lista!$A$3:$C$590,3,FALSE)</f>
        <v>Gestora Pública de la Seguridad Social de Largo Plazo</v>
      </c>
      <c r="D1095" s="452"/>
      <c r="E1095" s="347" t="s">
        <v>1311</v>
      </c>
      <c r="F1095" s="247">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7">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465</v>
      </c>
      <c r="H1095" s="247">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47">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7">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31240707.890000001</v>
      </c>
      <c r="K1095" s="247">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47">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7">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7">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7">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7">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7">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7">
        <f t="shared" ca="1" si="39"/>
        <v>31241172.890000001</v>
      </c>
      <c r="S1095" s="267">
        <f ca="1">+R1094+R1095</f>
        <v>31241272.890000001</v>
      </c>
      <c r="T1095" s="247">
        <f ca="1">+S1095</f>
        <v>31241272.890000001</v>
      </c>
      <c r="U1095" s="246">
        <f t="shared" si="40"/>
        <v>2</v>
      </c>
      <c r="V1095" s="347" t="str">
        <f>+VLOOKUP(A1095,bd_lista!$A$3:$E$590,5,FALSE)</f>
        <v>Empresas Nacionales</v>
      </c>
      <c r="W1095" s="250"/>
      <c r="X1095" s="244">
        <v>78</v>
      </c>
      <c r="Y1095" s="244" t="str">
        <f>+VLOOKUP(X1095,bd_lista!$A$3:$C$590,3,FALSE)</f>
        <v>Ministerio de Hidrocarburos y Energías</v>
      </c>
      <c r="Z1095" s="302"/>
      <c r="AA1095" s="335"/>
    </row>
    <row r="1096" spans="1:27" customFormat="1" ht="15" customHeight="1">
      <c r="A1096" s="32">
        <v>596</v>
      </c>
      <c r="B1096" s="449">
        <f>+A1096</f>
        <v>596</v>
      </c>
      <c r="C1096" s="249" t="str">
        <f>+VLOOKUP(A1096,bd_lista!$A$3:$C$590,3,FALSE)</f>
        <v xml:space="preserve">Empresa Pública Transporte Aéreo Militar </v>
      </c>
      <c r="D1096" s="451" t="str">
        <f>+C1096</f>
        <v xml:space="preserve">Empresa Pública Transporte Aéreo Militar </v>
      </c>
      <c r="E1096" s="249" t="s">
        <v>1310</v>
      </c>
      <c r="F1096" s="245">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45">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45">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5">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5">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893.53</v>
      </c>
      <c r="K1096" s="245">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45">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45">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5">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5">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5">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5">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5">
        <f t="shared" ca="1" si="39"/>
        <v>893.53</v>
      </c>
      <c r="S1096" s="268"/>
      <c r="T1096" s="245">
        <f ca="1">+T1097</f>
        <v>893.53</v>
      </c>
      <c r="U1096" s="244">
        <f t="shared" si="40"/>
        <v>1</v>
      </c>
      <c r="V1096" s="347" t="str">
        <f>+VLOOKUP(A1096,bd_lista!$A$3:$E$590,5,FALSE)</f>
        <v>Empresas Nacionales</v>
      </c>
      <c r="W1096" s="262" t="str">
        <f>+V1096</f>
        <v>Empresas Nacionales</v>
      </c>
      <c r="X1096" s="244">
        <f>+VLOOKUP(A1096,[2]Sheet1!$A$13:$D$744,4,FALSE)</f>
        <v>20</v>
      </c>
      <c r="Y1096" s="244" t="str">
        <f>+VLOOKUP(X1096,bd_lista!$A$3:$C$590,3,FALSE)</f>
        <v>Ministerio de Defensa</v>
      </c>
      <c r="Z1096" s="304">
        <f>+X1096</f>
        <v>20</v>
      </c>
      <c r="AA1096" s="305" t="str">
        <f>+Y1096</f>
        <v>Ministerio de Defensa</v>
      </c>
    </row>
    <row r="1097" spans="1:27" customFormat="1" ht="15" customHeight="1">
      <c r="A1097" s="32">
        <v>596</v>
      </c>
      <c r="B1097" s="450"/>
      <c r="C1097" s="249" t="str">
        <f>+VLOOKUP(A1097,bd_lista!$A$3:$C$590,3,FALSE)</f>
        <v xml:space="preserve">Empresa Pública Transporte Aéreo Militar </v>
      </c>
      <c r="D1097" s="452"/>
      <c r="E1097" s="347" t="s">
        <v>1311</v>
      </c>
      <c r="F1097" s="247">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47">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47">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v>
      </c>
      <c r="I1097" s="247">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247">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47">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247">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247">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7">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7">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7">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7">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7">
        <f t="shared" ca="1" si="39"/>
        <v>0</v>
      </c>
      <c r="S1097" s="267">
        <f ca="1">+R1096+R1097</f>
        <v>893.53</v>
      </c>
      <c r="T1097" s="247">
        <f ca="1">+S1097</f>
        <v>893.53</v>
      </c>
      <c r="U1097" s="246">
        <f t="shared" si="40"/>
        <v>2</v>
      </c>
      <c r="V1097" s="347" t="str">
        <f>+VLOOKUP(A1097,bd_lista!$A$3:$E$590,5,FALSE)</f>
        <v>Empresas Nacionales</v>
      </c>
      <c r="W1097" s="250"/>
      <c r="X1097" s="244">
        <f>+VLOOKUP(A1097,[2]Sheet1!$A$13:$D$744,4,FALSE)</f>
        <v>20</v>
      </c>
      <c r="Y1097" s="244" t="str">
        <f>+VLOOKUP(X1097,bd_lista!$A$3:$C$590,3,FALSE)</f>
        <v>Ministerio de Defensa</v>
      </c>
      <c r="Z1097" s="302"/>
      <c r="AA1097" s="303"/>
    </row>
    <row r="1098" spans="1:27" customFormat="1" ht="15" customHeight="1">
      <c r="A1098" s="32">
        <v>597</v>
      </c>
      <c r="B1098" s="449">
        <f>+A1098</f>
        <v>597</v>
      </c>
      <c r="C1098" s="249" t="str">
        <f>+VLOOKUP(A1098,bd_lista!$A$3:$C$590,3,FALSE)</f>
        <v>Empresa Pública Nacional Estratégica de Yacimientos de Litio Bolivianos</v>
      </c>
      <c r="D1098" s="451" t="str">
        <f>+C1098</f>
        <v>Empresa Pública Nacional Estratégica de Yacimientos de Litio Bolivianos</v>
      </c>
      <c r="E1098" s="249" t="s">
        <v>1310</v>
      </c>
      <c r="F1098" s="245">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5">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5">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5">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2631.61</v>
      </c>
      <c r="J1098" s="245">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16013.57</v>
      </c>
      <c r="K1098" s="245">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5">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5">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5">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5">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5">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5">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5">
        <f t="shared" ca="1" si="39"/>
        <v>18645.18</v>
      </c>
      <c r="S1098" s="268"/>
      <c r="T1098" s="245">
        <f ca="1">+T1099</f>
        <v>32495162.560000002</v>
      </c>
      <c r="U1098" s="244">
        <f t="shared" si="40"/>
        <v>1</v>
      </c>
      <c r="V1098" s="347" t="str">
        <f>+VLOOKUP(A1098,bd_lista!$A$3:$E$590,5,FALSE)</f>
        <v>Empresas Nacionales</v>
      </c>
      <c r="W1098" s="262" t="str">
        <f>+V1098</f>
        <v>Empresas Nacionales</v>
      </c>
      <c r="X1098" s="244">
        <v>25</v>
      </c>
      <c r="Y1098" s="244" t="str">
        <f>+VLOOKUP(X1098,bd_lista!$A$3:$C$590,3,FALSE)</f>
        <v>Ministerio de la Presidencia</v>
      </c>
      <c r="Z1098" s="304">
        <f>+X1098</f>
        <v>25</v>
      </c>
      <c r="AA1098" s="333" t="str">
        <f>+Y1098</f>
        <v>Ministerio de la Presidencia</v>
      </c>
    </row>
    <row r="1099" spans="1:27" customFormat="1" ht="15" customHeight="1">
      <c r="A1099" s="32">
        <v>597</v>
      </c>
      <c r="B1099" s="450"/>
      <c r="C1099" s="249" t="str">
        <f>+VLOOKUP(A1099,bd_lista!$A$3:$C$590,3,FALSE)</f>
        <v>Empresa Pública Nacional Estratégica de Yacimientos de Litio Bolivianos</v>
      </c>
      <c r="D1099" s="452"/>
      <c r="E1099" s="347" t="s">
        <v>1311</v>
      </c>
      <c r="F1099" s="247">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247">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0</v>
      </c>
      <c r="H1099" s="247">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732295.29999999993</v>
      </c>
      <c r="I1099" s="247">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8294524.2599999998</v>
      </c>
      <c r="J1099" s="247">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23449697.82</v>
      </c>
      <c r="K1099" s="247">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47">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247">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7">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7">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7">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7">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7">
        <f t="shared" ca="1" si="39"/>
        <v>32476517.380000003</v>
      </c>
      <c r="S1099" s="267">
        <f ca="1">+R1098+R1099</f>
        <v>32495162.560000002</v>
      </c>
      <c r="T1099" s="247">
        <f ca="1">+S1099</f>
        <v>32495162.560000002</v>
      </c>
      <c r="U1099" s="246">
        <f t="shared" si="40"/>
        <v>2</v>
      </c>
      <c r="V1099" s="347" t="str">
        <f>+VLOOKUP(A1099,bd_lista!$A$3:$E$590,5,FALSE)</f>
        <v>Empresas Nacionales</v>
      </c>
      <c r="W1099" s="250"/>
      <c r="X1099" s="244">
        <v>25</v>
      </c>
      <c r="Y1099" s="244" t="str">
        <f>+VLOOKUP(X1099,bd_lista!$A$3:$C$590,3,FALSE)</f>
        <v>Ministerio de la Presidencia</v>
      </c>
      <c r="Z1099" s="302"/>
      <c r="AA1099" s="335"/>
    </row>
    <row r="1100" spans="1:27" customFormat="1" ht="15" customHeight="1">
      <c r="A1100" s="32">
        <v>598</v>
      </c>
      <c r="B1100" s="449">
        <f>+A1100</f>
        <v>598</v>
      </c>
      <c r="C1100" s="249" t="str">
        <f>+VLOOKUP(A1100,bd_lista!$A$3:$C$590,3,FALSE)</f>
        <v>Empresa Pública "Editorial del Estado Plurinacional de Bolivia"</v>
      </c>
      <c r="D1100" s="451" t="str">
        <f>+C1100</f>
        <v>Empresa Pública "Editorial del Estado Plurinacional de Bolivia"</v>
      </c>
      <c r="E1100" s="249" t="s">
        <v>1310</v>
      </c>
      <c r="F1100" s="245">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5">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50</v>
      </c>
      <c r="H1100" s="245">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5">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5">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5">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5">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5">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5">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5">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5">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5">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5">
        <f t="shared" ca="1" si="39"/>
        <v>50</v>
      </c>
      <c r="S1100" s="268"/>
      <c r="T1100" s="245">
        <f ca="1">+T1101</f>
        <v>16330</v>
      </c>
      <c r="U1100" s="244">
        <f t="shared" si="40"/>
        <v>1</v>
      </c>
      <c r="V1100" s="347" t="str">
        <f>+VLOOKUP(A1100,bd_lista!$A$3:$E$590,5,FALSE)</f>
        <v>Empresas Nacionales</v>
      </c>
      <c r="W1100" s="262" t="str">
        <f>+V1100</f>
        <v>Empresas Nacionales</v>
      </c>
      <c r="X1100" s="244">
        <f>+VLOOKUP(A1100,[2]Sheet1!$A$13:$D$744,4,FALSE)</f>
        <v>87</v>
      </c>
      <c r="Y1100" s="244" t="e">
        <f>+VLOOKUP(X1100,bd_lista!$A$3:$C$590,3,FALSE)</f>
        <v>#N/A</v>
      </c>
      <c r="Z1100" s="304">
        <f>+X1100</f>
        <v>87</v>
      </c>
      <c r="AA1100" s="333" t="e">
        <f>+Y1100</f>
        <v>#N/A</v>
      </c>
    </row>
    <row r="1101" spans="1:27" customFormat="1" ht="15" customHeight="1">
      <c r="A1101" s="32">
        <v>598</v>
      </c>
      <c r="B1101" s="450"/>
      <c r="C1101" s="249" t="str">
        <f>+VLOOKUP(A1101,bd_lista!$A$3:$C$590,3,FALSE)</f>
        <v>Empresa Pública "Editorial del Estado Plurinacional de Bolivia"</v>
      </c>
      <c r="D1101" s="452"/>
      <c r="E1101" s="347" t="s">
        <v>1311</v>
      </c>
      <c r="F1101" s="247">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7">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247">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247">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7">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7">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16280</v>
      </c>
      <c r="L1101" s="247">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247">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7">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7">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7">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7">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7">
        <f t="shared" ca="1" si="39"/>
        <v>16280</v>
      </c>
      <c r="S1101" s="267">
        <f ca="1">+R1100+R1101</f>
        <v>16330</v>
      </c>
      <c r="T1101" s="247">
        <f ca="1">+S1101</f>
        <v>16330</v>
      </c>
      <c r="U1101" s="246">
        <f t="shared" si="40"/>
        <v>2</v>
      </c>
      <c r="V1101" s="347" t="str">
        <f>+VLOOKUP(A1101,bd_lista!$A$3:$E$590,5,FALSE)</f>
        <v>Empresas Nacionales</v>
      </c>
      <c r="W1101" s="250"/>
      <c r="X1101" s="244">
        <f>+VLOOKUP(A1101,[2]Sheet1!$A$13:$D$744,4,FALSE)</f>
        <v>87</v>
      </c>
      <c r="Y1101" s="244" t="e">
        <f>+VLOOKUP(X1101,bd_lista!$A$3:$C$590,3,FALSE)</f>
        <v>#N/A</v>
      </c>
      <c r="Z1101" s="302"/>
      <c r="AA1101" s="335"/>
    </row>
    <row r="1102" spans="1:27" customFormat="1" ht="15" customHeight="1">
      <c r="A1102" s="32">
        <v>599</v>
      </c>
      <c r="B1102" s="449">
        <f>+A1102</f>
        <v>599</v>
      </c>
      <c r="C1102" s="249" t="str">
        <f>+VLOOKUP(A1102,bd_lista!$A$3:$C$590,3,FALSE)</f>
        <v>Empresa Boliviana de Alimentos y Derivados</v>
      </c>
      <c r="D1102" s="451" t="str">
        <f>+C1102</f>
        <v>Empresa Boliviana de Alimentos y Derivados</v>
      </c>
      <c r="E1102" s="249" t="s">
        <v>1310</v>
      </c>
      <c r="F1102" s="245">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5">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5">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5">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5">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5">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5">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5">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5">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5">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5">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5">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5">
        <f t="shared" ca="1" si="39"/>
        <v>0</v>
      </c>
      <c r="S1102" s="268"/>
      <c r="T1102" s="245">
        <f ca="1">+T1103</f>
        <v>44652611.240000002</v>
      </c>
      <c r="U1102" s="244">
        <f t="shared" si="40"/>
        <v>1</v>
      </c>
      <c r="V1102" s="347" t="str">
        <f>+VLOOKUP(A1102,bd_lista!$A$3:$E$590,5,FALSE)</f>
        <v>Empresas Nacionales</v>
      </c>
      <c r="W1102" s="262" t="str">
        <f>+V1102</f>
        <v>Empresas Nacionales</v>
      </c>
      <c r="X1102" s="244">
        <v>0</v>
      </c>
      <c r="Y1102" s="244" t="e">
        <f>+VLOOKUP(X1102,bd_lista!$A$3:$C$590,3,FALSE)</f>
        <v>#N/A</v>
      </c>
      <c r="Z1102" s="304">
        <f>+X1102</f>
        <v>0</v>
      </c>
      <c r="AA1102" s="333" t="e">
        <f>+Y1102</f>
        <v>#N/A</v>
      </c>
    </row>
    <row r="1103" spans="1:27" customFormat="1" ht="15" customHeight="1">
      <c r="A1103" s="32">
        <v>599</v>
      </c>
      <c r="B1103" s="450"/>
      <c r="C1103" s="249" t="str">
        <f>+VLOOKUP(A1103,bd_lista!$A$3:$C$590,3,FALSE)</f>
        <v>Empresa Boliviana de Alimentos y Derivados</v>
      </c>
      <c r="D1103" s="452"/>
      <c r="E1103" s="347" t="s">
        <v>1311</v>
      </c>
      <c r="F1103" s="247">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47">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247">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47">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47">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21174.29</v>
      </c>
      <c r="K1103" s="247">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44631436.950000003</v>
      </c>
      <c r="L1103" s="247">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47">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7">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7">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7">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7">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7">
        <f t="shared" ca="1" si="39"/>
        <v>44652611.240000002</v>
      </c>
      <c r="S1103" s="267">
        <f ca="1">+R1102+R1103</f>
        <v>44652611.240000002</v>
      </c>
      <c r="T1103" s="247">
        <f ca="1">+S1103</f>
        <v>44652611.240000002</v>
      </c>
      <c r="U1103" s="246">
        <f t="shared" si="40"/>
        <v>2</v>
      </c>
      <c r="V1103" s="347" t="str">
        <f>+VLOOKUP(A1103,bd_lista!$A$3:$E$590,5,FALSE)</f>
        <v>Empresas Nacionales</v>
      </c>
      <c r="W1103" s="250"/>
      <c r="X1103" s="244">
        <v>0</v>
      </c>
      <c r="Y1103" s="244" t="e">
        <f>+VLOOKUP(X1103,bd_lista!$A$3:$C$590,3,FALSE)</f>
        <v>#N/A</v>
      </c>
      <c r="Z1103" s="302"/>
      <c r="AA1103" s="335"/>
    </row>
    <row r="1104" spans="1:27" customFormat="1" ht="15" customHeight="1">
      <c r="A1104" s="32">
        <v>650</v>
      </c>
      <c r="B1104" s="449">
        <f>+A1104</f>
        <v>650</v>
      </c>
      <c r="C1104" s="249" t="str">
        <f>+VLOOKUP(A1104,bd_lista!$A$3:$C$590,3,FALSE)</f>
        <v>Asamblea Legislativa Plurinacional</v>
      </c>
      <c r="D1104" s="451" t="str">
        <f>+C1104</f>
        <v>Asamblea Legislativa Plurinacional</v>
      </c>
      <c r="E1104" s="249" t="s">
        <v>1310</v>
      </c>
      <c r="F1104" s="245">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5">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5">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5">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5">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5">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5">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5">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5">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5">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5">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5">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5">
        <f t="shared" ca="1" si="39"/>
        <v>0</v>
      </c>
      <c r="S1104" s="268"/>
      <c r="T1104" s="245">
        <f ca="1">+T1105</f>
        <v>111191.28</v>
      </c>
      <c r="U1104" s="244">
        <f t="shared" si="40"/>
        <v>1</v>
      </c>
      <c r="V1104" s="347" t="str">
        <f>+VLOOKUP(A1104,bd_lista!$A$3:$E$590,5,FALSE)</f>
        <v>Instituciones Descentralizadas</v>
      </c>
      <c r="W1104" s="262" t="str">
        <f>+V1104</f>
        <v>Instituciones Descentralizadas</v>
      </c>
      <c r="X1104" s="244">
        <v>0</v>
      </c>
      <c r="Y1104" s="244" t="e">
        <f>+VLOOKUP(X1104,bd_lista!$A$3:$C$590,3,FALSE)</f>
        <v>#N/A</v>
      </c>
      <c r="Z1104" s="304">
        <f>+X1104</f>
        <v>0</v>
      </c>
      <c r="AA1104" s="333" t="e">
        <f>+Y1104</f>
        <v>#N/A</v>
      </c>
    </row>
    <row r="1105" spans="1:27" customFormat="1" ht="15" customHeight="1">
      <c r="A1105" s="32">
        <v>650</v>
      </c>
      <c r="B1105" s="450"/>
      <c r="C1105" s="249" t="str">
        <f>+VLOOKUP(A1105,bd_lista!$A$3:$C$590,3,FALSE)</f>
        <v>Asamblea Legislativa Plurinacional</v>
      </c>
      <c r="D1105" s="452"/>
      <c r="E1105" s="347" t="s">
        <v>1311</v>
      </c>
      <c r="F1105" s="247">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7">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120</v>
      </c>
      <c r="H1105" s="247">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47">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106354.68</v>
      </c>
      <c r="J1105" s="247">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4716.6000000000004</v>
      </c>
      <c r="K1105" s="247">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47">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247">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7">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7">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7">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7">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7">
        <f t="shared" ca="1" si="39"/>
        <v>111191.28</v>
      </c>
      <c r="S1105" s="267">
        <f ca="1">+R1104+R1105</f>
        <v>111191.28</v>
      </c>
      <c r="T1105" s="247">
        <f ca="1">+S1105</f>
        <v>111191.28</v>
      </c>
      <c r="U1105" s="246">
        <f t="shared" si="40"/>
        <v>2</v>
      </c>
      <c r="V1105" s="347" t="str">
        <f>+VLOOKUP(A1105,bd_lista!$A$3:$E$590,5,FALSE)</f>
        <v>Instituciones Descentralizadas</v>
      </c>
      <c r="W1105" s="250"/>
      <c r="X1105" s="244">
        <v>0</v>
      </c>
      <c r="Y1105" s="244" t="e">
        <f>+VLOOKUP(X1105,bd_lista!$A$3:$C$590,3,FALSE)</f>
        <v>#N/A</v>
      </c>
      <c r="Z1105" s="302"/>
      <c r="AA1105" s="335"/>
    </row>
    <row r="1106" spans="1:27" customFormat="1" ht="15" customHeight="1">
      <c r="A1106" s="32">
        <v>660</v>
      </c>
      <c r="B1106" s="449">
        <f>+A1106</f>
        <v>660</v>
      </c>
      <c r="C1106" s="249" t="str">
        <f>+VLOOKUP(A1106,bd_lista!$A$3:$C$590,3,FALSE)</f>
        <v>Órgano Judicial</v>
      </c>
      <c r="D1106" s="451" t="str">
        <f>+C1106</f>
        <v>Órgano Judicial</v>
      </c>
      <c r="E1106" s="249" t="s">
        <v>1310</v>
      </c>
      <c r="F1106" s="245">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5">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5">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5">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5">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5">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5">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5">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5">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5">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5">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5">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5">
        <f t="shared" ca="1" si="39"/>
        <v>0</v>
      </c>
      <c r="S1106" s="268"/>
      <c r="T1106" s="245">
        <f ca="1">+T1107</f>
        <v>19373615.500000004</v>
      </c>
      <c r="U1106" s="244">
        <f t="shared" si="40"/>
        <v>1</v>
      </c>
      <c r="V1106" s="347" t="str">
        <f>+VLOOKUP(A1106,bd_lista!$A$3:$E$590,5,FALSE)</f>
        <v>Instituciones Descentralizadas</v>
      </c>
      <c r="W1106" s="262" t="str">
        <f>+V1106</f>
        <v>Instituciones Descentralizadas</v>
      </c>
      <c r="X1106" s="244">
        <v>0</v>
      </c>
      <c r="Y1106" s="244" t="e">
        <f>+VLOOKUP(X1106,bd_lista!$A$3:$C$590,3,FALSE)</f>
        <v>#N/A</v>
      </c>
      <c r="Z1106" s="304">
        <f>+X1106</f>
        <v>0</v>
      </c>
      <c r="AA1106" s="333" t="e">
        <f>+Y1106</f>
        <v>#N/A</v>
      </c>
    </row>
    <row r="1107" spans="1:27" customFormat="1" ht="15" customHeight="1">
      <c r="A1107" s="32">
        <v>660</v>
      </c>
      <c r="B1107" s="450"/>
      <c r="C1107" s="249" t="str">
        <f>+VLOOKUP(A1107,bd_lista!$A$3:$C$590,3,FALSE)</f>
        <v>Órgano Judicial</v>
      </c>
      <c r="D1107" s="452"/>
      <c r="E1107" s="347" t="s">
        <v>1311</v>
      </c>
      <c r="F1107" s="247">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47">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47">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47">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7">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85650.94</v>
      </c>
      <c r="K1107" s="247">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19287964.560000002</v>
      </c>
      <c r="L1107" s="247">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7">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7">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7">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7">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7">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7">
        <f t="shared" ca="1" si="39"/>
        <v>19373615.500000004</v>
      </c>
      <c r="S1107" s="267">
        <f ca="1">+R1106+R1107</f>
        <v>19373615.500000004</v>
      </c>
      <c r="T1107" s="247">
        <f ca="1">+S1107</f>
        <v>19373615.500000004</v>
      </c>
      <c r="U1107" s="246">
        <f t="shared" si="40"/>
        <v>2</v>
      </c>
      <c r="V1107" s="347" t="str">
        <f>+VLOOKUP(A1107,bd_lista!$A$3:$E$590,5,FALSE)</f>
        <v>Instituciones Descentralizadas</v>
      </c>
      <c r="W1107" s="250"/>
      <c r="X1107" s="244">
        <v>0</v>
      </c>
      <c r="Y1107" s="244" t="e">
        <f>+VLOOKUP(X1107,bd_lista!$A$3:$C$590,3,FALSE)</f>
        <v>#N/A</v>
      </c>
      <c r="Z1107" s="302"/>
      <c r="AA1107" s="335"/>
    </row>
    <row r="1108" spans="1:27" customFormat="1" ht="15" customHeight="1">
      <c r="A1108" s="32">
        <v>670</v>
      </c>
      <c r="B1108" s="449">
        <f>+A1108</f>
        <v>670</v>
      </c>
      <c r="C1108" s="249" t="str">
        <f>+VLOOKUP(A1108,bd_lista!$A$3:$C$590,3,FALSE)</f>
        <v>Órgano Electoral Plurinacional</v>
      </c>
      <c r="D1108" s="451" t="str">
        <f>+C1108</f>
        <v>Órgano Electoral Plurinacional</v>
      </c>
      <c r="E1108" s="249" t="s">
        <v>1310</v>
      </c>
      <c r="F1108" s="245">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5">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5">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5">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5">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50.01</v>
      </c>
      <c r="K1108" s="245">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5">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5">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5">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5">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5">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5">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5">
        <f t="shared" ca="1" si="39"/>
        <v>50.01</v>
      </c>
      <c r="S1108" s="268"/>
      <c r="T1108" s="273">
        <f ca="1">+T1109</f>
        <v>2470414.2599999998</v>
      </c>
      <c r="U1108" s="280">
        <f t="shared" si="40"/>
        <v>1</v>
      </c>
      <c r="V1108" s="347" t="str">
        <f>+VLOOKUP(A1108,bd_lista!$A$3:$E$590,5,FALSE)</f>
        <v>Instituciones Descentralizadas</v>
      </c>
      <c r="W1108" s="262" t="str">
        <f>+V1108</f>
        <v>Instituciones Descentralizadas</v>
      </c>
      <c r="X1108" s="244">
        <f>+A1108</f>
        <v>670</v>
      </c>
      <c r="Y1108" s="244" t="str">
        <f>+VLOOKUP(X1108,bd_lista!$A$3:$C$590,3,FALSE)</f>
        <v>Órgano Electoral Plurinacional</v>
      </c>
      <c r="Z1108" s="304">
        <f>+X1108</f>
        <v>670</v>
      </c>
      <c r="AA1108" s="333" t="str">
        <f>+Y1108</f>
        <v>Órgano Electoral Plurinacional</v>
      </c>
    </row>
    <row r="1109" spans="1:27" customFormat="1" ht="15" customHeight="1">
      <c r="A1109" s="32">
        <v>670</v>
      </c>
      <c r="B1109" s="450"/>
      <c r="C1109" s="249" t="str">
        <f>+VLOOKUP(A1109,bd_lista!$A$3:$C$590,3,FALSE)</f>
        <v>Órgano Electoral Plurinacional</v>
      </c>
      <c r="D1109" s="452"/>
      <c r="E1109" s="347" t="s">
        <v>1311</v>
      </c>
      <c r="F1109" s="247">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47">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47">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47">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77530.47</v>
      </c>
      <c r="J1109" s="247">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87040.28</v>
      </c>
      <c r="K1109" s="247">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2305793.5</v>
      </c>
      <c r="L1109" s="247">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47">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7">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7">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7">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7">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7">
        <f t="shared" ca="1" si="39"/>
        <v>2470364.25</v>
      </c>
      <c r="S1109" s="267">
        <f ca="1">+R1108+R1109</f>
        <v>2470414.2599999998</v>
      </c>
      <c r="T1109" s="247">
        <f ca="1">+S1109</f>
        <v>2470414.2599999998</v>
      </c>
      <c r="U1109" s="246">
        <f t="shared" si="40"/>
        <v>2</v>
      </c>
      <c r="V1109" s="347" t="str">
        <f>+VLOOKUP(A1109,bd_lista!$A$3:$E$590,5,FALSE)</f>
        <v>Instituciones Descentralizadas</v>
      </c>
      <c r="W1109" s="250"/>
      <c r="X1109" s="244">
        <f>+A1109</f>
        <v>670</v>
      </c>
      <c r="Y1109" s="244" t="str">
        <f>+VLOOKUP(X1109,bd_lista!$A$3:$C$590,3,FALSE)</f>
        <v>Órgano Electoral Plurinacional</v>
      </c>
      <c r="Z1109" s="302"/>
      <c r="AA1109" s="335"/>
    </row>
    <row r="1110" spans="1:27" customFormat="1" ht="15" customHeight="1">
      <c r="A1110" s="32">
        <v>680</v>
      </c>
      <c r="B1110" s="449">
        <f>+A1110</f>
        <v>680</v>
      </c>
      <c r="C1110" s="249" t="str">
        <f>+VLOOKUP(A1110,bd_lista!$A$3:$C$590,3,FALSE)</f>
        <v>Contraloria General del Estado</v>
      </c>
      <c r="D1110" s="451" t="str">
        <f>+C1110</f>
        <v>Contraloria General del Estado</v>
      </c>
      <c r="E1110" s="249" t="s">
        <v>1310</v>
      </c>
      <c r="F1110" s="245">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5">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5">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5">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5">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5">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5">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5">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5">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5">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5">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5">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5">
        <f t="shared" ca="1" si="39"/>
        <v>0</v>
      </c>
      <c r="S1110" s="268"/>
      <c r="T1110" s="245">
        <f ca="1">+T1111</f>
        <v>22125.82</v>
      </c>
      <c r="U1110" s="244">
        <f t="shared" si="40"/>
        <v>1</v>
      </c>
      <c r="V1110" s="347" t="str">
        <f>+VLOOKUP(A1110,bd_lista!$A$3:$E$590,5,FALSE)</f>
        <v>Instituciones Descentralizadas</v>
      </c>
      <c r="W1110" s="262" t="str">
        <f>+V1110</f>
        <v>Instituciones Descentralizadas</v>
      </c>
      <c r="X1110" s="244">
        <f>+VLOOKUP(A1110,[2]Sheet1!$A$13:$D$744,4,FALSE)</f>
        <v>0</v>
      </c>
      <c r="Y1110" s="244" t="e">
        <f>+VLOOKUP(X1110,bd_lista!$A$3:$C$590,3,FALSE)</f>
        <v>#N/A</v>
      </c>
      <c r="Z1110" s="304">
        <f>+X1110</f>
        <v>0</v>
      </c>
      <c r="AA1110" s="333" t="e">
        <f>+Y1110</f>
        <v>#N/A</v>
      </c>
    </row>
    <row r="1111" spans="1:27" customFormat="1" ht="15" customHeight="1">
      <c r="A1111" s="32">
        <v>680</v>
      </c>
      <c r="B1111" s="450"/>
      <c r="C1111" s="249" t="str">
        <f>+VLOOKUP(A1111,bd_lista!$A$3:$C$590,3,FALSE)</f>
        <v>Contraloria General del Estado</v>
      </c>
      <c r="D1111" s="452"/>
      <c r="E1111" s="347" t="s">
        <v>1311</v>
      </c>
      <c r="F1111" s="247">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47">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7">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47">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7">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17125.82</v>
      </c>
      <c r="K1111" s="247">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5000</v>
      </c>
      <c r="L1111" s="247">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7">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7">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7">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7">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7">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7">
        <f t="shared" ca="1" si="39"/>
        <v>22125.82</v>
      </c>
      <c r="S1111" s="267">
        <f ca="1">+R1110+R1111</f>
        <v>22125.82</v>
      </c>
      <c r="T1111" s="247">
        <f ca="1">+S1111</f>
        <v>22125.82</v>
      </c>
      <c r="U1111" s="246">
        <f t="shared" si="40"/>
        <v>2</v>
      </c>
      <c r="V1111" s="347" t="str">
        <f>+VLOOKUP(A1111,bd_lista!$A$3:$E$590,5,FALSE)</f>
        <v>Instituciones Descentralizadas</v>
      </c>
      <c r="W1111" s="250"/>
      <c r="X1111" s="244">
        <f>+VLOOKUP(A1111,[2]Sheet1!$A$13:$D$744,4,FALSE)</f>
        <v>0</v>
      </c>
      <c r="Y1111" s="244" t="e">
        <f>+VLOOKUP(X1111,bd_lista!$A$3:$C$590,3,FALSE)</f>
        <v>#N/A</v>
      </c>
      <c r="Z1111" s="302"/>
      <c r="AA1111" s="335"/>
    </row>
    <row r="1112" spans="1:27" customFormat="1" ht="15" customHeight="1">
      <c r="A1112" s="32">
        <v>681</v>
      </c>
      <c r="B1112" s="449">
        <f>+A1112</f>
        <v>681</v>
      </c>
      <c r="C1112" s="249" t="str">
        <f>+VLOOKUP(A1112,bd_lista!$A$3:$C$590,3,FALSE)</f>
        <v>Ministerio Público</v>
      </c>
      <c r="D1112" s="451" t="str">
        <f>+C1112</f>
        <v>Ministerio Público</v>
      </c>
      <c r="E1112" s="249" t="s">
        <v>1310</v>
      </c>
      <c r="F1112" s="245">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5">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45">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5">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5">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5">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5">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5">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5">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5">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5">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5">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5">
        <f t="shared" ca="1" si="39"/>
        <v>0</v>
      </c>
      <c r="S1112" s="268"/>
      <c r="T1112" s="245">
        <f ca="1">+T1113</f>
        <v>215808.31999999998</v>
      </c>
      <c r="U1112" s="244">
        <f t="shared" si="40"/>
        <v>1</v>
      </c>
      <c r="V1112" s="347" t="str">
        <f>+VLOOKUP(A1112,bd_lista!$A$3:$E$590,5,FALSE)</f>
        <v>Instituciones Descentralizadas</v>
      </c>
      <c r="W1112" s="262" t="str">
        <f>+V1112</f>
        <v>Instituciones Descentralizadas</v>
      </c>
      <c r="X1112" s="244">
        <f>+VLOOKUP(A1112,[2]Sheet1!$A$13:$D$744,4,FALSE)</f>
        <v>0</v>
      </c>
      <c r="Y1112" s="244" t="e">
        <f>+VLOOKUP(X1112,bd_lista!$A$3:$C$590,3,FALSE)</f>
        <v>#N/A</v>
      </c>
      <c r="Z1112" s="304">
        <f>+X1112</f>
        <v>0</v>
      </c>
      <c r="AA1112" s="333" t="e">
        <f>+Y1112</f>
        <v>#N/A</v>
      </c>
    </row>
    <row r="1113" spans="1:27" customFormat="1" ht="15" customHeight="1">
      <c r="A1113" s="32">
        <v>681</v>
      </c>
      <c r="B1113" s="450"/>
      <c r="C1113" s="249" t="str">
        <f>+VLOOKUP(A1113,bd_lista!$A$3:$C$590,3,FALSE)</f>
        <v>Ministerio Público</v>
      </c>
      <c r="D1113" s="452"/>
      <c r="E1113" s="347" t="s">
        <v>1311</v>
      </c>
      <c r="F1113" s="247">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6469.73</v>
      </c>
      <c r="G1113" s="247">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7">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7">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7">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1031.29</v>
      </c>
      <c r="K1113" s="247">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208307.3</v>
      </c>
      <c r="L1113" s="247">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247">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7">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7">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7">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7">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7">
        <f t="shared" ca="1" si="39"/>
        <v>215808.31999999998</v>
      </c>
      <c r="S1113" s="267">
        <f ca="1">+R1112+R1113</f>
        <v>215808.31999999998</v>
      </c>
      <c r="T1113" s="247">
        <f ca="1">+S1113</f>
        <v>215808.31999999998</v>
      </c>
      <c r="U1113" s="246">
        <f t="shared" si="40"/>
        <v>2</v>
      </c>
      <c r="V1113" s="347" t="str">
        <f>+VLOOKUP(A1113,bd_lista!$A$3:$E$590,5,FALSE)</f>
        <v>Instituciones Descentralizadas</v>
      </c>
      <c r="W1113" s="250"/>
      <c r="X1113" s="244">
        <f>+VLOOKUP(A1113,[2]Sheet1!$A$13:$D$744,4,FALSE)</f>
        <v>0</v>
      </c>
      <c r="Y1113" s="244" t="e">
        <f>+VLOOKUP(X1113,bd_lista!$A$3:$C$590,3,FALSE)</f>
        <v>#N/A</v>
      </c>
      <c r="Z1113" s="302"/>
      <c r="AA1113" s="335"/>
    </row>
    <row r="1114" spans="1:27" customFormat="1" ht="15" customHeight="1">
      <c r="A1114" s="32">
        <v>683</v>
      </c>
      <c r="B1114" s="449">
        <f>+A1114</f>
        <v>683</v>
      </c>
      <c r="C1114" s="249" t="str">
        <f>+VLOOKUP(A1114,bd_lista!$A$3:$C$590,3,FALSE)</f>
        <v>Procuraduria General del Estado</v>
      </c>
      <c r="D1114" s="451" t="str">
        <f>+C1114</f>
        <v>Procuraduria General del Estado</v>
      </c>
      <c r="E1114" s="249" t="s">
        <v>1310</v>
      </c>
      <c r="F1114" s="245">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5">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5">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45">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5">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5">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5">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5">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5">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5">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5">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5">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5">
        <f t="shared" ca="1" si="39"/>
        <v>0</v>
      </c>
      <c r="S1114" s="268"/>
      <c r="T1114" s="245">
        <f ca="1">+T1115</f>
        <v>2000</v>
      </c>
      <c r="U1114" s="244">
        <f t="shared" si="40"/>
        <v>1</v>
      </c>
      <c r="V1114" s="347" t="str">
        <f>+VLOOKUP(A1114,bd_lista!$A$3:$E$590,5,FALSE)</f>
        <v>Instituciones Descentralizadas</v>
      </c>
      <c r="W1114" s="262" t="str">
        <f>+V1114</f>
        <v>Instituciones Descentralizadas</v>
      </c>
      <c r="X1114" s="244">
        <v>99</v>
      </c>
      <c r="Y1114" s="244" t="s">
        <v>1383</v>
      </c>
      <c r="Z1114" s="304">
        <f>+X1114</f>
        <v>99</v>
      </c>
      <c r="AA1114" s="333" t="str">
        <f>+Y1114</f>
        <v>Tesoro General de la Nación</v>
      </c>
    </row>
    <row r="1115" spans="1:27" customFormat="1" ht="15" customHeight="1">
      <c r="A1115" s="32">
        <v>683</v>
      </c>
      <c r="B1115" s="450"/>
      <c r="C1115" s="249" t="str">
        <f>+VLOOKUP(A1115,bd_lista!$A$3:$C$590,3,FALSE)</f>
        <v>Procuraduria General del Estado</v>
      </c>
      <c r="D1115" s="452"/>
      <c r="E1115" s="347" t="s">
        <v>1311</v>
      </c>
      <c r="F1115" s="247">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7">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47">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47">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7">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7">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2000</v>
      </c>
      <c r="L1115" s="247">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47">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7">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7">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7">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7">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7">
        <f t="shared" ca="1" si="39"/>
        <v>2000</v>
      </c>
      <c r="S1115" s="267">
        <f ca="1">+R1114+R1115</f>
        <v>2000</v>
      </c>
      <c r="T1115" s="247">
        <f ca="1">+S1115</f>
        <v>2000</v>
      </c>
      <c r="U1115" s="246">
        <f t="shared" si="40"/>
        <v>2</v>
      </c>
      <c r="V1115" s="347" t="str">
        <f>+VLOOKUP(A1115,bd_lista!$A$3:$E$590,5,FALSE)</f>
        <v>Instituciones Descentralizadas</v>
      </c>
      <c r="W1115" s="250"/>
      <c r="X1115" s="244">
        <v>99</v>
      </c>
      <c r="Y1115" s="244" t="s">
        <v>1383</v>
      </c>
      <c r="Z1115" s="302"/>
      <c r="AA1115" s="335"/>
    </row>
    <row r="1116" spans="1:27" customFormat="1" ht="15" hidden="1" customHeight="1">
      <c r="A1116" s="32">
        <v>682</v>
      </c>
      <c r="B1116" s="449">
        <f>+A1116</f>
        <v>682</v>
      </c>
      <c r="C1116" s="249" t="str">
        <f>+VLOOKUP(A1116,bd_lista!$A$3:$C$590,3,FALSE)</f>
        <v>Defensoria del Pueblo</v>
      </c>
      <c r="D1116" s="451" t="str">
        <f>+C1116</f>
        <v>Defensoria del Pueblo</v>
      </c>
      <c r="E1116" s="249" t="s">
        <v>1310</v>
      </c>
      <c r="F1116" s="245">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5">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5">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5">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5">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5">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5">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5">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5">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5">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5">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5">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5">
        <f t="shared" ca="1" si="39"/>
        <v>0</v>
      </c>
      <c r="S1116" s="268"/>
      <c r="T1116" s="245">
        <f ca="1">+T1117</f>
        <v>0</v>
      </c>
      <c r="U1116" s="244">
        <f t="shared" si="40"/>
        <v>1</v>
      </c>
      <c r="V1116" s="347" t="str">
        <f>+VLOOKUP(A1116,bd_lista!$A$3:$E$590,5,FALSE)</f>
        <v>Instituciones Descentralizadas</v>
      </c>
      <c r="W1116" s="262" t="str">
        <f>+V1116</f>
        <v>Instituciones Descentralizadas</v>
      </c>
      <c r="X1116" s="244">
        <v>66</v>
      </c>
      <c r="Y1116" s="244" t="str">
        <f>+VLOOKUP(X1116,bd_lista!$A$3:$C$590,3,FALSE)</f>
        <v>Ministerio de Planificación del Desarrollo</v>
      </c>
      <c r="Z1116" s="304">
        <f>+X1116</f>
        <v>66</v>
      </c>
      <c r="AA1116" s="333" t="str">
        <f>+Y1116</f>
        <v>Ministerio de Planificación del Desarrollo</v>
      </c>
    </row>
    <row r="1117" spans="1:27" customFormat="1" ht="15" hidden="1" customHeight="1">
      <c r="A1117" s="32">
        <v>682</v>
      </c>
      <c r="B1117" s="450"/>
      <c r="C1117" s="249" t="str">
        <f>+VLOOKUP(A1117,bd_lista!$A$3:$C$590,3,FALSE)</f>
        <v>Defensoria del Pueblo</v>
      </c>
      <c r="D1117" s="452"/>
      <c r="E1117" s="347" t="s">
        <v>1311</v>
      </c>
      <c r="F1117" s="247">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7">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47">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47">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7">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7">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7">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7">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7">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7">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7">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7">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7">
        <f t="shared" ca="1" si="39"/>
        <v>0</v>
      </c>
      <c r="S1117" s="267">
        <f ca="1">+R1116+R1117</f>
        <v>0</v>
      </c>
      <c r="T1117" s="247">
        <f ca="1">+S1117</f>
        <v>0</v>
      </c>
      <c r="U1117" s="246">
        <f t="shared" si="40"/>
        <v>2</v>
      </c>
      <c r="V1117" s="347" t="str">
        <f>+VLOOKUP(A1117,bd_lista!$A$3:$E$590,5,FALSE)</f>
        <v>Instituciones Descentralizadas</v>
      </c>
      <c r="W1117" s="250"/>
      <c r="X1117" s="244">
        <v>66</v>
      </c>
      <c r="Y1117" s="244" t="str">
        <f>+VLOOKUP(X1117,bd_lista!$A$3:$C$590,3,FALSE)</f>
        <v>Ministerio de Planificación del Desarrollo</v>
      </c>
      <c r="Z1117" s="302"/>
      <c r="AA1117" s="335"/>
    </row>
    <row r="1118" spans="1:27" customFormat="1" ht="15" customHeight="1">
      <c r="A1118" s="32">
        <v>862</v>
      </c>
      <c r="B1118" s="449">
        <f>+A1118</f>
        <v>862</v>
      </c>
      <c r="C1118" s="249" t="str">
        <f>+VLOOKUP(A1118,bd_lista!$A$3:$C$590,3,FALSE)</f>
        <v>Fondo Nacional de Desarrollo Regional</v>
      </c>
      <c r="D1118" s="451" t="str">
        <f>+C1118</f>
        <v>Fondo Nacional de Desarrollo Regional</v>
      </c>
      <c r="E1118" s="244" t="s">
        <v>1310</v>
      </c>
      <c r="F1118" s="245">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5">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5">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2892101.07</v>
      </c>
      <c r="I1118" s="245">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5">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1962819.77</v>
      </c>
      <c r="K1118" s="245">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5">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5">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5">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5">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5">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5">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5">
        <f t="shared" ref="R1118:R1137" ca="1" si="41">+SUM(F1118:Q1118)</f>
        <v>4854920.84</v>
      </c>
      <c r="S1118" s="268"/>
      <c r="T1118" s="245">
        <f ca="1">+T1119</f>
        <v>20032187.890000001</v>
      </c>
      <c r="U1118" s="244">
        <f t="shared" ref="U1118:U1137" si="42">+IF(E1118="Débitos",1,2)</f>
        <v>1</v>
      </c>
      <c r="V1118" s="347" t="str">
        <f>+VLOOKUP(A1118,bd_lista!$A$3:$E$590,5,FALSE)</f>
        <v>Instituciones Financieras no Bancarias</v>
      </c>
      <c r="W1118" s="262" t="str">
        <f>+V1118</f>
        <v>Instituciones Financieras no Bancarias</v>
      </c>
      <c r="X1118" s="244">
        <v>99</v>
      </c>
      <c r="Y1118" s="244" t="s">
        <v>1383</v>
      </c>
      <c r="Z1118" s="304">
        <f>+X1118</f>
        <v>99</v>
      </c>
      <c r="AA1118" s="333" t="str">
        <f>+Y1118</f>
        <v>Tesoro General de la Nación</v>
      </c>
    </row>
    <row r="1119" spans="1:27" customFormat="1" ht="15" customHeight="1">
      <c r="A1119" s="32">
        <v>862</v>
      </c>
      <c r="B1119" s="450"/>
      <c r="C1119" s="249" t="str">
        <f>+VLOOKUP(A1119,bd_lista!$A$3:$C$590,3,FALSE)</f>
        <v>Fondo Nacional de Desarrollo Regional</v>
      </c>
      <c r="D1119" s="452"/>
      <c r="E1119" s="246" t="s">
        <v>1311</v>
      </c>
      <c r="F1119" s="247">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7">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47">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47">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7">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15177267.050000003</v>
      </c>
      <c r="K1119" s="247">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7">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47">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7">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7">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7">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7">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7">
        <f t="shared" ca="1" si="41"/>
        <v>15177267.050000003</v>
      </c>
      <c r="S1119" s="247">
        <f ca="1">+R1118+R1119</f>
        <v>20032187.890000001</v>
      </c>
      <c r="T1119" s="247">
        <f ca="1">+S1119</f>
        <v>20032187.890000001</v>
      </c>
      <c r="U1119" s="246">
        <f t="shared" si="42"/>
        <v>2</v>
      </c>
      <c r="V1119" s="347" t="str">
        <f>+VLOOKUP(A1119,bd_lista!$A$3:$E$590,5,FALSE)</f>
        <v>Instituciones Financieras no Bancarias</v>
      </c>
      <c r="W1119" s="250"/>
      <c r="X1119" s="244">
        <v>99</v>
      </c>
      <c r="Y1119" s="244" t="s">
        <v>1383</v>
      </c>
      <c r="Z1119" s="302"/>
      <c r="AA1119" s="335"/>
    </row>
    <row r="1120" spans="1:27" customFormat="1" ht="15" customHeight="1">
      <c r="A1120" s="32">
        <v>865</v>
      </c>
      <c r="B1120" s="449">
        <f>+A1120</f>
        <v>865</v>
      </c>
      <c r="C1120" s="249" t="str">
        <f>+VLOOKUP(A1120,bd_lista!$A$3:$C$590,3,FALSE)</f>
        <v>Fondo de Desarrollo del Sist.Fin. y Apoyo al Sec.Productivo</v>
      </c>
      <c r="D1120" s="451" t="str">
        <f>+C1120</f>
        <v>Fondo de Desarrollo del Sist.Fin. y Apoyo al Sec.Productivo</v>
      </c>
      <c r="E1120" s="244" t="s">
        <v>1310</v>
      </c>
      <c r="F1120" s="245">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45">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5">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5">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5">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5">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5">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5">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5">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5">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5">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5">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5">
        <f t="shared" ca="1" si="41"/>
        <v>0</v>
      </c>
      <c r="S1120" s="376">
        <f ca="1">+R1120+R1121</f>
        <v>5200</v>
      </c>
      <c r="T1120" s="245">
        <f ca="1">+T1121</f>
        <v>5200</v>
      </c>
      <c r="U1120" s="244">
        <f t="shared" si="42"/>
        <v>1</v>
      </c>
      <c r="V1120" s="347" t="str">
        <f>+VLOOKUP(A1120,bd_lista!$A$3:$E$590,5,FALSE)</f>
        <v>Instituciones Financieras no Bancarias</v>
      </c>
      <c r="W1120" s="262" t="str">
        <f>+V1120</f>
        <v>Instituciones Financieras no Bancarias</v>
      </c>
      <c r="X1120" s="244">
        <v>0</v>
      </c>
      <c r="Y1120" s="244" t="e">
        <f>+VLOOKUP(X1120,bd_lista!$A$3:$C$590,3,FALSE)</f>
        <v>#N/A</v>
      </c>
      <c r="Z1120" s="304">
        <f>+X1120</f>
        <v>0</v>
      </c>
      <c r="AA1120" s="305" t="e">
        <f>+Y1120</f>
        <v>#N/A</v>
      </c>
    </row>
    <row r="1121" spans="1:27" customFormat="1" ht="15" customHeight="1">
      <c r="A1121" s="32">
        <v>865</v>
      </c>
      <c r="B1121" s="450"/>
      <c r="C1121" s="249" t="str">
        <f>+VLOOKUP(A1121,bd_lista!$A$3:$C$590,3,FALSE)</f>
        <v>Fondo de Desarrollo del Sist.Fin. y Apoyo al Sec.Productivo</v>
      </c>
      <c r="D1121" s="452"/>
      <c r="E1121" s="246" t="s">
        <v>1311</v>
      </c>
      <c r="F1121" s="247">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47">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47">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47">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7">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5200</v>
      </c>
      <c r="K1121" s="247">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7">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47">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7">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7">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7">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7">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7">
        <f t="shared" ca="1" si="41"/>
        <v>5200</v>
      </c>
      <c r="S1121" s="378"/>
      <c r="T1121" s="247">
        <f ca="1">+S1120</f>
        <v>5200</v>
      </c>
      <c r="U1121" s="246">
        <f t="shared" si="42"/>
        <v>2</v>
      </c>
      <c r="V1121" s="347" t="str">
        <f>+VLOOKUP(A1121,bd_lista!$A$3:$E$590,5,FALSE)</f>
        <v>Instituciones Financieras no Bancarias</v>
      </c>
      <c r="W1121" s="250"/>
      <c r="X1121" s="244">
        <v>0</v>
      </c>
      <c r="Y1121" s="244" t="e">
        <f>+VLOOKUP(X1121,bd_lista!$A$3:$C$590,3,FALSE)</f>
        <v>#N/A</v>
      </c>
      <c r="Z1121" s="302"/>
      <c r="AA1121" s="303"/>
    </row>
    <row r="1122" spans="1:27" customFormat="1" ht="15" hidden="1" customHeight="1">
      <c r="A1122" s="32">
        <v>634</v>
      </c>
      <c r="B1122" s="449">
        <f>+A1122</f>
        <v>634</v>
      </c>
      <c r="C1122" s="249" t="str">
        <f>+VLOOKUP(A1122,bd_lista!$A$3:$C$590,3,FALSE)</f>
        <v>Empresa Púb. Deptal. Hotel Terminal-Terminal de Buses Oruro</v>
      </c>
      <c r="D1122" s="451" t="str">
        <f>+C1122</f>
        <v>Empresa Púb. Deptal. Hotel Terminal-Terminal de Buses Oruro</v>
      </c>
      <c r="E1122" s="249" t="s">
        <v>1310</v>
      </c>
      <c r="F1122" s="245">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5">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5">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5">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5">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5">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5">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5">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5">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5">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5">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5">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5">
        <f t="shared" ca="1" si="41"/>
        <v>0</v>
      </c>
      <c r="S1122" s="252"/>
      <c r="T1122" s="245">
        <f ca="1">+T1123</f>
        <v>0</v>
      </c>
      <c r="U1122" s="244">
        <f t="shared" si="42"/>
        <v>1</v>
      </c>
      <c r="V1122" s="347" t="str">
        <f>+VLOOKUP(A1122,bd_lista!$A$3:$E$590,5,FALSE)</f>
        <v>Empresas Nacionales</v>
      </c>
      <c r="W1122" s="262" t="str">
        <f>+V1122</f>
        <v>Empresas Nacionales</v>
      </c>
      <c r="X1122" s="244">
        <f>+VLOOKUP(A1122,[2]Sheet1!$A$13:$D$744,4,FALSE)</f>
        <v>0</v>
      </c>
      <c r="Y1122" s="244" t="e">
        <f>+VLOOKUP(X1122,bd_lista!$A$3:$C$590,3,FALSE)</f>
        <v>#N/A</v>
      </c>
      <c r="Z1122" s="304">
        <f>+X1122</f>
        <v>0</v>
      </c>
      <c r="AA1122" s="333" t="e">
        <f>+Y1122</f>
        <v>#N/A</v>
      </c>
    </row>
    <row r="1123" spans="1:27" customFormat="1" ht="15" hidden="1" customHeight="1">
      <c r="A1123" s="32">
        <v>634</v>
      </c>
      <c r="B1123" s="450"/>
      <c r="C1123" s="249" t="str">
        <f>+VLOOKUP(A1123,bd_lista!$A$3:$C$590,3,FALSE)</f>
        <v>Empresa Púb. Deptal. Hotel Terminal-Terminal de Buses Oruro</v>
      </c>
      <c r="D1123" s="452"/>
      <c r="E1123" s="347" t="s">
        <v>1311</v>
      </c>
      <c r="F1123" s="247">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7">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7">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7">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7">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7">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7">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7">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7">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7">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7">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7">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7">
        <f t="shared" ca="1" si="41"/>
        <v>0</v>
      </c>
      <c r="S1123" s="264">
        <f ca="1">+R1122+R1123</f>
        <v>0</v>
      </c>
      <c r="T1123" s="247">
        <f ca="1">+S1123</f>
        <v>0</v>
      </c>
      <c r="U1123" s="246">
        <f t="shared" si="42"/>
        <v>2</v>
      </c>
      <c r="V1123" s="347" t="str">
        <f>+VLOOKUP(A1123,bd_lista!$A$3:$E$590,5,FALSE)</f>
        <v>Empresas Nacionales</v>
      </c>
      <c r="W1123" s="250"/>
      <c r="X1123" s="244">
        <f>+VLOOKUP(A1123,[2]Sheet1!$A$13:$D$744,4,FALSE)</f>
        <v>0</v>
      </c>
      <c r="Y1123" s="244" t="e">
        <f>+VLOOKUP(X1123,bd_lista!$A$3:$C$590,3,FALSE)</f>
        <v>#N/A</v>
      </c>
      <c r="Z1123" s="302"/>
      <c r="AA1123" s="335"/>
    </row>
    <row r="1124" spans="1:27" customFormat="1" ht="15" customHeight="1">
      <c r="A1124" s="279" t="s">
        <v>539</v>
      </c>
      <c r="B1124" s="449" t="s">
        <v>539</v>
      </c>
      <c r="C1124" s="249" t="str">
        <f>+VLOOKUP(A1124,bd_lista!$A$3:$C$590,3,FALSE)</f>
        <v>Dirección General de Programación y Operaciones del Tesoro</v>
      </c>
      <c r="D1124" s="451" t="str">
        <f>+C1124</f>
        <v>Dirección General de Programación y Operaciones del Tesoro</v>
      </c>
      <c r="E1124" s="249" t="s">
        <v>1310</v>
      </c>
      <c r="F1124" s="245">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363.71</v>
      </c>
      <c r="G1124" s="245">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5">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1454.65</v>
      </c>
      <c r="I1124" s="245">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933043.55</v>
      </c>
      <c r="J1124" s="245">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5">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5">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5">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5">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5">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5">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5">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5">
        <f t="shared" ca="1" si="41"/>
        <v>934861.91</v>
      </c>
      <c r="S1124" s="245"/>
      <c r="T1124" s="245">
        <f ca="1">+T1125</f>
        <v>1867905.46</v>
      </c>
      <c r="U1124" s="244">
        <f t="shared" si="42"/>
        <v>1</v>
      </c>
      <c r="V1124" s="347" t="str">
        <f>+VLOOKUP(A1124,bd_lista!$A$3:$E$590,5,FALSE)</f>
        <v>Órgano Ejecutivo</v>
      </c>
      <c r="W1124" s="262" t="str">
        <f>+V1124</f>
        <v>Órgano Ejecutivo</v>
      </c>
      <c r="X1124" s="244">
        <v>53</v>
      </c>
      <c r="Y1124" s="244" t="str">
        <f>+VLOOKUP(X1124,bd_lista!$A$3:$C$590,3,FALSE)</f>
        <v>Ministerio de Culturas, Descolonización y Despatriarcalización</v>
      </c>
      <c r="Z1124" s="304">
        <f>+X1124</f>
        <v>53</v>
      </c>
      <c r="AA1124" s="333" t="str">
        <f>+Y1124</f>
        <v>Ministerio de Culturas, Descolonización y Despatriarcalización</v>
      </c>
    </row>
    <row r="1125" spans="1:27" customFormat="1" ht="15" customHeight="1">
      <c r="A1125" s="279" t="s">
        <v>539</v>
      </c>
      <c r="B1125" s="450"/>
      <c r="C1125" s="249" t="str">
        <f>+VLOOKUP(A1125,bd_lista!$A$3:$C$590,3,FALSE)</f>
        <v>Dirección General de Programación y Operaciones del Tesoro</v>
      </c>
      <c r="D1125" s="452"/>
      <c r="E1125" s="347" t="s">
        <v>1311</v>
      </c>
      <c r="F1125" s="247">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7">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47">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7">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933043.55</v>
      </c>
      <c r="J1125" s="247">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7">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7">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7">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7">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7">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7">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7">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7">
        <f t="shared" ca="1" si="41"/>
        <v>933043.55</v>
      </c>
      <c r="S1125" s="247">
        <f ca="1">+R1124+R1125</f>
        <v>1867905.46</v>
      </c>
      <c r="T1125" s="247">
        <f ca="1">+S1125</f>
        <v>1867905.46</v>
      </c>
      <c r="U1125" s="246">
        <f t="shared" si="42"/>
        <v>2</v>
      </c>
      <c r="V1125" s="347" t="str">
        <f>+VLOOKUP(A1125,bd_lista!$A$3:$E$590,5,FALSE)</f>
        <v>Órgano Ejecutivo</v>
      </c>
      <c r="W1125" s="250"/>
      <c r="X1125" s="244">
        <v>53</v>
      </c>
      <c r="Y1125" s="244" t="str">
        <f>+VLOOKUP(X1125,bd_lista!$A$3:$C$590,3,FALSE)</f>
        <v>Ministerio de Culturas, Descolonización y Despatriarcalización</v>
      </c>
      <c r="Z1125" s="302"/>
      <c r="AA1125" s="335"/>
    </row>
    <row r="1126" spans="1:27" customFormat="1" ht="15" customHeight="1">
      <c r="A1126" s="279" t="s">
        <v>541</v>
      </c>
      <c r="B1126" s="449" t="s">
        <v>541</v>
      </c>
      <c r="C1126" s="249" t="str">
        <f>+VLOOKUP(A1126,bd_lista!$A$3:$C$590,3,FALSE)</f>
        <v>Dirección General de Programación y Operaciones del Tesoro</v>
      </c>
      <c r="D1126" s="451" t="str">
        <f>+C1126</f>
        <v>Dirección General de Programación y Operaciones del Tesoro</v>
      </c>
      <c r="E1126" s="249" t="s">
        <v>1310</v>
      </c>
      <c r="F1126" s="245">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563481882.61759996</v>
      </c>
      <c r="G1126" s="245">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882298.30460000003</v>
      </c>
      <c r="H1126" s="245">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292025393.30879998</v>
      </c>
      <c r="I1126" s="245">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392743280.61000001</v>
      </c>
      <c r="J1126" s="245">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491251642.81999993</v>
      </c>
      <c r="K1126" s="245">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45">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45">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45">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5">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5">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5">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5">
        <f t="shared" ca="1" si="41"/>
        <v>1740384497.661</v>
      </c>
      <c r="S1126" s="245"/>
      <c r="T1126" s="245">
        <f ca="1">+T1127</f>
        <v>3717610473.0363998</v>
      </c>
      <c r="U1126" s="244">
        <f t="shared" si="42"/>
        <v>1</v>
      </c>
      <c r="V1126" s="347" t="str">
        <f>+VLOOKUP(A1126,bd_lista!$A$3:$E$590,5,FALSE)</f>
        <v>Órgano Ejecutivo</v>
      </c>
      <c r="W1126" s="262" t="str">
        <f>+V1126</f>
        <v>Órgano Ejecutivo</v>
      </c>
      <c r="X1126" s="244">
        <v>99</v>
      </c>
      <c r="Y1126" s="244" t="s">
        <v>1383</v>
      </c>
      <c r="Z1126" s="304">
        <f>+X1126</f>
        <v>99</v>
      </c>
      <c r="AA1126" s="333" t="str">
        <f>+Y1126</f>
        <v>Tesoro General de la Nación</v>
      </c>
    </row>
    <row r="1127" spans="1:27" customFormat="1" ht="15" customHeight="1">
      <c r="A1127" s="279" t="s">
        <v>541</v>
      </c>
      <c r="B1127" s="450"/>
      <c r="C1127" s="249" t="str">
        <f>+VLOOKUP(A1127,bd_lista!$A$3:$C$590,3,FALSE)</f>
        <v>Dirección General de Programación y Operaciones del Tesoro</v>
      </c>
      <c r="D1127" s="452"/>
      <c r="E1127" s="347" t="s">
        <v>1311</v>
      </c>
      <c r="F1127" s="247">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570552056.02999997</v>
      </c>
      <c r="G1127" s="247">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10929486.6</v>
      </c>
      <c r="H1127" s="247">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337583281.9824</v>
      </c>
      <c r="I1127" s="247">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395554356.36460006</v>
      </c>
      <c r="J1127" s="247">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518165462.43839985</v>
      </c>
      <c r="K1127" s="247">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144441331.95999998</v>
      </c>
      <c r="L1127" s="247">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47">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47">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7">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7">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7">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7">
        <f t="shared" ca="1" si="41"/>
        <v>1977225975.3754001</v>
      </c>
      <c r="S1127" s="247">
        <f ca="1">+R1126+R1127</f>
        <v>3717610473.0363998</v>
      </c>
      <c r="T1127" s="247">
        <f ca="1">+S1127</f>
        <v>3717610473.0363998</v>
      </c>
      <c r="U1127" s="246">
        <f t="shared" si="42"/>
        <v>2</v>
      </c>
      <c r="V1127" s="347" t="str">
        <f>+VLOOKUP(A1127,bd_lista!$A$3:$E$590,5,FALSE)</f>
        <v>Órgano Ejecutivo</v>
      </c>
      <c r="W1127" s="250"/>
      <c r="X1127" s="244">
        <v>99</v>
      </c>
      <c r="Y1127" s="244" t="s">
        <v>1383</v>
      </c>
      <c r="Z1127" s="302"/>
      <c r="AA1127" s="335"/>
    </row>
    <row r="1128" spans="1:27" customFormat="1" ht="15" hidden="1" customHeight="1">
      <c r="A1128" s="32">
        <v>633</v>
      </c>
      <c r="B1128" s="449">
        <f>+A1128</f>
        <v>633</v>
      </c>
      <c r="C1128" s="249" t="str">
        <f>+VLOOKUP(A1128,bd_lista!$A$3:$C$590,3,FALSE)</f>
        <v>Empresa Misicuni</v>
      </c>
      <c r="D1128" s="451" t="str">
        <f>+C1128</f>
        <v>Empresa Misicuni</v>
      </c>
      <c r="E1128" s="249" t="s">
        <v>1310</v>
      </c>
      <c r="F1128" s="245">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5">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5">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5">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5">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5">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5">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5">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5">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5">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5">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5">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5">
        <f t="shared" ca="1" si="41"/>
        <v>0</v>
      </c>
      <c r="S1128" s="252"/>
      <c r="T1128" s="245">
        <f ca="1">+T1129</f>
        <v>0</v>
      </c>
      <c r="U1128" s="244">
        <f t="shared" si="42"/>
        <v>1</v>
      </c>
      <c r="V1128" s="347" t="str">
        <f>+VLOOKUP(A1128,bd_lista!$A$3:$E$590,5,FALSE)</f>
        <v>Empresas Nacionales</v>
      </c>
      <c r="W1128" s="262" t="str">
        <f>+V1128</f>
        <v>Empresas Nacionales</v>
      </c>
      <c r="X1128" s="244">
        <f>+VLOOKUP(A1128,[2]Sheet1!$A$13:$D$744,4,FALSE)</f>
        <v>86</v>
      </c>
      <c r="Y1128" s="244" t="str">
        <f>+VLOOKUP(X1128,bd_lista!$A$3:$C$590,3,FALSE)</f>
        <v>Ministerio de Medio Ambiente y Agua</v>
      </c>
      <c r="Z1128" s="304">
        <f>+X1128</f>
        <v>86</v>
      </c>
      <c r="AA1128" s="305" t="str">
        <f>+Y1128</f>
        <v>Ministerio de Medio Ambiente y Agua</v>
      </c>
    </row>
    <row r="1129" spans="1:27" customFormat="1" ht="15" hidden="1" customHeight="1">
      <c r="A1129" s="32">
        <v>633</v>
      </c>
      <c r="B1129" s="450"/>
      <c r="C1129" s="249" t="str">
        <f>+VLOOKUP(A1129,bd_lista!$A$3:$C$590,3,FALSE)</f>
        <v>Empresa Misicuni</v>
      </c>
      <c r="D1129" s="452"/>
      <c r="E1129" s="347" t="s">
        <v>1311</v>
      </c>
      <c r="F1129" s="247">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7">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7">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7">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7">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7">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7">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7">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7">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7">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7">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7">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7">
        <f t="shared" ca="1" si="41"/>
        <v>0</v>
      </c>
      <c r="S1129" s="264">
        <f ca="1">+R1128+R1129</f>
        <v>0</v>
      </c>
      <c r="T1129" s="247">
        <f ca="1">+S1129</f>
        <v>0</v>
      </c>
      <c r="U1129" s="246">
        <f t="shared" si="42"/>
        <v>2</v>
      </c>
      <c r="V1129" s="347" t="str">
        <f>+VLOOKUP(A1129,bd_lista!$A$3:$E$590,5,FALSE)</f>
        <v>Empresas Nacionales</v>
      </c>
      <c r="W1129" s="250"/>
      <c r="X1129" s="244">
        <f>+VLOOKUP(A1129,[2]Sheet1!$A$13:$D$744,4,FALSE)</f>
        <v>86</v>
      </c>
      <c r="Y1129" s="244" t="str">
        <f>+VLOOKUP(X1129,bd_lista!$A$3:$C$590,3,FALSE)</f>
        <v>Ministerio de Medio Ambiente y Agua</v>
      </c>
      <c r="Z1129" s="302"/>
      <c r="AA1129" s="303"/>
    </row>
    <row r="1130" spans="1:27" customFormat="1" ht="15" customHeight="1">
      <c r="A1130" s="279" t="s">
        <v>542</v>
      </c>
      <c r="B1130" s="449" t="s">
        <v>542</v>
      </c>
      <c r="C1130" s="249" t="str">
        <f>+VLOOKUP(A1130,bd_lista!$A$3:$C$590,3,FALSE)</f>
        <v>Dirección General de Crédito Público</v>
      </c>
      <c r="D1130" s="451" t="str">
        <f>+C1130</f>
        <v>Dirección General de Crédito Público</v>
      </c>
      <c r="E1130" s="249" t="s">
        <v>1310</v>
      </c>
      <c r="F1130" s="245">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35690407.5</v>
      </c>
      <c r="G1130" s="245">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5">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7488725.6500000004</v>
      </c>
      <c r="I1130" s="245">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30914372.77</v>
      </c>
      <c r="J1130" s="245">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176463933.16000003</v>
      </c>
      <c r="K1130" s="245">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45">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45">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45">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5">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5">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5">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5">
        <f t="shared" ca="1" si="41"/>
        <v>250557439.08000004</v>
      </c>
      <c r="S1130" s="245"/>
      <c r="T1130" s="245">
        <f ca="1">+T1131</f>
        <v>344625634.31000006</v>
      </c>
      <c r="U1130" s="244">
        <f t="shared" si="42"/>
        <v>1</v>
      </c>
      <c r="V1130" s="347" t="str">
        <f>+VLOOKUP(A1130,bd_lista!$A$3:$E$590,5,FALSE)</f>
        <v>Órgano Ejecutivo</v>
      </c>
      <c r="W1130" s="262" t="str">
        <f>+V1130</f>
        <v>Órgano Ejecutivo</v>
      </c>
      <c r="X1130" s="244">
        <v>99</v>
      </c>
      <c r="Y1130" s="244" t="s">
        <v>1383</v>
      </c>
      <c r="Z1130" s="304">
        <f>+X1130</f>
        <v>99</v>
      </c>
      <c r="AA1130" s="333" t="str">
        <f>+Y1130</f>
        <v>Tesoro General de la Nación</v>
      </c>
    </row>
    <row r="1131" spans="1:27" customFormat="1" ht="15" customHeight="1">
      <c r="A1131" s="279" t="s">
        <v>542</v>
      </c>
      <c r="B1131" s="450"/>
      <c r="C1131" s="249" t="str">
        <f>+VLOOKUP(A1131,bd_lista!$A$3:$C$590,3,FALSE)</f>
        <v>Dirección General de Crédito Público</v>
      </c>
      <c r="D1131" s="452"/>
      <c r="E1131" s="347" t="s">
        <v>1311</v>
      </c>
      <c r="F1131" s="247">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29809152.949999999</v>
      </c>
      <c r="G1131" s="247">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25891954.709999997</v>
      </c>
      <c r="H1131" s="247">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47">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34487983.370000027</v>
      </c>
      <c r="J1131" s="247">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3879104.1999999997</v>
      </c>
      <c r="K1131" s="247">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47">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47">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7">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7">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7">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7">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7">
        <f t="shared" ca="1" si="41"/>
        <v>94068195.230000034</v>
      </c>
      <c r="S1131" s="247">
        <f ca="1">+R1130+R1131</f>
        <v>344625634.31000006</v>
      </c>
      <c r="T1131" s="247">
        <f ca="1">+S1131</f>
        <v>344625634.31000006</v>
      </c>
      <c r="U1131" s="246">
        <f t="shared" si="42"/>
        <v>2</v>
      </c>
      <c r="V1131" s="347" t="str">
        <f>+VLOOKUP(A1131,bd_lista!$A$3:$E$590,5,FALSE)</f>
        <v>Órgano Ejecutivo</v>
      </c>
      <c r="W1131" s="250"/>
      <c r="X1131" s="244">
        <v>99</v>
      </c>
      <c r="Y1131" s="244" t="s">
        <v>1383</v>
      </c>
      <c r="Z1131" s="302"/>
      <c r="AA1131" s="335"/>
    </row>
    <row r="1132" spans="1:27" customFormat="1" ht="15" hidden="1" customHeight="1">
      <c r="A1132" s="32">
        <v>592</v>
      </c>
      <c r="B1132" s="449">
        <f>+A1132</f>
        <v>592</v>
      </c>
      <c r="C1132" s="249" t="str">
        <f>+VLOOKUP(A1132,bd_lista!$A$3:$C$590,3,FALSE)</f>
        <v>Empresa Estatal "Boliviana de Turismo"</v>
      </c>
      <c r="D1132" s="451" t="str">
        <f>+C1132</f>
        <v>Empresa Estatal "Boliviana de Turismo"</v>
      </c>
      <c r="E1132" s="249" t="s">
        <v>1310</v>
      </c>
      <c r="F1132" s="245">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5">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5">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5">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5">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5">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5">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5">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5">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5">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5">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5">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5">
        <f t="shared" ca="1" si="41"/>
        <v>0</v>
      </c>
      <c r="S1132" s="268"/>
      <c r="T1132" s="245">
        <f ca="1">+T1133</f>
        <v>0</v>
      </c>
      <c r="U1132" s="244">
        <f t="shared" si="42"/>
        <v>1</v>
      </c>
      <c r="V1132" s="347" t="str">
        <f>+VLOOKUP(A1132,bd_lista!$A$3:$E$590,5,FALSE)</f>
        <v>Empresas Nacionales</v>
      </c>
      <c r="W1132" s="262" t="str">
        <f>+V1132</f>
        <v>Empresas Nacionales</v>
      </c>
      <c r="X1132" s="244">
        <v>53</v>
      </c>
      <c r="Y1132" s="244" t="str">
        <f>+VLOOKUP(X1132,bd_lista!$A$3:$C$590,3,FALSE)</f>
        <v>Ministerio de Culturas, Descolonización y Despatriarcalización</v>
      </c>
      <c r="Z1132" s="304">
        <f>+X1132</f>
        <v>53</v>
      </c>
      <c r="AA1132" s="305" t="str">
        <f>+Y1132</f>
        <v>Ministerio de Culturas, Descolonización y Despatriarcalización</v>
      </c>
    </row>
    <row r="1133" spans="1:27" customFormat="1" ht="15" hidden="1" customHeight="1">
      <c r="A1133" s="32">
        <v>592</v>
      </c>
      <c r="B1133" s="450"/>
      <c r="C1133" s="249" t="str">
        <f>+VLOOKUP(A1133,bd_lista!$A$3:$C$590,3,FALSE)</f>
        <v>Empresa Estatal "Boliviana de Turismo"</v>
      </c>
      <c r="D1133" s="452"/>
      <c r="E1133" s="347" t="s">
        <v>1311</v>
      </c>
      <c r="F1133" s="247">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7">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7">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7">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7">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7">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7">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7">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7">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7">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7">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7">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7">
        <f t="shared" ca="1" si="41"/>
        <v>0</v>
      </c>
      <c r="S1133" s="267">
        <f ca="1">+R1132+R1133</f>
        <v>0</v>
      </c>
      <c r="T1133" s="247">
        <f ca="1">+S1133</f>
        <v>0</v>
      </c>
      <c r="U1133" s="246">
        <f t="shared" si="42"/>
        <v>2</v>
      </c>
      <c r="V1133" s="347" t="str">
        <f>+VLOOKUP(A1133,bd_lista!$A$3:$E$590,5,FALSE)</f>
        <v>Empresas Nacionales</v>
      </c>
      <c r="W1133" s="250"/>
      <c r="X1133" s="244">
        <v>53</v>
      </c>
      <c r="Y1133" s="244" t="str">
        <f>+VLOOKUP(X1133,bd_lista!$A$3:$C$590,3,FALSE)</f>
        <v>Ministerio de Culturas, Descolonización y Despatriarcalización</v>
      </c>
      <c r="Z1133" s="302"/>
      <c r="AA1133" s="303"/>
    </row>
    <row r="1134" spans="1:27" customFormat="1" ht="15" hidden="1" customHeight="1">
      <c r="A1134" s="32">
        <v>140</v>
      </c>
      <c r="B1134" s="449">
        <f>+A1134</f>
        <v>140</v>
      </c>
      <c r="C1134" s="249" t="str">
        <f>+VLOOKUP(A1134,bd_lista!$A$3:$C$590,3,FALSE)</f>
        <v>Universidad Pública de El Alto</v>
      </c>
      <c r="D1134" s="451" t="str">
        <f>+C1134</f>
        <v>Universidad Pública de El Alto</v>
      </c>
      <c r="E1134" s="249" t="s">
        <v>1310</v>
      </c>
      <c r="F1134" s="245">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5">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5">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5">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5">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5">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5">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5">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5">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5">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5">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5">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5">
        <f t="shared" ca="1" si="41"/>
        <v>0</v>
      </c>
      <c r="S1134" s="245"/>
      <c r="T1134" s="245">
        <f ca="1">+T1135</f>
        <v>20595.300000000003</v>
      </c>
      <c r="U1134" s="244">
        <f t="shared" si="42"/>
        <v>1</v>
      </c>
      <c r="V1134" s="347" t="str">
        <f>+VLOOKUP(A1134,bd_lista!$A$3:$E$590,5,FALSE)</f>
        <v>Universidades Públicas</v>
      </c>
      <c r="W1134" s="262" t="str">
        <f>+V1134</f>
        <v>Universidades Públicas</v>
      </c>
      <c r="X1134" s="244">
        <f>+VLOOKUP(A1134,[2]Sheet1!$A$13:$D$744,4,FALSE)</f>
        <v>0</v>
      </c>
      <c r="Y1134" s="244" t="e">
        <f>+VLOOKUP(X1134,bd_lista!$A$3:$C$590,3,FALSE)</f>
        <v>#N/A</v>
      </c>
      <c r="Z1134" s="304">
        <f>+X1134</f>
        <v>0</v>
      </c>
      <c r="AA1134" s="305" t="e">
        <f>+Y1134</f>
        <v>#N/A</v>
      </c>
    </row>
    <row r="1135" spans="1:27" customFormat="1" ht="15" hidden="1" customHeight="1">
      <c r="A1135" s="32">
        <v>140</v>
      </c>
      <c r="B1135" s="450"/>
      <c r="C1135" s="249" t="str">
        <f>+VLOOKUP(A1135,bd_lista!$A$3:$C$590,3,FALSE)</f>
        <v>Universidad Pública de El Alto</v>
      </c>
      <c r="D1135" s="452"/>
      <c r="E1135" s="347" t="s">
        <v>1311</v>
      </c>
      <c r="F1135" s="247">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7">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7">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18987.330000000002</v>
      </c>
      <c r="I1135" s="247">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7">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1607.97</v>
      </c>
      <c r="K1135" s="247">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7">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47">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7">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7">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7">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7">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7">
        <f t="shared" ca="1" si="41"/>
        <v>20595.300000000003</v>
      </c>
      <c r="S1135" s="247">
        <f ca="1">+R1134+R1135</f>
        <v>20595.300000000003</v>
      </c>
      <c r="T1135" s="245">
        <f ca="1">+S1135</f>
        <v>20595.300000000003</v>
      </c>
      <c r="U1135" s="244">
        <f t="shared" si="42"/>
        <v>2</v>
      </c>
      <c r="V1135" s="347" t="str">
        <f>+VLOOKUP(A1135,bd_lista!$A$3:$E$590,5,FALSE)</f>
        <v>Universidades Públicas</v>
      </c>
      <c r="W1135" s="250"/>
      <c r="X1135" s="244">
        <f>+VLOOKUP(A1135,[2]Sheet1!$A$13:$D$744,4,FALSE)</f>
        <v>0</v>
      </c>
      <c r="Y1135" s="244" t="e">
        <f>+VLOOKUP(X1135,bd_lista!$A$3:$C$590,3,FALSE)</f>
        <v>#N/A</v>
      </c>
      <c r="Z1135" s="302"/>
      <c r="AA1135" s="303"/>
    </row>
    <row r="1136" spans="1:27" customFormat="1" ht="15" customHeight="1">
      <c r="A1136" s="279" t="s">
        <v>544</v>
      </c>
      <c r="B1136" s="449" t="s">
        <v>544</v>
      </c>
      <c r="C1136" s="249" t="str">
        <f>+VLOOKUP(A1136,bd_lista!$A$3:$C$590,3,FALSE)</f>
        <v>Dirección General de Administración y Finanzas Territoriales</v>
      </c>
      <c r="D1136" s="451" t="str">
        <f>+C1136</f>
        <v>Dirección General de Administración y Finanzas Territoriales</v>
      </c>
      <c r="E1136" s="249" t="s">
        <v>1310</v>
      </c>
      <c r="F1136" s="245">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5">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5">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5">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5">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5">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5">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5">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5">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5">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5">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5">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5">
        <f t="shared" ca="1" si="41"/>
        <v>0</v>
      </c>
      <c r="S1136" s="245"/>
      <c r="T1136" s="273">
        <f ca="1">+T1137</f>
        <v>9877628.3300000019</v>
      </c>
      <c r="U1136" s="280">
        <f t="shared" si="42"/>
        <v>1</v>
      </c>
      <c r="V1136" s="347" t="str">
        <f>+VLOOKUP(A1136,bd_lista!$A$3:$E$590,5,FALSE)</f>
        <v>Órgano Ejecutivo</v>
      </c>
      <c r="W1136" s="262" t="str">
        <f>+V1136</f>
        <v>Órgano Ejecutivo</v>
      </c>
      <c r="X1136" s="244" t="str">
        <f>+A1136</f>
        <v>99 - 04</v>
      </c>
      <c r="Y1136" s="244" t="str">
        <f>+VLOOKUP(X1136,bd_lista!$A$3:$C$590,3,FALSE)</f>
        <v>Dirección General de Administración y Finanzas Territoriales</v>
      </c>
      <c r="Z1136" s="304" t="str">
        <f>+X1136</f>
        <v>99 - 04</v>
      </c>
      <c r="AA1136" s="333" t="str">
        <f>+Y1136</f>
        <v>Dirección General de Administración y Finanzas Territoriales</v>
      </c>
    </row>
    <row r="1137" spans="1:27" customFormat="1" ht="15" customHeight="1">
      <c r="A1137" s="279" t="s">
        <v>544</v>
      </c>
      <c r="B1137" s="450"/>
      <c r="C1137" s="249" t="str">
        <f>+VLOOKUP(A1137,bd_lista!$A$3:$C$590,3,FALSE)</f>
        <v>Dirección General de Administración y Finanzas Territoriales</v>
      </c>
      <c r="D1137" s="452"/>
      <c r="E1137" s="347" t="s">
        <v>1311</v>
      </c>
      <c r="F1137" s="247">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1350373.46</v>
      </c>
      <c r="G1137" s="247">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1700171.77</v>
      </c>
      <c r="H1137" s="247">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600082.17999999993</v>
      </c>
      <c r="I1137" s="247">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5317985.6900000004</v>
      </c>
      <c r="J1137" s="247">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909015.2300000001</v>
      </c>
      <c r="K1137" s="247">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47">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7">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47">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7">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7">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7">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7">
        <f t="shared" ca="1" si="41"/>
        <v>9877628.3300000019</v>
      </c>
      <c r="S1137" s="247">
        <f ca="1">+R1136+R1137</f>
        <v>9877628.3300000019</v>
      </c>
      <c r="T1137" s="247">
        <f ca="1">+S1137</f>
        <v>9877628.3300000019</v>
      </c>
      <c r="U1137" s="246">
        <f t="shared" si="42"/>
        <v>2</v>
      </c>
      <c r="V1137" s="347" t="str">
        <f>+VLOOKUP(A1137,bd_lista!$A$3:$E$590,5,FALSE)</f>
        <v>Órgano Ejecutivo</v>
      </c>
      <c r="W1137" s="250"/>
      <c r="X1137" s="244" t="str">
        <f>+A1137</f>
        <v>99 - 04</v>
      </c>
      <c r="Y1137" s="244" t="str">
        <f>+VLOOKUP(X1137,bd_lista!$A$3:$C$590,3,FALSE)</f>
        <v>Dirección General de Administración y Finanzas Territoriales</v>
      </c>
      <c r="Z1137" s="302"/>
      <c r="AA1137" s="335"/>
    </row>
    <row r="1138" spans="1:27" customFormat="1" ht="15" hidden="1" customHeight="1">
      <c r="A1138" s="32">
        <v>139</v>
      </c>
      <c r="B1138" s="294">
        <f>+A1138</f>
        <v>139</v>
      </c>
      <c r="C1138" s="249" t="str">
        <f>+VLOOKUP(A1138,bd_lista!$A$3:$C$590,3,FALSE)</f>
        <v>Universidad Mayor de San Andrés</v>
      </c>
      <c r="D1138" s="346" t="str">
        <f>+C1138</f>
        <v>Universidad Mayor de San Andrés</v>
      </c>
      <c r="E1138" s="249" t="s">
        <v>1310</v>
      </c>
      <c r="F1138" s="245">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5">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5">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5">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5">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5">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5">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5">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5">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5">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5">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5">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5">
        <f t="shared" ref="R1138:R1141" ca="1" si="43">+SUM(F1138:Q1138)</f>
        <v>0</v>
      </c>
      <c r="S1138" s="245"/>
      <c r="T1138" s="245">
        <f ca="1">+T1139</f>
        <v>47.92</v>
      </c>
      <c r="U1138" s="244">
        <f t="shared" ref="U1138:U1141" si="44">+IF(E1138="Débitos",1,2)</f>
        <v>1</v>
      </c>
      <c r="V1138" s="347" t="str">
        <f>+VLOOKUP(A1138,bd_lista!$A$3:$E$590,5,FALSE)</f>
        <v>Universidades Públicas</v>
      </c>
      <c r="W1138" s="346" t="str">
        <f>+V1138</f>
        <v>Universidades Públicas</v>
      </c>
      <c r="X1138" s="244">
        <f>+VLOOKUP(A1138,[2]Sheet1!$A$13:$D$744,4,FALSE)</f>
        <v>0</v>
      </c>
      <c r="Y1138" s="244" t="e">
        <f>+VLOOKUP(X1138,bd_lista!$A$3:$C$590,3,FALSE)</f>
        <v>#N/A</v>
      </c>
      <c r="Z1138" s="304">
        <f>+X1138</f>
        <v>0</v>
      </c>
      <c r="AA1138" s="305" t="e">
        <f>+Y1138</f>
        <v>#N/A</v>
      </c>
    </row>
    <row r="1139" spans="1:27" customFormat="1" ht="15" hidden="1" customHeight="1">
      <c r="A1139" s="32">
        <v>139</v>
      </c>
      <c r="B1139" s="295"/>
      <c r="C1139" s="249" t="str">
        <f>+VLOOKUP(A1139,bd_lista!$A$3:$C$590,3,FALSE)</f>
        <v>Universidad Mayor de San Andrés</v>
      </c>
      <c r="D1139" s="347"/>
      <c r="E1139" s="347" t="s">
        <v>1311</v>
      </c>
      <c r="F1139" s="247">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7">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7">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47.92</v>
      </c>
      <c r="I1139" s="247">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7">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7">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7">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47">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7">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7">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7">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7">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7">
        <f t="shared" ca="1" si="43"/>
        <v>47.92</v>
      </c>
      <c r="S1139" s="247">
        <f ca="1">+R1138+R1139</f>
        <v>47.92</v>
      </c>
      <c r="T1139" s="247">
        <f ca="1">+S1139</f>
        <v>47.92</v>
      </c>
      <c r="U1139" s="246">
        <f t="shared" si="44"/>
        <v>2</v>
      </c>
      <c r="V1139" s="347" t="str">
        <f>+VLOOKUP(A1139,bd_lista!$A$3:$E$590,5,FALSE)</f>
        <v>Universidades Públicas</v>
      </c>
      <c r="W1139" s="347"/>
      <c r="X1139" s="244">
        <f>+VLOOKUP(A1139,[2]Sheet1!$A$13:$D$744,4,FALSE)</f>
        <v>0</v>
      </c>
      <c r="Y1139" s="244" t="e">
        <f>+VLOOKUP(X1139,bd_lista!$A$3:$C$590,3,FALSE)</f>
        <v>#N/A</v>
      </c>
      <c r="Z1139" s="302"/>
      <c r="AA1139" s="303"/>
    </row>
    <row r="1140" spans="1:27" customFormat="1" ht="15" hidden="1" customHeight="1">
      <c r="A1140" s="32">
        <v>145</v>
      </c>
      <c r="B1140" s="294">
        <f>+A1140</f>
        <v>145</v>
      </c>
      <c r="C1140" s="249" t="str">
        <f>+VLOOKUP(A1140,bd_lista!$A$3:$C$590,3,FALSE)</f>
        <v>Universidad Autónoma Juan Misael Saracho</v>
      </c>
      <c r="D1140" s="346" t="str">
        <f>+C1140</f>
        <v>Universidad Autónoma Juan Misael Saracho</v>
      </c>
      <c r="E1140" s="249" t="s">
        <v>1310</v>
      </c>
      <c r="F1140" s="245">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5">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5">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5">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5">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5">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5">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5">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5">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5">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5">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5">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5">
        <f t="shared" ca="1" si="43"/>
        <v>0</v>
      </c>
      <c r="S1140" s="245"/>
      <c r="T1140" s="245">
        <f ca="1">+T1141</f>
        <v>1530.98</v>
      </c>
      <c r="U1140" s="244">
        <f t="shared" si="44"/>
        <v>1</v>
      </c>
      <c r="V1140" s="347" t="str">
        <f>+VLOOKUP(A1140,bd_lista!$A$3:$E$590,5,FALSE)</f>
        <v>Universidades Públicas</v>
      </c>
      <c r="W1140" s="346" t="str">
        <f>+V1140</f>
        <v>Universidades Públicas</v>
      </c>
      <c r="X1140" s="244">
        <f>+VLOOKUP(A1140,[2]Sheet1!$A$13:$D$744,4,FALSE)</f>
        <v>0</v>
      </c>
      <c r="Y1140" s="244" t="e">
        <f>+VLOOKUP(X1140,bd_lista!$A$3:$C$590,3,FALSE)</f>
        <v>#N/A</v>
      </c>
      <c r="Z1140" s="304">
        <f>+X1140</f>
        <v>0</v>
      </c>
      <c r="AA1140" s="305" t="e">
        <f>+Y1140</f>
        <v>#N/A</v>
      </c>
    </row>
    <row r="1141" spans="1:27" customFormat="1" ht="15" hidden="1" customHeight="1">
      <c r="A1141" s="32">
        <v>145</v>
      </c>
      <c r="B1141" s="295"/>
      <c r="C1141" s="249" t="str">
        <f>+VLOOKUP(A1141,bd_lista!$A$3:$C$590,3,FALSE)</f>
        <v>Universidad Autónoma Juan Misael Saracho</v>
      </c>
      <c r="D1141" s="347"/>
      <c r="E1141" s="347" t="s">
        <v>1311</v>
      </c>
      <c r="F1141" s="247">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7">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7">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1530.98</v>
      </c>
      <c r="I1141" s="247">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7">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7">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47">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47">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47">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7">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7">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7">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7">
        <f t="shared" ca="1" si="43"/>
        <v>1530.98</v>
      </c>
      <c r="S1141" s="247">
        <f ca="1">+R1140+R1141</f>
        <v>1530.98</v>
      </c>
      <c r="T1141" s="247">
        <f ca="1">+S1141</f>
        <v>1530.98</v>
      </c>
      <c r="U1141" s="246">
        <f t="shared" si="44"/>
        <v>2</v>
      </c>
      <c r="V1141" s="347" t="str">
        <f>+VLOOKUP(A1141,bd_lista!$A$3:$E$590,5,FALSE)</f>
        <v>Universidades Públicas</v>
      </c>
      <c r="W1141" s="347"/>
      <c r="X1141" s="244">
        <f>+VLOOKUP(A1141,[2]Sheet1!$A$13:$D$744,4,FALSE)</f>
        <v>0</v>
      </c>
      <c r="Y1141" s="244" t="e">
        <f>+VLOOKUP(X1141,bd_lista!$A$3:$C$590,3,FALSE)</f>
        <v>#N/A</v>
      </c>
      <c r="Z1141" s="302"/>
      <c r="AA1141" s="303"/>
    </row>
    <row r="1142" spans="1:27" customFormat="1" ht="15" hidden="1" customHeight="1">
      <c r="A1142" s="32">
        <v>2303</v>
      </c>
      <c r="B1142" s="294">
        <f>+A1142</f>
        <v>2303</v>
      </c>
      <c r="C1142" s="249" t="str">
        <f>+VLOOKUP(A1142,bd_lista!$A$3:$C$590,3,FALSE)</f>
        <v>Empresa Municipal de Areas Verdes y Recreación alternativa</v>
      </c>
      <c r="D1142" s="346" t="str">
        <f>+C1142</f>
        <v>Empresa Municipal de Areas Verdes y Recreación alternativa</v>
      </c>
      <c r="E1142" s="244" t="s">
        <v>1310</v>
      </c>
      <c r="F1142" s="245">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5">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5">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5">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5">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5">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5">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5">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5">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5">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5">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5">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5">
        <f t="shared" ref="R1142:R1157" ca="1" si="45">+SUM(F1142:Q1142)</f>
        <v>0</v>
      </c>
      <c r="S1142" s="252"/>
      <c r="T1142" s="245">
        <f ca="1">+T1143</f>
        <v>0</v>
      </c>
      <c r="U1142" s="244">
        <f t="shared" ref="U1142:U1157" si="46">+IF(E1142="Débitos",1,2)</f>
        <v>1</v>
      </c>
      <c r="V1142" s="347" t="str">
        <f>+VLOOKUP(A1142,bd_lista!$A$3:$E$590,5,FALSE)</f>
        <v>Empresas Municipales</v>
      </c>
      <c r="W1142" s="346" t="str">
        <f>+V1142</f>
        <v>Empresas Municipales</v>
      </c>
      <c r="X1142" s="244">
        <f>+VLOOKUP(A1142,[2]Sheet1!$A$13:$D$744,4,FALSE)</f>
        <v>0</v>
      </c>
      <c r="Y1142" s="244" t="e">
        <f>+VLOOKUP(X1142,bd_lista!$A$3:$C$590,3,FALSE)</f>
        <v>#N/A</v>
      </c>
      <c r="Z1142" s="304">
        <f>+X1142</f>
        <v>0</v>
      </c>
      <c r="AA1142" s="305" t="e">
        <f>+Y1142</f>
        <v>#N/A</v>
      </c>
    </row>
    <row r="1143" spans="1:27" customFormat="1" ht="15" hidden="1" customHeight="1">
      <c r="A1143" s="32">
        <v>2303</v>
      </c>
      <c r="B1143" s="295"/>
      <c r="C1143" s="249" t="str">
        <f>+VLOOKUP(A1143,bd_lista!$A$3:$C$590,3,FALSE)</f>
        <v>Empresa Municipal de Areas Verdes y Recreación alternativa</v>
      </c>
      <c r="D1143" s="347"/>
      <c r="E1143" s="246" t="s">
        <v>1311</v>
      </c>
      <c r="F1143" s="247">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7">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7">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7">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7">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7">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7">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7">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7">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7">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7">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7">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7">
        <f t="shared" ca="1" si="45"/>
        <v>0</v>
      </c>
      <c r="S1143" s="264">
        <f ca="1">+R1142+R1143</f>
        <v>0</v>
      </c>
      <c r="T1143" s="247">
        <f ca="1">+S1143</f>
        <v>0</v>
      </c>
      <c r="U1143" s="246">
        <f t="shared" si="46"/>
        <v>2</v>
      </c>
      <c r="V1143" s="347" t="str">
        <f>+VLOOKUP(A1143,bd_lista!$A$3:$E$590,5,FALSE)</f>
        <v>Empresas Municipales</v>
      </c>
      <c r="W1143" s="347"/>
      <c r="X1143" s="244">
        <f>+VLOOKUP(A1143,[2]Sheet1!$A$13:$D$744,4,FALSE)</f>
        <v>0</v>
      </c>
      <c r="Y1143" s="244" t="e">
        <f>+VLOOKUP(X1143,bd_lista!$A$3:$C$590,3,FALSE)</f>
        <v>#N/A</v>
      </c>
      <c r="Z1143" s="302"/>
      <c r="AA1143" s="303"/>
    </row>
    <row r="1144" spans="1:27" customFormat="1" ht="27" hidden="1" customHeight="1">
      <c r="A1144" s="32">
        <v>2318</v>
      </c>
      <c r="B1144" s="294">
        <f>+A1144</f>
        <v>2318</v>
      </c>
      <c r="C1144" s="249" t="str">
        <f>+VLOOKUP(A1144,bd_lista!$A$3:$C$590,3,FALSE)</f>
        <v>Entidad Descentralizada UMMIPRE PROMAN</v>
      </c>
      <c r="D1144" s="346" t="str">
        <f>+C1144</f>
        <v>Entidad Descentralizada UMMIPRE PROMAN</v>
      </c>
      <c r="E1144" s="244" t="s">
        <v>1310</v>
      </c>
      <c r="F1144" s="245">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5">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5">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5">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5">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5">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5">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5">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5">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5">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5">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5">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5">
        <f t="shared" ca="1" si="45"/>
        <v>0</v>
      </c>
      <c r="S1144" s="252"/>
      <c r="T1144" s="245">
        <f ca="1">+T1145</f>
        <v>0</v>
      </c>
      <c r="U1144" s="244">
        <f t="shared" si="46"/>
        <v>1</v>
      </c>
      <c r="V1144" s="347" t="str">
        <f>+VLOOKUP(A1144,bd_lista!$A$3:$E$590,5,FALSE)</f>
        <v>Empresas Municipales</v>
      </c>
      <c r="W1144" s="346" t="str">
        <f>+V1144</f>
        <v>Empresas Municipales</v>
      </c>
      <c r="X1144" s="244">
        <f>+VLOOKUP(A1144,[2]Sheet1!$A$13:$D$744,4,FALSE)</f>
        <v>0</v>
      </c>
      <c r="Y1144" s="244" t="e">
        <f>+VLOOKUP(X1144,bd_lista!$A$3:$C$590,3,FALSE)</f>
        <v>#N/A</v>
      </c>
      <c r="Z1144" s="304">
        <f>+X1144</f>
        <v>0</v>
      </c>
      <c r="AA1144" s="333" t="e">
        <f>+Y1144</f>
        <v>#N/A</v>
      </c>
    </row>
    <row r="1145" spans="1:27" customFormat="1" ht="27" hidden="1" customHeight="1">
      <c r="A1145" s="32">
        <v>2318</v>
      </c>
      <c r="B1145" s="295"/>
      <c r="C1145" s="249" t="str">
        <f>+VLOOKUP(A1145,bd_lista!$A$3:$C$590,3,FALSE)</f>
        <v>Entidad Descentralizada UMMIPRE PROMAN</v>
      </c>
      <c r="D1145" s="347"/>
      <c r="E1145" s="246" t="s">
        <v>1311</v>
      </c>
      <c r="F1145" s="245">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5">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5">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5">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5">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5">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5">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5">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5">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5">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5">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5">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5">
        <f t="shared" ca="1" si="45"/>
        <v>0</v>
      </c>
      <c r="S1145" s="252">
        <f ca="1">+R1144+R1145</f>
        <v>0</v>
      </c>
      <c r="T1145" s="245">
        <f ca="1">+S1145</f>
        <v>0</v>
      </c>
      <c r="U1145" s="244">
        <f t="shared" si="46"/>
        <v>2</v>
      </c>
      <c r="V1145" s="347" t="str">
        <f>+VLOOKUP(A1145,bd_lista!$A$3:$E$590,5,FALSE)</f>
        <v>Empresas Municipales</v>
      </c>
      <c r="W1145" s="347"/>
      <c r="X1145" s="244">
        <f>+VLOOKUP(A1145,[2]Sheet1!$A$13:$D$744,4,FALSE)</f>
        <v>0</v>
      </c>
      <c r="Y1145" s="244" t="e">
        <f>+VLOOKUP(X1145,bd_lista!$A$3:$C$590,3,FALSE)</f>
        <v>#N/A</v>
      </c>
      <c r="Z1145" s="302"/>
      <c r="AA1145" s="335"/>
    </row>
    <row r="1146" spans="1:27" customFormat="1" ht="27" hidden="1" customHeight="1">
      <c r="A1146" s="32">
        <v>2334</v>
      </c>
      <c r="B1146" s="294">
        <f>+A1146</f>
        <v>2334</v>
      </c>
      <c r="C1146" s="249" t="str">
        <f>+VLOOKUP(A1146,bd_lista!$A$3:$C$590,3,FALSE)</f>
        <v>ENTIDAD DESCENTRALIZADA MUNICIPAL DE MAQUINARIA Y EQUIPO</v>
      </c>
      <c r="D1146" s="346" t="str">
        <f>+C1146</f>
        <v>ENTIDAD DESCENTRALIZADA MUNICIPAL DE MAQUINARIA Y EQUIPO</v>
      </c>
      <c r="E1146" s="244" t="s">
        <v>1310</v>
      </c>
      <c r="F1146" s="245">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5">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5">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5">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5">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5">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5">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5">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5">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5">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5">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5">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5">
        <f t="shared" ca="1" si="45"/>
        <v>0</v>
      </c>
      <c r="S1146" s="252"/>
      <c r="T1146" s="245">
        <f ca="1">+T1147</f>
        <v>0</v>
      </c>
      <c r="U1146" s="244">
        <f t="shared" si="46"/>
        <v>1</v>
      </c>
      <c r="V1146" s="347" t="str">
        <f>+VLOOKUP(A1146,bd_lista!$A$3:$E$590,5,FALSE)</f>
        <v>Empresas Municipales</v>
      </c>
      <c r="W1146" s="346" t="str">
        <f>+V1146</f>
        <v>Empresas Municipales</v>
      </c>
      <c r="X1146" s="244">
        <f>+VLOOKUP(A1146,[2]Sheet1!$A$13:$D$744,4,FALSE)</f>
        <v>0</v>
      </c>
      <c r="Y1146" s="244" t="e">
        <f>+VLOOKUP(X1146,bd_lista!$A$3:$C$590,3,FALSE)</f>
        <v>#N/A</v>
      </c>
      <c r="Z1146" s="304">
        <f>+X1146</f>
        <v>0</v>
      </c>
      <c r="AA1146" s="333" t="e">
        <f>+Y1146</f>
        <v>#N/A</v>
      </c>
    </row>
    <row r="1147" spans="1:27" customFormat="1" ht="27" hidden="1" customHeight="1">
      <c r="A1147" s="32">
        <v>2334</v>
      </c>
      <c r="B1147" s="295"/>
      <c r="C1147" s="249" t="str">
        <f>+VLOOKUP(A1147,bd_lista!$A$3:$C$590,3,FALSE)</f>
        <v>ENTIDAD DESCENTRALIZADA MUNICIPAL DE MAQUINARIA Y EQUIPO</v>
      </c>
      <c r="D1147" s="347"/>
      <c r="E1147" s="246" t="s">
        <v>1311</v>
      </c>
      <c r="F1147" s="245">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5">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5">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5">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5">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5">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5">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5">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5">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5">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5">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5">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5">
        <f t="shared" ca="1" si="45"/>
        <v>0</v>
      </c>
      <c r="S1147" s="252">
        <f ca="1">+R1146+R1147</f>
        <v>0</v>
      </c>
      <c r="T1147" s="245">
        <f ca="1">+S1147</f>
        <v>0</v>
      </c>
      <c r="U1147" s="244">
        <f t="shared" si="46"/>
        <v>2</v>
      </c>
      <c r="V1147" s="347" t="str">
        <f>+VLOOKUP(A1147,bd_lista!$A$3:$E$590,5,FALSE)</f>
        <v>Empresas Municipales</v>
      </c>
      <c r="W1147" s="347"/>
      <c r="X1147" s="244">
        <f>+VLOOKUP(A1147,[2]Sheet1!$A$13:$D$744,4,FALSE)</f>
        <v>0</v>
      </c>
      <c r="Y1147" s="244" t="e">
        <f>+VLOOKUP(X1147,bd_lista!$A$3:$C$590,3,FALSE)</f>
        <v>#N/A</v>
      </c>
      <c r="Z1147" s="302"/>
      <c r="AA1147" s="335"/>
    </row>
    <row r="1148" spans="1:27" customFormat="1" ht="27" hidden="1" customHeight="1">
      <c r="A1148" s="32">
        <v>761</v>
      </c>
      <c r="B1148" s="294">
        <f>+A1148</f>
        <v>761</v>
      </c>
      <c r="C1148" s="249" t="str">
        <f>+VLOOKUP(A1148,bd_lista!$A$3:$C$590,3,FALSE)</f>
        <v>Servicio Autónomo Municipal de Agua Potable y Alcantarillado</v>
      </c>
      <c r="D1148" s="346" t="str">
        <f>+C1148</f>
        <v>Servicio Autónomo Municipal de Agua Potable y Alcantarillado</v>
      </c>
      <c r="E1148" s="244" t="s">
        <v>1310</v>
      </c>
      <c r="F1148" s="245">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5">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5">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5">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5">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5">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5">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5">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5">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5">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5">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5">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5">
        <f t="shared" ca="1" si="45"/>
        <v>0</v>
      </c>
      <c r="S1148" s="252"/>
      <c r="T1148" s="245">
        <f ca="1">+T1149</f>
        <v>0</v>
      </c>
      <c r="U1148" s="244">
        <f t="shared" si="46"/>
        <v>1</v>
      </c>
      <c r="V1148" s="347" t="str">
        <f>+VLOOKUP(A1148,bd_lista!$A$3:$E$590,5,FALSE)</f>
        <v>Empresas Municipales</v>
      </c>
      <c r="W1148" s="346" t="str">
        <f>+V1148</f>
        <v>Empresas Municipales</v>
      </c>
      <c r="X1148" s="244">
        <f>+VLOOKUP(A1148,[2]Sheet1!$A$13:$D$744,4,FALSE)</f>
        <v>0</v>
      </c>
      <c r="Y1148" s="244" t="e">
        <f>+VLOOKUP(X1148,bd_lista!$A$3:$C$590,3,FALSE)</f>
        <v>#N/A</v>
      </c>
      <c r="Z1148" s="304">
        <f>+X1148</f>
        <v>0</v>
      </c>
      <c r="AA1148" s="333" t="e">
        <f>+Y1148</f>
        <v>#N/A</v>
      </c>
    </row>
    <row r="1149" spans="1:27" customFormat="1" ht="27" hidden="1" customHeight="1">
      <c r="A1149" s="32">
        <v>761</v>
      </c>
      <c r="B1149" s="295"/>
      <c r="C1149" s="249" t="str">
        <f>+VLOOKUP(A1149,bd_lista!$A$3:$C$590,3,FALSE)</f>
        <v>Servicio Autónomo Municipal de Agua Potable y Alcantarillado</v>
      </c>
      <c r="D1149" s="347"/>
      <c r="E1149" s="246" t="s">
        <v>1311</v>
      </c>
      <c r="F1149" s="245">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5">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5">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5">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5">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5">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5">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5">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5">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5">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5">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5">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5">
        <f t="shared" ca="1" si="45"/>
        <v>0</v>
      </c>
      <c r="S1149" s="252">
        <f ca="1">+R1148+R1149</f>
        <v>0</v>
      </c>
      <c r="T1149" s="245">
        <f ca="1">+S1149</f>
        <v>0</v>
      </c>
      <c r="U1149" s="244">
        <f t="shared" si="46"/>
        <v>2</v>
      </c>
      <c r="V1149" s="347" t="str">
        <f>+VLOOKUP(A1149,bd_lista!$A$3:$E$590,5,FALSE)</f>
        <v>Empresas Municipales</v>
      </c>
      <c r="W1149" s="347"/>
      <c r="X1149" s="244">
        <f>+VLOOKUP(A1149,[2]Sheet1!$A$13:$D$744,4,FALSE)</f>
        <v>0</v>
      </c>
      <c r="Y1149" s="244" t="e">
        <f>+VLOOKUP(X1149,bd_lista!$A$3:$C$590,3,FALSE)</f>
        <v>#N/A</v>
      </c>
      <c r="Z1149" s="302"/>
      <c r="AA1149" s="335"/>
    </row>
    <row r="1150" spans="1:27" customFormat="1" ht="15" hidden="1" customHeight="1">
      <c r="A1150" s="32">
        <v>781</v>
      </c>
      <c r="B1150" s="294">
        <f>+A1150</f>
        <v>781</v>
      </c>
      <c r="C1150" s="249" t="str">
        <f>+VLOOKUP(A1150,bd_lista!$A$3:$C$590,3,FALSE)</f>
        <v>Servicio Municipal de Agua Potable y Alcantarillado</v>
      </c>
      <c r="D1150" s="346" t="str">
        <f>+C1150</f>
        <v>Servicio Municipal de Agua Potable y Alcantarillado</v>
      </c>
      <c r="E1150" s="244" t="s">
        <v>1310</v>
      </c>
      <c r="F1150" s="245">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5">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5">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5">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5">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5">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5">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5">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5">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5">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5">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5">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5">
        <f t="shared" ca="1" si="45"/>
        <v>0</v>
      </c>
      <c r="S1150" s="252"/>
      <c r="T1150" s="245">
        <f ca="1">+T1151</f>
        <v>0</v>
      </c>
      <c r="U1150" s="244">
        <f t="shared" si="46"/>
        <v>1</v>
      </c>
      <c r="V1150" s="347" t="str">
        <f>+VLOOKUP(A1150,bd_lista!$A$3:$E$590,5,FALSE)</f>
        <v>Empresas Municipales</v>
      </c>
      <c r="W1150" s="346" t="str">
        <f>+V1150</f>
        <v>Empresas Municipales</v>
      </c>
      <c r="X1150" s="244">
        <f>+VLOOKUP(A1150,[2]Sheet1!$A$13:$D$744,4,FALSE)</f>
        <v>0</v>
      </c>
      <c r="Y1150" s="244" t="e">
        <f>+VLOOKUP(X1150,bd_lista!$A$3:$C$590,3,FALSE)</f>
        <v>#N/A</v>
      </c>
      <c r="Z1150" s="304">
        <f>+X1150</f>
        <v>0</v>
      </c>
      <c r="AA1150" s="333" t="e">
        <f>+Y1150</f>
        <v>#N/A</v>
      </c>
    </row>
    <row r="1151" spans="1:27" customFormat="1" ht="15" hidden="1" customHeight="1">
      <c r="A1151" s="32">
        <v>781</v>
      </c>
      <c r="B1151" s="295"/>
      <c r="C1151" s="249" t="str">
        <f>+VLOOKUP(A1151,bd_lista!$A$3:$C$590,3,FALSE)</f>
        <v>Servicio Municipal de Agua Potable y Alcantarillado</v>
      </c>
      <c r="D1151" s="347"/>
      <c r="E1151" s="246" t="s">
        <v>1311</v>
      </c>
      <c r="F1151" s="245">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5">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5">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5">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5">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5">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5">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5">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5">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5">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5">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5">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5">
        <f t="shared" ca="1" si="45"/>
        <v>0</v>
      </c>
      <c r="S1151" s="252">
        <f ca="1">+R1150+R1151</f>
        <v>0</v>
      </c>
      <c r="T1151" s="245">
        <f ca="1">+S1151</f>
        <v>0</v>
      </c>
      <c r="U1151" s="244">
        <f t="shared" si="46"/>
        <v>2</v>
      </c>
      <c r="V1151" s="347" t="str">
        <f>+VLOOKUP(A1151,bd_lista!$A$3:$E$590,5,FALSE)</f>
        <v>Empresas Municipales</v>
      </c>
      <c r="W1151" s="347"/>
      <c r="X1151" s="244">
        <f>+VLOOKUP(A1151,[2]Sheet1!$A$13:$D$744,4,FALSE)</f>
        <v>0</v>
      </c>
      <c r="Y1151" s="244" t="e">
        <f>+VLOOKUP(X1151,bd_lista!$A$3:$C$590,3,FALSE)</f>
        <v>#N/A</v>
      </c>
      <c r="Z1151" s="302"/>
      <c r="AA1151" s="335"/>
    </row>
    <row r="1152" spans="1:27" customFormat="1" ht="27" hidden="1" customHeight="1">
      <c r="A1152" s="32">
        <v>821</v>
      </c>
      <c r="B1152" s="294">
        <f>+A1152</f>
        <v>821</v>
      </c>
      <c r="C1152" s="249" t="str">
        <f>+VLOOKUP(A1152,bd_lista!$A$3:$C$590,3,FALSE)</f>
        <v>Administración Autónoma para Obras Sanitarias - Potosí</v>
      </c>
      <c r="D1152" s="346" t="str">
        <f>+C1152</f>
        <v>Administración Autónoma para Obras Sanitarias - Potosí</v>
      </c>
      <c r="E1152" s="244" t="s">
        <v>1310</v>
      </c>
      <c r="F1152" s="245">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5">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5">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5">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5">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5">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5">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5">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5">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5">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5">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5">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5">
        <f t="shared" ca="1" si="45"/>
        <v>0</v>
      </c>
      <c r="S1152" s="252"/>
      <c r="T1152" s="245">
        <f ca="1">+T1153</f>
        <v>0</v>
      </c>
      <c r="U1152" s="244">
        <f t="shared" si="46"/>
        <v>1</v>
      </c>
      <c r="V1152" s="347" t="str">
        <f>+VLOOKUP(A1152,bd_lista!$A$3:$E$590,5,FALSE)</f>
        <v>Empresas Municipales</v>
      </c>
      <c r="W1152" s="346" t="str">
        <f>+V1152</f>
        <v>Empresas Municipales</v>
      </c>
      <c r="X1152" s="244">
        <f>+VLOOKUP(A1152,[2]Sheet1!$A$13:$D$744,4,FALSE)</f>
        <v>0</v>
      </c>
      <c r="Y1152" s="244" t="e">
        <f>+VLOOKUP(X1152,bd_lista!$A$3:$C$590,3,FALSE)</f>
        <v>#N/A</v>
      </c>
      <c r="Z1152" s="304">
        <f>+X1152</f>
        <v>0</v>
      </c>
      <c r="AA1152" s="333" t="e">
        <f>+Y1152</f>
        <v>#N/A</v>
      </c>
    </row>
    <row r="1153" spans="1:27" customFormat="1" ht="15" hidden="1" customHeight="1">
      <c r="A1153" s="32">
        <v>821</v>
      </c>
      <c r="B1153" s="295"/>
      <c r="C1153" s="249" t="str">
        <f>+VLOOKUP(A1153,bd_lista!$A$3:$C$590,3,FALSE)</f>
        <v>Administración Autónoma para Obras Sanitarias - Potosí</v>
      </c>
      <c r="D1153" s="347"/>
      <c r="E1153" s="246" t="s">
        <v>1311</v>
      </c>
      <c r="F1153" s="245">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5">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5">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5">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5">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5">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5">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5">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5">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5">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5">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5">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5">
        <f t="shared" ca="1" si="45"/>
        <v>0</v>
      </c>
      <c r="S1153" s="252">
        <f ca="1">+R1152+R1153</f>
        <v>0</v>
      </c>
      <c r="T1153" s="245">
        <f ca="1">+S1153</f>
        <v>0</v>
      </c>
      <c r="U1153" s="244">
        <f t="shared" si="46"/>
        <v>2</v>
      </c>
      <c r="V1153" s="347" t="str">
        <f>+VLOOKUP(A1153,bd_lista!$A$3:$E$590,5,FALSE)</f>
        <v>Empresas Municipales</v>
      </c>
      <c r="W1153" s="347"/>
      <c r="X1153" s="244">
        <f>+VLOOKUP(A1153,[2]Sheet1!$A$13:$D$744,4,FALSE)</f>
        <v>0</v>
      </c>
      <c r="Y1153" s="244" t="e">
        <f>+VLOOKUP(X1153,bd_lista!$A$3:$C$590,3,FALSE)</f>
        <v>#N/A</v>
      </c>
      <c r="Z1153" s="302"/>
      <c r="AA1153" s="335"/>
    </row>
    <row r="1154" spans="1:27" customFormat="1" ht="15" hidden="1" customHeight="1">
      <c r="A1154" s="32">
        <v>831</v>
      </c>
      <c r="B1154" s="294">
        <f>+A1154</f>
        <v>831</v>
      </c>
      <c r="C1154" s="249" t="str">
        <f>+VLOOKUP(A1154,bd_lista!$A$3:$C$590,3,FALSE)</f>
        <v>Servicio Local de Acueductos y Alcantarillado - Oruro</v>
      </c>
      <c r="D1154" s="346" t="str">
        <f>+C1154</f>
        <v>Servicio Local de Acueductos y Alcantarillado - Oruro</v>
      </c>
      <c r="E1154" s="244" t="s">
        <v>1310</v>
      </c>
      <c r="F1154" s="245">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5">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5">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5">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5">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5">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5">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5">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5">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5">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5">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5">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5">
        <f t="shared" ca="1" si="45"/>
        <v>0</v>
      </c>
      <c r="S1154" s="252"/>
      <c r="T1154" s="245">
        <f ca="1">+T1155</f>
        <v>0</v>
      </c>
      <c r="U1154" s="244">
        <f t="shared" si="46"/>
        <v>1</v>
      </c>
      <c r="V1154" s="347" t="str">
        <f>+VLOOKUP(A1154,bd_lista!$A$3:$E$590,5,FALSE)</f>
        <v>Empresas Municipales</v>
      </c>
      <c r="W1154" s="346" t="str">
        <f>+V1154</f>
        <v>Empresas Municipales</v>
      </c>
      <c r="X1154" s="244">
        <f>+VLOOKUP(A1154,[2]Sheet1!$A$13:$D$744,4,FALSE)</f>
        <v>0</v>
      </c>
      <c r="Y1154" s="244" t="e">
        <f>+VLOOKUP(X1154,bd_lista!$A$3:$C$590,3,FALSE)</f>
        <v>#N/A</v>
      </c>
      <c r="Z1154" s="304">
        <f>+X1154</f>
        <v>0</v>
      </c>
      <c r="AA1154" s="333" t="e">
        <f>+Y1154</f>
        <v>#N/A</v>
      </c>
    </row>
    <row r="1155" spans="1:27" customFormat="1" ht="15" hidden="1" customHeight="1">
      <c r="A1155" s="32">
        <v>831</v>
      </c>
      <c r="B1155" s="295"/>
      <c r="C1155" s="249" t="str">
        <f>+VLOOKUP(A1155,bd_lista!$A$3:$C$590,3,FALSE)</f>
        <v>Servicio Local de Acueductos y Alcantarillado - Oruro</v>
      </c>
      <c r="D1155" s="347"/>
      <c r="E1155" s="246" t="s">
        <v>1311</v>
      </c>
      <c r="F1155" s="245">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5">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5">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5">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5">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5">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5">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5">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5">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5">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5">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5">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5">
        <f t="shared" ca="1" si="45"/>
        <v>0</v>
      </c>
      <c r="S1155" s="252">
        <f ca="1">+R1154+R1155</f>
        <v>0</v>
      </c>
      <c r="T1155" s="245">
        <f ca="1">+S1155</f>
        <v>0</v>
      </c>
      <c r="U1155" s="244">
        <f t="shared" si="46"/>
        <v>2</v>
      </c>
      <c r="V1155" s="347" t="str">
        <f>+VLOOKUP(A1155,bd_lista!$A$3:$E$590,5,FALSE)</f>
        <v>Empresas Municipales</v>
      </c>
      <c r="W1155" s="347"/>
      <c r="X1155" s="244">
        <f>+VLOOKUP(A1155,[2]Sheet1!$A$13:$D$744,4,FALSE)</f>
        <v>0</v>
      </c>
      <c r="Y1155" s="244" t="e">
        <f>+VLOOKUP(X1155,bd_lista!$A$3:$C$590,3,FALSE)</f>
        <v>#N/A</v>
      </c>
      <c r="Z1155" s="302"/>
      <c r="AA1155" s="335"/>
    </row>
    <row r="1156" spans="1:27" customFormat="1" ht="27" hidden="1" customHeight="1">
      <c r="A1156" s="32">
        <v>2301</v>
      </c>
      <c r="B1156" s="294">
        <f>+A1156</f>
        <v>2301</v>
      </c>
      <c r="C1156" s="249" t="str">
        <f>+VLOOKUP(A1156,bd_lista!$A$3:$C$590,3,FALSE)</f>
        <v>Empresa Municipal de Gestión de Residuos Sólidos</v>
      </c>
      <c r="D1156" s="346" t="str">
        <f>+C1156</f>
        <v>Empresa Municipal de Gestión de Residuos Sólidos</v>
      </c>
      <c r="E1156" s="244" t="s">
        <v>1310</v>
      </c>
      <c r="F1156" s="245">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5">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5">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5">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5">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5">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5">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5">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5">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5">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5">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5">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5">
        <f t="shared" ca="1" si="45"/>
        <v>0</v>
      </c>
      <c r="S1156" s="252"/>
      <c r="T1156" s="245">
        <f ca="1">+T1157</f>
        <v>0</v>
      </c>
      <c r="U1156" s="244">
        <f t="shared" si="46"/>
        <v>1</v>
      </c>
      <c r="V1156" s="347" t="str">
        <f>+VLOOKUP(A1156,bd_lista!$A$3:$E$590,5,FALSE)</f>
        <v>Empresas Municipales</v>
      </c>
      <c r="W1156" s="346" t="str">
        <f>+V1156</f>
        <v>Empresas Municipales</v>
      </c>
      <c r="X1156" s="244">
        <f>+VLOOKUP(A1156,[2]Sheet1!$A$13:$D$744,4,FALSE)</f>
        <v>0</v>
      </c>
      <c r="Y1156" s="244" t="e">
        <f>+VLOOKUP(X1156,bd_lista!$A$3:$C$590,3,FALSE)</f>
        <v>#N/A</v>
      </c>
      <c r="Z1156" s="304">
        <f>+X1156</f>
        <v>0</v>
      </c>
      <c r="AA1156" s="333" t="e">
        <f>+Y1156</f>
        <v>#N/A</v>
      </c>
    </row>
    <row r="1157" spans="1:27" customFormat="1" ht="27" hidden="1" customHeight="1">
      <c r="A1157" s="32">
        <v>2301</v>
      </c>
      <c r="B1157" s="295"/>
      <c r="C1157" s="249" t="str">
        <f>+VLOOKUP(A1157,bd_lista!$A$3:$C$590,3,FALSE)</f>
        <v>Empresa Municipal de Gestión de Residuos Sólidos</v>
      </c>
      <c r="D1157" s="347"/>
      <c r="E1157" s="246" t="s">
        <v>1311</v>
      </c>
      <c r="F1157" s="245">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5">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5">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5">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5">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5">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5">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5">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5">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5">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5">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5">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5">
        <f t="shared" ca="1" si="45"/>
        <v>0</v>
      </c>
      <c r="S1157" s="252">
        <f ca="1">+R1156+R1157</f>
        <v>0</v>
      </c>
      <c r="T1157" s="245">
        <f ca="1">+S1157</f>
        <v>0</v>
      </c>
      <c r="U1157" s="244">
        <f t="shared" si="46"/>
        <v>2</v>
      </c>
      <c r="V1157" s="347" t="str">
        <f>+VLOOKUP(A1157,bd_lista!$A$3:$E$590,5,FALSE)</f>
        <v>Empresas Municipales</v>
      </c>
      <c r="W1157" s="347"/>
      <c r="X1157" s="244">
        <f>+VLOOKUP(A1157,[2]Sheet1!$A$13:$D$744,4,FALSE)</f>
        <v>0</v>
      </c>
      <c r="Y1157" s="244" t="e">
        <f>+VLOOKUP(X1157,bd_lista!$A$3:$C$590,3,FALSE)</f>
        <v>#N/A</v>
      </c>
      <c r="Z1157" s="302"/>
      <c r="AA1157" s="335"/>
    </row>
    <row r="1158" spans="1:27" customFormat="1" ht="27" hidden="1" customHeight="1">
      <c r="A1158" s="32">
        <v>2302</v>
      </c>
      <c r="B1158" s="294">
        <f>+A1158</f>
        <v>2302</v>
      </c>
      <c r="C1158" s="249" t="str">
        <f>+VLOOKUP(A1158,bd_lista!$A$3:$C$590,3,FALSE)</f>
        <v>Empresa Municipal de Agua Potable y Alcantarillado Sacaba</v>
      </c>
      <c r="D1158" s="346" t="str">
        <f>+C1158</f>
        <v>Empresa Municipal de Agua Potable y Alcantarillado Sacaba</v>
      </c>
      <c r="E1158" s="244" t="s">
        <v>1310</v>
      </c>
      <c r="F1158" s="245">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5">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5">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5">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5">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5">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5">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5">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5">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5">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5">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5">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5">
        <f t="shared" ref="R1158:R1179" ca="1" si="47">+SUM(F1158:Q1158)</f>
        <v>0</v>
      </c>
      <c r="S1158" s="252"/>
      <c r="T1158" s="245">
        <f ca="1">+T1159</f>
        <v>0</v>
      </c>
      <c r="U1158" s="244">
        <f t="shared" ref="U1158:U1179" si="48">+IF(E1158="Débitos",1,2)</f>
        <v>1</v>
      </c>
      <c r="V1158" s="347" t="str">
        <f>+VLOOKUP(A1158,bd_lista!$A$3:$E$590,5,FALSE)</f>
        <v>Empresas Municipales</v>
      </c>
      <c r="W1158" s="346" t="str">
        <f>+V1158</f>
        <v>Empresas Municipales</v>
      </c>
      <c r="X1158" s="244">
        <f>+VLOOKUP(A1158,[2]Sheet1!$A$13:$D$744,4,FALSE)</f>
        <v>0</v>
      </c>
      <c r="Y1158" s="244" t="e">
        <f>+VLOOKUP(X1158,bd_lista!$A$3:$C$590,3,FALSE)</f>
        <v>#N/A</v>
      </c>
      <c r="Z1158" s="304">
        <f>+X1158</f>
        <v>0</v>
      </c>
      <c r="AA1158" s="333" t="e">
        <f>+Y1158</f>
        <v>#N/A</v>
      </c>
    </row>
    <row r="1159" spans="1:27" customFormat="1" ht="27" hidden="1" customHeight="1">
      <c r="A1159" s="32">
        <v>2302</v>
      </c>
      <c r="B1159" s="295"/>
      <c r="C1159" s="249" t="str">
        <f>+VLOOKUP(A1159,bd_lista!$A$3:$C$590,3,FALSE)</f>
        <v>Empresa Municipal de Agua Potable y Alcantarillado Sacaba</v>
      </c>
      <c r="D1159" s="347"/>
      <c r="E1159" s="246" t="s">
        <v>1311</v>
      </c>
      <c r="F1159" s="245">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5">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5">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5">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5">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5">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5">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5">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5">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5">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5">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5">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5">
        <f t="shared" ca="1" si="47"/>
        <v>0</v>
      </c>
      <c r="S1159" s="252">
        <f ca="1">+R1158+R1159</f>
        <v>0</v>
      </c>
      <c r="T1159" s="245">
        <f ca="1">+S1159</f>
        <v>0</v>
      </c>
      <c r="U1159" s="244">
        <f t="shared" si="48"/>
        <v>2</v>
      </c>
      <c r="V1159" s="347" t="str">
        <f>+VLOOKUP(A1159,bd_lista!$A$3:$E$590,5,FALSE)</f>
        <v>Empresas Municipales</v>
      </c>
      <c r="W1159" s="347"/>
      <c r="X1159" s="244">
        <f>+VLOOKUP(A1159,[2]Sheet1!$A$13:$D$744,4,FALSE)</f>
        <v>0</v>
      </c>
      <c r="Y1159" s="244" t="e">
        <f>+VLOOKUP(X1159,bd_lista!$A$3:$C$590,3,FALSE)</f>
        <v>#N/A</v>
      </c>
      <c r="Z1159" s="302"/>
      <c r="AA1159" s="335"/>
    </row>
    <row r="1160" spans="1:27" customFormat="1" ht="27" hidden="1" customHeight="1">
      <c r="A1160" s="32">
        <v>2313</v>
      </c>
      <c r="B1160" s="294">
        <f>+A1160</f>
        <v>2313</v>
      </c>
      <c r="C1160" s="249" t="str">
        <f>+VLOOKUP(A1160,bd_lista!$A$3:$C$590,3,FALSE)</f>
        <v>ENTIDAD MUNICIPAL DE ASEO URBANO SUCRE</v>
      </c>
      <c r="D1160" s="346" t="str">
        <f>+C1160</f>
        <v>ENTIDAD MUNICIPAL DE ASEO URBANO SUCRE</v>
      </c>
      <c r="E1160" s="244" t="s">
        <v>1310</v>
      </c>
      <c r="F1160" s="245">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5">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5">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5">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5">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5">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5">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5">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5">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5">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5">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5">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5">
        <f t="shared" ca="1" si="47"/>
        <v>0</v>
      </c>
      <c r="S1160" s="252"/>
      <c r="T1160" s="245">
        <f ca="1">+T1161</f>
        <v>0</v>
      </c>
      <c r="U1160" s="244">
        <f t="shared" si="48"/>
        <v>1</v>
      </c>
      <c r="V1160" s="347" t="str">
        <f>+VLOOKUP(A1160,bd_lista!$A$3:$E$590,5,FALSE)</f>
        <v>Empresas Municipales</v>
      </c>
      <c r="W1160" s="346" t="str">
        <f>+V1160</f>
        <v>Empresas Municipales</v>
      </c>
      <c r="X1160" s="244">
        <f>+VLOOKUP(A1160,[2]Sheet1!$A$13:$D$744,4,FALSE)</f>
        <v>0</v>
      </c>
      <c r="Y1160" s="244" t="e">
        <f>+VLOOKUP(X1160,bd_lista!$A$3:$C$590,3,FALSE)</f>
        <v>#N/A</v>
      </c>
      <c r="Z1160" s="304">
        <f>+X1160</f>
        <v>0</v>
      </c>
      <c r="AA1160" s="333" t="e">
        <f>+Y1160</f>
        <v>#N/A</v>
      </c>
    </row>
    <row r="1161" spans="1:27" customFormat="1" ht="27" hidden="1" customHeight="1">
      <c r="A1161" s="32">
        <v>2313</v>
      </c>
      <c r="B1161" s="295"/>
      <c r="C1161" s="249" t="str">
        <f>+VLOOKUP(A1161,bd_lista!$A$3:$C$590,3,FALSE)</f>
        <v>ENTIDAD MUNICIPAL DE ASEO URBANO SUCRE</v>
      </c>
      <c r="D1161" s="347"/>
      <c r="E1161" s="246" t="s">
        <v>1311</v>
      </c>
      <c r="F1161" s="245">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5">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5">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5">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5">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5">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5">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5">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5">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5">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5">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5">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5">
        <f t="shared" ca="1" si="47"/>
        <v>0</v>
      </c>
      <c r="S1161" s="252">
        <f ca="1">+R1160+R1161</f>
        <v>0</v>
      </c>
      <c r="T1161" s="245">
        <f ca="1">+S1161</f>
        <v>0</v>
      </c>
      <c r="U1161" s="244">
        <f t="shared" si="48"/>
        <v>2</v>
      </c>
      <c r="V1161" s="347" t="str">
        <f>+VLOOKUP(A1161,bd_lista!$A$3:$E$590,5,FALSE)</f>
        <v>Empresas Municipales</v>
      </c>
      <c r="W1161" s="347"/>
      <c r="X1161" s="244">
        <f>+VLOOKUP(A1161,[2]Sheet1!$A$13:$D$744,4,FALSE)</f>
        <v>0</v>
      </c>
      <c r="Y1161" s="244" t="e">
        <f>+VLOOKUP(X1161,bd_lista!$A$3:$C$590,3,FALSE)</f>
        <v>#N/A</v>
      </c>
      <c r="Z1161" s="302"/>
      <c r="AA1161" s="335"/>
    </row>
    <row r="1162" spans="1:27" customFormat="1" ht="27" hidden="1" customHeight="1">
      <c r="A1162" s="32">
        <v>2314</v>
      </c>
      <c r="B1162" s="294">
        <f>+A1162</f>
        <v>2314</v>
      </c>
      <c r="C1162" s="249" t="str">
        <f>+VLOOKUP(A1162,bd_lista!$A$3:$C$590,3,FALSE)</f>
        <v>EMPRESA MUNICIPAL DE AREAS VERDES SUCRE</v>
      </c>
      <c r="D1162" s="346" t="str">
        <f>+C1162</f>
        <v>EMPRESA MUNICIPAL DE AREAS VERDES SUCRE</v>
      </c>
      <c r="E1162" s="244" t="s">
        <v>1310</v>
      </c>
      <c r="F1162" s="245">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5">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5">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5">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5">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5">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5">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5">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5">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5">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5">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5">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5">
        <f t="shared" ca="1" si="47"/>
        <v>0</v>
      </c>
      <c r="S1162" s="252"/>
      <c r="T1162" s="245">
        <f ca="1">+T1163</f>
        <v>0</v>
      </c>
      <c r="U1162" s="244">
        <f t="shared" si="48"/>
        <v>1</v>
      </c>
      <c r="V1162" s="347" t="str">
        <f>+VLOOKUP(A1162,bd_lista!$A$3:$E$590,5,FALSE)</f>
        <v>Empresas Municipales</v>
      </c>
      <c r="W1162" s="346" t="str">
        <f>+V1162</f>
        <v>Empresas Municipales</v>
      </c>
      <c r="X1162" s="244">
        <f>+VLOOKUP(A1162,[2]Sheet1!$A$13:$D$744,4,FALSE)</f>
        <v>0</v>
      </c>
      <c r="Y1162" s="244" t="e">
        <f>+VLOOKUP(X1162,bd_lista!$A$3:$C$590,3,FALSE)</f>
        <v>#N/A</v>
      </c>
      <c r="Z1162" s="304">
        <f>+X1162</f>
        <v>0</v>
      </c>
      <c r="AA1162" s="333" t="e">
        <f>+Y1162</f>
        <v>#N/A</v>
      </c>
    </row>
    <row r="1163" spans="1:27" customFormat="1" ht="27" hidden="1" customHeight="1">
      <c r="A1163" s="32">
        <v>2314</v>
      </c>
      <c r="B1163" s="295"/>
      <c r="C1163" s="249" t="str">
        <f>+VLOOKUP(A1163,bd_lista!$A$3:$C$590,3,FALSE)</f>
        <v>EMPRESA MUNICIPAL DE AREAS VERDES SUCRE</v>
      </c>
      <c r="D1163" s="347"/>
      <c r="E1163" s="246" t="s">
        <v>1311</v>
      </c>
      <c r="F1163" s="245">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5">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5">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5">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5">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5">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5">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5">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5">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5">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5">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5">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5">
        <f t="shared" ca="1" si="47"/>
        <v>0</v>
      </c>
      <c r="S1163" s="252">
        <f ca="1">+R1162+R1163</f>
        <v>0</v>
      </c>
      <c r="T1163" s="245">
        <f ca="1">+S1163</f>
        <v>0</v>
      </c>
      <c r="U1163" s="244">
        <f t="shared" si="48"/>
        <v>2</v>
      </c>
      <c r="V1163" s="347" t="str">
        <f>+VLOOKUP(A1163,bd_lista!$A$3:$E$590,5,FALSE)</f>
        <v>Empresas Municipales</v>
      </c>
      <c r="W1163" s="347"/>
      <c r="X1163" s="244">
        <f>+VLOOKUP(A1163,[2]Sheet1!$A$13:$D$744,4,FALSE)</f>
        <v>0</v>
      </c>
      <c r="Y1163" s="244" t="e">
        <f>+VLOOKUP(X1163,bd_lista!$A$3:$C$590,3,FALSE)</f>
        <v>#N/A</v>
      </c>
      <c r="Z1163" s="302"/>
      <c r="AA1163" s="335"/>
    </row>
    <row r="1164" spans="1:27" customFormat="1" ht="27" hidden="1" customHeight="1">
      <c r="A1164" s="32">
        <v>2315</v>
      </c>
      <c r="B1164" s="294">
        <f>+A1164</f>
        <v>2315</v>
      </c>
      <c r="C1164" s="249" t="str">
        <f>+VLOOKUP(A1164,bd_lista!$A$3:$C$590,3,FALSE)</f>
        <v xml:space="preserve">Empresa Municipal de Servicio de Aseo </v>
      </c>
      <c r="D1164" s="346" t="str">
        <f>+C1164</f>
        <v xml:space="preserve">Empresa Municipal de Servicio de Aseo </v>
      </c>
      <c r="E1164" s="244" t="s">
        <v>1310</v>
      </c>
      <c r="F1164" s="245">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5">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5">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5">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5">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5">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5">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5">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5">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5">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5">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5">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5">
        <f t="shared" ca="1" si="47"/>
        <v>0</v>
      </c>
      <c r="S1164" s="252"/>
      <c r="T1164" s="245">
        <f ca="1">+T1165</f>
        <v>0</v>
      </c>
      <c r="U1164" s="244">
        <f t="shared" si="48"/>
        <v>1</v>
      </c>
      <c r="V1164" s="347" t="str">
        <f>+VLOOKUP(A1164,bd_lista!$A$3:$E$590,5,FALSE)</f>
        <v>Empresas Municipales</v>
      </c>
      <c r="W1164" s="346" t="str">
        <f>+V1164</f>
        <v>Empresas Municipales</v>
      </c>
      <c r="X1164" s="244">
        <f>+VLOOKUP(A1164,[2]Sheet1!$A$13:$D$744,4,FALSE)</f>
        <v>0</v>
      </c>
      <c r="Y1164" s="244" t="e">
        <f>+VLOOKUP(X1164,bd_lista!$A$3:$C$590,3,FALSE)</f>
        <v>#N/A</v>
      </c>
      <c r="Z1164" s="304">
        <f>+X1164</f>
        <v>0</v>
      </c>
      <c r="AA1164" s="333" t="e">
        <f>+Y1164</f>
        <v>#N/A</v>
      </c>
    </row>
    <row r="1165" spans="1:27" customFormat="1" ht="27" hidden="1" customHeight="1">
      <c r="A1165" s="32">
        <v>2315</v>
      </c>
      <c r="B1165" s="295"/>
      <c r="C1165" s="249" t="str">
        <f>+VLOOKUP(A1165,bd_lista!$A$3:$C$590,3,FALSE)</f>
        <v xml:space="preserve">Empresa Municipal de Servicio de Aseo </v>
      </c>
      <c r="D1165" s="347"/>
      <c r="E1165" s="246" t="s">
        <v>1311</v>
      </c>
      <c r="F1165" s="245">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5">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5">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5">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5">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5">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5">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5">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5">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5">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5">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5">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5">
        <f t="shared" ca="1" si="47"/>
        <v>0</v>
      </c>
      <c r="S1165" s="252">
        <f ca="1">+R1164+R1165</f>
        <v>0</v>
      </c>
      <c r="T1165" s="245">
        <f ca="1">+S1165</f>
        <v>0</v>
      </c>
      <c r="U1165" s="244">
        <f t="shared" si="48"/>
        <v>2</v>
      </c>
      <c r="V1165" s="347" t="str">
        <f>+VLOOKUP(A1165,bd_lista!$A$3:$E$590,5,FALSE)</f>
        <v>Empresas Municipales</v>
      </c>
      <c r="W1165" s="347"/>
      <c r="X1165" s="244">
        <f>+VLOOKUP(A1165,[2]Sheet1!$A$13:$D$744,4,FALSE)</f>
        <v>0</v>
      </c>
      <c r="Y1165" s="244" t="e">
        <f>+VLOOKUP(X1165,bd_lista!$A$3:$C$590,3,FALSE)</f>
        <v>#N/A</v>
      </c>
      <c r="Z1165" s="302"/>
      <c r="AA1165" s="335"/>
    </row>
    <row r="1166" spans="1:27" customFormat="1" ht="27" hidden="1" customHeight="1">
      <c r="A1166" s="32">
        <v>2316</v>
      </c>
      <c r="B1166" s="294">
        <f>+A1166</f>
        <v>2316</v>
      </c>
      <c r="C1166" s="249" t="str">
        <f>+VLOOKUP(A1166,bd_lista!$A$3:$C$590,3,FALSE)</f>
        <v>Empresa Municipal de Áreas Verdes, Parques y Forestación</v>
      </c>
      <c r="D1166" s="346" t="str">
        <f>+C1166</f>
        <v>Empresa Municipal de Áreas Verdes, Parques y Forestación</v>
      </c>
      <c r="E1166" s="244" t="s">
        <v>1310</v>
      </c>
      <c r="F1166" s="245">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5">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5">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5">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5">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5">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5">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5">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5">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5">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5">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5">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5">
        <f t="shared" ca="1" si="47"/>
        <v>0</v>
      </c>
      <c r="S1166" s="252"/>
      <c r="T1166" s="245">
        <f ca="1">+T1167</f>
        <v>0</v>
      </c>
      <c r="U1166" s="244">
        <f t="shared" si="48"/>
        <v>1</v>
      </c>
      <c r="V1166" s="347" t="str">
        <f>+VLOOKUP(A1166,bd_lista!$A$3:$E$590,5,FALSE)</f>
        <v>Empresas Municipales</v>
      </c>
      <c r="W1166" s="346" t="str">
        <f>+V1166</f>
        <v>Empresas Municipales</v>
      </c>
      <c r="X1166" s="244">
        <f>+VLOOKUP(A1166,[2]Sheet1!$A$13:$D$744,4,FALSE)</f>
        <v>0</v>
      </c>
      <c r="Y1166" s="244" t="e">
        <f>+VLOOKUP(X1166,bd_lista!$A$3:$C$590,3,FALSE)</f>
        <v>#N/A</v>
      </c>
      <c r="Z1166" s="304">
        <f>+X1166</f>
        <v>0</v>
      </c>
      <c r="AA1166" s="333" t="e">
        <f>+Y1166</f>
        <v>#N/A</v>
      </c>
    </row>
    <row r="1167" spans="1:27" customFormat="1" ht="27" hidden="1" customHeight="1">
      <c r="A1167" s="32">
        <v>2316</v>
      </c>
      <c r="B1167" s="295"/>
      <c r="C1167" s="249" t="str">
        <f>+VLOOKUP(A1167,bd_lista!$A$3:$C$590,3,FALSE)</f>
        <v>Empresa Municipal de Áreas Verdes, Parques y Forestación</v>
      </c>
      <c r="D1167" s="347"/>
      <c r="E1167" s="246" t="s">
        <v>1311</v>
      </c>
      <c r="F1167" s="245">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5">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5">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5">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5">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5">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5">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5">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5">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5">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5">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5">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5">
        <f t="shared" ca="1" si="47"/>
        <v>0</v>
      </c>
      <c r="S1167" s="252">
        <f ca="1">+R1166+R1167</f>
        <v>0</v>
      </c>
      <c r="T1167" s="245">
        <f ca="1">+S1167</f>
        <v>0</v>
      </c>
      <c r="U1167" s="244">
        <f t="shared" si="48"/>
        <v>2</v>
      </c>
      <c r="V1167" s="347" t="str">
        <f>+VLOOKUP(A1167,bd_lista!$A$3:$E$590,5,FALSE)</f>
        <v>Empresas Municipales</v>
      </c>
      <c r="W1167" s="347"/>
      <c r="X1167" s="244">
        <f>+VLOOKUP(A1167,[2]Sheet1!$A$13:$D$744,4,FALSE)</f>
        <v>0</v>
      </c>
      <c r="Y1167" s="244" t="e">
        <f>+VLOOKUP(X1167,bd_lista!$A$3:$C$590,3,FALSE)</f>
        <v>#N/A</v>
      </c>
      <c r="Z1167" s="302"/>
      <c r="AA1167" s="335"/>
    </row>
    <row r="1168" spans="1:27" customFormat="1" ht="27" hidden="1" customHeight="1">
      <c r="A1168" s="32">
        <v>2319</v>
      </c>
      <c r="B1168" s="294">
        <f>+A1168</f>
        <v>2319</v>
      </c>
      <c r="C1168" s="249" t="str">
        <f>+VLOOKUP(A1168,bd_lista!$A$3:$C$590,3,FALSE)</f>
        <v>EMPRESA PÚBLICA DEPARTAMENTAL ESTRATÉGICA DE AGUAS - LA PAZ</v>
      </c>
      <c r="D1168" s="346" t="str">
        <f>+C1168</f>
        <v>EMPRESA PÚBLICA DEPARTAMENTAL ESTRATÉGICA DE AGUAS - LA PAZ</v>
      </c>
      <c r="E1168" s="244" t="s">
        <v>1310</v>
      </c>
      <c r="F1168" s="245">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5">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5">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5">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5">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5">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5">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5">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5">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5">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5">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5">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5">
        <f t="shared" ca="1" si="47"/>
        <v>0</v>
      </c>
      <c r="S1168" s="252"/>
      <c r="T1168" s="245">
        <f ca="1">+T1169</f>
        <v>0</v>
      </c>
      <c r="U1168" s="244">
        <f t="shared" si="48"/>
        <v>1</v>
      </c>
      <c r="V1168" s="347" t="str">
        <f>+VLOOKUP(A1168,bd_lista!$A$3:$E$590,5,FALSE)</f>
        <v>Empresas Municipales</v>
      </c>
      <c r="W1168" s="346" t="str">
        <f>+V1168</f>
        <v>Empresas Municipales</v>
      </c>
      <c r="X1168" s="244">
        <f>+VLOOKUP(A1168,[2]Sheet1!$A$13:$D$744,4,FALSE)</f>
        <v>0</v>
      </c>
      <c r="Y1168" s="244" t="e">
        <f>+VLOOKUP(X1168,bd_lista!$A$3:$C$590,3,FALSE)</f>
        <v>#N/A</v>
      </c>
      <c r="Z1168" s="304">
        <f>+X1168</f>
        <v>0</v>
      </c>
      <c r="AA1168" s="333" t="e">
        <f>+Y1168</f>
        <v>#N/A</v>
      </c>
    </row>
    <row r="1169" spans="1:27" customFormat="1" ht="27" hidden="1" customHeight="1">
      <c r="A1169" s="32">
        <v>2319</v>
      </c>
      <c r="B1169" s="295"/>
      <c r="C1169" s="249" t="str">
        <f>+VLOOKUP(A1169,bd_lista!$A$3:$C$590,3,FALSE)</f>
        <v>EMPRESA PÚBLICA DEPARTAMENTAL ESTRATÉGICA DE AGUAS - LA PAZ</v>
      </c>
      <c r="D1169" s="347"/>
      <c r="E1169" s="246" t="s">
        <v>1311</v>
      </c>
      <c r="F1169" s="245">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5">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5">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5">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5">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5">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5">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5">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5">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5">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5">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5">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5">
        <f t="shared" ca="1" si="47"/>
        <v>0</v>
      </c>
      <c r="S1169" s="252">
        <f ca="1">+R1168+R1169</f>
        <v>0</v>
      </c>
      <c r="T1169" s="245">
        <f ca="1">+S1169</f>
        <v>0</v>
      </c>
      <c r="U1169" s="244">
        <f t="shared" si="48"/>
        <v>2</v>
      </c>
      <c r="V1169" s="347" t="str">
        <f>+VLOOKUP(A1169,bd_lista!$A$3:$E$590,5,FALSE)</f>
        <v>Empresas Municipales</v>
      </c>
      <c r="W1169" s="347"/>
      <c r="X1169" s="244">
        <f>+VLOOKUP(A1169,[2]Sheet1!$A$13:$D$744,4,FALSE)</f>
        <v>0</v>
      </c>
      <c r="Y1169" s="244" t="e">
        <f>+VLOOKUP(X1169,bd_lista!$A$3:$C$590,3,FALSE)</f>
        <v>#N/A</v>
      </c>
      <c r="Z1169" s="302"/>
      <c r="AA1169" s="335"/>
    </row>
    <row r="1170" spans="1:27" customFormat="1" ht="27" hidden="1" customHeight="1">
      <c r="A1170" s="32">
        <v>716</v>
      </c>
      <c r="B1170" s="294">
        <f>+A1170</f>
        <v>716</v>
      </c>
      <c r="C1170" s="249" t="str">
        <f>+VLOOKUP(A1170,bd_lista!$A$3:$C$590,3,FALSE)</f>
        <v>Empresa Tarijeña del Gas</v>
      </c>
      <c r="D1170" s="346" t="str">
        <f>+C1170</f>
        <v>Empresa Tarijeña del Gas</v>
      </c>
      <c r="E1170" s="249" t="s">
        <v>1310</v>
      </c>
      <c r="F1170" s="245">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5">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5">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5">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5">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5">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5">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5">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5">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5">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5">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5">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5">
        <f t="shared" ca="1" si="47"/>
        <v>0</v>
      </c>
      <c r="S1170" s="252"/>
      <c r="T1170" s="245">
        <f ca="1">+T1171</f>
        <v>0</v>
      </c>
      <c r="U1170" s="244">
        <f t="shared" si="48"/>
        <v>1</v>
      </c>
      <c r="V1170" s="347" t="str">
        <f>+VLOOKUP(A1170,bd_lista!$A$3:$E$590,5,FALSE)</f>
        <v>Empresas Municipales</v>
      </c>
      <c r="W1170" s="346" t="str">
        <f>+V1170</f>
        <v>Empresas Municipales</v>
      </c>
      <c r="X1170" s="244">
        <f>+VLOOKUP(A1170,[2]Sheet1!$A$13:$D$744,4,FALSE)</f>
        <v>78</v>
      </c>
      <c r="Y1170" s="244" t="str">
        <f>+VLOOKUP(X1170,bd_lista!$A$3:$C$590,3,FALSE)</f>
        <v>Ministerio de Hidrocarburos y Energías</v>
      </c>
      <c r="Z1170" s="304">
        <f>+X1170</f>
        <v>78</v>
      </c>
      <c r="AA1170" s="305" t="str">
        <f>+Y1170</f>
        <v>Ministerio de Hidrocarburos y Energías</v>
      </c>
    </row>
    <row r="1171" spans="1:27" customFormat="1" ht="27" hidden="1" customHeight="1">
      <c r="A1171" s="32">
        <v>716</v>
      </c>
      <c r="B1171" s="295"/>
      <c r="C1171" s="249" t="str">
        <f>+VLOOKUP(A1171,bd_lista!$A$3:$C$590,3,FALSE)</f>
        <v>Empresa Tarijeña del Gas</v>
      </c>
      <c r="D1171" s="347"/>
      <c r="E1171" s="347" t="s">
        <v>1311</v>
      </c>
      <c r="F1171" s="245">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5">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5">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5">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5">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5">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5">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5">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5">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5">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5">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5">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5">
        <f t="shared" ca="1" si="47"/>
        <v>0</v>
      </c>
      <c r="S1171" s="252">
        <f ca="1">+R1170+R1171</f>
        <v>0</v>
      </c>
      <c r="T1171" s="245">
        <f ca="1">+S1171</f>
        <v>0</v>
      </c>
      <c r="U1171" s="244">
        <f t="shared" si="48"/>
        <v>2</v>
      </c>
      <c r="V1171" s="347" t="str">
        <f>+VLOOKUP(A1171,bd_lista!$A$3:$E$590,5,FALSE)</f>
        <v>Empresas Municipales</v>
      </c>
      <c r="W1171" s="347"/>
      <c r="X1171" s="244">
        <f>+VLOOKUP(A1171,[2]Sheet1!$A$13:$D$744,4,FALSE)</f>
        <v>78</v>
      </c>
      <c r="Y1171" s="244" t="str">
        <f>+VLOOKUP(X1171,bd_lista!$A$3:$C$590,3,FALSE)</f>
        <v>Ministerio de Hidrocarburos y Energías</v>
      </c>
      <c r="Z1171" s="302"/>
      <c r="AA1171" s="303"/>
    </row>
    <row r="1172" spans="1:27" customFormat="1" ht="15" hidden="1" customHeight="1">
      <c r="A1172" s="32">
        <v>2312</v>
      </c>
      <c r="B1172" s="294">
        <f>+A1172</f>
        <v>2312</v>
      </c>
      <c r="C1172" s="249" t="str">
        <f>+VLOOKUP(A1172,bd_lista!$A$3:$C$590,3,FALSE)</f>
        <v>EMPRESA MUNICIPAL DE AGUA POTABLE Y ALCANTARILLADO VIACHA</v>
      </c>
      <c r="D1172" s="346" t="str">
        <f>+C1172</f>
        <v>EMPRESA MUNICIPAL DE AGUA POTABLE Y ALCANTARILLADO VIACHA</v>
      </c>
      <c r="E1172" s="244" t="s">
        <v>1310</v>
      </c>
      <c r="F1172" s="245">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5">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45">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5">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5">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5">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5">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5">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5">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5">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5">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5">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5">
        <f t="shared" ca="1" si="47"/>
        <v>0</v>
      </c>
      <c r="S1172" s="252"/>
      <c r="T1172" s="245">
        <f ca="1">+T1173</f>
        <v>0</v>
      </c>
      <c r="U1172" s="244">
        <f t="shared" si="48"/>
        <v>1</v>
      </c>
      <c r="V1172" s="347" t="str">
        <f>+VLOOKUP(A1172,bd_lista!$A$3:$E$590,5,FALSE)</f>
        <v>Empresas Municipales</v>
      </c>
      <c r="W1172" s="346" t="str">
        <f>+V1172</f>
        <v>Empresas Municipales</v>
      </c>
      <c r="X1172" s="244">
        <f>+VLOOKUP(A1172,[2]Sheet1!$A$13:$D$744,4,FALSE)</f>
        <v>0</v>
      </c>
      <c r="Y1172" s="244" t="e">
        <f>+VLOOKUP(X1172,bd_lista!$A$3:$C$590,3,FALSE)</f>
        <v>#N/A</v>
      </c>
      <c r="Z1172" s="304">
        <f>+X1172</f>
        <v>0</v>
      </c>
      <c r="AA1172" s="305" t="e">
        <f>+Y1172</f>
        <v>#N/A</v>
      </c>
    </row>
    <row r="1173" spans="1:27" customFormat="1" ht="15" hidden="1" customHeight="1">
      <c r="A1173" s="32">
        <v>2312</v>
      </c>
      <c r="B1173" s="295"/>
      <c r="C1173" s="249" t="str">
        <f>+VLOOKUP(A1173,bd_lista!$A$3:$C$590,3,FALSE)</f>
        <v>EMPRESA MUNICIPAL DE AGUA POTABLE Y ALCANTARILLADO VIACHA</v>
      </c>
      <c r="D1173" s="347"/>
      <c r="E1173" s="246" t="s">
        <v>1311</v>
      </c>
      <c r="F1173" s="247">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7">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7">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7">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7">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7">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7">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7">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7">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7">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7">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7">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7">
        <f t="shared" ca="1" si="47"/>
        <v>0</v>
      </c>
      <c r="S1173" s="252">
        <f ca="1">+R1172+R1173</f>
        <v>0</v>
      </c>
      <c r="T1173" s="247">
        <f ca="1">+S1173</f>
        <v>0</v>
      </c>
      <c r="U1173" s="244">
        <f t="shared" si="48"/>
        <v>2</v>
      </c>
      <c r="V1173" s="347" t="str">
        <f>+VLOOKUP(A1173,bd_lista!$A$3:$E$590,5,FALSE)</f>
        <v>Empresas Municipales</v>
      </c>
      <c r="W1173" s="347"/>
      <c r="X1173" s="244">
        <f>+VLOOKUP(A1173,[2]Sheet1!$A$13:$D$744,4,FALSE)</f>
        <v>0</v>
      </c>
      <c r="Y1173" s="244" t="e">
        <f>+VLOOKUP(X1173,bd_lista!$A$3:$C$590,3,FALSE)</f>
        <v>#N/A</v>
      </c>
      <c r="Z1173" s="302"/>
      <c r="AA1173" s="303"/>
    </row>
    <row r="1174" spans="1:27" customFormat="1" ht="15" hidden="1" customHeight="1">
      <c r="A1174" s="32">
        <v>2317</v>
      </c>
      <c r="B1174" s="294">
        <f>+A1174</f>
        <v>2317</v>
      </c>
      <c r="C1174" s="249" t="str">
        <f>+VLOOKUP(A1174,bd_lista!$A$3:$C$590,3,FALSE)</f>
        <v>Empresa Municipal de Asfaltos y Vías</v>
      </c>
      <c r="D1174" s="346" t="str">
        <f>+C1174</f>
        <v>Empresa Municipal de Asfaltos y Vías</v>
      </c>
      <c r="E1174" s="244" t="s">
        <v>1310</v>
      </c>
      <c r="F1174" s="245">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245">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45">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5">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5">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5">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5">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5">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5">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5">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5">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5">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5">
        <f t="shared" ca="1" si="47"/>
        <v>0</v>
      </c>
      <c r="S1174" s="252"/>
      <c r="T1174" s="245">
        <f ca="1">+T1175</f>
        <v>0</v>
      </c>
      <c r="U1174" s="244">
        <f t="shared" si="48"/>
        <v>1</v>
      </c>
      <c r="V1174" s="347" t="str">
        <f>+VLOOKUP(A1174,bd_lista!$A$3:$E$590,5,FALSE)</f>
        <v>Empresas Municipales</v>
      </c>
      <c r="W1174" s="262" t="str">
        <f>+V1174</f>
        <v>Empresas Municipales</v>
      </c>
      <c r="X1174" s="244">
        <f>+VLOOKUP(A1174,[2]Sheet1!$A$13:$D$744,4,FALSE)</f>
        <v>0</v>
      </c>
      <c r="Y1174" s="244" t="e">
        <f>+VLOOKUP(X1174,bd_lista!$A$3:$C$590,3,FALSE)</f>
        <v>#N/A</v>
      </c>
      <c r="Z1174" s="304">
        <f>+X1174</f>
        <v>0</v>
      </c>
      <c r="AA1174" s="249" t="e">
        <f>+Y1174</f>
        <v>#N/A</v>
      </c>
    </row>
    <row r="1175" spans="1:27" customFormat="1" ht="15" hidden="1" customHeight="1">
      <c r="A1175" s="32">
        <v>2317</v>
      </c>
      <c r="B1175" s="295"/>
      <c r="C1175" s="249" t="str">
        <f>+VLOOKUP(A1175,bd_lista!$A$3:$C$590,3,FALSE)</f>
        <v>Empresa Municipal de Asfaltos y Vías</v>
      </c>
      <c r="D1175" s="347"/>
      <c r="E1175" s="246" t="s">
        <v>1311</v>
      </c>
      <c r="F1175" s="245">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245">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45">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45">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5">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5">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5">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5">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5">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5">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5">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5">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5">
        <f t="shared" ca="1" si="47"/>
        <v>0</v>
      </c>
      <c r="S1175" s="252">
        <f ca="1">+R1174+R1175</f>
        <v>0</v>
      </c>
      <c r="T1175" s="245">
        <f ca="1">+S1175</f>
        <v>0</v>
      </c>
      <c r="U1175" s="244">
        <f t="shared" si="48"/>
        <v>2</v>
      </c>
      <c r="V1175" s="347" t="str">
        <f>+VLOOKUP(A1175,bd_lista!$A$3:$E$590,5,FALSE)</f>
        <v>Empresas Municipales</v>
      </c>
      <c r="W1175" s="250"/>
      <c r="X1175" s="244">
        <f>+VLOOKUP(A1175,[2]Sheet1!$A$13:$D$744,4,FALSE)</f>
        <v>0</v>
      </c>
      <c r="Y1175" s="244" t="e">
        <f>+VLOOKUP(X1175,bd_lista!$A$3:$C$590,3,FALSE)</f>
        <v>#N/A</v>
      </c>
      <c r="Z1175" s="302"/>
      <c r="AA1175" s="249"/>
    </row>
    <row r="1176" spans="1:27" customFormat="1" ht="15" hidden="1" customHeight="1">
      <c r="A1176" s="32">
        <v>2320</v>
      </c>
      <c r="B1176" s="296">
        <f>+A1176</f>
        <v>2320</v>
      </c>
      <c r="C1176" s="249" t="str">
        <f>+VLOOKUP(A1176,bd_lista!$A$3:$C$590,3,FALSE)</f>
        <v>EMPRESA PUBLICA MUNICIPAL DE SERVICIOS DE AGUA Y ALCANTARRILLADO SANITARIO DE COBIJA</v>
      </c>
      <c r="D1176" s="346" t="str">
        <f>+C1176</f>
        <v>EMPRESA PUBLICA MUNICIPAL DE SERVICIOS DE AGUA Y ALCANTARRILLADO SANITARIO DE COBIJA</v>
      </c>
      <c r="E1176" s="244" t="s">
        <v>1310</v>
      </c>
      <c r="F1176" s="245">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245">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45">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5">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5">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5">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5">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5">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5">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5">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5">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5">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5">
        <f t="shared" ca="1" si="47"/>
        <v>0</v>
      </c>
      <c r="S1176" s="252"/>
      <c r="T1176" s="245">
        <f ca="1">+T1177</f>
        <v>0</v>
      </c>
      <c r="U1176" s="244">
        <f t="shared" si="48"/>
        <v>1</v>
      </c>
      <c r="V1176" s="347" t="str">
        <f>+VLOOKUP(A1176,bd_lista!$A$3:$E$590,5,FALSE)</f>
        <v>Empresas Municipales</v>
      </c>
      <c r="W1176" s="262" t="str">
        <f>+V1176</f>
        <v>Empresas Municipales</v>
      </c>
      <c r="X1176" s="244">
        <f>+VLOOKUP(A1176,[2]Sheet1!$A$13:$D$744,4,FALSE)</f>
        <v>0</v>
      </c>
      <c r="Y1176" s="244" t="e">
        <f>+VLOOKUP(X1176,bd_lista!$A$3:$C$590,3,FALSE)</f>
        <v>#N/A</v>
      </c>
      <c r="Z1176" s="304">
        <f>+X1176</f>
        <v>0</v>
      </c>
      <c r="AA1176" s="249" t="e">
        <f>+Y1176</f>
        <v>#N/A</v>
      </c>
    </row>
    <row r="1177" spans="1:27" customFormat="1" ht="15" hidden="1" customHeight="1">
      <c r="A1177" s="32">
        <v>2320</v>
      </c>
      <c r="B1177" s="296"/>
      <c r="C1177" s="249" t="str">
        <f>+VLOOKUP(A1177,bd_lista!$A$3:$C$590,3,FALSE)</f>
        <v>EMPRESA PUBLICA MUNICIPAL DE SERVICIOS DE AGUA Y ALCANTARRILLADO SANITARIO DE COBIJA</v>
      </c>
      <c r="D1177" s="347"/>
      <c r="E1177" s="246" t="s">
        <v>1311</v>
      </c>
      <c r="F1177" s="245">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245">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45">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5">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5">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5">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5">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5">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5">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5">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5">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5">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5">
        <f t="shared" ca="1" si="47"/>
        <v>0</v>
      </c>
      <c r="S1177" s="252">
        <f ca="1">+R1176+R1177</f>
        <v>0</v>
      </c>
      <c r="T1177" s="245">
        <f ca="1">+S1177</f>
        <v>0</v>
      </c>
      <c r="U1177" s="244">
        <f t="shared" si="48"/>
        <v>2</v>
      </c>
      <c r="V1177" s="347" t="str">
        <f>+VLOOKUP(A1177,bd_lista!$A$3:$E$590,5,FALSE)</f>
        <v>Empresas Municipales</v>
      </c>
      <c r="W1177" s="250"/>
      <c r="X1177" s="244">
        <f>+VLOOKUP(A1177,[2]Sheet1!$A$13:$D$744,4,FALSE)</f>
        <v>0</v>
      </c>
      <c r="Y1177" s="244" t="e">
        <f>+VLOOKUP(X1177,bd_lista!$A$3:$C$590,3,FALSE)</f>
        <v>#N/A</v>
      </c>
      <c r="Z1177" s="302"/>
      <c r="AA1177" s="249"/>
    </row>
    <row r="1178" spans="1:27" ht="27" hidden="1" customHeight="1">
      <c r="A1178" s="331">
        <v>2336</v>
      </c>
      <c r="B1178" s="296">
        <f>+A1178</f>
        <v>2336</v>
      </c>
      <c r="C1178" s="249" t="str">
        <f>+VLOOKUP(A1178,bd_lista!$A$3:$C$590,3,FALSE)</f>
        <v>EMPRESA PÚBLICA DEPARTAMENTAL FÁBRICA DE CALAMINAS Y CLAVOS POTOSI</v>
      </c>
      <c r="D1178" s="346" t="str">
        <f>+C1178</f>
        <v>EMPRESA PÚBLICA DEPARTAMENTAL FÁBRICA DE CALAMINAS Y CLAVOS POTOSI</v>
      </c>
      <c r="E1178" s="244" t="s">
        <v>1310</v>
      </c>
      <c r="F1178" s="245">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5">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5">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5">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5">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5">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5">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5">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5">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5">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5">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5">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5">
        <f t="shared" ca="1" si="47"/>
        <v>0</v>
      </c>
      <c r="S1178" s="252"/>
      <c r="T1178" s="245">
        <f ca="1">+T1179</f>
        <v>0</v>
      </c>
      <c r="U1178" s="244">
        <f t="shared" si="48"/>
        <v>1</v>
      </c>
      <c r="V1178" s="347" t="str">
        <f>+VLOOKUP(A1178,bd_lista!$A$3:$E$590,5,FALSE)</f>
        <v>Empresas Departamentales</v>
      </c>
      <c r="W1178" s="262" t="str">
        <f>+V1178</f>
        <v>Empresas Departamentales</v>
      </c>
      <c r="X1178" s="244">
        <f>+VLOOKUP(A1178,[2]Sheet1!$A$13:$D$744,4,FALSE)</f>
        <v>0</v>
      </c>
      <c r="Y1178" s="244" t="e">
        <f>+VLOOKUP(X1178,bd_lista!$A$3:$C$590,3,FALSE)</f>
        <v>#N/A</v>
      </c>
      <c r="Z1178" s="304">
        <f>+X1178</f>
        <v>0</v>
      </c>
      <c r="AA1178" s="249" t="e">
        <f>+Y1178</f>
        <v>#N/A</v>
      </c>
    </row>
    <row r="1179" spans="1:27" ht="15" hidden="1" customHeight="1">
      <c r="A1179" s="331">
        <v>2336</v>
      </c>
      <c r="B1179" s="296"/>
      <c r="C1179" s="249" t="str">
        <f>+VLOOKUP(A1179,bd_lista!$A$3:$C$590,3,FALSE)</f>
        <v>EMPRESA PÚBLICA DEPARTAMENTAL FÁBRICA DE CALAMINAS Y CLAVOS POTOSI</v>
      </c>
      <c r="D1179" s="347"/>
      <c r="E1179" s="246" t="s">
        <v>1311</v>
      </c>
      <c r="F1179" s="245">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0</v>
      </c>
      <c r="G1179" s="245">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45">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5">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5">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5">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5">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5">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5">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5">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5">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5">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5">
        <f t="shared" ca="1" si="47"/>
        <v>0</v>
      </c>
      <c r="S1179" s="252">
        <f ca="1">+R1178+R1179</f>
        <v>0</v>
      </c>
      <c r="T1179" s="245">
        <f ca="1">+S1179</f>
        <v>0</v>
      </c>
      <c r="U1179" s="244">
        <f t="shared" si="48"/>
        <v>2</v>
      </c>
      <c r="V1179" s="347" t="str">
        <f>+VLOOKUP(A1179,bd_lista!$A$3:$E$590,5,FALSE)</f>
        <v>Empresas Departamentales</v>
      </c>
      <c r="W1179" s="250"/>
      <c r="X1179" s="244">
        <f>+VLOOKUP(A1179,[2]Sheet1!$A$13:$D$744,4,FALSE)</f>
        <v>0</v>
      </c>
      <c r="Y1179" s="244" t="e">
        <f>+VLOOKUP(X1179,bd_lista!$A$3:$C$590,3,FALSE)</f>
        <v>#N/A</v>
      </c>
      <c r="Z1179" s="302"/>
      <c r="AA1179" s="249"/>
    </row>
    <row r="1180" spans="1:27">
      <c r="D1180" s="350"/>
    </row>
  </sheetData>
  <autoFilter ref="A5:AA1179" xr:uid="{E5FFFC49-AB01-4026-894C-A597054DDD30}">
    <filterColumn colId="19">
      <filters>
        <filter val="1.023.196,98"/>
        <filter val="1.151.459,35"/>
        <filter val="1.202.692,01"/>
        <filter val="1.263.646,30"/>
        <filter val="1.280,00"/>
        <filter val="1.379.241,61"/>
        <filter val="1.397.397,91"/>
        <filter val="1.435,00"/>
        <filter val="1.498.770,96"/>
        <filter val="1.589.864,00"/>
        <filter val="1.751.023,62"/>
        <filter val="1.806.222,72"/>
        <filter val="1.867.905,46"/>
        <filter val="1.873.826,24"/>
        <filter val="100,00"/>
        <filter val="100.000,00"/>
        <filter val="105,30"/>
        <filter val="109.725.218,47"/>
        <filter val="11.022,78"/>
        <filter val="11.518,34"/>
        <filter val="11.775.944,65"/>
        <filter val="111.191,28"/>
        <filter val="119.076,32"/>
        <filter val="126.133,00"/>
        <filter val="13.532.571,04"/>
        <filter val="13.790,34"/>
        <filter val="134.237,04"/>
        <filter val="14.183,75"/>
        <filter val="14.628.475,01"/>
        <filter val="15.566,20"/>
        <filter val="16.330,00"/>
        <filter val="161.309,44"/>
        <filter val="17.083,37"/>
        <filter val="17.340,39"/>
        <filter val="172.930,56"/>
        <filter val="18.101,09"/>
        <filter val="18.605.897,88"/>
        <filter val="180.210.818,52"/>
        <filter val="19.150,00"/>
        <filter val="19.373.615,50"/>
        <filter val="2,00"/>
        <filter val="2.000,00"/>
        <filter val="2.100,30"/>
        <filter val="2.347.991,91"/>
        <filter val="2.407.400,75"/>
        <filter val="2.420.068.967,99"/>
        <filter val="2.420.177,04"/>
        <filter val="2.470.414,26"/>
        <filter val="2.553.721,89"/>
        <filter val="2.747.677,93"/>
        <filter val="2.968,73"/>
        <filter val="20.032.187,89"/>
        <filter val="205.494,00"/>
        <filter val="215.808,32"/>
        <filter val="219,78"/>
        <filter val="22.125,82"/>
        <filter val="23.472.235,75"/>
        <filter val="23.626,78"/>
        <filter val="23.987,99"/>
        <filter val="235,00"/>
        <filter val="239.471,87"/>
        <filter val="24.377.739,51"/>
        <filter val="253.855,04"/>
        <filter val="26.665.003,88"/>
        <filter val="27.927,00"/>
        <filter val="271.963,01"/>
        <filter val="298.500,00"/>
        <filter val="3.058,00"/>
        <filter val="3.326.775,37"/>
        <filter val="3.717.610.473,04"/>
        <filter val="3.865.787,32"/>
        <filter val="3.961.052,08"/>
        <filter val="31.241.272,89"/>
        <filter val="314.695,30"/>
        <filter val="32.495.162,56"/>
        <filter val="323.986,91"/>
        <filter val="344.625.634,31"/>
        <filter val="379,00"/>
        <filter val="382.494,81"/>
        <filter val="4.038,54"/>
        <filter val="4.182.854,63"/>
        <filter val="4.208.398,41"/>
        <filter val="4.303,00"/>
        <filter val="4.319.609,31"/>
        <filter val="4.415.041,99"/>
        <filter val="40.625.696,43"/>
        <filter val="40.990.669,00"/>
        <filter val="400,00"/>
        <filter val="42.048,00"/>
        <filter val="433,00"/>
        <filter val="44.652.611,24"/>
        <filter val="5.200,00"/>
        <filter val="5.596,12"/>
        <filter val="5.782.279,67"/>
        <filter val="50,00"/>
        <filter val="51.328.019,97"/>
        <filter val="536,11"/>
        <filter val="56.849,23"/>
        <filter val="562.623.936,22"/>
        <filter val="6.890,20"/>
        <filter val="642.513,07"/>
        <filter val="675.404,00"/>
        <filter val="694.888,05"/>
        <filter val="7.078,48"/>
        <filter val="7.288.838,52"/>
        <filter val="7.842.820,86"/>
        <filter val="7.930.343,87"/>
        <filter val="742,00"/>
        <filter val="77.114,24"/>
        <filter val="800.000,00"/>
        <filter val="893,53"/>
        <filter val="899,00"/>
        <filter val="9.125,50"/>
        <filter val="9.877.628,33"/>
        <filter val="91.490.785,71"/>
        <filter val="92.222.745,02"/>
        <filter val="950,98"/>
        <filter val="954,00"/>
        <filter val="959.410,95"/>
        <filter val="99.902,50"/>
      </filters>
    </filterColumn>
    <filterColumn colId="21">
      <filters>
        <filter val="Empresas Nacionales"/>
        <filter val="Instituciones de Seguridad Social"/>
        <filter val="Instituciones Descentralizadas"/>
        <filter val="Instituciones Financieras no Bancarias"/>
        <filter val="Órgano Ejecutivo"/>
      </filters>
    </filterColumn>
  </autoFilter>
  <sortState xmlns:xlrd2="http://schemas.microsoft.com/office/spreadsheetml/2017/richdata2" ref="A30:AA1137">
    <sortCondition ref="A6:A1137"/>
  </sortState>
  <mergeCells count="1094">
    <mergeCell ref="B1132:B1133"/>
    <mergeCell ref="B1134:B1135"/>
    <mergeCell ref="B1136:B1137"/>
    <mergeCell ref="D1132:D1133"/>
    <mergeCell ref="D1134:D1135"/>
    <mergeCell ref="D1136:D1137"/>
    <mergeCell ref="D52:D53"/>
    <mergeCell ref="D54:D55"/>
    <mergeCell ref="D1122:D1123"/>
    <mergeCell ref="D1124:D1125"/>
    <mergeCell ref="D1126:D1127"/>
    <mergeCell ref="D1128:D1129"/>
    <mergeCell ref="D1130:D1131"/>
    <mergeCell ref="D1112:D1113"/>
    <mergeCell ref="D1114:D1115"/>
    <mergeCell ref="D1116:D1117"/>
    <mergeCell ref="D1118:D1119"/>
    <mergeCell ref="D1120:D1121"/>
    <mergeCell ref="D1102:D1103"/>
    <mergeCell ref="D1104:D1105"/>
    <mergeCell ref="D1106:D1107"/>
    <mergeCell ref="D1108:D1109"/>
    <mergeCell ref="D1110:D1111"/>
    <mergeCell ref="D1092:D1093"/>
    <mergeCell ref="D1094:D1095"/>
    <mergeCell ref="D1096:D1097"/>
    <mergeCell ref="D1098:D1099"/>
    <mergeCell ref="D1100:D1101"/>
    <mergeCell ref="D1082:D1083"/>
    <mergeCell ref="D1084:D1085"/>
    <mergeCell ref="D1086:D1087"/>
    <mergeCell ref="D1088:D1089"/>
    <mergeCell ref="D1090:D1091"/>
    <mergeCell ref="D1072:D1073"/>
    <mergeCell ref="D1074:D1075"/>
    <mergeCell ref="D1076:D1077"/>
    <mergeCell ref="D1078:D1079"/>
    <mergeCell ref="D1080:D1081"/>
    <mergeCell ref="D1062:D1063"/>
    <mergeCell ref="D1064:D1065"/>
    <mergeCell ref="D1066:D1067"/>
    <mergeCell ref="D1068:D1069"/>
    <mergeCell ref="D1070:D1071"/>
    <mergeCell ref="D1052:D1053"/>
    <mergeCell ref="D1054:D1055"/>
    <mergeCell ref="D1056:D1057"/>
    <mergeCell ref="D1058:D1059"/>
    <mergeCell ref="D1060:D1061"/>
    <mergeCell ref="D1042:D1043"/>
    <mergeCell ref="D1044:D1045"/>
    <mergeCell ref="D1046:D1047"/>
    <mergeCell ref="D1048:D1049"/>
    <mergeCell ref="D1050:D1051"/>
    <mergeCell ref="D1032:D1033"/>
    <mergeCell ref="D1034:D1035"/>
    <mergeCell ref="D1036:D1037"/>
    <mergeCell ref="D1038:D1039"/>
    <mergeCell ref="D1040:D1041"/>
    <mergeCell ref="D1022:D1023"/>
    <mergeCell ref="D1024:D1025"/>
    <mergeCell ref="D1026:D1027"/>
    <mergeCell ref="D1028:D1029"/>
    <mergeCell ref="D1030:D1031"/>
    <mergeCell ref="D1012:D1013"/>
    <mergeCell ref="D1014:D1015"/>
    <mergeCell ref="D1016:D1017"/>
    <mergeCell ref="D1018:D1019"/>
    <mergeCell ref="D1020:D1021"/>
    <mergeCell ref="D1002:D1003"/>
    <mergeCell ref="D1004:D1005"/>
    <mergeCell ref="D1006:D1007"/>
    <mergeCell ref="D1008:D1009"/>
    <mergeCell ref="D1010:D1011"/>
    <mergeCell ref="D992:D993"/>
    <mergeCell ref="D994:D995"/>
    <mergeCell ref="D996:D997"/>
    <mergeCell ref="D998:D999"/>
    <mergeCell ref="D1000:D1001"/>
    <mergeCell ref="D982:D983"/>
    <mergeCell ref="D984:D985"/>
    <mergeCell ref="D986:D987"/>
    <mergeCell ref="D988:D989"/>
    <mergeCell ref="D990:D991"/>
    <mergeCell ref="D972:D973"/>
    <mergeCell ref="D974:D975"/>
    <mergeCell ref="D976:D977"/>
    <mergeCell ref="D978:D979"/>
    <mergeCell ref="D980:D981"/>
    <mergeCell ref="D962:D963"/>
    <mergeCell ref="D964:D965"/>
    <mergeCell ref="D966:D967"/>
    <mergeCell ref="D968:D969"/>
    <mergeCell ref="D970:D971"/>
    <mergeCell ref="D952:D953"/>
    <mergeCell ref="D954:D955"/>
    <mergeCell ref="D956:D957"/>
    <mergeCell ref="D958:D959"/>
    <mergeCell ref="D960:D961"/>
    <mergeCell ref="D942:D943"/>
    <mergeCell ref="D944:D945"/>
    <mergeCell ref="D946:D947"/>
    <mergeCell ref="D948:D949"/>
    <mergeCell ref="D950:D951"/>
    <mergeCell ref="D932:D933"/>
    <mergeCell ref="D934:D935"/>
    <mergeCell ref="D936:D937"/>
    <mergeCell ref="D938:D939"/>
    <mergeCell ref="D940:D941"/>
    <mergeCell ref="D922:D923"/>
    <mergeCell ref="D924:D925"/>
    <mergeCell ref="D926:D927"/>
    <mergeCell ref="D928:D929"/>
    <mergeCell ref="D930:D931"/>
    <mergeCell ref="D912:D913"/>
    <mergeCell ref="D914:D915"/>
    <mergeCell ref="D916:D917"/>
    <mergeCell ref="D918:D919"/>
    <mergeCell ref="D920:D921"/>
    <mergeCell ref="D902:D903"/>
    <mergeCell ref="D904:D905"/>
    <mergeCell ref="D906:D907"/>
    <mergeCell ref="D908:D909"/>
    <mergeCell ref="D910:D911"/>
    <mergeCell ref="D892:D893"/>
    <mergeCell ref="D894:D895"/>
    <mergeCell ref="D896:D897"/>
    <mergeCell ref="D898:D899"/>
    <mergeCell ref="D900:D901"/>
    <mergeCell ref="D882:D883"/>
    <mergeCell ref="D884:D885"/>
    <mergeCell ref="D886:D887"/>
    <mergeCell ref="D888:D889"/>
    <mergeCell ref="D890:D891"/>
    <mergeCell ref="D872:D873"/>
    <mergeCell ref="D874:D875"/>
    <mergeCell ref="D876:D877"/>
    <mergeCell ref="D878:D879"/>
    <mergeCell ref="D880:D881"/>
    <mergeCell ref="D862:D863"/>
    <mergeCell ref="D864:D865"/>
    <mergeCell ref="D866:D867"/>
    <mergeCell ref="D868:D869"/>
    <mergeCell ref="D870:D871"/>
    <mergeCell ref="D852:D853"/>
    <mergeCell ref="D854:D855"/>
    <mergeCell ref="D856:D857"/>
    <mergeCell ref="D858:D859"/>
    <mergeCell ref="D860:D861"/>
    <mergeCell ref="D842:D843"/>
    <mergeCell ref="D844:D845"/>
    <mergeCell ref="D846:D847"/>
    <mergeCell ref="D848:D849"/>
    <mergeCell ref="D850:D851"/>
    <mergeCell ref="D832:D833"/>
    <mergeCell ref="D834:D835"/>
    <mergeCell ref="D836:D837"/>
    <mergeCell ref="D838:D839"/>
    <mergeCell ref="D840:D841"/>
    <mergeCell ref="D822:D823"/>
    <mergeCell ref="D824:D825"/>
    <mergeCell ref="D826:D827"/>
    <mergeCell ref="D828:D829"/>
    <mergeCell ref="D830:D831"/>
    <mergeCell ref="D812:D813"/>
    <mergeCell ref="D814:D815"/>
    <mergeCell ref="D816:D817"/>
    <mergeCell ref="D818:D819"/>
    <mergeCell ref="D820:D821"/>
    <mergeCell ref="D802:D803"/>
    <mergeCell ref="D804:D805"/>
    <mergeCell ref="D806:D807"/>
    <mergeCell ref="D808:D809"/>
    <mergeCell ref="D810:D811"/>
    <mergeCell ref="D792:D793"/>
    <mergeCell ref="D794:D795"/>
    <mergeCell ref="D796:D797"/>
    <mergeCell ref="D798:D799"/>
    <mergeCell ref="D800:D801"/>
    <mergeCell ref="D782:D783"/>
    <mergeCell ref="D784:D785"/>
    <mergeCell ref="D786:D787"/>
    <mergeCell ref="D788:D789"/>
    <mergeCell ref="D790:D791"/>
    <mergeCell ref="D772:D773"/>
    <mergeCell ref="D774:D775"/>
    <mergeCell ref="D776:D777"/>
    <mergeCell ref="D778:D779"/>
    <mergeCell ref="D780:D781"/>
    <mergeCell ref="D762:D763"/>
    <mergeCell ref="D764:D765"/>
    <mergeCell ref="D766:D767"/>
    <mergeCell ref="D768:D769"/>
    <mergeCell ref="D770:D771"/>
    <mergeCell ref="D752:D753"/>
    <mergeCell ref="D754:D755"/>
    <mergeCell ref="D756:D757"/>
    <mergeCell ref="D758:D759"/>
    <mergeCell ref="D760:D761"/>
    <mergeCell ref="D742:D743"/>
    <mergeCell ref="D744:D745"/>
    <mergeCell ref="D746:D747"/>
    <mergeCell ref="D748:D749"/>
    <mergeCell ref="D750:D751"/>
    <mergeCell ref="D732:D733"/>
    <mergeCell ref="D734:D735"/>
    <mergeCell ref="D736:D737"/>
    <mergeCell ref="D738:D739"/>
    <mergeCell ref="D740:D741"/>
    <mergeCell ref="D722:D723"/>
    <mergeCell ref="D724:D725"/>
    <mergeCell ref="D726:D727"/>
    <mergeCell ref="D728:D729"/>
    <mergeCell ref="D730:D731"/>
    <mergeCell ref="D712:D713"/>
    <mergeCell ref="D714:D715"/>
    <mergeCell ref="D716:D717"/>
    <mergeCell ref="D718:D719"/>
    <mergeCell ref="D720:D721"/>
    <mergeCell ref="D702:D703"/>
    <mergeCell ref="D704:D705"/>
    <mergeCell ref="D706:D707"/>
    <mergeCell ref="D708:D709"/>
    <mergeCell ref="D710:D711"/>
    <mergeCell ref="D692:D693"/>
    <mergeCell ref="D694:D695"/>
    <mergeCell ref="D696:D697"/>
    <mergeCell ref="D698:D699"/>
    <mergeCell ref="D700:D701"/>
    <mergeCell ref="D682:D683"/>
    <mergeCell ref="D684:D685"/>
    <mergeCell ref="D686:D687"/>
    <mergeCell ref="D688:D689"/>
    <mergeCell ref="D690:D691"/>
    <mergeCell ref="D672:D673"/>
    <mergeCell ref="D674:D675"/>
    <mergeCell ref="D676:D677"/>
    <mergeCell ref="D678:D679"/>
    <mergeCell ref="D680:D681"/>
    <mergeCell ref="D662:D663"/>
    <mergeCell ref="D664:D665"/>
    <mergeCell ref="D666:D667"/>
    <mergeCell ref="D668:D669"/>
    <mergeCell ref="D670:D671"/>
    <mergeCell ref="D652:D653"/>
    <mergeCell ref="D654:D655"/>
    <mergeCell ref="D656:D657"/>
    <mergeCell ref="D658:D659"/>
    <mergeCell ref="D660:D661"/>
    <mergeCell ref="D642:D643"/>
    <mergeCell ref="D644:D645"/>
    <mergeCell ref="D646:D647"/>
    <mergeCell ref="D648:D649"/>
    <mergeCell ref="D650:D651"/>
    <mergeCell ref="D632:D633"/>
    <mergeCell ref="D634:D635"/>
    <mergeCell ref="D636:D637"/>
    <mergeCell ref="D638:D639"/>
    <mergeCell ref="D640:D641"/>
    <mergeCell ref="D622:D623"/>
    <mergeCell ref="D624:D625"/>
    <mergeCell ref="D626:D627"/>
    <mergeCell ref="D628:D629"/>
    <mergeCell ref="D630:D631"/>
    <mergeCell ref="D612:D613"/>
    <mergeCell ref="D614:D615"/>
    <mergeCell ref="D616:D617"/>
    <mergeCell ref="D618:D619"/>
    <mergeCell ref="D620:D621"/>
    <mergeCell ref="D602:D603"/>
    <mergeCell ref="D604:D605"/>
    <mergeCell ref="D606:D607"/>
    <mergeCell ref="D608:D609"/>
    <mergeCell ref="D610:D611"/>
    <mergeCell ref="D592:D593"/>
    <mergeCell ref="D594:D595"/>
    <mergeCell ref="D596:D597"/>
    <mergeCell ref="D598:D599"/>
    <mergeCell ref="D600:D601"/>
    <mergeCell ref="D582:D583"/>
    <mergeCell ref="D584:D585"/>
    <mergeCell ref="D586:D587"/>
    <mergeCell ref="D588:D589"/>
    <mergeCell ref="D590:D591"/>
    <mergeCell ref="D572:D573"/>
    <mergeCell ref="D574:D575"/>
    <mergeCell ref="D576:D577"/>
    <mergeCell ref="D578:D579"/>
    <mergeCell ref="D580:D581"/>
    <mergeCell ref="D562:D563"/>
    <mergeCell ref="D564:D565"/>
    <mergeCell ref="D566:D567"/>
    <mergeCell ref="D568:D569"/>
    <mergeCell ref="D570:D571"/>
    <mergeCell ref="D552:D553"/>
    <mergeCell ref="D554:D555"/>
    <mergeCell ref="D556:D557"/>
    <mergeCell ref="D558:D559"/>
    <mergeCell ref="D560:D561"/>
    <mergeCell ref="D542:D543"/>
    <mergeCell ref="D544:D545"/>
    <mergeCell ref="D546:D547"/>
    <mergeCell ref="D548:D549"/>
    <mergeCell ref="D550:D551"/>
    <mergeCell ref="D532:D533"/>
    <mergeCell ref="D534:D535"/>
    <mergeCell ref="D536:D537"/>
    <mergeCell ref="D538:D539"/>
    <mergeCell ref="D540:D541"/>
    <mergeCell ref="D522:D523"/>
    <mergeCell ref="D524:D525"/>
    <mergeCell ref="D526:D527"/>
    <mergeCell ref="D528:D529"/>
    <mergeCell ref="D530:D531"/>
    <mergeCell ref="D512:D513"/>
    <mergeCell ref="D514:D515"/>
    <mergeCell ref="D516:D517"/>
    <mergeCell ref="D518:D519"/>
    <mergeCell ref="D520:D521"/>
    <mergeCell ref="D502:D503"/>
    <mergeCell ref="D504:D505"/>
    <mergeCell ref="D506:D507"/>
    <mergeCell ref="D508:D509"/>
    <mergeCell ref="D510:D511"/>
    <mergeCell ref="D492:D493"/>
    <mergeCell ref="D494:D495"/>
    <mergeCell ref="D496:D497"/>
    <mergeCell ref="D498:D499"/>
    <mergeCell ref="D500:D501"/>
    <mergeCell ref="D482:D483"/>
    <mergeCell ref="D484:D485"/>
    <mergeCell ref="D486:D487"/>
    <mergeCell ref="D488:D489"/>
    <mergeCell ref="D490:D491"/>
    <mergeCell ref="D472:D473"/>
    <mergeCell ref="D474:D475"/>
    <mergeCell ref="D476:D477"/>
    <mergeCell ref="D478:D479"/>
    <mergeCell ref="D480:D481"/>
    <mergeCell ref="D462:D463"/>
    <mergeCell ref="D464:D465"/>
    <mergeCell ref="D466:D467"/>
    <mergeCell ref="D468:D469"/>
    <mergeCell ref="D470:D471"/>
    <mergeCell ref="D452:D453"/>
    <mergeCell ref="D454:D455"/>
    <mergeCell ref="D456:D457"/>
    <mergeCell ref="D458:D459"/>
    <mergeCell ref="D460:D461"/>
    <mergeCell ref="D442:D443"/>
    <mergeCell ref="D444:D445"/>
    <mergeCell ref="D446:D447"/>
    <mergeCell ref="D448:D449"/>
    <mergeCell ref="D450:D451"/>
    <mergeCell ref="D432:D433"/>
    <mergeCell ref="D434:D435"/>
    <mergeCell ref="D436:D437"/>
    <mergeCell ref="D438:D439"/>
    <mergeCell ref="D440:D441"/>
    <mergeCell ref="D422:D423"/>
    <mergeCell ref="D424:D425"/>
    <mergeCell ref="D426:D427"/>
    <mergeCell ref="D428:D429"/>
    <mergeCell ref="D430:D431"/>
    <mergeCell ref="D412:D413"/>
    <mergeCell ref="D414:D415"/>
    <mergeCell ref="D416:D417"/>
    <mergeCell ref="D418:D419"/>
    <mergeCell ref="D420:D421"/>
    <mergeCell ref="D402:D403"/>
    <mergeCell ref="D404:D405"/>
    <mergeCell ref="D406:D407"/>
    <mergeCell ref="D408:D409"/>
    <mergeCell ref="D410:D411"/>
    <mergeCell ref="D392:D393"/>
    <mergeCell ref="D394:D395"/>
    <mergeCell ref="D396:D397"/>
    <mergeCell ref="D398:D399"/>
    <mergeCell ref="D400:D401"/>
    <mergeCell ref="D382:D383"/>
    <mergeCell ref="D384:D385"/>
    <mergeCell ref="D386:D387"/>
    <mergeCell ref="D388:D389"/>
    <mergeCell ref="D390:D391"/>
    <mergeCell ref="D372:D373"/>
    <mergeCell ref="D374:D375"/>
    <mergeCell ref="D376:D377"/>
    <mergeCell ref="D378:D379"/>
    <mergeCell ref="D380:D381"/>
    <mergeCell ref="D362:D363"/>
    <mergeCell ref="D364:D365"/>
    <mergeCell ref="D366:D367"/>
    <mergeCell ref="D368:D369"/>
    <mergeCell ref="D370:D371"/>
    <mergeCell ref="D352:D353"/>
    <mergeCell ref="D354:D355"/>
    <mergeCell ref="D356:D357"/>
    <mergeCell ref="D358:D359"/>
    <mergeCell ref="D360:D361"/>
    <mergeCell ref="D342:D343"/>
    <mergeCell ref="D344:D345"/>
    <mergeCell ref="D346:D347"/>
    <mergeCell ref="D348:D349"/>
    <mergeCell ref="D350:D351"/>
    <mergeCell ref="D332:D333"/>
    <mergeCell ref="D334:D335"/>
    <mergeCell ref="D336:D337"/>
    <mergeCell ref="D338:D339"/>
    <mergeCell ref="D340:D341"/>
    <mergeCell ref="D322:D323"/>
    <mergeCell ref="D324:D325"/>
    <mergeCell ref="D326:D327"/>
    <mergeCell ref="D328:D329"/>
    <mergeCell ref="D330:D331"/>
    <mergeCell ref="D312:D313"/>
    <mergeCell ref="D314:D315"/>
    <mergeCell ref="D316:D317"/>
    <mergeCell ref="D318:D319"/>
    <mergeCell ref="D320:D321"/>
    <mergeCell ref="D302:D303"/>
    <mergeCell ref="D304:D305"/>
    <mergeCell ref="D306:D307"/>
    <mergeCell ref="D308:D309"/>
    <mergeCell ref="D310:D311"/>
    <mergeCell ref="D292:D293"/>
    <mergeCell ref="D294:D295"/>
    <mergeCell ref="D296:D297"/>
    <mergeCell ref="D298:D299"/>
    <mergeCell ref="D300:D301"/>
    <mergeCell ref="D282:D283"/>
    <mergeCell ref="D284:D285"/>
    <mergeCell ref="D286:D287"/>
    <mergeCell ref="D288:D289"/>
    <mergeCell ref="D290:D291"/>
    <mergeCell ref="D272:D273"/>
    <mergeCell ref="D274:D275"/>
    <mergeCell ref="D276:D277"/>
    <mergeCell ref="D278:D279"/>
    <mergeCell ref="D280:D281"/>
    <mergeCell ref="D262:D263"/>
    <mergeCell ref="D264:D265"/>
    <mergeCell ref="D266:D267"/>
    <mergeCell ref="D268:D269"/>
    <mergeCell ref="D270:D271"/>
    <mergeCell ref="D252:D253"/>
    <mergeCell ref="D254:D255"/>
    <mergeCell ref="D256:D257"/>
    <mergeCell ref="D258:D259"/>
    <mergeCell ref="D260:D261"/>
    <mergeCell ref="D242:D243"/>
    <mergeCell ref="D244:D245"/>
    <mergeCell ref="D246:D247"/>
    <mergeCell ref="D248:D249"/>
    <mergeCell ref="D250:D251"/>
    <mergeCell ref="D232:D233"/>
    <mergeCell ref="D234:D235"/>
    <mergeCell ref="D236:D237"/>
    <mergeCell ref="D238:D239"/>
    <mergeCell ref="D240:D241"/>
    <mergeCell ref="D222:D223"/>
    <mergeCell ref="D224:D225"/>
    <mergeCell ref="D226:D227"/>
    <mergeCell ref="D228:D229"/>
    <mergeCell ref="D230:D231"/>
    <mergeCell ref="D212:D213"/>
    <mergeCell ref="D214:D215"/>
    <mergeCell ref="D216:D217"/>
    <mergeCell ref="D218:D219"/>
    <mergeCell ref="D220:D221"/>
    <mergeCell ref="D202:D203"/>
    <mergeCell ref="D204:D205"/>
    <mergeCell ref="D206:D207"/>
    <mergeCell ref="D208:D209"/>
    <mergeCell ref="D210:D211"/>
    <mergeCell ref="D192:D193"/>
    <mergeCell ref="D194:D195"/>
    <mergeCell ref="D196:D197"/>
    <mergeCell ref="D198:D199"/>
    <mergeCell ref="D200:D201"/>
    <mergeCell ref="D182:D183"/>
    <mergeCell ref="D184:D185"/>
    <mergeCell ref="D186:D187"/>
    <mergeCell ref="D188:D189"/>
    <mergeCell ref="D190:D191"/>
    <mergeCell ref="D172:D173"/>
    <mergeCell ref="D174:D175"/>
    <mergeCell ref="D176:D177"/>
    <mergeCell ref="D178:D179"/>
    <mergeCell ref="D180:D181"/>
    <mergeCell ref="D162:D163"/>
    <mergeCell ref="D164:D165"/>
    <mergeCell ref="D166:D167"/>
    <mergeCell ref="D168:D169"/>
    <mergeCell ref="D170:D171"/>
    <mergeCell ref="D152:D153"/>
    <mergeCell ref="D154:D155"/>
    <mergeCell ref="D156:D157"/>
    <mergeCell ref="D158:D159"/>
    <mergeCell ref="D160:D161"/>
    <mergeCell ref="D88:D89"/>
    <mergeCell ref="D90:D91"/>
    <mergeCell ref="D72:D73"/>
    <mergeCell ref="D74:D75"/>
    <mergeCell ref="D76:D77"/>
    <mergeCell ref="D78:D79"/>
    <mergeCell ref="D80:D81"/>
    <mergeCell ref="D142:D143"/>
    <mergeCell ref="D144:D145"/>
    <mergeCell ref="D146:D147"/>
    <mergeCell ref="D148:D149"/>
    <mergeCell ref="D150:D151"/>
    <mergeCell ref="D132:D133"/>
    <mergeCell ref="D134:D135"/>
    <mergeCell ref="D136:D137"/>
    <mergeCell ref="D138:D139"/>
    <mergeCell ref="D140:D141"/>
    <mergeCell ref="D122:D123"/>
    <mergeCell ref="D124:D125"/>
    <mergeCell ref="D126:D127"/>
    <mergeCell ref="D128:D129"/>
    <mergeCell ref="D130:D131"/>
    <mergeCell ref="D112:D113"/>
    <mergeCell ref="D114:D115"/>
    <mergeCell ref="D116:D117"/>
    <mergeCell ref="D118:D119"/>
    <mergeCell ref="D120:D121"/>
    <mergeCell ref="B1128:B1129"/>
    <mergeCell ref="B1130:B1131"/>
    <mergeCell ref="D48:D49"/>
    <mergeCell ref="D50:D51"/>
    <mergeCell ref="D56:D57"/>
    <mergeCell ref="D58:D59"/>
    <mergeCell ref="D60:D61"/>
    <mergeCell ref="D62:D63"/>
    <mergeCell ref="D64:D65"/>
    <mergeCell ref="D66:D67"/>
    <mergeCell ref="D68:D69"/>
    <mergeCell ref="D70:D71"/>
    <mergeCell ref="B1118:B1119"/>
    <mergeCell ref="B1120:B1121"/>
    <mergeCell ref="B1122:B1123"/>
    <mergeCell ref="B1124:B1125"/>
    <mergeCell ref="B1126:B1127"/>
    <mergeCell ref="B1108:B1109"/>
    <mergeCell ref="B1110:B1111"/>
    <mergeCell ref="B1112:B1113"/>
    <mergeCell ref="B1114:B1115"/>
    <mergeCell ref="B1116:B1117"/>
    <mergeCell ref="B1098:B1099"/>
    <mergeCell ref="B1100:B1101"/>
    <mergeCell ref="B1102:B1103"/>
    <mergeCell ref="B1104:B1105"/>
    <mergeCell ref="B1106:B1107"/>
    <mergeCell ref="B1088:B1089"/>
    <mergeCell ref="B1090:B1091"/>
    <mergeCell ref="B1092:B1093"/>
    <mergeCell ref="D102:D103"/>
    <mergeCell ref="D104:D105"/>
    <mergeCell ref="B1094:B1095"/>
    <mergeCell ref="B1096:B1097"/>
    <mergeCell ref="B1078:B1079"/>
    <mergeCell ref="B1080:B1081"/>
    <mergeCell ref="B1082:B1083"/>
    <mergeCell ref="B1084:B1085"/>
    <mergeCell ref="B1086:B1087"/>
    <mergeCell ref="B1068:B1069"/>
    <mergeCell ref="B1070:B1071"/>
    <mergeCell ref="B1072:B1073"/>
    <mergeCell ref="B1074:B1075"/>
    <mergeCell ref="B1076:B1077"/>
    <mergeCell ref="B1058:B1059"/>
    <mergeCell ref="B1060:B1061"/>
    <mergeCell ref="B1062:B1063"/>
    <mergeCell ref="B1064:B1065"/>
    <mergeCell ref="B1066:B1067"/>
    <mergeCell ref="B1048:B1049"/>
    <mergeCell ref="B1050:B1051"/>
    <mergeCell ref="B1052:B1053"/>
    <mergeCell ref="B1054:B1055"/>
    <mergeCell ref="B1056:B1057"/>
    <mergeCell ref="B1038:B1039"/>
    <mergeCell ref="B1040:B1041"/>
    <mergeCell ref="B1042:B1043"/>
    <mergeCell ref="B1044:B1045"/>
    <mergeCell ref="B1046:B1047"/>
    <mergeCell ref="B1028:B1029"/>
    <mergeCell ref="B1030:B1031"/>
    <mergeCell ref="B1032:B1033"/>
    <mergeCell ref="B1034:B1035"/>
    <mergeCell ref="B1036:B1037"/>
    <mergeCell ref="B1018:B1019"/>
    <mergeCell ref="B1020:B1021"/>
    <mergeCell ref="B1022:B1023"/>
    <mergeCell ref="B1024:B1025"/>
    <mergeCell ref="B1026:B1027"/>
    <mergeCell ref="B1008:B1009"/>
    <mergeCell ref="B1010:B1011"/>
    <mergeCell ref="B1012:B1013"/>
    <mergeCell ref="B1014:B1015"/>
    <mergeCell ref="B1016:B1017"/>
    <mergeCell ref="B998:B999"/>
    <mergeCell ref="B1000:B1001"/>
    <mergeCell ref="B1002:B1003"/>
    <mergeCell ref="B1004:B1005"/>
    <mergeCell ref="B1006:B1007"/>
    <mergeCell ref="B988:B989"/>
    <mergeCell ref="B990:B991"/>
    <mergeCell ref="B992:B993"/>
    <mergeCell ref="B994:B995"/>
    <mergeCell ref="B996:B997"/>
    <mergeCell ref="B978:B979"/>
    <mergeCell ref="B980:B981"/>
    <mergeCell ref="B982:B983"/>
    <mergeCell ref="B984:B985"/>
    <mergeCell ref="B986:B987"/>
    <mergeCell ref="B968:B969"/>
    <mergeCell ref="B970:B971"/>
    <mergeCell ref="B972:B973"/>
    <mergeCell ref="B974:B975"/>
    <mergeCell ref="B976:B977"/>
    <mergeCell ref="B958:B959"/>
    <mergeCell ref="B960:B961"/>
    <mergeCell ref="B962:B963"/>
    <mergeCell ref="B964:B965"/>
    <mergeCell ref="B966:B967"/>
    <mergeCell ref="B948:B949"/>
    <mergeCell ref="B950:B951"/>
    <mergeCell ref="B952:B953"/>
    <mergeCell ref="B954:B955"/>
    <mergeCell ref="B956:B957"/>
    <mergeCell ref="B938:B939"/>
    <mergeCell ref="B940:B941"/>
    <mergeCell ref="B942:B943"/>
    <mergeCell ref="B944:B945"/>
    <mergeCell ref="B946:B947"/>
    <mergeCell ref="B928:B929"/>
    <mergeCell ref="B930:B931"/>
    <mergeCell ref="B932:B933"/>
    <mergeCell ref="B934:B935"/>
    <mergeCell ref="B936:B937"/>
    <mergeCell ref="B918:B919"/>
    <mergeCell ref="B920:B921"/>
    <mergeCell ref="B922:B923"/>
    <mergeCell ref="B924:B925"/>
    <mergeCell ref="B926:B927"/>
    <mergeCell ref="B908:B909"/>
    <mergeCell ref="B910:B911"/>
    <mergeCell ref="B912:B913"/>
    <mergeCell ref="B914:B915"/>
    <mergeCell ref="B916:B917"/>
    <mergeCell ref="B898:B899"/>
    <mergeCell ref="B900:B901"/>
    <mergeCell ref="B902:B903"/>
    <mergeCell ref="B904:B905"/>
    <mergeCell ref="B906:B907"/>
    <mergeCell ref="B888:B889"/>
    <mergeCell ref="B890:B891"/>
    <mergeCell ref="B892:B893"/>
    <mergeCell ref="B894:B895"/>
    <mergeCell ref="B896:B897"/>
    <mergeCell ref="B878:B879"/>
    <mergeCell ref="B880:B881"/>
    <mergeCell ref="B882:B883"/>
    <mergeCell ref="B884:B885"/>
    <mergeCell ref="B886:B887"/>
    <mergeCell ref="B868:B869"/>
    <mergeCell ref="B870:B871"/>
    <mergeCell ref="B872:B873"/>
    <mergeCell ref="B874:B875"/>
    <mergeCell ref="B876:B877"/>
    <mergeCell ref="B858:B859"/>
    <mergeCell ref="B860:B861"/>
    <mergeCell ref="B862:B863"/>
    <mergeCell ref="B864:B865"/>
    <mergeCell ref="B866:B867"/>
    <mergeCell ref="B848:B849"/>
    <mergeCell ref="B850:B851"/>
    <mergeCell ref="B852:B853"/>
    <mergeCell ref="B854:B855"/>
    <mergeCell ref="B856:B857"/>
    <mergeCell ref="B838:B839"/>
    <mergeCell ref="B840:B841"/>
    <mergeCell ref="B842:B843"/>
    <mergeCell ref="B844:B845"/>
    <mergeCell ref="B846:B847"/>
    <mergeCell ref="B828:B829"/>
    <mergeCell ref="B830:B831"/>
    <mergeCell ref="B832:B833"/>
    <mergeCell ref="B834:B835"/>
    <mergeCell ref="B836:B837"/>
    <mergeCell ref="B818:B819"/>
    <mergeCell ref="B820:B821"/>
    <mergeCell ref="B822:B823"/>
    <mergeCell ref="B824:B825"/>
    <mergeCell ref="B826:B827"/>
    <mergeCell ref="B808:B809"/>
    <mergeCell ref="B810:B811"/>
    <mergeCell ref="B812:B813"/>
    <mergeCell ref="B814:B815"/>
    <mergeCell ref="B816:B817"/>
    <mergeCell ref="B798:B799"/>
    <mergeCell ref="B800:B801"/>
    <mergeCell ref="B802:B803"/>
    <mergeCell ref="B804:B805"/>
    <mergeCell ref="B806:B807"/>
    <mergeCell ref="B788:B789"/>
    <mergeCell ref="B790:B791"/>
    <mergeCell ref="B792:B793"/>
    <mergeCell ref="B794:B795"/>
    <mergeCell ref="B796:B797"/>
    <mergeCell ref="B778:B779"/>
    <mergeCell ref="B780:B781"/>
    <mergeCell ref="B782:B783"/>
    <mergeCell ref="B784:B785"/>
    <mergeCell ref="B786:B787"/>
    <mergeCell ref="B768:B769"/>
    <mergeCell ref="B770:B771"/>
    <mergeCell ref="B772:B773"/>
    <mergeCell ref="B774:B775"/>
    <mergeCell ref="B776:B777"/>
    <mergeCell ref="B758:B759"/>
    <mergeCell ref="B760:B761"/>
    <mergeCell ref="B762:B763"/>
    <mergeCell ref="B764:B765"/>
    <mergeCell ref="B766:B767"/>
    <mergeCell ref="B748:B749"/>
    <mergeCell ref="B750:B751"/>
    <mergeCell ref="B752:B753"/>
    <mergeCell ref="B754:B755"/>
    <mergeCell ref="B756:B757"/>
    <mergeCell ref="B738:B739"/>
    <mergeCell ref="B740:B741"/>
    <mergeCell ref="B742:B743"/>
    <mergeCell ref="B744:B745"/>
    <mergeCell ref="B746:B747"/>
    <mergeCell ref="B728:B729"/>
    <mergeCell ref="B730:B731"/>
    <mergeCell ref="B732:B733"/>
    <mergeCell ref="B734:B735"/>
    <mergeCell ref="B736:B737"/>
    <mergeCell ref="B718:B719"/>
    <mergeCell ref="B720:B721"/>
    <mergeCell ref="B722:B723"/>
    <mergeCell ref="B724:B725"/>
    <mergeCell ref="B726:B727"/>
    <mergeCell ref="B708:B709"/>
    <mergeCell ref="B710:B711"/>
    <mergeCell ref="B712:B713"/>
    <mergeCell ref="B714:B715"/>
    <mergeCell ref="B716:B717"/>
    <mergeCell ref="B698:B699"/>
    <mergeCell ref="B700:B701"/>
    <mergeCell ref="B702:B703"/>
    <mergeCell ref="B704:B705"/>
    <mergeCell ref="B706:B707"/>
    <mergeCell ref="B688:B689"/>
    <mergeCell ref="B690:B691"/>
    <mergeCell ref="B692:B693"/>
    <mergeCell ref="B694:B695"/>
    <mergeCell ref="B696:B697"/>
    <mergeCell ref="B678:B679"/>
    <mergeCell ref="B680:B681"/>
    <mergeCell ref="B682:B683"/>
    <mergeCell ref="B684:B685"/>
    <mergeCell ref="B686:B687"/>
    <mergeCell ref="B668:B669"/>
    <mergeCell ref="B670:B671"/>
    <mergeCell ref="B672:B673"/>
    <mergeCell ref="B674:B675"/>
    <mergeCell ref="B676:B677"/>
    <mergeCell ref="B658:B659"/>
    <mergeCell ref="B660:B661"/>
    <mergeCell ref="B662:B663"/>
    <mergeCell ref="B664:B665"/>
    <mergeCell ref="B666:B667"/>
    <mergeCell ref="B648:B649"/>
    <mergeCell ref="B650:B651"/>
    <mergeCell ref="B652:B653"/>
    <mergeCell ref="B654:B655"/>
    <mergeCell ref="B656:B657"/>
    <mergeCell ref="B638:B639"/>
    <mergeCell ref="B640:B641"/>
    <mergeCell ref="B642:B643"/>
    <mergeCell ref="B644:B645"/>
    <mergeCell ref="B646:B647"/>
    <mergeCell ref="B628:B629"/>
    <mergeCell ref="B630:B631"/>
    <mergeCell ref="B632:B633"/>
    <mergeCell ref="B634:B635"/>
    <mergeCell ref="B636:B637"/>
    <mergeCell ref="B618:B619"/>
    <mergeCell ref="B620:B621"/>
    <mergeCell ref="B622:B623"/>
    <mergeCell ref="B624:B625"/>
    <mergeCell ref="B626:B627"/>
    <mergeCell ref="B608:B609"/>
    <mergeCell ref="B610:B611"/>
    <mergeCell ref="B612:B613"/>
    <mergeCell ref="B614:B615"/>
    <mergeCell ref="B616:B617"/>
    <mergeCell ref="B598:B599"/>
    <mergeCell ref="B600:B601"/>
    <mergeCell ref="B602:B603"/>
    <mergeCell ref="B604:B605"/>
    <mergeCell ref="B606:B607"/>
    <mergeCell ref="B588:B589"/>
    <mergeCell ref="B590:B591"/>
    <mergeCell ref="B592:B593"/>
    <mergeCell ref="B594:B595"/>
    <mergeCell ref="B596:B597"/>
    <mergeCell ref="B578:B579"/>
    <mergeCell ref="B580:B581"/>
    <mergeCell ref="B582:B583"/>
    <mergeCell ref="B584:B585"/>
    <mergeCell ref="B586:B587"/>
    <mergeCell ref="B568:B569"/>
    <mergeCell ref="B570:B571"/>
    <mergeCell ref="B572:B573"/>
    <mergeCell ref="B574:B575"/>
    <mergeCell ref="B576:B577"/>
    <mergeCell ref="B558:B559"/>
    <mergeCell ref="B560:B561"/>
    <mergeCell ref="B562:B563"/>
    <mergeCell ref="B564:B565"/>
    <mergeCell ref="B566:B567"/>
    <mergeCell ref="B548:B549"/>
    <mergeCell ref="B550:B551"/>
    <mergeCell ref="B552:B553"/>
    <mergeCell ref="B554:B555"/>
    <mergeCell ref="B556:B557"/>
    <mergeCell ref="B538:B539"/>
    <mergeCell ref="B540:B541"/>
    <mergeCell ref="B542:B543"/>
    <mergeCell ref="B544:B545"/>
    <mergeCell ref="B546:B547"/>
    <mergeCell ref="B528:B529"/>
    <mergeCell ref="B530:B531"/>
    <mergeCell ref="B532:B533"/>
    <mergeCell ref="B534:B535"/>
    <mergeCell ref="B536:B537"/>
    <mergeCell ref="B518:B519"/>
    <mergeCell ref="B520:B521"/>
    <mergeCell ref="B522:B523"/>
    <mergeCell ref="B524:B525"/>
    <mergeCell ref="B526:B527"/>
    <mergeCell ref="B508:B509"/>
    <mergeCell ref="B510:B511"/>
    <mergeCell ref="B512:B513"/>
    <mergeCell ref="B514:B515"/>
    <mergeCell ref="B516:B517"/>
    <mergeCell ref="B498:B499"/>
    <mergeCell ref="B500:B501"/>
    <mergeCell ref="B502:B503"/>
    <mergeCell ref="B504:B505"/>
    <mergeCell ref="B506:B507"/>
    <mergeCell ref="B488:B489"/>
    <mergeCell ref="B490:B491"/>
    <mergeCell ref="B492:B493"/>
    <mergeCell ref="B494:B495"/>
    <mergeCell ref="B496:B497"/>
    <mergeCell ref="B478:B479"/>
    <mergeCell ref="B480:B481"/>
    <mergeCell ref="B482:B483"/>
    <mergeCell ref="B484:B485"/>
    <mergeCell ref="B486:B487"/>
    <mergeCell ref="B468:B469"/>
    <mergeCell ref="B470:B471"/>
    <mergeCell ref="B472:B473"/>
    <mergeCell ref="B474:B475"/>
    <mergeCell ref="B476:B477"/>
    <mergeCell ref="B458:B459"/>
    <mergeCell ref="B460:B461"/>
    <mergeCell ref="B462:B463"/>
    <mergeCell ref="B464:B465"/>
    <mergeCell ref="B466:B467"/>
    <mergeCell ref="B448:B449"/>
    <mergeCell ref="B450:B451"/>
    <mergeCell ref="B452:B453"/>
    <mergeCell ref="B454:B455"/>
    <mergeCell ref="B456:B457"/>
    <mergeCell ref="B438:B439"/>
    <mergeCell ref="B440:B441"/>
    <mergeCell ref="B442:B443"/>
    <mergeCell ref="B444:B445"/>
    <mergeCell ref="B446:B447"/>
    <mergeCell ref="B428:B429"/>
    <mergeCell ref="B430:B431"/>
    <mergeCell ref="B432:B433"/>
    <mergeCell ref="B434:B435"/>
    <mergeCell ref="B436:B437"/>
    <mergeCell ref="B418:B419"/>
    <mergeCell ref="B420:B421"/>
    <mergeCell ref="B422:B423"/>
    <mergeCell ref="B424:B425"/>
    <mergeCell ref="B426:B427"/>
    <mergeCell ref="B408:B409"/>
    <mergeCell ref="B410:B411"/>
    <mergeCell ref="B412:B413"/>
    <mergeCell ref="B414:B415"/>
    <mergeCell ref="B416:B417"/>
    <mergeCell ref="B398:B399"/>
    <mergeCell ref="B400:B401"/>
    <mergeCell ref="B402:B403"/>
    <mergeCell ref="B404:B405"/>
    <mergeCell ref="B406:B407"/>
    <mergeCell ref="B388:B389"/>
    <mergeCell ref="B390:B391"/>
    <mergeCell ref="B392:B393"/>
    <mergeCell ref="B394:B395"/>
    <mergeCell ref="B396:B397"/>
    <mergeCell ref="B378:B379"/>
    <mergeCell ref="B380:B381"/>
    <mergeCell ref="B382:B383"/>
    <mergeCell ref="B384:B385"/>
    <mergeCell ref="B386:B387"/>
    <mergeCell ref="B368:B369"/>
    <mergeCell ref="B370:B371"/>
    <mergeCell ref="B372:B373"/>
    <mergeCell ref="B374:B375"/>
    <mergeCell ref="B376:B377"/>
    <mergeCell ref="B358:B359"/>
    <mergeCell ref="B360:B361"/>
    <mergeCell ref="B362:B363"/>
    <mergeCell ref="B364:B365"/>
    <mergeCell ref="B366:B367"/>
    <mergeCell ref="B348:B349"/>
    <mergeCell ref="B350:B351"/>
    <mergeCell ref="B352:B353"/>
    <mergeCell ref="B354:B355"/>
    <mergeCell ref="B356:B357"/>
    <mergeCell ref="B338:B339"/>
    <mergeCell ref="B340:B341"/>
    <mergeCell ref="B342:B343"/>
    <mergeCell ref="B344:B345"/>
    <mergeCell ref="B346:B347"/>
    <mergeCell ref="B328:B329"/>
    <mergeCell ref="B330:B331"/>
    <mergeCell ref="B332:B333"/>
    <mergeCell ref="B334:B335"/>
    <mergeCell ref="B336:B337"/>
    <mergeCell ref="B318:B319"/>
    <mergeCell ref="B320:B321"/>
    <mergeCell ref="B322:B323"/>
    <mergeCell ref="B324:B325"/>
    <mergeCell ref="B326:B327"/>
    <mergeCell ref="B308:B309"/>
    <mergeCell ref="B310:B311"/>
    <mergeCell ref="B312:B313"/>
    <mergeCell ref="B314:B315"/>
    <mergeCell ref="B316:B317"/>
    <mergeCell ref="B298:B299"/>
    <mergeCell ref="B300:B301"/>
    <mergeCell ref="B302:B303"/>
    <mergeCell ref="B304:B305"/>
    <mergeCell ref="B306:B307"/>
    <mergeCell ref="B288:B289"/>
    <mergeCell ref="B290:B291"/>
    <mergeCell ref="B292:B293"/>
    <mergeCell ref="B294:B295"/>
    <mergeCell ref="B296:B297"/>
    <mergeCell ref="B278:B279"/>
    <mergeCell ref="B280:B281"/>
    <mergeCell ref="B282:B283"/>
    <mergeCell ref="B284:B285"/>
    <mergeCell ref="B286:B287"/>
    <mergeCell ref="B268:B269"/>
    <mergeCell ref="B270:B271"/>
    <mergeCell ref="B272:B273"/>
    <mergeCell ref="B274:B275"/>
    <mergeCell ref="B276:B277"/>
    <mergeCell ref="B258:B259"/>
    <mergeCell ref="B260:B261"/>
    <mergeCell ref="B262:B263"/>
    <mergeCell ref="B264:B265"/>
    <mergeCell ref="B266:B267"/>
    <mergeCell ref="B248:B249"/>
    <mergeCell ref="B250:B251"/>
    <mergeCell ref="B252:B253"/>
    <mergeCell ref="B254:B255"/>
    <mergeCell ref="B256:B257"/>
    <mergeCell ref="B238:B239"/>
    <mergeCell ref="B240:B241"/>
    <mergeCell ref="B242:B243"/>
    <mergeCell ref="B244:B245"/>
    <mergeCell ref="B246:B247"/>
    <mergeCell ref="B228:B229"/>
    <mergeCell ref="B230:B231"/>
    <mergeCell ref="B232:B233"/>
    <mergeCell ref="B234:B235"/>
    <mergeCell ref="B236:B237"/>
    <mergeCell ref="B218:B219"/>
    <mergeCell ref="B220:B221"/>
    <mergeCell ref="B222:B223"/>
    <mergeCell ref="B224:B225"/>
    <mergeCell ref="B226:B227"/>
    <mergeCell ref="B208:B209"/>
    <mergeCell ref="B210:B211"/>
    <mergeCell ref="B212:B213"/>
    <mergeCell ref="B214:B215"/>
    <mergeCell ref="B216:B217"/>
    <mergeCell ref="B198:B199"/>
    <mergeCell ref="B200:B201"/>
    <mergeCell ref="B202:B203"/>
    <mergeCell ref="B204:B205"/>
    <mergeCell ref="B206:B207"/>
    <mergeCell ref="B188:B189"/>
    <mergeCell ref="B190:B191"/>
    <mergeCell ref="B192:B193"/>
    <mergeCell ref="B194:B195"/>
    <mergeCell ref="B196:B197"/>
    <mergeCell ref="B178:B179"/>
    <mergeCell ref="B180:B181"/>
    <mergeCell ref="B182:B183"/>
    <mergeCell ref="B184:B185"/>
    <mergeCell ref="B186:B187"/>
    <mergeCell ref="B168:B169"/>
    <mergeCell ref="B170:B171"/>
    <mergeCell ref="B172:B173"/>
    <mergeCell ref="B174:B175"/>
    <mergeCell ref="B176:B177"/>
    <mergeCell ref="B158:B159"/>
    <mergeCell ref="B160:B161"/>
    <mergeCell ref="B162:B163"/>
    <mergeCell ref="B164:B165"/>
    <mergeCell ref="B166:B167"/>
    <mergeCell ref="B148:B149"/>
    <mergeCell ref="B150:B151"/>
    <mergeCell ref="B118:B119"/>
    <mergeCell ref="B120:B121"/>
    <mergeCell ref="B122:B123"/>
    <mergeCell ref="B124:B125"/>
    <mergeCell ref="B126:B127"/>
    <mergeCell ref="B152:B153"/>
    <mergeCell ref="B154:B155"/>
    <mergeCell ref="B156:B157"/>
    <mergeCell ref="B138:B139"/>
    <mergeCell ref="B140:B141"/>
    <mergeCell ref="B142:B143"/>
    <mergeCell ref="B144:B145"/>
    <mergeCell ref="B146:B147"/>
    <mergeCell ref="B128:B129"/>
    <mergeCell ref="B130:B131"/>
    <mergeCell ref="B132:B133"/>
    <mergeCell ref="B134:B135"/>
    <mergeCell ref="B136:B137"/>
    <mergeCell ref="B48:B49"/>
    <mergeCell ref="B50:B51"/>
    <mergeCell ref="B56:B57"/>
    <mergeCell ref="B98:B99"/>
    <mergeCell ref="B100:B101"/>
    <mergeCell ref="B102:B103"/>
    <mergeCell ref="B104:B105"/>
    <mergeCell ref="B106:B107"/>
    <mergeCell ref="B88:B89"/>
    <mergeCell ref="B90:B91"/>
    <mergeCell ref="B92:B93"/>
    <mergeCell ref="B94:B95"/>
    <mergeCell ref="B96:B97"/>
    <mergeCell ref="B78:B79"/>
    <mergeCell ref="B80:B81"/>
    <mergeCell ref="B82:B83"/>
    <mergeCell ref="B52:B53"/>
    <mergeCell ref="B54:B55"/>
    <mergeCell ref="B30:B31"/>
    <mergeCell ref="B32:B33"/>
    <mergeCell ref="D30:D31"/>
    <mergeCell ref="D32:D33"/>
    <mergeCell ref="B84:B85"/>
    <mergeCell ref="B86:B87"/>
    <mergeCell ref="B68:B69"/>
    <mergeCell ref="B70:B71"/>
    <mergeCell ref="B72:B73"/>
    <mergeCell ref="B108:B109"/>
    <mergeCell ref="B110:B111"/>
    <mergeCell ref="B112:B113"/>
    <mergeCell ref="B114:B115"/>
    <mergeCell ref="B116:B117"/>
    <mergeCell ref="B58:B59"/>
    <mergeCell ref="B60:B61"/>
    <mergeCell ref="B62:B63"/>
    <mergeCell ref="B64:B65"/>
    <mergeCell ref="B66:B67"/>
    <mergeCell ref="D106:D107"/>
    <mergeCell ref="D108:D109"/>
    <mergeCell ref="D110:D111"/>
    <mergeCell ref="D92:D93"/>
    <mergeCell ref="D94:D95"/>
    <mergeCell ref="D96:D97"/>
    <mergeCell ref="D98:D99"/>
    <mergeCell ref="D100:D101"/>
    <mergeCell ref="D82:D83"/>
    <mergeCell ref="D84:D85"/>
    <mergeCell ref="D86:D87"/>
    <mergeCell ref="B74:B75"/>
    <mergeCell ref="B76:B7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workbookViewId="0">
      <selection activeCell="DF11" sqref="DF11"/>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453" t="s">
        <v>1347</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239"/>
      <c r="AB1" s="453" t="s">
        <v>1348</v>
      </c>
      <c r="AC1" s="453"/>
      <c r="AD1" s="453"/>
      <c r="AE1" s="453"/>
      <c r="AF1" s="453"/>
      <c r="AG1" s="453"/>
      <c r="AH1" s="453"/>
      <c r="AI1" s="453"/>
      <c r="AJ1" s="453"/>
      <c r="AK1" s="453"/>
      <c r="AL1" s="453"/>
      <c r="AM1" s="453"/>
      <c r="AN1" s="453"/>
      <c r="AO1" s="453"/>
      <c r="AP1" s="453"/>
      <c r="AQ1" s="453"/>
      <c r="AR1" s="453"/>
      <c r="AS1" s="453"/>
      <c r="AT1" s="453"/>
      <c r="AU1" s="453"/>
      <c r="AV1" s="453"/>
      <c r="AW1" s="453"/>
      <c r="AX1" s="453"/>
      <c r="AY1" s="453"/>
      <c r="AZ1" s="453"/>
      <c r="BA1" s="453"/>
      <c r="BC1" s="454" t="s">
        <v>1349</v>
      </c>
      <c r="BD1" s="454"/>
      <c r="BE1" s="454"/>
      <c r="BF1" s="454"/>
      <c r="BG1" s="454"/>
      <c r="BH1" s="454"/>
      <c r="BI1" s="454"/>
      <c r="BJ1" s="454"/>
      <c r="BK1" s="454"/>
      <c r="BL1" s="454"/>
      <c r="BM1" s="454"/>
      <c r="BN1" s="454"/>
      <c r="BO1" s="454"/>
      <c r="BP1" s="454"/>
      <c r="BQ1" s="454"/>
      <c r="BR1" s="454"/>
      <c r="BS1" s="454"/>
      <c r="BT1" s="454"/>
      <c r="BU1" s="454"/>
      <c r="BV1" s="454"/>
      <c r="BW1" s="454"/>
      <c r="BX1" s="454"/>
      <c r="BY1" s="454"/>
      <c r="BZ1" s="454"/>
      <c r="CA1" s="454"/>
      <c r="CB1" s="454"/>
      <c r="CD1" s="454" t="s">
        <v>1350</v>
      </c>
      <c r="CE1" s="454"/>
      <c r="CF1" s="454"/>
      <c r="CG1" s="454"/>
      <c r="CH1" s="454"/>
      <c r="CI1" s="454"/>
      <c r="CJ1" s="454"/>
      <c r="CK1" s="454"/>
      <c r="CL1" s="454"/>
      <c r="CM1" s="454"/>
      <c r="CN1" s="454"/>
      <c r="CO1" s="454"/>
      <c r="CP1" s="454"/>
      <c r="CQ1" s="454"/>
      <c r="CR1" s="454"/>
      <c r="CS1" s="454"/>
      <c r="CT1" s="454"/>
      <c r="CU1" s="454"/>
      <c r="CV1" s="454"/>
      <c r="CW1" s="454"/>
      <c r="CX1" s="454"/>
      <c r="CY1" s="454"/>
      <c r="CZ1" s="454"/>
      <c r="DA1" s="454"/>
      <c r="DB1" s="454"/>
      <c r="DC1" s="454"/>
    </row>
    <row r="2" spans="1:113">
      <c r="C2" t="str">
        <f>+IF(C4="ene","Enero",IF(C4="feb","Febrero",IF(C4="mar","Marzo",IF(C4="abr","Abril",IF(C4="may","Mayo",IF(C4="jun","Junio",IF(C4="jul","Julio",IF(C4="ago","Agosto",IF(C4="sep","Septiembre",IF(C4="oct","Octubre",IF(C4="nov","Noviembre",IF(C4="dic","Diciembre","Aún no hay mes"))))))))))))</f>
        <v>Enero</v>
      </c>
      <c r="D2" t="s">
        <v>1295</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Mayo</v>
      </c>
      <c r="L2" t="str">
        <f>+K2</f>
        <v>Mayo</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Mayo</v>
      </c>
      <c r="AM2" t="str">
        <f>+AL2</f>
        <v>Mayo</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Mayo</v>
      </c>
      <c r="BN2" t="str">
        <f>+BM2</f>
        <v>Mayo</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Marzo</v>
      </c>
      <c r="CK2" t="str">
        <f>+CJ2</f>
        <v>Marzo</v>
      </c>
      <c r="CL2" t="str">
        <f>+IF(CL4="ene","Enero",IF(CL4="feb","Febrero",IF(CL4="mar","Marzo",IF(CL4="abr","Abril",IF(CL4="may","Mayo",IF(CL4="jun","Junio",IF(CL4="jul","Julio",IF(CL4="ago","Agosto",IF(CL4="sep","Septiembre",IF(CL4="oct","Octubre",IF(CL4="nov","Noviembre",IF(CL4="dic","Diciembre","Aún no hay mes"))))))))))))</f>
        <v>Abril</v>
      </c>
      <c r="CM2" t="str">
        <f>+CL2</f>
        <v>Abril</v>
      </c>
      <c r="CN2" t="str">
        <f>+IF(CN4="ene","Enero",IF(CN4="feb","Febrero",IF(CN4="mar","Marzo",IF(CN4="abr","Abril",IF(CN4="may","Mayo",IF(CN4="jun","Junio",IF(CN4="jul","Julio",IF(CN4="ago","Agosto",IF(CN4="sep","Septiembre",IF(CN4="oct","Octubre",IF(CN4="nov","Noviembre",IF(CN4="dic","Diciembre","Aún no hay mes"))))))))))))</f>
        <v>Mayo</v>
      </c>
      <c r="CO2" t="str">
        <f>+CN2</f>
        <v>Mayo</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Junio</v>
      </c>
    </row>
    <row r="3" spans="1:113">
      <c r="C3" s="236" t="s">
        <v>1553</v>
      </c>
      <c r="D3" s="236" t="s">
        <v>1292</v>
      </c>
      <c r="AD3" s="236" t="s">
        <v>1553</v>
      </c>
      <c r="AE3" s="236" t="s">
        <v>1292</v>
      </c>
      <c r="BE3" s="236" t="s">
        <v>1553</v>
      </c>
      <c r="BF3" s="236" t="s">
        <v>1292</v>
      </c>
      <c r="CF3" s="236" t="s">
        <v>1553</v>
      </c>
      <c r="CG3" s="236" t="s">
        <v>1292</v>
      </c>
      <c r="DE3" s="236" t="s">
        <v>657</v>
      </c>
      <c r="DF3" s="236" t="s">
        <v>664</v>
      </c>
      <c r="DG3" t="s">
        <v>1309</v>
      </c>
      <c r="DH3" t="str">
        <f ca="1">+TEXT(EDATE(TODAY(),-1),"mmm")</f>
        <v>jun</v>
      </c>
      <c r="DI3" t="str">
        <f ca="1">+TEXT(EOMONTH(TODAY(),-1),"dd/mm/yyyy")</f>
        <v>30/06/2023</v>
      </c>
    </row>
    <row r="4" spans="1:113">
      <c r="C4" s="237" t="s">
        <v>1291</v>
      </c>
      <c r="E4" s="237" t="s">
        <v>2202</v>
      </c>
      <c r="G4" s="237" t="s">
        <v>2646</v>
      </c>
      <c r="I4" s="237" t="s">
        <v>3378</v>
      </c>
      <c r="K4" s="237" t="s">
        <v>4063</v>
      </c>
      <c r="AD4" s="237" t="s">
        <v>1291</v>
      </c>
      <c r="AF4" s="237" t="s">
        <v>2202</v>
      </c>
      <c r="AH4" s="237" t="s">
        <v>2646</v>
      </c>
      <c r="AJ4" s="237" t="s">
        <v>3378</v>
      </c>
      <c r="AL4" s="237" t="s">
        <v>4063</v>
      </c>
      <c r="BE4" s="237" t="s">
        <v>1291</v>
      </c>
      <c r="BG4" s="237" t="s">
        <v>2202</v>
      </c>
      <c r="BI4" s="237" t="s">
        <v>2646</v>
      </c>
      <c r="BK4" s="237" t="s">
        <v>3378</v>
      </c>
      <c r="BM4" s="237" t="s">
        <v>4063</v>
      </c>
      <c r="CF4" s="237" t="s">
        <v>1291</v>
      </c>
      <c r="CH4" s="237" t="s">
        <v>2202</v>
      </c>
      <c r="CJ4" s="237" t="s">
        <v>2646</v>
      </c>
      <c r="CL4" s="237" t="s">
        <v>3378</v>
      </c>
      <c r="CN4" s="237" t="s">
        <v>4063</v>
      </c>
      <c r="DE4">
        <v>46</v>
      </c>
      <c r="DF4" t="s">
        <v>1379</v>
      </c>
      <c r="DG4">
        <v>11527035.48</v>
      </c>
    </row>
    <row r="5" spans="1:113">
      <c r="A5" s="236" t="s">
        <v>657</v>
      </c>
      <c r="B5" s="236" t="s">
        <v>664</v>
      </c>
      <c r="C5" t="s">
        <v>1305</v>
      </c>
      <c r="D5" t="s">
        <v>1306</v>
      </c>
      <c r="E5" t="s">
        <v>1305</v>
      </c>
      <c r="F5" t="s">
        <v>1306</v>
      </c>
      <c r="G5" t="s">
        <v>1305</v>
      </c>
      <c r="H5" t="s">
        <v>1306</v>
      </c>
      <c r="I5" t="s">
        <v>1305</v>
      </c>
      <c r="J5" t="s">
        <v>1306</v>
      </c>
      <c r="K5" t="s">
        <v>1305</v>
      </c>
      <c r="L5" t="s">
        <v>1306</v>
      </c>
      <c r="AB5" s="236" t="s">
        <v>657</v>
      </c>
      <c r="AC5" s="236" t="s">
        <v>664</v>
      </c>
      <c r="AD5" t="s">
        <v>1320</v>
      </c>
      <c r="AE5" t="s">
        <v>1321</v>
      </c>
      <c r="AF5" t="s">
        <v>1320</v>
      </c>
      <c r="AG5" t="s">
        <v>1321</v>
      </c>
      <c r="AH5" t="s">
        <v>1320</v>
      </c>
      <c r="AI5" t="s">
        <v>1321</v>
      </c>
      <c r="AJ5" t="s">
        <v>1320</v>
      </c>
      <c r="AK5" t="s">
        <v>1321</v>
      </c>
      <c r="AL5" t="s">
        <v>1320</v>
      </c>
      <c r="AM5" t="s">
        <v>1321</v>
      </c>
      <c r="BC5" s="236" t="s">
        <v>657</v>
      </c>
      <c r="BD5" s="236" t="s">
        <v>664</v>
      </c>
      <c r="BE5" t="s">
        <v>1305</v>
      </c>
      <c r="BF5" t="s">
        <v>1306</v>
      </c>
      <c r="BG5" t="s">
        <v>1305</v>
      </c>
      <c r="BH5" t="s">
        <v>1306</v>
      </c>
      <c r="BI5" t="s">
        <v>1305</v>
      </c>
      <c r="BJ5" t="s">
        <v>1306</v>
      </c>
      <c r="BK5" t="s">
        <v>1305</v>
      </c>
      <c r="BL5" t="s">
        <v>1306</v>
      </c>
      <c r="BM5" t="s">
        <v>1305</v>
      </c>
      <c r="BN5" t="s">
        <v>1306</v>
      </c>
      <c r="CD5" s="236" t="s">
        <v>657</v>
      </c>
      <c r="CE5" s="236" t="s">
        <v>664</v>
      </c>
      <c r="CF5" t="s">
        <v>1320</v>
      </c>
      <c r="CG5" t="s">
        <v>1321</v>
      </c>
      <c r="CH5" t="s">
        <v>1320</v>
      </c>
      <c r="CI5" t="s">
        <v>1321</v>
      </c>
      <c r="CJ5" t="s">
        <v>1320</v>
      </c>
      <c r="CK5" t="s">
        <v>1321</v>
      </c>
      <c r="CL5" t="s">
        <v>1320</v>
      </c>
      <c r="CM5" t="s">
        <v>1321</v>
      </c>
      <c r="CN5" t="s">
        <v>1320</v>
      </c>
      <c r="CO5" t="s">
        <v>1321</v>
      </c>
      <c r="DD5" s="236"/>
      <c r="DE5">
        <v>109</v>
      </c>
      <c r="DF5" t="s">
        <v>614</v>
      </c>
      <c r="DG5">
        <v>99902.5</v>
      </c>
    </row>
    <row r="6" spans="1:113">
      <c r="A6">
        <v>10</v>
      </c>
      <c r="B6" t="s">
        <v>38</v>
      </c>
      <c r="C6" s="238"/>
      <c r="D6" s="238"/>
      <c r="E6" s="238"/>
      <c r="F6" s="238"/>
      <c r="G6" s="238"/>
      <c r="H6" s="238"/>
      <c r="I6" s="238"/>
      <c r="J6" s="238"/>
      <c r="K6" s="238">
        <v>2300</v>
      </c>
      <c r="L6" s="238">
        <v>3596675.4300000006</v>
      </c>
      <c r="AB6" t="s">
        <v>541</v>
      </c>
      <c r="AC6" t="s">
        <v>590</v>
      </c>
      <c r="AD6">
        <v>9.0000000000000011E-2</v>
      </c>
      <c r="AE6">
        <v>0.05</v>
      </c>
      <c r="AF6">
        <v>9.9999999999999978E-2</v>
      </c>
      <c r="AG6">
        <v>742176.6100000001</v>
      </c>
      <c r="AH6">
        <v>0.10999999999999999</v>
      </c>
      <c r="AI6">
        <v>6.0000000000000005E-2</v>
      </c>
      <c r="AJ6">
        <v>0.18</v>
      </c>
      <c r="AK6">
        <v>0.05</v>
      </c>
      <c r="AL6">
        <v>0.13999999999999999</v>
      </c>
      <c r="AM6">
        <v>7.0000000000000007E-2</v>
      </c>
      <c r="BC6" t="s">
        <v>539</v>
      </c>
      <c r="BD6" t="s">
        <v>590</v>
      </c>
      <c r="BE6" s="238">
        <v>363.71</v>
      </c>
      <c r="BF6" s="238">
        <v>0</v>
      </c>
      <c r="BG6" s="238"/>
      <c r="BH6" s="238"/>
      <c r="BI6" s="238">
        <v>1454.65</v>
      </c>
      <c r="BJ6" s="238">
        <v>0</v>
      </c>
      <c r="BK6" s="238">
        <v>933043.55</v>
      </c>
      <c r="BL6" s="238">
        <v>933043.55</v>
      </c>
      <c r="BM6" s="238"/>
      <c r="BN6" s="238"/>
      <c r="CD6" t="s">
        <v>541</v>
      </c>
      <c r="CE6" t="s">
        <v>590</v>
      </c>
      <c r="CF6">
        <v>213481832.52760002</v>
      </c>
      <c r="CG6">
        <v>0</v>
      </c>
      <c r="CH6">
        <v>882248.20460000006</v>
      </c>
      <c r="CI6">
        <v>0</v>
      </c>
      <c r="CJ6">
        <v>100.0188</v>
      </c>
      <c r="CK6">
        <v>332970925.8624</v>
      </c>
      <c r="CL6">
        <v>0</v>
      </c>
      <c r="CM6">
        <v>192743280.4346</v>
      </c>
      <c r="CN6">
        <v>246960</v>
      </c>
      <c r="CO6">
        <v>241004682.66839999</v>
      </c>
      <c r="DE6">
        <v>117</v>
      </c>
      <c r="DF6" t="s">
        <v>54</v>
      </c>
      <c r="DG6">
        <v>4549534.0399999991</v>
      </c>
    </row>
    <row r="7" spans="1:113">
      <c r="A7">
        <v>15</v>
      </c>
      <c r="B7" t="s">
        <v>39</v>
      </c>
      <c r="C7" s="238"/>
      <c r="D7" s="238"/>
      <c r="E7" s="238"/>
      <c r="F7" s="238"/>
      <c r="G7" s="238"/>
      <c r="H7" s="238"/>
      <c r="I7" s="238">
        <v>0</v>
      </c>
      <c r="J7" s="238">
        <v>2048.31</v>
      </c>
      <c r="K7" s="238">
        <v>0</v>
      </c>
      <c r="L7" s="238">
        <v>103884.81</v>
      </c>
      <c r="AB7">
        <v>10</v>
      </c>
      <c r="AC7" t="s">
        <v>38</v>
      </c>
      <c r="AL7">
        <v>0</v>
      </c>
      <c r="AM7">
        <v>609422.98</v>
      </c>
      <c r="BC7">
        <v>86</v>
      </c>
      <c r="BD7" t="s">
        <v>50</v>
      </c>
      <c r="BE7" s="238"/>
      <c r="BF7" s="238"/>
      <c r="BG7" s="238"/>
      <c r="BH7" s="238"/>
      <c r="BI7" s="238"/>
      <c r="BJ7" s="238"/>
      <c r="BK7" s="238">
        <v>1866087.1</v>
      </c>
      <c r="BL7" s="238">
        <v>1215751.01</v>
      </c>
      <c r="BM7" s="238">
        <v>250560</v>
      </c>
      <c r="BN7" s="238">
        <v>15306799.069999998</v>
      </c>
      <c r="CD7">
        <v>513</v>
      </c>
      <c r="CE7" t="s">
        <v>160</v>
      </c>
      <c r="CF7">
        <v>0</v>
      </c>
      <c r="CG7">
        <v>213481832.52760002</v>
      </c>
      <c r="DE7">
        <v>163</v>
      </c>
      <c r="DF7" t="s">
        <v>78</v>
      </c>
      <c r="DG7">
        <v>7288779.3700000001</v>
      </c>
    </row>
    <row r="8" spans="1:113">
      <c r="A8">
        <v>16</v>
      </c>
      <c r="B8" t="s">
        <v>40</v>
      </c>
      <c r="C8" s="238"/>
      <c r="D8" s="238"/>
      <c r="E8" s="238">
        <v>0</v>
      </c>
      <c r="F8" s="238">
        <v>23.5</v>
      </c>
      <c r="G8" s="238"/>
      <c r="H8" s="238"/>
      <c r="I8" s="238">
        <v>0</v>
      </c>
      <c r="J8" s="238">
        <v>14995.43</v>
      </c>
      <c r="K8" s="238">
        <v>0</v>
      </c>
      <c r="L8" s="238">
        <v>1380610.54</v>
      </c>
      <c r="AB8">
        <v>20</v>
      </c>
      <c r="AC8" t="s">
        <v>41</v>
      </c>
      <c r="AL8">
        <v>150.03</v>
      </c>
      <c r="AM8">
        <v>0</v>
      </c>
      <c r="BC8">
        <v>389</v>
      </c>
      <c r="BD8" t="s">
        <v>1422</v>
      </c>
      <c r="BE8" s="238"/>
      <c r="BF8" s="238"/>
      <c r="BG8" s="238"/>
      <c r="BH8" s="238"/>
      <c r="BI8" s="238"/>
      <c r="BJ8" s="238"/>
      <c r="BK8" s="238">
        <v>0</v>
      </c>
      <c r="BL8" s="238">
        <v>2098281.71</v>
      </c>
      <c r="BM8" s="238">
        <v>140543.63</v>
      </c>
      <c r="BN8" s="238">
        <v>8753360</v>
      </c>
      <c r="CD8">
        <v>291</v>
      </c>
      <c r="CE8" t="s">
        <v>119</v>
      </c>
      <c r="CL8">
        <v>68432495.881400004</v>
      </c>
      <c r="CM8">
        <v>0</v>
      </c>
      <c r="CN8">
        <v>75575283.534799993</v>
      </c>
      <c r="CO8">
        <v>0</v>
      </c>
      <c r="DE8">
        <v>222</v>
      </c>
      <c r="DF8" t="s">
        <v>93</v>
      </c>
      <c r="DG8">
        <v>1750567.9199999995</v>
      </c>
    </row>
    <row r="9" spans="1:113">
      <c r="A9">
        <v>20</v>
      </c>
      <c r="B9" t="s">
        <v>41</v>
      </c>
      <c r="C9" s="238"/>
      <c r="D9" s="238"/>
      <c r="E9" s="238"/>
      <c r="F9" s="238"/>
      <c r="G9" s="238"/>
      <c r="H9" s="238"/>
      <c r="I9" s="238"/>
      <c r="J9" s="238"/>
      <c r="K9" s="238">
        <v>2149.64</v>
      </c>
      <c r="L9" s="238">
        <v>13839.869999999999</v>
      </c>
      <c r="AB9" t="s">
        <v>542</v>
      </c>
      <c r="AC9" t="s">
        <v>691</v>
      </c>
      <c r="AD9">
        <v>35665171.899999999</v>
      </c>
      <c r="AE9">
        <v>0</v>
      </c>
      <c r="AH9">
        <v>7483217.4199999999</v>
      </c>
      <c r="AI9">
        <v>0</v>
      </c>
      <c r="AJ9">
        <v>4097475.53</v>
      </c>
      <c r="AK9">
        <v>0</v>
      </c>
      <c r="AL9">
        <v>171915173.37000003</v>
      </c>
      <c r="AM9">
        <v>38810.519999999997</v>
      </c>
      <c r="BC9">
        <v>291</v>
      </c>
      <c r="BD9" t="s">
        <v>119</v>
      </c>
      <c r="BE9" s="238"/>
      <c r="BF9" s="238"/>
      <c r="BG9" s="238"/>
      <c r="BH9" s="238"/>
      <c r="BI9" s="238"/>
      <c r="BJ9" s="238"/>
      <c r="BK9" s="238">
        <v>15256011.76</v>
      </c>
      <c r="BL9" s="238">
        <v>68432495.879999995</v>
      </c>
      <c r="BM9" s="238">
        <v>0</v>
      </c>
      <c r="BN9" s="238">
        <v>75575283.539999992</v>
      </c>
      <c r="CD9">
        <v>383</v>
      </c>
      <c r="CE9" t="s">
        <v>1246</v>
      </c>
      <c r="CJ9">
        <v>207582.1594</v>
      </c>
      <c r="CK9">
        <v>0</v>
      </c>
      <c r="CL9">
        <v>1383238.6694</v>
      </c>
      <c r="CM9">
        <v>0</v>
      </c>
      <c r="CN9">
        <v>389705.21240000002</v>
      </c>
      <c r="CO9">
        <v>0</v>
      </c>
      <c r="DE9">
        <v>591</v>
      </c>
      <c r="DF9" t="s">
        <v>674</v>
      </c>
      <c r="DG9">
        <v>856432.6</v>
      </c>
    </row>
    <row r="10" spans="1:113">
      <c r="A10">
        <v>25</v>
      </c>
      <c r="B10" t="s">
        <v>42</v>
      </c>
      <c r="C10" s="238"/>
      <c r="D10" s="238"/>
      <c r="E10" s="238"/>
      <c r="F10" s="238"/>
      <c r="G10" s="238"/>
      <c r="H10" s="238"/>
      <c r="I10" s="238"/>
      <c r="J10" s="238"/>
      <c r="K10" s="238">
        <v>0</v>
      </c>
      <c r="L10" s="238">
        <v>1758</v>
      </c>
      <c r="AB10">
        <v>86</v>
      </c>
      <c r="AC10" t="s">
        <v>50</v>
      </c>
      <c r="AJ10">
        <v>50.01</v>
      </c>
      <c r="AK10">
        <v>21310031.050000001</v>
      </c>
      <c r="AL10">
        <v>100.02</v>
      </c>
      <c r="AM10">
        <v>53639372.5</v>
      </c>
      <c r="BC10" t="s">
        <v>541</v>
      </c>
      <c r="BD10" t="s">
        <v>590</v>
      </c>
      <c r="BE10" s="238">
        <v>0</v>
      </c>
      <c r="BF10" s="238">
        <v>219404331.39000002</v>
      </c>
      <c r="BG10" s="238">
        <v>0</v>
      </c>
      <c r="BH10" s="238">
        <v>8470363.0800000001</v>
      </c>
      <c r="BI10" s="238">
        <v>292025243.17999995</v>
      </c>
      <c r="BJ10" s="238">
        <v>830136.77999999991</v>
      </c>
      <c r="BK10" s="238">
        <v>192743280.43000001</v>
      </c>
      <c r="BL10" s="238">
        <v>140543.63</v>
      </c>
      <c r="BM10" s="238">
        <v>241004682.67999998</v>
      </c>
      <c r="BN10" s="238">
        <v>1325132.3999999999</v>
      </c>
      <c r="CD10">
        <v>287</v>
      </c>
      <c r="CE10" t="s">
        <v>116</v>
      </c>
      <c r="CN10">
        <v>45276000</v>
      </c>
      <c r="CO10">
        <v>0</v>
      </c>
      <c r="DE10">
        <v>670</v>
      </c>
      <c r="DF10" t="s">
        <v>178</v>
      </c>
      <c r="DG10">
        <v>2305793.5</v>
      </c>
    </row>
    <row r="11" spans="1:113">
      <c r="A11">
        <v>35</v>
      </c>
      <c r="B11" t="s">
        <v>43</v>
      </c>
      <c r="C11" s="238"/>
      <c r="D11" s="238"/>
      <c r="E11" s="238">
        <v>0</v>
      </c>
      <c r="F11" s="238">
        <v>3649.58</v>
      </c>
      <c r="G11" s="238"/>
      <c r="H11" s="238"/>
      <c r="I11" s="238">
        <v>0</v>
      </c>
      <c r="J11" s="238">
        <v>8182.2800000000007</v>
      </c>
      <c r="K11" s="238">
        <v>0</v>
      </c>
      <c r="L11" s="238">
        <v>2351.89</v>
      </c>
      <c r="AB11">
        <v>16</v>
      </c>
      <c r="AC11" t="s">
        <v>40</v>
      </c>
      <c r="AJ11">
        <v>1768.44</v>
      </c>
      <c r="AK11">
        <v>0</v>
      </c>
      <c r="BC11">
        <v>513</v>
      </c>
      <c r="BD11" t="s">
        <v>160</v>
      </c>
      <c r="BE11" s="238">
        <v>216593812.59</v>
      </c>
      <c r="BF11" s="238">
        <v>0</v>
      </c>
      <c r="BG11" s="238"/>
      <c r="BH11" s="238"/>
      <c r="BI11" s="238"/>
      <c r="BJ11" s="238"/>
      <c r="BK11" s="238"/>
      <c r="BL11" s="238"/>
      <c r="BM11" s="238"/>
      <c r="BN11" s="238"/>
      <c r="CD11">
        <v>46</v>
      </c>
      <c r="CE11" t="s">
        <v>1379</v>
      </c>
      <c r="CN11">
        <v>686000</v>
      </c>
      <c r="CO11">
        <v>0</v>
      </c>
      <c r="DE11">
        <v>25</v>
      </c>
      <c r="DF11" t="s">
        <v>42</v>
      </c>
      <c r="DG11">
        <v>1497012.96</v>
      </c>
    </row>
    <row r="12" spans="1:113">
      <c r="A12">
        <v>41</v>
      </c>
      <c r="B12" t="s">
        <v>44</v>
      </c>
      <c r="C12" s="238"/>
      <c r="D12" s="238"/>
      <c r="E12" s="238"/>
      <c r="F12" s="238"/>
      <c r="G12" s="238"/>
      <c r="H12" s="238"/>
      <c r="I12" s="238">
        <v>0</v>
      </c>
      <c r="J12" s="238">
        <v>4812.8</v>
      </c>
      <c r="K12" s="238">
        <v>0</v>
      </c>
      <c r="L12" s="238">
        <v>387704.44</v>
      </c>
      <c r="AB12">
        <v>681</v>
      </c>
      <c r="AC12" t="s">
        <v>180</v>
      </c>
      <c r="AD12">
        <v>0</v>
      </c>
      <c r="AE12">
        <v>6469.73</v>
      </c>
      <c r="BC12">
        <v>46</v>
      </c>
      <c r="BD12" t="s">
        <v>1379</v>
      </c>
      <c r="BE12" s="238"/>
      <c r="BF12" s="238"/>
      <c r="BG12" s="238"/>
      <c r="BH12" s="238"/>
      <c r="BI12" s="238"/>
      <c r="BJ12" s="238"/>
      <c r="BK12" s="238">
        <v>745127.11</v>
      </c>
      <c r="BL12" s="238">
        <v>0</v>
      </c>
      <c r="BM12" s="238">
        <v>0</v>
      </c>
      <c r="BN12" s="238">
        <v>686000</v>
      </c>
      <c r="CD12">
        <v>389</v>
      </c>
      <c r="CE12" t="s">
        <v>1422</v>
      </c>
      <c r="CL12">
        <v>2098281.7141999998</v>
      </c>
      <c r="CM12">
        <v>0</v>
      </c>
      <c r="CN12">
        <v>8753360</v>
      </c>
      <c r="CO12">
        <v>0</v>
      </c>
      <c r="DE12">
        <v>291</v>
      </c>
      <c r="DF12" t="s">
        <v>119</v>
      </c>
      <c r="DG12">
        <v>23535673.580000002</v>
      </c>
    </row>
    <row r="13" spans="1:113">
      <c r="A13">
        <v>46</v>
      </c>
      <c r="B13" t="s">
        <v>1379</v>
      </c>
      <c r="C13" s="238">
        <v>292.97000000000003</v>
      </c>
      <c r="D13" s="238">
        <v>12417.5</v>
      </c>
      <c r="E13" s="238">
        <v>0</v>
      </c>
      <c r="F13" s="238">
        <v>661.82</v>
      </c>
      <c r="G13" s="238">
        <v>50</v>
      </c>
      <c r="H13" s="238">
        <v>37137919.710000001</v>
      </c>
      <c r="I13" s="238"/>
      <c r="J13" s="238"/>
      <c r="K13" s="238">
        <v>0</v>
      </c>
      <c r="L13" s="238">
        <v>532515.38</v>
      </c>
      <c r="AB13">
        <v>291</v>
      </c>
      <c r="AC13" t="s">
        <v>119</v>
      </c>
      <c r="AJ13">
        <v>0</v>
      </c>
      <c r="AK13">
        <v>62022934.800000004</v>
      </c>
      <c r="AL13">
        <v>0</v>
      </c>
      <c r="AM13">
        <v>123601861.19</v>
      </c>
      <c r="BC13">
        <v>47</v>
      </c>
      <c r="BD13" t="s">
        <v>45</v>
      </c>
      <c r="BE13" s="238"/>
      <c r="BF13" s="238"/>
      <c r="BG13" s="238"/>
      <c r="BH13" s="238"/>
      <c r="BI13" s="238"/>
      <c r="BJ13" s="238"/>
      <c r="BK13" s="238"/>
      <c r="BL13" s="238"/>
      <c r="BM13" s="238">
        <v>0</v>
      </c>
      <c r="BN13" s="238">
        <v>87775314.979999989</v>
      </c>
      <c r="CD13">
        <v>117</v>
      </c>
      <c r="CE13" t="s">
        <v>54</v>
      </c>
      <c r="CN13">
        <v>1685825.3803999999</v>
      </c>
      <c r="CO13">
        <v>0</v>
      </c>
      <c r="DE13">
        <v>81</v>
      </c>
      <c r="DF13" t="s">
        <v>49</v>
      </c>
      <c r="DG13">
        <v>927720.95999999996</v>
      </c>
    </row>
    <row r="14" spans="1:113">
      <c r="A14">
        <v>47</v>
      </c>
      <c r="B14" t="s">
        <v>45</v>
      </c>
      <c r="C14" s="238"/>
      <c r="D14" s="238"/>
      <c r="E14" s="238"/>
      <c r="F14" s="238"/>
      <c r="G14" s="238"/>
      <c r="H14" s="238"/>
      <c r="I14" s="238"/>
      <c r="J14" s="238"/>
      <c r="K14" s="238">
        <v>0</v>
      </c>
      <c r="L14" s="238">
        <v>5894.16</v>
      </c>
      <c r="AB14">
        <v>389</v>
      </c>
      <c r="AC14" t="s">
        <v>1422</v>
      </c>
      <c r="AL14">
        <v>50.01</v>
      </c>
      <c r="AM14">
        <v>0</v>
      </c>
      <c r="BC14">
        <v>287</v>
      </c>
      <c r="BD14" t="s">
        <v>116</v>
      </c>
      <c r="BE14" s="238"/>
      <c r="BF14" s="238"/>
      <c r="BG14" s="238"/>
      <c r="BH14" s="238"/>
      <c r="BI14" s="238"/>
      <c r="BJ14" s="238"/>
      <c r="BK14" s="238"/>
      <c r="BL14" s="238"/>
      <c r="BM14" s="238">
        <v>934028.77</v>
      </c>
      <c r="BN14" s="238">
        <v>45276000</v>
      </c>
      <c r="CD14">
        <v>573</v>
      </c>
      <c r="CE14" t="s">
        <v>167</v>
      </c>
      <c r="CJ14">
        <v>7591967.9682000009</v>
      </c>
      <c r="CK14">
        <v>0</v>
      </c>
      <c r="DE14">
        <v>283</v>
      </c>
      <c r="DF14" t="s">
        <v>115</v>
      </c>
      <c r="DG14">
        <v>921802.64999999991</v>
      </c>
    </row>
    <row r="15" spans="1:113">
      <c r="A15">
        <v>81</v>
      </c>
      <c r="B15" t="s">
        <v>49</v>
      </c>
      <c r="C15" s="238"/>
      <c r="D15" s="238"/>
      <c r="E15" s="238"/>
      <c r="F15" s="238"/>
      <c r="G15" s="238"/>
      <c r="H15" s="238"/>
      <c r="I15" s="238"/>
      <c r="J15" s="238"/>
      <c r="K15" s="238">
        <v>0</v>
      </c>
      <c r="L15" s="238">
        <v>946105.28</v>
      </c>
      <c r="AB15">
        <v>376</v>
      </c>
      <c r="AC15" t="s">
        <v>609</v>
      </c>
      <c r="AH15">
        <v>0</v>
      </c>
      <c r="AI15">
        <v>314695.3</v>
      </c>
      <c r="BC15">
        <v>383</v>
      </c>
      <c r="BD15" t="s">
        <v>1246</v>
      </c>
      <c r="BE15" s="238"/>
      <c r="BF15" s="238"/>
      <c r="BG15" s="238"/>
      <c r="BH15" s="238"/>
      <c r="BI15" s="238">
        <v>0</v>
      </c>
      <c r="BJ15" s="238">
        <v>207582.16</v>
      </c>
      <c r="BK15" s="238">
        <v>0</v>
      </c>
      <c r="BL15" s="238">
        <v>1383238.67</v>
      </c>
      <c r="BM15" s="238">
        <v>0</v>
      </c>
      <c r="BN15" s="238">
        <v>389705.21</v>
      </c>
      <c r="CD15">
        <v>86</v>
      </c>
      <c r="CE15" t="s">
        <v>50</v>
      </c>
      <c r="CL15">
        <v>282707.46000000002</v>
      </c>
      <c r="CM15">
        <v>0</v>
      </c>
      <c r="CN15">
        <v>14748675.590600003</v>
      </c>
      <c r="CO15">
        <v>246960</v>
      </c>
      <c r="DE15">
        <v>78</v>
      </c>
      <c r="DF15" t="s">
        <v>1380</v>
      </c>
      <c r="DG15">
        <v>54090.12</v>
      </c>
    </row>
    <row r="16" spans="1:113">
      <c r="A16">
        <v>86</v>
      </c>
      <c r="B16" t="s">
        <v>50</v>
      </c>
      <c r="C16" s="238"/>
      <c r="D16" s="238"/>
      <c r="E16" s="238">
        <v>0</v>
      </c>
      <c r="F16" s="238">
        <v>5705</v>
      </c>
      <c r="G16" s="238">
        <v>0</v>
      </c>
      <c r="H16" s="238">
        <v>500</v>
      </c>
      <c r="I16" s="238">
        <v>0</v>
      </c>
      <c r="J16" s="238">
        <v>56144.36</v>
      </c>
      <c r="K16" s="238">
        <v>0</v>
      </c>
      <c r="L16" s="238">
        <v>795775.3</v>
      </c>
      <c r="AB16">
        <v>203</v>
      </c>
      <c r="AC16" t="s">
        <v>86</v>
      </c>
      <c r="AJ16">
        <v>1503.3</v>
      </c>
      <c r="AK16">
        <v>0</v>
      </c>
      <c r="BC16">
        <v>15</v>
      </c>
      <c r="BD16" t="s">
        <v>39</v>
      </c>
      <c r="BE16" s="238"/>
      <c r="BF16" s="238"/>
      <c r="BG16" s="238"/>
      <c r="BH16" s="238"/>
      <c r="BI16" s="238">
        <v>0</v>
      </c>
      <c r="BJ16" s="238">
        <v>3233.6</v>
      </c>
      <c r="BK16" s="238"/>
      <c r="BL16" s="238"/>
      <c r="BM16" s="238"/>
      <c r="BN16" s="238"/>
      <c r="CD16">
        <v>212</v>
      </c>
      <c r="CE16" t="s">
        <v>90</v>
      </c>
      <c r="CL16">
        <v>13329007.440000001</v>
      </c>
      <c r="CM16">
        <v>0</v>
      </c>
      <c r="DE16">
        <v>203</v>
      </c>
      <c r="DF16" t="s">
        <v>86</v>
      </c>
      <c r="DG16">
        <v>215412.40000000002</v>
      </c>
    </row>
    <row r="17" spans="1:111">
      <c r="A17">
        <v>117</v>
      </c>
      <c r="B17" t="s">
        <v>54</v>
      </c>
      <c r="C17" s="238"/>
      <c r="D17" s="238"/>
      <c r="E17" s="238"/>
      <c r="F17" s="238"/>
      <c r="G17" s="238"/>
      <c r="H17" s="238"/>
      <c r="I17" s="238"/>
      <c r="J17" s="238"/>
      <c r="K17" s="238">
        <v>9159.07</v>
      </c>
      <c r="L17" s="238">
        <v>0</v>
      </c>
      <c r="AB17">
        <v>47</v>
      </c>
      <c r="AC17" t="s">
        <v>45</v>
      </c>
      <c r="AL17">
        <v>50.01</v>
      </c>
      <c r="AM17">
        <v>4576167.3600000003</v>
      </c>
      <c r="BC17">
        <v>117</v>
      </c>
      <c r="BD17" t="s">
        <v>54</v>
      </c>
      <c r="BE17" s="238"/>
      <c r="BF17" s="238"/>
      <c r="BG17" s="238"/>
      <c r="BH17" s="238"/>
      <c r="BI17" s="238"/>
      <c r="BJ17" s="238"/>
      <c r="BK17" s="238"/>
      <c r="BL17" s="238"/>
      <c r="BM17" s="238">
        <v>0</v>
      </c>
      <c r="BN17" s="238">
        <v>1685825.38</v>
      </c>
      <c r="CD17">
        <v>253</v>
      </c>
      <c r="CE17" t="s">
        <v>104</v>
      </c>
      <c r="CL17">
        <v>1303400</v>
      </c>
      <c r="CM17">
        <v>0</v>
      </c>
      <c r="DE17">
        <v>294</v>
      </c>
      <c r="DF17" t="s">
        <v>122</v>
      </c>
      <c r="DG17">
        <v>126133</v>
      </c>
    </row>
    <row r="18" spans="1:111">
      <c r="A18">
        <v>132</v>
      </c>
      <c r="B18" t="s">
        <v>59</v>
      </c>
      <c r="C18" s="238"/>
      <c r="D18" s="238"/>
      <c r="E18" s="238"/>
      <c r="F18" s="238"/>
      <c r="G18" s="238"/>
      <c r="H18" s="238"/>
      <c r="I18" s="238">
        <v>8461.9700000000012</v>
      </c>
      <c r="J18" s="238">
        <v>376.15</v>
      </c>
      <c r="K18" s="238">
        <v>28342.719999999998</v>
      </c>
      <c r="L18" s="238">
        <v>2560318.87</v>
      </c>
      <c r="AB18">
        <v>513</v>
      </c>
      <c r="AC18" t="s">
        <v>160</v>
      </c>
      <c r="AJ18">
        <v>0</v>
      </c>
      <c r="AK18">
        <v>513490214.86000001</v>
      </c>
      <c r="AL18">
        <v>0</v>
      </c>
      <c r="AM18">
        <v>452812810.19999999</v>
      </c>
      <c r="BC18">
        <v>573</v>
      </c>
      <c r="BD18" t="s">
        <v>167</v>
      </c>
      <c r="BE18" s="238"/>
      <c r="BF18" s="238"/>
      <c r="BG18" s="238"/>
      <c r="BH18" s="238"/>
      <c r="BI18" s="238">
        <v>0</v>
      </c>
      <c r="BJ18" s="238">
        <v>7591967.9699999997</v>
      </c>
      <c r="BK18" s="238"/>
      <c r="BL18" s="238"/>
      <c r="BM18" s="238"/>
      <c r="BN18" s="238"/>
      <c r="CD18">
        <v>132</v>
      </c>
      <c r="CE18" t="s">
        <v>59</v>
      </c>
      <c r="CN18">
        <v>3669962.8000000003</v>
      </c>
      <c r="CO18">
        <v>0</v>
      </c>
      <c r="DE18">
        <v>134</v>
      </c>
      <c r="DF18" t="s">
        <v>61</v>
      </c>
      <c r="DG18">
        <v>14625155.01</v>
      </c>
    </row>
    <row r="19" spans="1:111">
      <c r="A19">
        <v>212</v>
      </c>
      <c r="B19" t="s">
        <v>90</v>
      </c>
      <c r="C19" s="238"/>
      <c r="D19" s="238"/>
      <c r="E19" s="238">
        <v>0</v>
      </c>
      <c r="F19" s="238">
        <v>6073</v>
      </c>
      <c r="G19" s="238"/>
      <c r="H19" s="238"/>
      <c r="I19" s="238">
        <v>0</v>
      </c>
      <c r="J19" s="238">
        <v>426</v>
      </c>
      <c r="K19" s="238">
        <v>0</v>
      </c>
      <c r="L19" s="238">
        <v>490</v>
      </c>
      <c r="AB19">
        <v>78</v>
      </c>
      <c r="AC19" t="s">
        <v>1380</v>
      </c>
      <c r="AL19">
        <v>50.01</v>
      </c>
      <c r="AM19">
        <v>1029000</v>
      </c>
      <c r="BC19">
        <v>253</v>
      </c>
      <c r="BD19" t="s">
        <v>104</v>
      </c>
      <c r="BE19" s="238"/>
      <c r="BF19" s="238"/>
      <c r="BG19" s="238"/>
      <c r="BH19" s="238"/>
      <c r="BI19" s="238"/>
      <c r="BJ19" s="238"/>
      <c r="BK19" s="238">
        <v>720671.82</v>
      </c>
      <c r="BL19" s="238">
        <v>1303400</v>
      </c>
      <c r="BM19" s="238"/>
      <c r="BN19" s="238"/>
      <c r="CD19">
        <v>47</v>
      </c>
      <c r="CE19" t="s">
        <v>45</v>
      </c>
      <c r="CN19">
        <v>87775314.98120001</v>
      </c>
      <c r="CO19">
        <v>0</v>
      </c>
      <c r="DE19">
        <v>293</v>
      </c>
      <c r="DF19" t="s">
        <v>121</v>
      </c>
      <c r="DG19">
        <v>3150</v>
      </c>
    </row>
    <row r="20" spans="1:111">
      <c r="A20">
        <v>287</v>
      </c>
      <c r="B20" t="s">
        <v>116</v>
      </c>
      <c r="C20" s="238"/>
      <c r="D20" s="238"/>
      <c r="E20" s="238"/>
      <c r="F20" s="238"/>
      <c r="G20" s="238"/>
      <c r="H20" s="238"/>
      <c r="I20" s="238"/>
      <c r="J20" s="238"/>
      <c r="K20" s="238">
        <v>0</v>
      </c>
      <c r="L20" s="238">
        <v>4756.9399999999996</v>
      </c>
      <c r="AB20">
        <v>670</v>
      </c>
      <c r="AC20" t="s">
        <v>178</v>
      </c>
      <c r="AL20">
        <v>50.01</v>
      </c>
      <c r="AM20">
        <v>83579.08</v>
      </c>
      <c r="BC20">
        <v>41</v>
      </c>
      <c r="BD20" t="s">
        <v>44</v>
      </c>
      <c r="BE20" s="238"/>
      <c r="BF20" s="238"/>
      <c r="BG20" s="238"/>
      <c r="BH20" s="238"/>
      <c r="BI20" s="238"/>
      <c r="BJ20" s="238"/>
      <c r="BK20" s="238">
        <v>193542.9</v>
      </c>
      <c r="BL20" s="238">
        <v>0</v>
      </c>
      <c r="BM20" s="238"/>
      <c r="BN20" s="238"/>
      <c r="CD20">
        <v>15</v>
      </c>
      <c r="CE20" t="s">
        <v>39</v>
      </c>
      <c r="CN20">
        <v>2444555.1690000007</v>
      </c>
      <c r="CO20">
        <v>0</v>
      </c>
      <c r="DE20">
        <v>586</v>
      </c>
      <c r="DF20" t="s">
        <v>172</v>
      </c>
      <c r="DG20">
        <v>2746383</v>
      </c>
    </row>
    <row r="21" spans="1:111">
      <c r="A21">
        <v>291</v>
      </c>
      <c r="B21" t="s">
        <v>119</v>
      </c>
      <c r="C21" s="238"/>
      <c r="D21" s="238"/>
      <c r="E21" s="238"/>
      <c r="F21" s="238"/>
      <c r="G21" s="238">
        <v>641759.27</v>
      </c>
      <c r="H21" s="238">
        <v>35997970.189999998</v>
      </c>
      <c r="I21" s="238">
        <v>640</v>
      </c>
      <c r="J21" s="238">
        <v>40903.78</v>
      </c>
      <c r="K21" s="238">
        <v>603.79999999999995</v>
      </c>
      <c r="L21" s="238">
        <v>13510019.010000002</v>
      </c>
      <c r="BC21">
        <v>66</v>
      </c>
      <c r="BD21" t="s">
        <v>46</v>
      </c>
      <c r="BE21" s="238"/>
      <c r="BF21" s="238"/>
      <c r="BG21" s="238"/>
      <c r="BH21" s="238"/>
      <c r="BI21" s="238"/>
      <c r="BJ21" s="238"/>
      <c r="BK21" s="238"/>
      <c r="BL21" s="238"/>
      <c r="BM21" s="238">
        <v>627643.48</v>
      </c>
      <c r="BN21" s="238">
        <v>0</v>
      </c>
      <c r="DE21">
        <v>683</v>
      </c>
      <c r="DF21" t="s">
        <v>1251</v>
      </c>
      <c r="DG21">
        <v>2000</v>
      </c>
    </row>
    <row r="22" spans="1:111">
      <c r="A22">
        <v>340</v>
      </c>
      <c r="B22" t="s">
        <v>136</v>
      </c>
      <c r="C22" s="238"/>
      <c r="D22" s="238"/>
      <c r="E22" s="238">
        <v>0</v>
      </c>
      <c r="F22" s="238">
        <v>6894</v>
      </c>
      <c r="G22" s="238"/>
      <c r="H22" s="238"/>
      <c r="I22" s="238"/>
      <c r="J22" s="238"/>
      <c r="K22" s="238">
        <v>300</v>
      </c>
      <c r="L22" s="238">
        <v>246661.03999999998</v>
      </c>
      <c r="BC22">
        <v>212</v>
      </c>
      <c r="BD22" t="s">
        <v>90</v>
      </c>
      <c r="BE22" s="238"/>
      <c r="BF22" s="238"/>
      <c r="BG22" s="238"/>
      <c r="BH22" s="238"/>
      <c r="BI22" s="238"/>
      <c r="BJ22" s="238"/>
      <c r="BK22" s="238">
        <v>0</v>
      </c>
      <c r="BL22" s="238">
        <v>13329007.439999999</v>
      </c>
      <c r="BM22" s="238"/>
      <c r="BN22" s="238"/>
      <c r="DE22">
        <v>295</v>
      </c>
      <c r="DF22" t="s">
        <v>123</v>
      </c>
      <c r="DG22">
        <v>17340.39</v>
      </c>
    </row>
    <row r="23" spans="1:111">
      <c r="A23">
        <v>513</v>
      </c>
      <c r="B23" t="s">
        <v>160</v>
      </c>
      <c r="C23" s="238"/>
      <c r="D23" s="238"/>
      <c r="E23" s="238"/>
      <c r="F23" s="238"/>
      <c r="G23" s="238">
        <v>68.599999999999994</v>
      </c>
      <c r="H23" s="238">
        <v>430128</v>
      </c>
      <c r="I23" s="238">
        <v>520975544.95999998</v>
      </c>
      <c r="J23" s="238">
        <v>42790679.390000001</v>
      </c>
      <c r="K23" s="238">
        <v>459465447.85000002</v>
      </c>
      <c r="L23" s="238">
        <v>28429.01</v>
      </c>
      <c r="BC23">
        <v>132</v>
      </c>
      <c r="BD23" t="s">
        <v>59</v>
      </c>
      <c r="BE23" s="238"/>
      <c r="BF23" s="238"/>
      <c r="BG23" s="238"/>
      <c r="BH23" s="238"/>
      <c r="BI23" s="238"/>
      <c r="BJ23" s="238"/>
      <c r="BK23" s="238"/>
      <c r="BL23" s="238"/>
      <c r="BM23" s="238">
        <v>0</v>
      </c>
      <c r="BN23" s="238">
        <v>3669962.8</v>
      </c>
      <c r="DE23">
        <v>133</v>
      </c>
      <c r="DF23" t="s">
        <v>60</v>
      </c>
      <c r="DG23">
        <v>694888.05000000016</v>
      </c>
    </row>
    <row r="24" spans="1:111">
      <c r="A24">
        <v>578</v>
      </c>
      <c r="B24" t="s">
        <v>168</v>
      </c>
      <c r="C24" s="238"/>
      <c r="D24" s="238"/>
      <c r="E24" s="238"/>
      <c r="F24" s="238"/>
      <c r="G24" s="238"/>
      <c r="H24" s="238"/>
      <c r="I24" s="238"/>
      <c r="J24" s="238"/>
      <c r="K24" s="238">
        <v>3713661.96</v>
      </c>
      <c r="L24" s="238">
        <v>81881.36</v>
      </c>
      <c r="BC24">
        <v>20</v>
      </c>
      <c r="BD24" t="s">
        <v>41</v>
      </c>
      <c r="BE24" s="238"/>
      <c r="BF24" s="238"/>
      <c r="BG24" s="238"/>
      <c r="BH24" s="238"/>
      <c r="BI24" s="238"/>
      <c r="BJ24" s="238"/>
      <c r="BK24" s="238"/>
      <c r="BL24" s="238"/>
      <c r="BM24" s="238">
        <v>13105.98</v>
      </c>
      <c r="BN24" s="238">
        <v>0</v>
      </c>
      <c r="DE24">
        <v>225</v>
      </c>
      <c r="DF24" t="s">
        <v>96</v>
      </c>
      <c r="DG24">
        <v>800000</v>
      </c>
    </row>
    <row r="25" spans="1:111">
      <c r="A25">
        <v>587</v>
      </c>
      <c r="B25" t="s">
        <v>673</v>
      </c>
      <c r="C25" s="238"/>
      <c r="D25" s="238"/>
      <c r="E25" s="238"/>
      <c r="F25" s="238"/>
      <c r="G25" s="238"/>
      <c r="H25" s="238"/>
      <c r="I25" s="238">
        <v>0</v>
      </c>
      <c r="J25" s="238">
        <v>25130625.080000002</v>
      </c>
      <c r="K25" s="238">
        <v>0</v>
      </c>
      <c r="L25" s="238">
        <v>10556523.919999998</v>
      </c>
      <c r="BC25">
        <v>548</v>
      </c>
      <c r="BD25" t="s">
        <v>1285</v>
      </c>
      <c r="BE25" s="238"/>
      <c r="BF25" s="238"/>
      <c r="BG25" s="238"/>
      <c r="BH25" s="238"/>
      <c r="BI25" s="238"/>
      <c r="BJ25" s="238"/>
      <c r="BK25" s="238"/>
      <c r="BL25" s="238"/>
      <c r="BM25" s="238">
        <v>0</v>
      </c>
      <c r="BN25" s="238">
        <v>13105.98</v>
      </c>
      <c r="DE25">
        <v>269</v>
      </c>
      <c r="DF25" t="s">
        <v>109</v>
      </c>
      <c r="DG25">
        <v>42048</v>
      </c>
    </row>
    <row r="26" spans="1:111">
      <c r="A26">
        <v>599</v>
      </c>
      <c r="B26" t="s">
        <v>1249</v>
      </c>
      <c r="C26" s="238"/>
      <c r="D26" s="238"/>
      <c r="E26" s="238"/>
      <c r="F26" s="238"/>
      <c r="G26" s="238"/>
      <c r="H26" s="238"/>
      <c r="I26" s="238"/>
      <c r="J26" s="238"/>
      <c r="K26" s="238">
        <v>0</v>
      </c>
      <c r="L26" s="238">
        <v>21174.29</v>
      </c>
      <c r="BC26">
        <v>30</v>
      </c>
      <c r="BD26" t="s">
        <v>642</v>
      </c>
      <c r="BE26" s="238"/>
      <c r="BF26" s="238"/>
      <c r="BG26" s="238"/>
      <c r="BH26" s="238"/>
      <c r="BI26" s="238"/>
      <c r="BJ26" s="238"/>
      <c r="BK26" s="238"/>
      <c r="BL26" s="238"/>
      <c r="BM26" s="238">
        <v>0</v>
      </c>
      <c r="BN26" s="238">
        <v>69520</v>
      </c>
      <c r="DE26">
        <v>389</v>
      </c>
      <c r="DF26" t="s">
        <v>1422</v>
      </c>
      <c r="DG26">
        <v>1623456.6899999997</v>
      </c>
    </row>
    <row r="27" spans="1:111">
      <c r="A27">
        <v>650</v>
      </c>
      <c r="B27" t="s">
        <v>175</v>
      </c>
      <c r="C27" s="238"/>
      <c r="D27" s="238"/>
      <c r="E27" s="238">
        <v>0</v>
      </c>
      <c r="F27" s="238">
        <v>120</v>
      </c>
      <c r="G27" s="238"/>
      <c r="H27" s="238"/>
      <c r="I27" s="238">
        <v>0</v>
      </c>
      <c r="J27" s="238">
        <v>106354.68</v>
      </c>
      <c r="K27" s="238">
        <v>0</v>
      </c>
      <c r="L27" s="238">
        <v>4716.6000000000004</v>
      </c>
      <c r="DE27">
        <v>576</v>
      </c>
      <c r="DF27" t="s">
        <v>1247</v>
      </c>
      <c r="DG27">
        <v>958584.63</v>
      </c>
    </row>
    <row r="28" spans="1:111">
      <c r="A28">
        <v>660</v>
      </c>
      <c r="B28" t="s">
        <v>176</v>
      </c>
      <c r="C28" s="238"/>
      <c r="D28" s="238"/>
      <c r="E28" s="238"/>
      <c r="F28" s="238"/>
      <c r="G28" s="238"/>
      <c r="H28" s="238"/>
      <c r="I28" s="238"/>
      <c r="J28" s="238"/>
      <c r="K28" s="238">
        <v>0</v>
      </c>
      <c r="L28" s="238">
        <v>85650.94</v>
      </c>
      <c r="DE28">
        <v>660</v>
      </c>
      <c r="DF28" t="s">
        <v>176</v>
      </c>
      <c r="DG28">
        <v>19287964.560000002</v>
      </c>
    </row>
    <row r="29" spans="1:111">
      <c r="A29">
        <v>670</v>
      </c>
      <c r="B29" t="s">
        <v>178</v>
      </c>
      <c r="C29" s="238"/>
      <c r="D29" s="238"/>
      <c r="E29" s="238"/>
      <c r="F29" s="238"/>
      <c r="G29" s="238"/>
      <c r="H29" s="238"/>
      <c r="I29" s="238">
        <v>0</v>
      </c>
      <c r="J29" s="238">
        <v>77530.47</v>
      </c>
      <c r="K29" s="238">
        <v>0</v>
      </c>
      <c r="L29" s="238">
        <v>3461.2000000000003</v>
      </c>
      <c r="DE29">
        <v>41</v>
      </c>
      <c r="DF29" t="s">
        <v>44</v>
      </c>
      <c r="DG29">
        <v>3596794.49</v>
      </c>
    </row>
    <row r="30" spans="1:111">
      <c r="A30">
        <v>902</v>
      </c>
      <c r="B30" t="s">
        <v>191</v>
      </c>
      <c r="C30" s="238"/>
      <c r="D30" s="238"/>
      <c r="E30" s="238"/>
      <c r="F30" s="238"/>
      <c r="G30" s="238"/>
      <c r="H30" s="238"/>
      <c r="I30" s="238"/>
      <c r="J30" s="238"/>
      <c r="K30" s="238">
        <v>0</v>
      </c>
      <c r="L30" s="238">
        <v>900</v>
      </c>
      <c r="DE30" t="s">
        <v>541</v>
      </c>
      <c r="DF30" t="s">
        <v>590</v>
      </c>
      <c r="DG30">
        <v>144441331.95999998</v>
      </c>
    </row>
    <row r="31" spans="1:111">
      <c r="A31" t="s">
        <v>541</v>
      </c>
      <c r="B31" t="s">
        <v>590</v>
      </c>
      <c r="C31" s="238">
        <v>350000050</v>
      </c>
      <c r="D31" s="238">
        <v>351147724.58999997</v>
      </c>
      <c r="E31" s="238">
        <v>50</v>
      </c>
      <c r="F31" s="238">
        <v>1716946.91</v>
      </c>
      <c r="G31" s="238">
        <v>50</v>
      </c>
      <c r="H31" s="238">
        <v>3782219.2800000003</v>
      </c>
      <c r="I31" s="238">
        <v>200000000</v>
      </c>
      <c r="J31" s="238">
        <v>202670532.25000006</v>
      </c>
      <c r="K31" s="238">
        <v>250000000</v>
      </c>
      <c r="L31" s="238">
        <v>275835647.29999989</v>
      </c>
      <c r="DE31">
        <v>312</v>
      </c>
      <c r="DF31" t="s">
        <v>133</v>
      </c>
      <c r="DG31">
        <v>11775944.650000004</v>
      </c>
    </row>
    <row r="32" spans="1:111">
      <c r="A32" t="s">
        <v>544</v>
      </c>
      <c r="B32" t="s">
        <v>683</v>
      </c>
      <c r="C32" s="238">
        <v>0</v>
      </c>
      <c r="D32" s="238">
        <v>1350373.46</v>
      </c>
      <c r="E32" s="238">
        <v>0</v>
      </c>
      <c r="F32" s="238">
        <v>1700171.77</v>
      </c>
      <c r="G32" s="238">
        <v>0</v>
      </c>
      <c r="H32" s="238">
        <v>600082.17999999993</v>
      </c>
      <c r="I32" s="238">
        <v>0</v>
      </c>
      <c r="J32" s="238">
        <v>5317985.6900000004</v>
      </c>
      <c r="K32" s="238">
        <v>0</v>
      </c>
      <c r="L32" s="238">
        <v>909015.2300000001</v>
      </c>
      <c r="DE32">
        <v>548</v>
      </c>
      <c r="DF32" t="s">
        <v>1285</v>
      </c>
      <c r="DG32">
        <v>1362813.6300000001</v>
      </c>
    </row>
    <row r="33" spans="1:111">
      <c r="A33" t="s">
        <v>550</v>
      </c>
      <c r="B33" t="s">
        <v>589</v>
      </c>
      <c r="C33" s="238">
        <v>0</v>
      </c>
      <c r="D33" s="238">
        <v>103867.73000000001</v>
      </c>
      <c r="E33" s="238">
        <v>0</v>
      </c>
      <c r="F33" s="238">
        <v>341013.42</v>
      </c>
      <c r="G33" s="238"/>
      <c r="H33" s="238"/>
      <c r="I33" s="238"/>
      <c r="J33" s="238"/>
      <c r="K33" s="238"/>
      <c r="L33" s="238"/>
      <c r="DE33">
        <v>599</v>
      </c>
      <c r="DF33" t="s">
        <v>1249</v>
      </c>
      <c r="DG33">
        <v>44631436.950000003</v>
      </c>
    </row>
    <row r="34" spans="1:111">
      <c r="A34">
        <v>597</v>
      </c>
      <c r="B34" t="s">
        <v>677</v>
      </c>
      <c r="C34" s="238"/>
      <c r="D34" s="238"/>
      <c r="E34" s="238"/>
      <c r="F34" s="238"/>
      <c r="G34" s="238">
        <v>0</v>
      </c>
      <c r="H34" s="238">
        <v>732295.29999999993</v>
      </c>
      <c r="I34" s="238">
        <v>2631.61</v>
      </c>
      <c r="J34" s="238">
        <v>8294524.2599999998</v>
      </c>
      <c r="K34" s="238">
        <v>16013.57</v>
      </c>
      <c r="L34" s="238">
        <v>23449697.82</v>
      </c>
      <c r="DE34">
        <v>132</v>
      </c>
      <c r="DF34" t="s">
        <v>59</v>
      </c>
      <c r="DG34">
        <v>3595145.73</v>
      </c>
    </row>
    <row r="35" spans="1:111">
      <c r="A35">
        <v>595</v>
      </c>
      <c r="B35" t="s">
        <v>611</v>
      </c>
      <c r="C35" s="238"/>
      <c r="D35" s="238"/>
      <c r="E35" s="238">
        <v>0</v>
      </c>
      <c r="F35" s="238">
        <v>465</v>
      </c>
      <c r="G35" s="238"/>
      <c r="H35" s="238"/>
      <c r="I35" s="238">
        <v>50</v>
      </c>
      <c r="J35" s="238">
        <v>0</v>
      </c>
      <c r="K35" s="238">
        <v>50</v>
      </c>
      <c r="L35" s="238">
        <v>31240707.890000001</v>
      </c>
      <c r="DE35">
        <v>47</v>
      </c>
      <c r="DF35" t="s">
        <v>45</v>
      </c>
      <c r="DG35">
        <v>78077.029999999984</v>
      </c>
    </row>
    <row r="36" spans="1:111">
      <c r="A36">
        <v>78</v>
      </c>
      <c r="B36" t="s">
        <v>1380</v>
      </c>
      <c r="C36" s="238"/>
      <c r="D36" s="238"/>
      <c r="E36" s="238"/>
      <c r="F36" s="238"/>
      <c r="G36" s="238"/>
      <c r="H36" s="238"/>
      <c r="I36" s="238">
        <v>0</v>
      </c>
      <c r="J36" s="238">
        <v>8394.73</v>
      </c>
      <c r="K36" s="238">
        <v>0</v>
      </c>
      <c r="L36" s="238">
        <v>59924.49</v>
      </c>
      <c r="DE36">
        <v>681</v>
      </c>
      <c r="DF36" t="s">
        <v>180</v>
      </c>
      <c r="DG36">
        <v>208307.3</v>
      </c>
    </row>
    <row r="37" spans="1:111">
      <c r="A37">
        <v>283</v>
      </c>
      <c r="B37" t="s">
        <v>115</v>
      </c>
      <c r="C37" s="238"/>
      <c r="D37" s="238"/>
      <c r="E37" s="238"/>
      <c r="F37" s="238"/>
      <c r="G37" s="238">
        <v>0</v>
      </c>
      <c r="H37" s="238">
        <v>23657.74</v>
      </c>
      <c r="I37" s="238">
        <v>0</v>
      </c>
      <c r="J37" s="238">
        <v>13579.86</v>
      </c>
      <c r="K37" s="238">
        <v>0</v>
      </c>
      <c r="L37" s="238">
        <v>39666656.18</v>
      </c>
      <c r="DE37">
        <v>66</v>
      </c>
      <c r="DF37" t="s">
        <v>46</v>
      </c>
      <c r="DG37">
        <v>3480</v>
      </c>
    </row>
    <row r="38" spans="1:111">
      <c r="A38">
        <v>222</v>
      </c>
      <c r="B38" t="s">
        <v>93</v>
      </c>
      <c r="C38" s="238"/>
      <c r="D38" s="238"/>
      <c r="E38" s="238"/>
      <c r="F38" s="238"/>
      <c r="G38" s="238"/>
      <c r="H38" s="238"/>
      <c r="I38" s="238"/>
      <c r="J38" s="238"/>
      <c r="K38" s="238">
        <v>0</v>
      </c>
      <c r="L38" s="238">
        <v>455.7</v>
      </c>
      <c r="DE38">
        <v>249</v>
      </c>
      <c r="DF38" t="s">
        <v>102</v>
      </c>
      <c r="DG38">
        <v>2419530.63</v>
      </c>
    </row>
    <row r="39" spans="1:111">
      <c r="A39">
        <v>203</v>
      </c>
      <c r="B39" t="s">
        <v>86</v>
      </c>
      <c r="C39" s="238"/>
      <c r="D39" s="238"/>
      <c r="E39" s="238"/>
      <c r="F39" s="238"/>
      <c r="G39" s="238">
        <v>0</v>
      </c>
      <c r="H39" s="238">
        <v>0.03</v>
      </c>
      <c r="I39" s="238">
        <v>0</v>
      </c>
      <c r="J39" s="238">
        <v>3806.46</v>
      </c>
      <c r="K39" s="238">
        <v>0</v>
      </c>
      <c r="L39" s="238">
        <v>18749.68</v>
      </c>
      <c r="DE39">
        <v>315</v>
      </c>
      <c r="DF39" t="s">
        <v>1243</v>
      </c>
      <c r="DG39">
        <v>271963.01</v>
      </c>
    </row>
    <row r="40" spans="1:111">
      <c r="A40">
        <v>155</v>
      </c>
      <c r="B40" t="s">
        <v>75</v>
      </c>
      <c r="C40" s="238"/>
      <c r="D40" s="238"/>
      <c r="E40" s="238"/>
      <c r="F40" s="238"/>
      <c r="G40" s="238"/>
      <c r="H40" s="238"/>
      <c r="I40" s="238"/>
      <c r="J40" s="238"/>
      <c r="K40" s="238">
        <v>0</v>
      </c>
      <c r="L40" s="238">
        <v>23626.78</v>
      </c>
      <c r="DE40">
        <v>20</v>
      </c>
      <c r="DF40" t="s">
        <v>41</v>
      </c>
      <c r="DG40">
        <v>5753034.1500000022</v>
      </c>
    </row>
    <row r="41" spans="1:111">
      <c r="A41">
        <v>290</v>
      </c>
      <c r="B41" t="s">
        <v>118</v>
      </c>
      <c r="C41" s="238"/>
      <c r="D41" s="238"/>
      <c r="E41" s="238"/>
      <c r="F41" s="238"/>
      <c r="G41" s="238"/>
      <c r="H41" s="238"/>
      <c r="I41" s="238"/>
      <c r="J41" s="238"/>
      <c r="K41" s="238">
        <v>0</v>
      </c>
      <c r="L41" s="238">
        <v>5596.1200000000008</v>
      </c>
      <c r="DE41">
        <v>324</v>
      </c>
      <c r="DF41" t="s">
        <v>135</v>
      </c>
      <c r="DG41">
        <v>1280</v>
      </c>
    </row>
    <row r="42" spans="1:111">
      <c r="A42">
        <v>373</v>
      </c>
      <c r="B42" t="s">
        <v>607</v>
      </c>
      <c r="C42" s="238"/>
      <c r="D42" s="238"/>
      <c r="E42" s="238"/>
      <c r="F42" s="238"/>
      <c r="G42" s="238"/>
      <c r="H42" s="238"/>
      <c r="I42" s="238"/>
      <c r="J42" s="238"/>
      <c r="K42" s="238">
        <v>0</v>
      </c>
      <c r="L42" s="238">
        <v>24377739.510000002</v>
      </c>
      <c r="DE42">
        <v>347</v>
      </c>
      <c r="DF42" t="s">
        <v>142</v>
      </c>
      <c r="DG42">
        <v>1202692.01</v>
      </c>
    </row>
    <row r="43" spans="1:111">
      <c r="A43">
        <v>342</v>
      </c>
      <c r="B43" t="s">
        <v>137</v>
      </c>
      <c r="C43" s="238"/>
      <c r="D43" s="238"/>
      <c r="E43" s="238"/>
      <c r="F43" s="238"/>
      <c r="G43" s="238">
        <v>0</v>
      </c>
      <c r="H43" s="238">
        <v>8391.4500000000007</v>
      </c>
      <c r="I43" s="238"/>
      <c r="J43" s="238"/>
      <c r="K43" s="238">
        <v>0</v>
      </c>
      <c r="L43" s="238">
        <v>4311217.8599999994</v>
      </c>
      <c r="DE43">
        <v>343</v>
      </c>
      <c r="DF43" t="s">
        <v>138</v>
      </c>
      <c r="DG43">
        <v>1589864</v>
      </c>
    </row>
    <row r="44" spans="1:111">
      <c r="A44">
        <v>378</v>
      </c>
      <c r="B44" t="s">
        <v>610</v>
      </c>
      <c r="C44" s="238"/>
      <c r="D44" s="238"/>
      <c r="E44" s="238"/>
      <c r="F44" s="238"/>
      <c r="G44" s="238"/>
      <c r="H44" s="238"/>
      <c r="I44" s="238"/>
      <c r="J44" s="238"/>
      <c r="K44" s="238">
        <v>300000</v>
      </c>
      <c r="L44" s="238">
        <v>23986.91</v>
      </c>
      <c r="DE44">
        <v>344</v>
      </c>
      <c r="DF44" t="s">
        <v>139</v>
      </c>
      <c r="DG44">
        <v>1803000</v>
      </c>
    </row>
    <row r="45" spans="1:111">
      <c r="A45">
        <v>374</v>
      </c>
      <c r="B45" t="s">
        <v>608</v>
      </c>
      <c r="C45" s="238"/>
      <c r="D45" s="238"/>
      <c r="E45" s="238">
        <v>0</v>
      </c>
      <c r="F45" s="238">
        <v>54</v>
      </c>
      <c r="G45" s="238"/>
      <c r="H45" s="238"/>
      <c r="I45" s="238">
        <v>0</v>
      </c>
      <c r="J45" s="238">
        <v>13268.34</v>
      </c>
      <c r="K45" s="238">
        <v>0</v>
      </c>
      <c r="L45" s="238">
        <v>468</v>
      </c>
      <c r="DE45">
        <v>526</v>
      </c>
      <c r="DF45" t="s">
        <v>1266</v>
      </c>
      <c r="DG45">
        <v>1023000</v>
      </c>
    </row>
    <row r="46" spans="1:111">
      <c r="A46">
        <v>905</v>
      </c>
      <c r="B46" t="s">
        <v>194</v>
      </c>
      <c r="C46" s="238">
        <v>0</v>
      </c>
      <c r="D46" s="238">
        <v>4068.6</v>
      </c>
      <c r="E46" s="238">
        <v>0</v>
      </c>
      <c r="F46" s="238">
        <v>8193.75</v>
      </c>
      <c r="G46" s="238">
        <v>0</v>
      </c>
      <c r="H46" s="238">
        <v>203035.91000000003</v>
      </c>
      <c r="I46" s="238"/>
      <c r="J46" s="238"/>
      <c r="K46" s="238"/>
      <c r="L46" s="238"/>
      <c r="DE46">
        <v>578</v>
      </c>
      <c r="DF46" t="s">
        <v>168</v>
      </c>
      <c r="DG46">
        <v>70244</v>
      </c>
    </row>
    <row r="47" spans="1:111">
      <c r="A47">
        <v>580</v>
      </c>
      <c r="B47" t="s">
        <v>169</v>
      </c>
      <c r="C47" s="238"/>
      <c r="D47" s="238"/>
      <c r="E47" s="238"/>
      <c r="F47" s="238"/>
      <c r="G47" s="238"/>
      <c r="H47" s="238"/>
      <c r="I47" s="238"/>
      <c r="J47" s="238"/>
      <c r="K47" s="238">
        <v>0</v>
      </c>
      <c r="L47" s="238">
        <v>950.9799999999999</v>
      </c>
      <c r="DE47">
        <v>234</v>
      </c>
      <c r="DF47" t="s">
        <v>615</v>
      </c>
      <c r="DG47">
        <v>3304</v>
      </c>
    </row>
    <row r="48" spans="1:111">
      <c r="A48">
        <v>66</v>
      </c>
      <c r="B48" t="s">
        <v>46</v>
      </c>
      <c r="C48" s="238"/>
      <c r="D48" s="238"/>
      <c r="E48" s="238"/>
      <c r="F48" s="238"/>
      <c r="G48" s="238"/>
      <c r="H48" s="238"/>
      <c r="I48" s="238"/>
      <c r="J48" s="238"/>
      <c r="K48" s="238">
        <v>0</v>
      </c>
      <c r="L48" s="238">
        <v>11389.59</v>
      </c>
      <c r="DE48">
        <v>573</v>
      </c>
      <c r="DF48" t="s">
        <v>167</v>
      </c>
      <c r="DG48">
        <v>1158061.94</v>
      </c>
    </row>
    <row r="49" spans="1:111">
      <c r="A49">
        <v>206</v>
      </c>
      <c r="B49" t="s">
        <v>87</v>
      </c>
      <c r="C49" s="238"/>
      <c r="D49" s="238"/>
      <c r="E49" s="238"/>
      <c r="F49" s="238"/>
      <c r="G49" s="238"/>
      <c r="H49" s="238"/>
      <c r="I49" s="238">
        <v>0</v>
      </c>
      <c r="J49" s="238">
        <v>48</v>
      </c>
      <c r="K49" s="238">
        <v>0</v>
      </c>
      <c r="L49" s="238">
        <v>488.11</v>
      </c>
      <c r="DE49">
        <v>70</v>
      </c>
      <c r="DF49" t="s">
        <v>47</v>
      </c>
      <c r="DG49">
        <v>379630</v>
      </c>
    </row>
    <row r="50" spans="1:111">
      <c r="A50">
        <v>53</v>
      </c>
      <c r="B50" t="s">
        <v>1384</v>
      </c>
      <c r="C50" s="238"/>
      <c r="D50" s="238"/>
      <c r="E50" s="238"/>
      <c r="F50" s="238"/>
      <c r="G50" s="238"/>
      <c r="H50" s="238"/>
      <c r="I50" s="238"/>
      <c r="J50" s="238"/>
      <c r="K50" s="238">
        <v>0</v>
      </c>
      <c r="L50" s="238">
        <v>17083.370000000003</v>
      </c>
      <c r="DE50">
        <v>192</v>
      </c>
      <c r="DF50" t="s">
        <v>83</v>
      </c>
      <c r="DG50">
        <v>3008</v>
      </c>
    </row>
    <row r="51" spans="1:111">
      <c r="A51">
        <v>514</v>
      </c>
      <c r="B51" t="s">
        <v>161</v>
      </c>
      <c r="C51" s="238"/>
      <c r="D51" s="238"/>
      <c r="E51" s="238"/>
      <c r="F51" s="238"/>
      <c r="G51" s="238"/>
      <c r="H51" s="238"/>
      <c r="I51" s="238"/>
      <c r="J51" s="238"/>
      <c r="K51" s="238">
        <v>100</v>
      </c>
      <c r="L51" s="238">
        <v>92222645.019999996</v>
      </c>
      <c r="DE51">
        <v>223</v>
      </c>
      <c r="DF51" t="s">
        <v>94</v>
      </c>
      <c r="DG51">
        <v>2403466.46</v>
      </c>
    </row>
    <row r="52" spans="1:111">
      <c r="A52">
        <v>862</v>
      </c>
      <c r="B52" t="s">
        <v>187</v>
      </c>
      <c r="C52" s="238"/>
      <c r="D52" s="238"/>
      <c r="E52" s="238"/>
      <c r="F52" s="238"/>
      <c r="G52" s="238">
        <v>2892101.07</v>
      </c>
      <c r="H52" s="238">
        <v>0</v>
      </c>
      <c r="I52" s="238"/>
      <c r="J52" s="238"/>
      <c r="K52" s="238">
        <v>1962819.77</v>
      </c>
      <c r="L52" s="238">
        <v>15177267.050000003</v>
      </c>
      <c r="DE52">
        <v>253</v>
      </c>
      <c r="DF52" t="s">
        <v>104</v>
      </c>
      <c r="DG52">
        <v>1087320.17</v>
      </c>
    </row>
    <row r="53" spans="1:111">
      <c r="A53">
        <v>70</v>
      </c>
      <c r="B53" t="s">
        <v>47</v>
      </c>
      <c r="C53" s="238"/>
      <c r="D53" s="238"/>
      <c r="E53" s="238"/>
      <c r="F53" s="238"/>
      <c r="G53" s="238"/>
      <c r="H53" s="238"/>
      <c r="I53" s="238"/>
      <c r="J53" s="238"/>
      <c r="K53" s="238">
        <v>0</v>
      </c>
      <c r="L53" s="238">
        <v>2864.8100000000004</v>
      </c>
      <c r="DE53">
        <v>296</v>
      </c>
      <c r="DF53" t="s">
        <v>124</v>
      </c>
      <c r="DG53">
        <v>433</v>
      </c>
    </row>
    <row r="54" spans="1:111">
      <c r="A54">
        <v>417</v>
      </c>
      <c r="B54" t="s">
        <v>147</v>
      </c>
      <c r="C54" s="238">
        <v>0</v>
      </c>
      <c r="D54" s="238">
        <v>61876.08</v>
      </c>
      <c r="E54" s="238">
        <v>0</v>
      </c>
      <c r="F54" s="238">
        <v>13270.75</v>
      </c>
      <c r="G54" s="238">
        <v>0</v>
      </c>
      <c r="H54" s="238">
        <v>31074.760000000002</v>
      </c>
      <c r="I54" s="238">
        <v>0</v>
      </c>
      <c r="J54" s="238">
        <v>63.98</v>
      </c>
      <c r="K54" s="238">
        <v>0</v>
      </c>
      <c r="L54" s="238">
        <v>12790.75</v>
      </c>
      <c r="DE54">
        <v>310</v>
      </c>
      <c r="DF54" t="s">
        <v>131</v>
      </c>
      <c r="DG54">
        <v>1295</v>
      </c>
    </row>
    <row r="55" spans="1:111">
      <c r="A55">
        <v>951</v>
      </c>
      <c r="B55" t="s">
        <v>199</v>
      </c>
      <c r="C55" s="238"/>
      <c r="D55" s="238"/>
      <c r="E55" s="238">
        <v>0</v>
      </c>
      <c r="F55" s="238">
        <v>656.62</v>
      </c>
      <c r="G55" s="238"/>
      <c r="H55" s="238"/>
      <c r="I55" s="238"/>
      <c r="J55" s="238"/>
      <c r="K55" s="238"/>
      <c r="L55" s="238"/>
      <c r="DE55">
        <v>387</v>
      </c>
      <c r="DF55" t="s">
        <v>1267</v>
      </c>
      <c r="DG55">
        <v>9048</v>
      </c>
    </row>
    <row r="56" spans="1:111">
      <c r="A56">
        <v>526</v>
      </c>
      <c r="B56" t="s">
        <v>1266</v>
      </c>
      <c r="C56" s="238"/>
      <c r="D56" s="238"/>
      <c r="E56" s="238">
        <v>0</v>
      </c>
      <c r="F56" s="238">
        <v>82.19</v>
      </c>
      <c r="G56" s="238"/>
      <c r="H56" s="238"/>
      <c r="I56" s="238"/>
      <c r="J56" s="238"/>
      <c r="K56" s="238">
        <v>0</v>
      </c>
      <c r="L56" s="238">
        <v>114.79</v>
      </c>
      <c r="DE56">
        <v>572</v>
      </c>
      <c r="DF56" t="s">
        <v>166</v>
      </c>
      <c r="DG56">
        <v>6060923.4100000001</v>
      </c>
    </row>
    <row r="57" spans="1:111">
      <c r="A57">
        <v>681</v>
      </c>
      <c r="B57" t="s">
        <v>180</v>
      </c>
      <c r="C57" s="238"/>
      <c r="D57" s="238"/>
      <c r="E57" s="238"/>
      <c r="F57" s="238"/>
      <c r="G57" s="238"/>
      <c r="H57" s="238"/>
      <c r="I57" s="238"/>
      <c r="J57" s="238"/>
      <c r="K57" s="238">
        <v>0</v>
      </c>
      <c r="L57" s="238">
        <v>1031.29</v>
      </c>
      <c r="DE57">
        <v>587</v>
      </c>
      <c r="DF57" t="s">
        <v>673</v>
      </c>
      <c r="DG57">
        <v>5303520</v>
      </c>
    </row>
    <row r="58" spans="1:111">
      <c r="A58">
        <v>389</v>
      </c>
      <c r="B58" t="s">
        <v>1422</v>
      </c>
      <c r="C58" s="238"/>
      <c r="D58" s="238"/>
      <c r="E58" s="238"/>
      <c r="F58" s="238"/>
      <c r="G58" s="238">
        <v>0</v>
      </c>
      <c r="H58" s="238">
        <v>15</v>
      </c>
      <c r="I58" s="238"/>
      <c r="J58" s="238"/>
      <c r="K58" s="238">
        <v>750</v>
      </c>
      <c r="L58" s="238">
        <v>4137</v>
      </c>
      <c r="DE58">
        <v>598</v>
      </c>
      <c r="DF58" t="s">
        <v>672</v>
      </c>
      <c r="DG58">
        <v>16280</v>
      </c>
    </row>
    <row r="59" spans="1:111">
      <c r="A59" t="s">
        <v>542</v>
      </c>
      <c r="B59" t="s">
        <v>691</v>
      </c>
      <c r="C59" s="238">
        <v>25235.599999999999</v>
      </c>
      <c r="D59" s="238">
        <v>29809152.949999999</v>
      </c>
      <c r="E59" s="238">
        <v>0</v>
      </c>
      <c r="F59" s="238">
        <v>25891954.709999997</v>
      </c>
      <c r="G59" s="238">
        <v>5508.23</v>
      </c>
      <c r="H59" s="238">
        <v>0</v>
      </c>
      <c r="I59" s="238">
        <v>26816897.239999998</v>
      </c>
      <c r="J59" s="238">
        <v>34487983.370000027</v>
      </c>
      <c r="K59" s="238">
        <v>4548759.79</v>
      </c>
      <c r="L59" s="238">
        <v>3840293.6799999997</v>
      </c>
      <c r="DE59">
        <v>680</v>
      </c>
      <c r="DF59" t="s">
        <v>179</v>
      </c>
      <c r="DG59">
        <v>5000</v>
      </c>
    </row>
    <row r="60" spans="1:111">
      <c r="A60">
        <v>253</v>
      </c>
      <c r="B60" t="s">
        <v>104</v>
      </c>
      <c r="C60" s="238"/>
      <c r="D60" s="238"/>
      <c r="E60" s="238"/>
      <c r="F60" s="238"/>
      <c r="G60" s="238"/>
      <c r="H60" s="238"/>
      <c r="I60" s="238">
        <v>0</v>
      </c>
      <c r="J60" s="238">
        <v>250</v>
      </c>
      <c r="K60" s="238"/>
      <c r="L60" s="238"/>
    </row>
    <row r="61" spans="1:111">
      <c r="A61">
        <v>423</v>
      </c>
      <c r="B61" t="s">
        <v>150</v>
      </c>
      <c r="C61" s="238"/>
      <c r="D61" s="238"/>
      <c r="E61" s="238">
        <v>0</v>
      </c>
      <c r="F61" s="238">
        <v>0.99</v>
      </c>
      <c r="G61" s="238">
        <v>0</v>
      </c>
      <c r="H61" s="238">
        <v>2333</v>
      </c>
      <c r="I61" s="238">
        <v>0</v>
      </c>
      <c r="J61" s="238">
        <v>5634.58</v>
      </c>
      <c r="K61" s="238">
        <v>0</v>
      </c>
      <c r="L61" s="238">
        <v>3549.77</v>
      </c>
    </row>
    <row r="62" spans="1:111">
      <c r="A62">
        <v>591</v>
      </c>
      <c r="B62" t="s">
        <v>674</v>
      </c>
      <c r="C62" s="238"/>
      <c r="D62" s="238"/>
      <c r="E62" s="238"/>
      <c r="F62" s="238"/>
      <c r="G62" s="238"/>
      <c r="H62" s="238"/>
      <c r="I62" s="238"/>
      <c r="J62" s="238"/>
      <c r="K62" s="238">
        <v>0</v>
      </c>
      <c r="L62" s="238">
        <v>2470342.77</v>
      </c>
    </row>
    <row r="63" spans="1:111">
      <c r="A63">
        <v>266</v>
      </c>
      <c r="B63" t="s">
        <v>1268</v>
      </c>
      <c r="C63" s="238"/>
      <c r="D63" s="238"/>
      <c r="E63" s="238"/>
      <c r="F63" s="238"/>
      <c r="G63" s="238">
        <v>0</v>
      </c>
      <c r="H63" s="238">
        <v>3944</v>
      </c>
      <c r="I63" s="238">
        <v>0</v>
      </c>
      <c r="J63" s="238">
        <v>2335702.4399999995</v>
      </c>
      <c r="K63" s="238">
        <v>0</v>
      </c>
      <c r="L63" s="238">
        <v>8345.4700000000012</v>
      </c>
    </row>
    <row r="64" spans="1:111">
      <c r="A64">
        <v>1201</v>
      </c>
      <c r="B64" t="s">
        <v>228</v>
      </c>
      <c r="C64" s="238"/>
      <c r="D64" s="238"/>
      <c r="E64" s="238">
        <v>0</v>
      </c>
      <c r="F64" s="238">
        <v>3503.66</v>
      </c>
      <c r="G64" s="238"/>
      <c r="H64" s="238"/>
      <c r="I64" s="238">
        <v>0</v>
      </c>
      <c r="J64" s="238">
        <v>2573.81</v>
      </c>
      <c r="K64" s="238"/>
      <c r="L64" s="238"/>
    </row>
    <row r="65" spans="1:12">
      <c r="A65">
        <v>548</v>
      </c>
      <c r="B65" t="s">
        <v>1285</v>
      </c>
      <c r="C65" s="238"/>
      <c r="D65" s="238"/>
      <c r="E65" s="238"/>
      <c r="F65" s="238"/>
      <c r="G65" s="238">
        <v>0</v>
      </c>
      <c r="H65" s="238">
        <v>28</v>
      </c>
      <c r="I65" s="238">
        <v>0</v>
      </c>
      <c r="J65" s="238">
        <v>2096</v>
      </c>
      <c r="K65" s="238">
        <v>0</v>
      </c>
      <c r="L65" s="238">
        <v>1198</v>
      </c>
    </row>
    <row r="66" spans="1:12">
      <c r="A66">
        <v>293</v>
      </c>
      <c r="B66" t="s">
        <v>121</v>
      </c>
      <c r="C66" s="238"/>
      <c r="D66" s="238"/>
      <c r="E66" s="238"/>
      <c r="F66" s="238"/>
      <c r="G66" s="238"/>
      <c r="H66" s="238"/>
      <c r="I66" s="238"/>
      <c r="J66" s="238"/>
      <c r="K66" s="238">
        <v>0</v>
      </c>
      <c r="L66" s="238">
        <v>16000</v>
      </c>
    </row>
    <row r="67" spans="1:12">
      <c r="A67">
        <v>249</v>
      </c>
      <c r="B67" t="s">
        <v>102</v>
      </c>
      <c r="C67" s="238">
        <v>645.96</v>
      </c>
      <c r="D67" s="238">
        <v>0</v>
      </c>
      <c r="E67" s="238"/>
      <c r="F67" s="238"/>
      <c r="G67" s="238"/>
      <c r="H67" s="238"/>
      <c r="I67" s="238"/>
      <c r="J67" s="238"/>
      <c r="K67" s="238">
        <v>0</v>
      </c>
      <c r="L67" s="238">
        <v>0.45</v>
      </c>
    </row>
    <row r="68" spans="1:12">
      <c r="A68">
        <v>382</v>
      </c>
      <c r="B68" t="s">
        <v>1245</v>
      </c>
      <c r="C68" s="238"/>
      <c r="D68" s="238"/>
      <c r="E68" s="238"/>
      <c r="F68" s="238"/>
      <c r="G68" s="238">
        <v>0</v>
      </c>
      <c r="H68" s="238">
        <v>587.64</v>
      </c>
      <c r="I68" s="238"/>
      <c r="J68" s="238"/>
      <c r="K68" s="238">
        <v>0</v>
      </c>
      <c r="L68" s="238">
        <v>3450.9</v>
      </c>
    </row>
    <row r="69" spans="1:12">
      <c r="A69">
        <v>213</v>
      </c>
      <c r="B69" t="s">
        <v>91</v>
      </c>
      <c r="C69" s="238"/>
      <c r="D69" s="238"/>
      <c r="E69" s="238"/>
      <c r="F69" s="238"/>
      <c r="G69" s="238"/>
      <c r="H69" s="238"/>
      <c r="I69" s="238">
        <v>0</v>
      </c>
      <c r="J69" s="238">
        <v>366.4</v>
      </c>
      <c r="K69" s="238">
        <v>0</v>
      </c>
      <c r="L69" s="238">
        <v>6523.8</v>
      </c>
    </row>
    <row r="70" spans="1:12">
      <c r="A70">
        <v>344</v>
      </c>
      <c r="B70" t="s">
        <v>139</v>
      </c>
      <c r="C70" s="238">
        <v>0</v>
      </c>
      <c r="D70" s="238">
        <v>990.68</v>
      </c>
      <c r="E70" s="238"/>
      <c r="F70" s="238"/>
      <c r="G70" s="238">
        <v>0</v>
      </c>
      <c r="H70" s="238">
        <v>2232.04</v>
      </c>
      <c r="I70" s="238"/>
      <c r="J70" s="238"/>
      <c r="K70" s="238"/>
      <c r="L70" s="238"/>
    </row>
    <row r="71" spans="1:12">
      <c r="A71">
        <v>190</v>
      </c>
      <c r="B71" t="s">
        <v>82</v>
      </c>
      <c r="C71" s="238"/>
      <c r="D71" s="238"/>
      <c r="E71" s="238"/>
      <c r="F71" s="238"/>
      <c r="G71" s="238"/>
      <c r="H71" s="238"/>
      <c r="I71" s="238">
        <v>0</v>
      </c>
      <c r="J71" s="238">
        <v>155</v>
      </c>
      <c r="K71" s="238">
        <v>0</v>
      </c>
      <c r="L71" s="238">
        <v>80</v>
      </c>
    </row>
    <row r="72" spans="1:12">
      <c r="A72">
        <v>601</v>
      </c>
      <c r="B72" t="s">
        <v>1538</v>
      </c>
      <c r="C72" s="238">
        <v>0</v>
      </c>
      <c r="D72" s="238">
        <v>650</v>
      </c>
      <c r="E72" s="238">
        <v>0</v>
      </c>
      <c r="F72" s="238">
        <v>250000</v>
      </c>
      <c r="G72" s="238">
        <v>0</v>
      </c>
      <c r="H72" s="238">
        <v>143072.6</v>
      </c>
      <c r="I72" s="238"/>
      <c r="J72" s="238"/>
      <c r="K72" s="238"/>
      <c r="L72" s="238"/>
    </row>
    <row r="73" spans="1:12">
      <c r="A73">
        <v>153</v>
      </c>
      <c r="B73" t="s">
        <v>73</v>
      </c>
      <c r="C73" s="238"/>
      <c r="D73" s="238"/>
      <c r="E73" s="238">
        <v>0</v>
      </c>
      <c r="F73" s="238">
        <v>2058.56</v>
      </c>
      <c r="G73" s="238"/>
      <c r="H73" s="238"/>
      <c r="I73" s="238"/>
      <c r="J73" s="238"/>
      <c r="K73" s="238">
        <v>0</v>
      </c>
      <c r="L73" s="238">
        <v>170872</v>
      </c>
    </row>
    <row r="74" spans="1:12">
      <c r="A74">
        <v>6</v>
      </c>
      <c r="B74" t="s">
        <v>37</v>
      </c>
      <c r="C74" s="238"/>
      <c r="D74" s="238"/>
      <c r="E74" s="238"/>
      <c r="F74" s="238"/>
      <c r="G74" s="238"/>
      <c r="H74" s="238"/>
      <c r="I74" s="238">
        <v>0</v>
      </c>
      <c r="J74" s="238">
        <v>954</v>
      </c>
      <c r="K74" s="238"/>
      <c r="L74" s="238"/>
    </row>
    <row r="75" spans="1:12">
      <c r="A75">
        <v>598</v>
      </c>
      <c r="B75" t="s">
        <v>672</v>
      </c>
      <c r="C75" s="238"/>
      <c r="D75" s="238"/>
      <c r="E75" s="238">
        <v>50</v>
      </c>
      <c r="F75" s="238">
        <v>0</v>
      </c>
      <c r="G75" s="238"/>
      <c r="H75" s="238"/>
      <c r="I75" s="238"/>
      <c r="J75" s="238"/>
      <c r="K75" s="238"/>
      <c r="L75" s="238"/>
    </row>
    <row r="76" spans="1:12">
      <c r="A76">
        <v>30</v>
      </c>
      <c r="B76" t="s">
        <v>642</v>
      </c>
      <c r="C76" s="238"/>
      <c r="D76" s="238"/>
      <c r="E76" s="238"/>
      <c r="F76" s="238"/>
      <c r="G76" s="238"/>
      <c r="H76" s="238"/>
      <c r="I76" s="238"/>
      <c r="J76" s="238"/>
      <c r="K76" s="238">
        <v>0</v>
      </c>
      <c r="L76" s="238">
        <v>7594.24</v>
      </c>
    </row>
    <row r="77" spans="1:12">
      <c r="A77">
        <v>292</v>
      </c>
      <c r="B77" t="s">
        <v>120</v>
      </c>
      <c r="C77" s="238"/>
      <c r="D77" s="238"/>
      <c r="E77" s="238"/>
      <c r="F77" s="238"/>
      <c r="G77" s="238"/>
      <c r="H77" s="238"/>
      <c r="I77" s="238"/>
      <c r="J77" s="238"/>
      <c r="K77" s="238">
        <v>0</v>
      </c>
      <c r="L77" s="238">
        <v>4303</v>
      </c>
    </row>
    <row r="78" spans="1:12">
      <c r="A78">
        <v>590</v>
      </c>
      <c r="B78" t="s">
        <v>1286</v>
      </c>
      <c r="C78" s="238"/>
      <c r="D78" s="238"/>
      <c r="E78" s="238"/>
      <c r="F78" s="238"/>
      <c r="G78" s="238"/>
      <c r="H78" s="238"/>
      <c r="I78" s="238"/>
      <c r="J78" s="238"/>
      <c r="K78" s="238">
        <v>0</v>
      </c>
      <c r="L78" s="238">
        <v>134237.04</v>
      </c>
    </row>
    <row r="79" spans="1:12">
      <c r="A79">
        <v>573</v>
      </c>
      <c r="B79" t="s">
        <v>167</v>
      </c>
      <c r="C79" s="238"/>
      <c r="D79" s="238"/>
      <c r="E79" s="238"/>
      <c r="F79" s="238"/>
      <c r="G79" s="238"/>
      <c r="H79" s="238"/>
      <c r="I79" s="238"/>
      <c r="J79" s="238"/>
      <c r="K79" s="238">
        <v>100</v>
      </c>
      <c r="L79" s="238">
        <v>2263800</v>
      </c>
    </row>
    <row r="80" spans="1:12">
      <c r="A80" t="s">
        <v>667</v>
      </c>
      <c r="B80" t="s">
        <v>1256</v>
      </c>
      <c r="C80" s="238">
        <v>501655116.04999995</v>
      </c>
      <c r="D80" s="238">
        <v>0</v>
      </c>
      <c r="E80" s="238">
        <v>475583722.14000022</v>
      </c>
      <c r="F80" s="238">
        <v>0</v>
      </c>
      <c r="G80" s="238">
        <v>495697941.37999976</v>
      </c>
      <c r="H80" s="238">
        <v>0</v>
      </c>
      <c r="I80" s="238">
        <v>451871389.09999979</v>
      </c>
      <c r="J80" s="238">
        <v>0</v>
      </c>
      <c r="K80" s="238">
        <v>398456231.20999992</v>
      </c>
      <c r="L80" s="238">
        <v>0</v>
      </c>
    </row>
    <row r="81" spans="1:12">
      <c r="A81">
        <v>520</v>
      </c>
      <c r="B81" t="s">
        <v>1284</v>
      </c>
      <c r="C81" s="238"/>
      <c r="D81" s="238"/>
      <c r="E81" s="238">
        <v>0</v>
      </c>
      <c r="F81" s="238">
        <v>100</v>
      </c>
      <c r="G81" s="238"/>
      <c r="H81" s="238"/>
      <c r="I81" s="238"/>
      <c r="J81" s="238"/>
      <c r="K81" s="238"/>
      <c r="L81" s="238"/>
    </row>
    <row r="82" spans="1:12">
      <c r="A82">
        <v>512</v>
      </c>
      <c r="B82" t="s">
        <v>693</v>
      </c>
      <c r="C82" s="238"/>
      <c r="D82" s="238"/>
      <c r="E82" s="238">
        <v>0</v>
      </c>
      <c r="F82" s="238">
        <v>36151.33</v>
      </c>
      <c r="G82" s="238"/>
      <c r="H82" s="238"/>
      <c r="I82" s="238"/>
      <c r="J82" s="238"/>
      <c r="K82" s="238"/>
      <c r="L82" s="238"/>
    </row>
    <row r="83" spans="1:12">
      <c r="A83">
        <v>192</v>
      </c>
      <c r="B83" t="s">
        <v>83</v>
      </c>
      <c r="C83" s="238"/>
      <c r="D83" s="238"/>
      <c r="E83" s="238">
        <v>0</v>
      </c>
      <c r="F83" s="238">
        <v>50</v>
      </c>
      <c r="G83" s="238"/>
      <c r="H83" s="238"/>
      <c r="I83" s="238"/>
      <c r="J83" s="238"/>
      <c r="K83" s="238"/>
      <c r="L83" s="238"/>
    </row>
    <row r="84" spans="1:12">
      <c r="A84">
        <v>903</v>
      </c>
      <c r="B84" t="s">
        <v>192</v>
      </c>
      <c r="C84" s="238">
        <v>0</v>
      </c>
      <c r="D84" s="238">
        <v>4349.6400000000003</v>
      </c>
      <c r="E84" s="238"/>
      <c r="F84" s="238"/>
      <c r="G84" s="238"/>
      <c r="H84" s="238"/>
      <c r="I84" s="238"/>
      <c r="J84" s="238"/>
      <c r="K84" s="238"/>
      <c r="L84" s="238"/>
    </row>
    <row r="85" spans="1:12">
      <c r="A85">
        <v>140</v>
      </c>
      <c r="B85" t="s">
        <v>1279</v>
      </c>
      <c r="C85" s="238"/>
      <c r="D85" s="238"/>
      <c r="E85" s="238"/>
      <c r="F85" s="238"/>
      <c r="G85" s="238">
        <v>0</v>
      </c>
      <c r="H85" s="238">
        <v>18987.330000000002</v>
      </c>
      <c r="I85" s="238"/>
      <c r="J85" s="238"/>
      <c r="K85" s="238">
        <v>0</v>
      </c>
      <c r="L85" s="238">
        <v>1607.97</v>
      </c>
    </row>
    <row r="86" spans="1:12">
      <c r="A86">
        <v>139</v>
      </c>
      <c r="B86" t="s">
        <v>64</v>
      </c>
      <c r="C86" s="238"/>
      <c r="D86" s="238"/>
      <c r="E86" s="238"/>
      <c r="F86" s="238"/>
      <c r="G86" s="238">
        <v>0</v>
      </c>
      <c r="H86" s="238">
        <v>47.92</v>
      </c>
      <c r="I86" s="238"/>
      <c r="J86" s="238"/>
      <c r="K86" s="238"/>
      <c r="L86" s="238"/>
    </row>
    <row r="87" spans="1:12">
      <c r="A87">
        <v>145</v>
      </c>
      <c r="B87" t="s">
        <v>68</v>
      </c>
      <c r="C87" s="238"/>
      <c r="D87" s="238"/>
      <c r="E87" s="238"/>
      <c r="F87" s="238"/>
      <c r="G87" s="238">
        <v>0</v>
      </c>
      <c r="H87" s="238">
        <v>1530.98</v>
      </c>
      <c r="I87" s="238"/>
      <c r="J87" s="238"/>
      <c r="K87" s="238"/>
      <c r="L87" s="238"/>
    </row>
    <row r="88" spans="1:12">
      <c r="A88">
        <v>572</v>
      </c>
      <c r="B88" t="s">
        <v>166</v>
      </c>
      <c r="C88" s="238"/>
      <c r="D88" s="238"/>
      <c r="E88" s="238"/>
      <c r="F88" s="238"/>
      <c r="G88" s="238"/>
      <c r="H88" s="238"/>
      <c r="I88" s="238"/>
      <c r="J88" s="238"/>
      <c r="K88" s="238">
        <v>0</v>
      </c>
      <c r="L88" s="238">
        <v>1781897.4500000002</v>
      </c>
    </row>
    <row r="89" spans="1:12">
      <c r="A89">
        <v>288</v>
      </c>
      <c r="B89" t="s">
        <v>117</v>
      </c>
      <c r="C89" s="238"/>
      <c r="D89" s="238"/>
      <c r="E89" s="238"/>
      <c r="F89" s="238"/>
      <c r="G89" s="238">
        <v>0</v>
      </c>
      <c r="H89" s="238">
        <v>361</v>
      </c>
      <c r="I89" s="238"/>
      <c r="J89" s="238"/>
      <c r="K89" s="238">
        <v>0</v>
      </c>
      <c r="L89" s="238">
        <v>18</v>
      </c>
    </row>
    <row r="90" spans="1:12">
      <c r="A90">
        <v>418</v>
      </c>
      <c r="B90" t="s">
        <v>148</v>
      </c>
      <c r="C90" s="238"/>
      <c r="D90" s="238"/>
      <c r="E90" s="238"/>
      <c r="F90" s="238"/>
      <c r="G90" s="238">
        <v>0</v>
      </c>
      <c r="H90" s="238">
        <v>400</v>
      </c>
      <c r="I90" s="238"/>
      <c r="J90" s="238"/>
      <c r="K90" s="238"/>
      <c r="L90" s="238"/>
    </row>
    <row r="91" spans="1:12">
      <c r="A91">
        <v>1339</v>
      </c>
      <c r="B91" t="s">
        <v>353</v>
      </c>
      <c r="C91" s="238"/>
      <c r="D91" s="238"/>
      <c r="E91" s="238"/>
      <c r="F91" s="238"/>
      <c r="G91" s="238">
        <v>0</v>
      </c>
      <c r="H91" s="238">
        <v>6438.66</v>
      </c>
      <c r="I91" s="238"/>
      <c r="J91" s="238"/>
      <c r="K91" s="238"/>
      <c r="L91" s="238"/>
    </row>
    <row r="92" spans="1:12">
      <c r="A92">
        <v>594</v>
      </c>
      <c r="B92" t="s">
        <v>88</v>
      </c>
      <c r="C92" s="238"/>
      <c r="D92" s="238"/>
      <c r="E92" s="238"/>
      <c r="F92" s="238"/>
      <c r="G92" s="238"/>
      <c r="H92" s="238"/>
      <c r="I92" s="238">
        <v>0</v>
      </c>
      <c r="J92" s="238">
        <v>160450.79999999999</v>
      </c>
      <c r="K92" s="238">
        <v>50</v>
      </c>
      <c r="L92" s="238">
        <v>808.64</v>
      </c>
    </row>
    <row r="93" spans="1:12">
      <c r="A93">
        <v>299</v>
      </c>
      <c r="B93" t="s">
        <v>126</v>
      </c>
      <c r="C93" s="238"/>
      <c r="D93" s="238"/>
      <c r="E93" s="238"/>
      <c r="F93" s="238"/>
      <c r="G93" s="238"/>
      <c r="H93" s="238"/>
      <c r="I93" s="238">
        <v>0</v>
      </c>
      <c r="J93" s="238">
        <v>675404</v>
      </c>
      <c r="K93" s="238"/>
      <c r="L93" s="238"/>
    </row>
    <row r="94" spans="1:12">
      <c r="A94">
        <v>586</v>
      </c>
      <c r="B94" t="s">
        <v>172</v>
      </c>
      <c r="C94" s="238"/>
      <c r="D94" s="238"/>
      <c r="E94" s="238"/>
      <c r="F94" s="238"/>
      <c r="G94" s="238"/>
      <c r="H94" s="238"/>
      <c r="I94" s="238"/>
      <c r="J94" s="238"/>
      <c r="K94" s="238">
        <v>0</v>
      </c>
      <c r="L94" s="238">
        <v>1294.93</v>
      </c>
    </row>
    <row r="95" spans="1:12">
      <c r="A95">
        <v>311</v>
      </c>
      <c r="B95" t="s">
        <v>132</v>
      </c>
      <c r="C95" s="238"/>
      <c r="D95" s="238"/>
      <c r="E95" s="238"/>
      <c r="F95" s="238"/>
      <c r="G95" s="238"/>
      <c r="H95" s="238"/>
      <c r="I95" s="238">
        <v>0</v>
      </c>
      <c r="J95" s="238">
        <v>18101.09</v>
      </c>
      <c r="K95" s="238"/>
      <c r="L95" s="238"/>
    </row>
    <row r="96" spans="1:12">
      <c r="A96">
        <v>234</v>
      </c>
      <c r="B96" t="s">
        <v>615</v>
      </c>
      <c r="C96" s="238"/>
      <c r="D96" s="238"/>
      <c r="E96" s="238"/>
      <c r="F96" s="238"/>
      <c r="G96" s="238"/>
      <c r="H96" s="238"/>
      <c r="I96" s="238"/>
      <c r="J96" s="238"/>
      <c r="K96" s="238">
        <v>0</v>
      </c>
      <c r="L96" s="238">
        <v>3774.48</v>
      </c>
    </row>
    <row r="97" spans="1:12">
      <c r="A97">
        <v>593</v>
      </c>
      <c r="B97" t="s">
        <v>1287</v>
      </c>
      <c r="C97" s="238"/>
      <c r="D97" s="238"/>
      <c r="E97" s="238"/>
      <c r="F97" s="238"/>
      <c r="G97" s="238">
        <v>50</v>
      </c>
      <c r="H97" s="238">
        <v>55.3</v>
      </c>
      <c r="I97" s="238"/>
      <c r="J97" s="238"/>
      <c r="K97" s="238"/>
      <c r="L97" s="238"/>
    </row>
    <row r="98" spans="1:12">
      <c r="A98">
        <v>223</v>
      </c>
      <c r="B98" t="s">
        <v>94</v>
      </c>
      <c r="C98" s="238"/>
      <c r="D98" s="238"/>
      <c r="E98" s="238"/>
      <c r="F98" s="238"/>
      <c r="G98" s="238"/>
      <c r="H98" s="238"/>
      <c r="I98" s="238"/>
      <c r="J98" s="238"/>
      <c r="K98" s="238">
        <v>0</v>
      </c>
      <c r="L98" s="238">
        <v>3934.29</v>
      </c>
    </row>
    <row r="99" spans="1:12">
      <c r="A99">
        <v>244</v>
      </c>
      <c r="B99" t="s">
        <v>100</v>
      </c>
      <c r="C99" s="238"/>
      <c r="D99" s="238"/>
      <c r="E99" s="238"/>
      <c r="F99" s="238"/>
      <c r="G99" s="238">
        <v>0</v>
      </c>
      <c r="H99" s="238">
        <v>205494</v>
      </c>
      <c r="I99" s="238"/>
      <c r="J99" s="238"/>
      <c r="K99" s="238"/>
      <c r="L99" s="238"/>
    </row>
    <row r="100" spans="1:12">
      <c r="A100">
        <v>576</v>
      </c>
      <c r="B100" t="s">
        <v>1247</v>
      </c>
      <c r="C100" s="238"/>
      <c r="D100" s="238"/>
      <c r="E100" s="238"/>
      <c r="F100" s="238"/>
      <c r="G100" s="238"/>
      <c r="H100" s="238"/>
      <c r="I100" s="238"/>
      <c r="J100" s="238"/>
      <c r="K100" s="238">
        <v>826.32</v>
      </c>
      <c r="L100" s="238">
        <v>0</v>
      </c>
    </row>
    <row r="101" spans="1:12">
      <c r="A101">
        <v>303</v>
      </c>
      <c r="B101" t="s">
        <v>130</v>
      </c>
      <c r="C101" s="238"/>
      <c r="D101" s="238"/>
      <c r="E101" s="238"/>
      <c r="F101" s="238"/>
      <c r="G101" s="238">
        <v>0</v>
      </c>
      <c r="H101" s="238">
        <v>100000</v>
      </c>
      <c r="I101" s="238"/>
      <c r="J101" s="238"/>
      <c r="K101" s="238"/>
      <c r="L101" s="238"/>
    </row>
    <row r="102" spans="1:12">
      <c r="A102">
        <v>525</v>
      </c>
      <c r="B102" t="s">
        <v>164</v>
      </c>
      <c r="C102" s="238"/>
      <c r="D102" s="238"/>
      <c r="E102" s="238"/>
      <c r="F102" s="238"/>
      <c r="G102" s="238">
        <v>0</v>
      </c>
      <c r="H102" s="238">
        <v>949664.1</v>
      </c>
      <c r="I102" s="238"/>
      <c r="J102" s="238"/>
      <c r="K102" s="238">
        <v>0</v>
      </c>
      <c r="L102" s="238">
        <v>313982.2</v>
      </c>
    </row>
    <row r="103" spans="1:12">
      <c r="A103">
        <v>802</v>
      </c>
      <c r="B103" t="s">
        <v>184</v>
      </c>
      <c r="C103" s="238"/>
      <c r="D103" s="238"/>
      <c r="E103" s="238"/>
      <c r="F103" s="238"/>
      <c r="G103" s="238">
        <v>0</v>
      </c>
      <c r="H103" s="238">
        <v>28540.3</v>
      </c>
      <c r="I103" s="238"/>
      <c r="J103" s="238"/>
      <c r="K103" s="238"/>
      <c r="L103" s="238"/>
    </row>
    <row r="104" spans="1:12">
      <c r="A104">
        <v>130</v>
      </c>
      <c r="B104" t="s">
        <v>58</v>
      </c>
      <c r="C104" s="238"/>
      <c r="D104" s="238"/>
      <c r="E104" s="238"/>
      <c r="F104" s="238"/>
      <c r="G104" s="238">
        <v>0</v>
      </c>
      <c r="H104" s="238">
        <v>27927</v>
      </c>
      <c r="I104" s="238"/>
      <c r="J104" s="238"/>
      <c r="K104" s="238"/>
      <c r="L104" s="238"/>
    </row>
    <row r="105" spans="1:12">
      <c r="A105">
        <v>517</v>
      </c>
      <c r="B105" t="s">
        <v>162</v>
      </c>
      <c r="C105" s="238"/>
      <c r="D105" s="238"/>
      <c r="E105" s="238"/>
      <c r="F105" s="238"/>
      <c r="G105" s="238"/>
      <c r="H105" s="238"/>
      <c r="I105" s="238">
        <v>0</v>
      </c>
      <c r="J105" s="238">
        <v>3404.12</v>
      </c>
      <c r="K105" s="238">
        <v>0</v>
      </c>
      <c r="L105" s="238">
        <v>7618.66</v>
      </c>
    </row>
    <row r="106" spans="1:12">
      <c r="A106">
        <v>301</v>
      </c>
      <c r="B106" t="s">
        <v>128</v>
      </c>
      <c r="C106" s="238"/>
      <c r="D106" s="238"/>
      <c r="E106" s="238"/>
      <c r="F106" s="238"/>
      <c r="G106" s="238"/>
      <c r="H106" s="238"/>
      <c r="I106" s="238">
        <v>0</v>
      </c>
      <c r="J106" s="238">
        <v>298500</v>
      </c>
      <c r="K106" s="238"/>
      <c r="L106" s="238"/>
    </row>
    <row r="107" spans="1:12">
      <c r="A107">
        <v>313</v>
      </c>
      <c r="B107" t="s">
        <v>134</v>
      </c>
      <c r="C107" s="238"/>
      <c r="D107" s="238"/>
      <c r="E107" s="238"/>
      <c r="F107" s="238"/>
      <c r="G107" s="238"/>
      <c r="H107" s="238"/>
      <c r="I107" s="238"/>
      <c r="J107" s="238"/>
      <c r="K107" s="238">
        <v>0</v>
      </c>
      <c r="L107" s="238">
        <v>742</v>
      </c>
    </row>
    <row r="108" spans="1:12">
      <c r="A108">
        <v>129</v>
      </c>
      <c r="B108" t="s">
        <v>57</v>
      </c>
      <c r="C108" s="238"/>
      <c r="D108" s="238"/>
      <c r="E108" s="238"/>
      <c r="F108" s="238"/>
      <c r="G108" s="238"/>
      <c r="H108" s="238"/>
      <c r="I108" s="238"/>
      <c r="J108" s="238"/>
      <c r="K108" s="238">
        <v>0</v>
      </c>
      <c r="L108" s="238">
        <v>2</v>
      </c>
    </row>
    <row r="109" spans="1:12">
      <c r="A109">
        <v>156</v>
      </c>
      <c r="B109" t="s">
        <v>76</v>
      </c>
      <c r="C109" s="238"/>
      <c r="D109" s="238"/>
      <c r="E109" s="238"/>
      <c r="F109" s="238"/>
      <c r="G109" s="238"/>
      <c r="H109" s="238"/>
      <c r="I109" s="238">
        <v>0</v>
      </c>
      <c r="J109" s="238">
        <v>15566.2</v>
      </c>
      <c r="K109" s="238"/>
      <c r="L109" s="238"/>
    </row>
    <row r="110" spans="1:12">
      <c r="A110">
        <v>201</v>
      </c>
      <c r="B110" t="s">
        <v>85</v>
      </c>
      <c r="C110" s="238"/>
      <c r="D110" s="238"/>
      <c r="E110" s="238"/>
      <c r="F110" s="238"/>
      <c r="G110" s="238"/>
      <c r="H110" s="238"/>
      <c r="I110" s="238">
        <v>0</v>
      </c>
      <c r="J110" s="238">
        <v>108</v>
      </c>
      <c r="K110" s="238">
        <v>55610.23</v>
      </c>
      <c r="L110" s="238">
        <v>1131</v>
      </c>
    </row>
    <row r="111" spans="1:12">
      <c r="A111">
        <v>163</v>
      </c>
      <c r="B111" t="s">
        <v>78</v>
      </c>
      <c r="C111" s="238"/>
      <c r="D111" s="238"/>
      <c r="E111" s="238"/>
      <c r="F111" s="238"/>
      <c r="G111" s="238"/>
      <c r="H111" s="238"/>
      <c r="I111" s="238"/>
      <c r="J111" s="238"/>
      <c r="K111" s="238">
        <v>0</v>
      </c>
      <c r="L111" s="238">
        <v>59.150000000000006</v>
      </c>
    </row>
    <row r="112" spans="1:12">
      <c r="A112">
        <v>310</v>
      </c>
      <c r="B112" t="s">
        <v>131</v>
      </c>
      <c r="C112" s="238"/>
      <c r="D112" s="238"/>
      <c r="E112" s="238"/>
      <c r="F112" s="238"/>
      <c r="G112" s="238"/>
      <c r="H112" s="238"/>
      <c r="I112" s="238"/>
      <c r="J112" s="238"/>
      <c r="K112" s="238">
        <v>18038.990000000002</v>
      </c>
      <c r="L112" s="238">
        <v>4654</v>
      </c>
    </row>
    <row r="113" spans="1:12">
      <c r="A113">
        <v>387</v>
      </c>
      <c r="B113" t="s">
        <v>1267</v>
      </c>
      <c r="C113" s="238"/>
      <c r="D113" s="238"/>
      <c r="E113" s="238"/>
      <c r="F113" s="238"/>
      <c r="G113" s="238"/>
      <c r="H113" s="238"/>
      <c r="I113" s="238">
        <v>0</v>
      </c>
      <c r="J113" s="238">
        <v>77.5</v>
      </c>
      <c r="K113" s="238"/>
      <c r="L113" s="238"/>
    </row>
    <row r="114" spans="1:12">
      <c r="A114">
        <v>385</v>
      </c>
      <c r="B114" t="s">
        <v>692</v>
      </c>
      <c r="C114" s="238"/>
      <c r="D114" s="238"/>
      <c r="E114" s="238"/>
      <c r="F114" s="238"/>
      <c r="G114" s="238"/>
      <c r="H114" s="238"/>
      <c r="I114" s="238">
        <v>0</v>
      </c>
      <c r="J114" s="238">
        <v>2968.73</v>
      </c>
      <c r="K114" s="238"/>
      <c r="L114" s="238"/>
    </row>
    <row r="115" spans="1:12">
      <c r="A115">
        <v>134</v>
      </c>
      <c r="B115" t="s">
        <v>61</v>
      </c>
      <c r="C115" s="238"/>
      <c r="D115" s="238"/>
      <c r="E115" s="238"/>
      <c r="F115" s="238"/>
      <c r="G115" s="238"/>
      <c r="H115" s="238"/>
      <c r="I115" s="238"/>
      <c r="J115" s="238"/>
      <c r="K115" s="238">
        <v>0</v>
      </c>
      <c r="L115" s="238">
        <v>3320</v>
      </c>
    </row>
    <row r="116" spans="1:12">
      <c r="A116">
        <v>267</v>
      </c>
      <c r="B116" t="s">
        <v>107</v>
      </c>
      <c r="C116" s="238"/>
      <c r="D116" s="238"/>
      <c r="E116" s="238"/>
      <c r="F116" s="238"/>
      <c r="G116" s="238"/>
      <c r="H116" s="238"/>
      <c r="I116" s="238"/>
      <c r="J116" s="238"/>
      <c r="K116" s="238">
        <v>0</v>
      </c>
      <c r="L116" s="238">
        <v>2100.3000000000002</v>
      </c>
    </row>
    <row r="117" spans="1:12">
      <c r="A117">
        <v>154</v>
      </c>
      <c r="B117" t="s">
        <v>74</v>
      </c>
      <c r="C117" s="238"/>
      <c r="D117" s="238"/>
      <c r="E117" s="238"/>
      <c r="F117" s="238"/>
      <c r="G117" s="238"/>
      <c r="H117" s="238"/>
      <c r="I117" s="238"/>
      <c r="J117" s="238"/>
      <c r="K117" s="238">
        <v>0</v>
      </c>
      <c r="L117" s="238">
        <v>899</v>
      </c>
    </row>
    <row r="118" spans="1:12">
      <c r="A118">
        <v>302</v>
      </c>
      <c r="B118" t="s">
        <v>129</v>
      </c>
      <c r="C118" s="238"/>
      <c r="D118" s="238"/>
      <c r="E118" s="238"/>
      <c r="F118" s="238"/>
      <c r="G118" s="238"/>
      <c r="H118" s="238"/>
      <c r="I118" s="238"/>
      <c r="J118" s="238"/>
      <c r="K118" s="238">
        <v>0</v>
      </c>
      <c r="L118" s="238">
        <v>1435</v>
      </c>
    </row>
    <row r="119" spans="1:12">
      <c r="A119">
        <v>551</v>
      </c>
      <c r="B119" t="s">
        <v>165</v>
      </c>
      <c r="C119" s="238"/>
      <c r="D119" s="238"/>
      <c r="E119" s="238"/>
      <c r="F119" s="238"/>
      <c r="G119" s="238"/>
      <c r="H119" s="238"/>
      <c r="I119" s="238"/>
      <c r="J119" s="238"/>
      <c r="K119" s="238">
        <v>0</v>
      </c>
      <c r="L119" s="238">
        <v>219.78</v>
      </c>
    </row>
    <row r="120" spans="1:12">
      <c r="A120">
        <v>680</v>
      </c>
      <c r="B120" t="s">
        <v>179</v>
      </c>
      <c r="C120" s="238"/>
      <c r="D120" s="238"/>
      <c r="E120" s="238"/>
      <c r="F120" s="238"/>
      <c r="G120" s="238"/>
      <c r="H120" s="238"/>
      <c r="I120" s="238"/>
      <c r="J120" s="238"/>
      <c r="K120" s="238">
        <v>0</v>
      </c>
      <c r="L120" s="238">
        <v>17125.82</v>
      </c>
    </row>
    <row r="121" spans="1:12">
      <c r="A121">
        <v>596</v>
      </c>
      <c r="B121" t="s">
        <v>1248</v>
      </c>
      <c r="C121" s="238"/>
      <c r="D121" s="238"/>
      <c r="E121" s="238"/>
      <c r="F121" s="238"/>
      <c r="G121" s="238"/>
      <c r="H121" s="238"/>
      <c r="I121" s="238"/>
      <c r="J121" s="238"/>
      <c r="K121" s="238">
        <v>893.53</v>
      </c>
      <c r="L121" s="238">
        <v>0</v>
      </c>
    </row>
    <row r="122" spans="1:12">
      <c r="A122">
        <v>1513</v>
      </c>
      <c r="B122" t="s">
        <v>405</v>
      </c>
      <c r="C122" s="238"/>
      <c r="D122" s="238"/>
      <c r="E122" s="238"/>
      <c r="F122" s="238"/>
      <c r="G122" s="238"/>
      <c r="H122" s="238"/>
      <c r="I122" s="238"/>
      <c r="J122" s="238"/>
      <c r="K122" s="238">
        <v>0</v>
      </c>
      <c r="L122" s="238">
        <v>1</v>
      </c>
    </row>
    <row r="123" spans="1:12">
      <c r="A123">
        <v>1312</v>
      </c>
      <c r="B123" t="s">
        <v>326</v>
      </c>
      <c r="C123" s="238"/>
      <c r="D123" s="238"/>
      <c r="E123" s="238"/>
      <c r="F123" s="238"/>
      <c r="G123" s="238"/>
      <c r="H123" s="238"/>
      <c r="I123" s="238"/>
      <c r="J123" s="238"/>
      <c r="K123" s="238">
        <v>0</v>
      </c>
      <c r="L123" s="238">
        <v>36</v>
      </c>
    </row>
    <row r="124" spans="1:12">
      <c r="A124">
        <v>119</v>
      </c>
      <c r="B124" t="s">
        <v>55</v>
      </c>
      <c r="C124" s="238"/>
      <c r="D124" s="238"/>
      <c r="E124" s="238"/>
      <c r="F124" s="238"/>
      <c r="G124" s="238"/>
      <c r="H124" s="238"/>
      <c r="I124" s="238"/>
      <c r="J124" s="238"/>
      <c r="K124" s="238">
        <v>50</v>
      </c>
      <c r="L124" s="238">
        <v>0</v>
      </c>
    </row>
    <row r="125" spans="1:12">
      <c r="A125">
        <v>865</v>
      </c>
      <c r="B125" t="s">
        <v>188</v>
      </c>
      <c r="C125" s="238"/>
      <c r="D125" s="238"/>
      <c r="E125" s="238"/>
      <c r="F125" s="238"/>
      <c r="G125" s="238"/>
      <c r="H125" s="238"/>
      <c r="I125" s="238"/>
      <c r="J125" s="238"/>
      <c r="K125" s="238">
        <v>0</v>
      </c>
      <c r="L125" s="238">
        <v>5200</v>
      </c>
    </row>
    <row r="149" spans="1:115">
      <c r="C149" t="s">
        <v>1310</v>
      </c>
      <c r="D149" t="s">
        <v>1311</v>
      </c>
      <c r="E149" t="s">
        <v>1310</v>
      </c>
      <c r="F149" t="s">
        <v>1311</v>
      </c>
      <c r="G149" t="s">
        <v>1310</v>
      </c>
      <c r="H149" t="s">
        <v>1311</v>
      </c>
      <c r="I149" t="s">
        <v>1310</v>
      </c>
      <c r="J149" t="s">
        <v>1311</v>
      </c>
      <c r="K149" t="s">
        <v>1310</v>
      </c>
      <c r="L149" t="s">
        <v>1311</v>
      </c>
      <c r="M149" t="s">
        <v>1310</v>
      </c>
      <c r="N149" t="s">
        <v>1311</v>
      </c>
      <c r="O149" t="s">
        <v>1310</v>
      </c>
      <c r="P149" t="s">
        <v>1311</v>
      </c>
      <c r="Q149" t="s">
        <v>1310</v>
      </c>
      <c r="R149" t="s">
        <v>1311</v>
      </c>
      <c r="S149" t="s">
        <v>1310</v>
      </c>
      <c r="T149" t="s">
        <v>1311</v>
      </c>
      <c r="U149" t="s">
        <v>1310</v>
      </c>
      <c r="V149" t="s">
        <v>1311</v>
      </c>
      <c r="W149" t="s">
        <v>1310</v>
      </c>
      <c r="X149" t="s">
        <v>1311</v>
      </c>
      <c r="Y149" t="s">
        <v>1310</v>
      </c>
      <c r="Z149" t="s">
        <v>1311</v>
      </c>
      <c r="AD149" t="s">
        <v>1310</v>
      </c>
      <c r="AE149" t="s">
        <v>1311</v>
      </c>
      <c r="AF149" t="s">
        <v>1310</v>
      </c>
      <c r="AG149" t="s">
        <v>1311</v>
      </c>
      <c r="AH149" t="s">
        <v>1310</v>
      </c>
      <c r="AI149" t="s">
        <v>1311</v>
      </c>
      <c r="AJ149" t="s">
        <v>1310</v>
      </c>
      <c r="AK149" t="s">
        <v>1311</v>
      </c>
      <c r="AL149" t="s">
        <v>1310</v>
      </c>
      <c r="AM149" t="s">
        <v>1311</v>
      </c>
      <c r="AN149" t="s">
        <v>1310</v>
      </c>
      <c r="AO149" t="s">
        <v>1311</v>
      </c>
      <c r="AP149" t="s">
        <v>1310</v>
      </c>
      <c r="AQ149" t="s">
        <v>1311</v>
      </c>
      <c r="AR149" t="s">
        <v>1310</v>
      </c>
      <c r="AS149" t="s">
        <v>1311</v>
      </c>
      <c r="AT149" t="s">
        <v>1310</v>
      </c>
      <c r="AU149" t="s">
        <v>1311</v>
      </c>
      <c r="AV149" t="s">
        <v>1310</v>
      </c>
      <c r="AW149" t="s">
        <v>1311</v>
      </c>
      <c r="AX149" t="s">
        <v>1310</v>
      </c>
      <c r="AY149" t="s">
        <v>1311</v>
      </c>
      <c r="AZ149" t="s">
        <v>1310</v>
      </c>
      <c r="BA149" t="s">
        <v>1311</v>
      </c>
      <c r="BE149" t="s">
        <v>1310</v>
      </c>
      <c r="BF149" t="s">
        <v>1311</v>
      </c>
      <c r="BG149" t="s">
        <v>1310</v>
      </c>
      <c r="BH149" t="s">
        <v>1311</v>
      </c>
      <c r="BI149" t="s">
        <v>1310</v>
      </c>
      <c r="BJ149" t="s">
        <v>1311</v>
      </c>
      <c r="BK149" t="s">
        <v>1310</v>
      </c>
      <c r="BL149" t="s">
        <v>1311</v>
      </c>
      <c r="BM149" t="s">
        <v>1310</v>
      </c>
      <c r="BN149" t="s">
        <v>1311</v>
      </c>
      <c r="BO149" t="s">
        <v>1310</v>
      </c>
      <c r="BP149" t="s">
        <v>1311</v>
      </c>
      <c r="BQ149" t="s">
        <v>1310</v>
      </c>
      <c r="BR149" t="s">
        <v>1311</v>
      </c>
      <c r="BS149" t="s">
        <v>1310</v>
      </c>
      <c r="BT149" t="s">
        <v>1311</v>
      </c>
      <c r="BU149" t="s">
        <v>1310</v>
      </c>
      <c r="BV149" t="s">
        <v>1311</v>
      </c>
      <c r="BW149" t="s">
        <v>1310</v>
      </c>
      <c r="BX149" t="s">
        <v>1311</v>
      </c>
      <c r="BY149" t="s">
        <v>1310</v>
      </c>
      <c r="BZ149" t="s">
        <v>1311</v>
      </c>
      <c r="CA149" t="s">
        <v>1310</v>
      </c>
      <c r="CB149" t="s">
        <v>1311</v>
      </c>
      <c r="CF149" t="s">
        <v>1310</v>
      </c>
      <c r="CG149" t="s">
        <v>1311</v>
      </c>
      <c r="CH149" t="s">
        <v>1310</v>
      </c>
      <c r="CI149" t="s">
        <v>1311</v>
      </c>
      <c r="CJ149" t="s">
        <v>1310</v>
      </c>
      <c r="CK149" t="s">
        <v>1311</v>
      </c>
      <c r="CL149" t="s">
        <v>1310</v>
      </c>
      <c r="CM149" t="s">
        <v>1311</v>
      </c>
      <c r="CN149" t="s">
        <v>1310</v>
      </c>
      <c r="CO149" t="s">
        <v>1311</v>
      </c>
      <c r="CP149" t="s">
        <v>1310</v>
      </c>
      <c r="CQ149" t="s">
        <v>1311</v>
      </c>
      <c r="CR149" t="s">
        <v>1310</v>
      </c>
      <c r="CS149" t="s">
        <v>1311</v>
      </c>
      <c r="CT149" t="s">
        <v>1310</v>
      </c>
      <c r="CU149" t="s">
        <v>1311</v>
      </c>
      <c r="CV149" t="s">
        <v>1310</v>
      </c>
      <c r="CW149" t="s">
        <v>1311</v>
      </c>
      <c r="CX149" t="s">
        <v>1310</v>
      </c>
      <c r="CY149" t="s">
        <v>1311</v>
      </c>
      <c r="CZ149" t="s">
        <v>1310</v>
      </c>
      <c r="DA149" t="s">
        <v>1311</v>
      </c>
      <c r="DB149" t="s">
        <v>1310</v>
      </c>
      <c r="DC149" t="s">
        <v>1311</v>
      </c>
      <c r="DG149" t="s">
        <v>1311</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AbrilDébitos</v>
      </c>
      <c r="J151" t="str">
        <f t="shared" si="0"/>
        <v>AbrilCréditos</v>
      </c>
      <c r="K151" t="str">
        <f t="shared" si="0"/>
        <v>MayoDébitos</v>
      </c>
      <c r="L151" t="str">
        <f t="shared" si="0"/>
        <v>MayoCréditos</v>
      </c>
      <c r="M151" t="str">
        <f t="shared" si="0"/>
        <v>Aún no hay mesDébitos</v>
      </c>
      <c r="N151" t="str">
        <f t="shared" si="0"/>
        <v>Aún no hay mesCréditos</v>
      </c>
      <c r="O151" t="str">
        <f t="shared" si="0"/>
        <v>Aún no hay mesDébitos</v>
      </c>
      <c r="P151" t="str">
        <f t="shared" si="0"/>
        <v>Aún no hay mesCréditos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AbrilDébitos</v>
      </c>
      <c r="AK151" t="str">
        <f t="shared" si="0"/>
        <v>AbrilCréditos</v>
      </c>
      <c r="AL151" t="str">
        <f t="shared" si="0"/>
        <v>MayoDébitos</v>
      </c>
      <c r="AM151" t="str">
        <f t="shared" si="0"/>
        <v>MayoCréditos</v>
      </c>
      <c r="AN151" t="str">
        <f t="shared" si="0"/>
        <v>Aún no hay mesDébitos</v>
      </c>
      <c r="AO151" t="str">
        <f t="shared" si="0"/>
        <v>Aún no hay mesCréditos</v>
      </c>
      <c r="AP151" t="str">
        <f t="shared" si="0"/>
        <v>Aún no hay mesDébitos</v>
      </c>
      <c r="AQ151" t="str">
        <f t="shared" si="0"/>
        <v>Aún no hay mesCréditos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AbrilDébitos</v>
      </c>
      <c r="BL151" t="str">
        <f t="shared" si="0"/>
        <v>AbrilCréditos</v>
      </c>
      <c r="BM151" t="str">
        <f t="shared" si="0"/>
        <v>MayoDébitos</v>
      </c>
      <c r="BN151" t="str">
        <f t="shared" si="0"/>
        <v>MayoCréditos</v>
      </c>
      <c r="BO151" t="str">
        <f t="shared" si="0"/>
        <v>Aún no hay mesDébitos</v>
      </c>
      <c r="BP151" t="str">
        <f t="shared" ref="BP151:DF151" si="1">BP2&amp;BP149</f>
        <v>Aún no hay mesCréditos</v>
      </c>
      <c r="BQ151" t="str">
        <f t="shared" si="1"/>
        <v>Aún no hay mesDébitos</v>
      </c>
      <c r="BR151" t="str">
        <f t="shared" si="1"/>
        <v>Aún no hay mesCréditos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MarzoDébitos</v>
      </c>
      <c r="CK151" t="str">
        <f t="shared" si="1"/>
        <v>MarzoCréditos</v>
      </c>
      <c r="CL151" t="str">
        <f t="shared" si="1"/>
        <v>AbrilDébitos</v>
      </c>
      <c r="CM151" t="str">
        <f t="shared" si="1"/>
        <v>AbrilCréditos</v>
      </c>
      <c r="CN151" t="str">
        <f t="shared" si="1"/>
        <v>MayoDébitos</v>
      </c>
      <c r="CO151" t="str">
        <f t="shared" si="1"/>
        <v>MayoCréditos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JunioCréditos</v>
      </c>
      <c r="DH151" t="str">
        <f ca="1">DG2</f>
        <v>Junio</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jun</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t="str">
        <f t="shared" si="6"/>
        <v>abr</v>
      </c>
      <c r="J153">
        <f t="shared" si="6"/>
        <v>0</v>
      </c>
      <c r="K153" t="str">
        <f t="shared" si="6"/>
        <v>may</v>
      </c>
      <c r="L153">
        <f t="shared" si="6"/>
        <v>0</v>
      </c>
      <c r="M153">
        <f t="shared" si="6"/>
        <v>0</v>
      </c>
      <c r="N153">
        <f t="shared" si="6"/>
        <v>0</v>
      </c>
      <c r="O153">
        <f t="shared" si="6"/>
        <v>0</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t="str">
        <f t="shared" si="7"/>
        <v>abr</v>
      </c>
      <c r="AK153">
        <f t="shared" si="7"/>
        <v>0</v>
      </c>
      <c r="AL153" t="str">
        <f t="shared" si="7"/>
        <v>may</v>
      </c>
      <c r="AM153">
        <f t="shared" si="7"/>
        <v>0</v>
      </c>
      <c r="AN153">
        <f t="shared" si="7"/>
        <v>0</v>
      </c>
      <c r="AO153">
        <f t="shared" si="7"/>
        <v>0</v>
      </c>
      <c r="AP153">
        <f t="shared" si="7"/>
        <v>0</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t="str">
        <f t="shared" si="7"/>
        <v>abr</v>
      </c>
      <c r="BL153">
        <f t="shared" si="7"/>
        <v>0</v>
      </c>
      <c r="BM153" t="str">
        <f t="shared" ref="BM153:CR153" si="8">BM4</f>
        <v>may</v>
      </c>
      <c r="BN153">
        <f t="shared" si="8"/>
        <v>0</v>
      </c>
      <c r="BO153">
        <f t="shared" si="8"/>
        <v>0</v>
      </c>
      <c r="BP153">
        <f t="shared" si="8"/>
        <v>0</v>
      </c>
      <c r="BQ153">
        <f t="shared" si="8"/>
        <v>0</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t="str">
        <f t="shared" si="8"/>
        <v>mar</v>
      </c>
      <c r="CK153">
        <f t="shared" si="8"/>
        <v>0</v>
      </c>
      <c r="CL153" t="str">
        <f t="shared" si="8"/>
        <v>abr</v>
      </c>
      <c r="CM153">
        <f t="shared" si="8"/>
        <v>0</v>
      </c>
      <c r="CN153" t="str">
        <f t="shared" si="8"/>
        <v>may</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11527035.48</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Suma de DébitosAbrilDébitos</v>
      </c>
      <c r="J154" t="str">
        <f t="shared" si="10"/>
        <v>Suma de CréditosAbrilCréditos</v>
      </c>
      <c r="K154" t="str">
        <f t="shared" si="10"/>
        <v>Suma de DébitosMayoDébitos</v>
      </c>
      <c r="L154" t="str">
        <f t="shared" si="10"/>
        <v>Suma de CréditosMayoCréditos</v>
      </c>
      <c r="M154" t="str">
        <f t="shared" si="10"/>
        <v>Aún no hay mesDébitos</v>
      </c>
      <c r="N154" t="str">
        <f t="shared" si="10"/>
        <v>Aún no hay mesCréditos</v>
      </c>
      <c r="O154" t="str">
        <f t="shared" si="10"/>
        <v>Aún no hay mesDébitos</v>
      </c>
      <c r="P154" t="str">
        <f t="shared" si="10"/>
        <v>Aún no hay mesCréditos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Suma de Débitos
(Bs)AbrilDébitos</v>
      </c>
      <c r="AK154" t="str">
        <f t="shared" si="10"/>
        <v>Suma de Créditos
(Bs)AbrilCréditos</v>
      </c>
      <c r="AL154" t="str">
        <f t="shared" si="10"/>
        <v>Suma de Débitos
(Bs)MayoDébitos</v>
      </c>
      <c r="AM154" t="str">
        <f t="shared" si="10"/>
        <v>Suma de Créditos
(Bs)MayoCréditos</v>
      </c>
      <c r="AN154" t="str">
        <f t="shared" si="10"/>
        <v>Aún no hay mesDébitos</v>
      </c>
      <c r="AO154" t="str">
        <f t="shared" si="10"/>
        <v>Aún no hay mesCréditos</v>
      </c>
      <c r="AP154" t="str">
        <f t="shared" si="10"/>
        <v>Aún no hay mesDébitos</v>
      </c>
      <c r="AQ154" t="str">
        <f t="shared" si="10"/>
        <v>Aún no hay mesCréditos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Suma de DébitosAbrilDébitos</v>
      </c>
      <c r="BL154" t="str">
        <f t="shared" si="10"/>
        <v>Suma de CréditosAbrilCréditos</v>
      </c>
      <c r="BM154" t="str">
        <f t="shared" si="10"/>
        <v>Suma de DébitosMayoDébitos</v>
      </c>
      <c r="BN154" t="str">
        <f t="shared" si="10"/>
        <v>Suma de CréditosMayoCréditos</v>
      </c>
      <c r="BO154" t="str">
        <f t="shared" si="10"/>
        <v>Aún no hay mesDébitos</v>
      </c>
      <c r="BP154" t="str">
        <f t="shared" si="10"/>
        <v>Aún no hay mesCréditos</v>
      </c>
      <c r="BQ154" t="str">
        <f t="shared" ref="BQ154:DC154" si="11">BQ5&amp;BQ151</f>
        <v>Aún no hay mesDébitos</v>
      </c>
      <c r="BR154" t="str">
        <f t="shared" si="11"/>
        <v>Aún no hay mesCréditos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Suma de Débitos
(Bs)MarzoDébitos</v>
      </c>
      <c r="CK154" t="str">
        <f t="shared" si="11"/>
        <v>Suma de Créditos
(Bs)MarzoCréditos</v>
      </c>
      <c r="CL154" t="str">
        <f t="shared" si="11"/>
        <v>Suma de Débitos
(Bs)AbrilDébitos</v>
      </c>
      <c r="CM154" t="str">
        <f t="shared" si="11"/>
        <v>Suma de Créditos
(Bs)AbrilCréditos</v>
      </c>
      <c r="CN154" t="str">
        <f t="shared" si="11"/>
        <v>Suma de Débitos
(Bs)MayoDébitos</v>
      </c>
      <c r="CO154" t="str">
        <f t="shared" si="11"/>
        <v>Suma de Créditos
(Bs)MayoCréditos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99902.5</v>
      </c>
      <c r="DH154">
        <f>DH5</f>
        <v>0</v>
      </c>
    </row>
    <row r="155" spans="1:115">
      <c r="A155">
        <f t="shared" ref="A155:AF155" si="12">A6</f>
        <v>10</v>
      </c>
      <c r="B155" t="str">
        <f t="shared" si="12"/>
        <v>Ministerio de Relaciones Exteriores</v>
      </c>
      <c r="C155">
        <f t="shared" si="12"/>
        <v>0</v>
      </c>
      <c r="D155">
        <f t="shared" si="12"/>
        <v>0</v>
      </c>
      <c r="E155">
        <f t="shared" si="12"/>
        <v>0</v>
      </c>
      <c r="F155">
        <f t="shared" si="12"/>
        <v>0</v>
      </c>
      <c r="G155">
        <f t="shared" si="12"/>
        <v>0</v>
      </c>
      <c r="H155">
        <f t="shared" si="12"/>
        <v>0</v>
      </c>
      <c r="I155">
        <f t="shared" si="12"/>
        <v>0</v>
      </c>
      <c r="J155">
        <f t="shared" si="12"/>
        <v>0</v>
      </c>
      <c r="K155">
        <f t="shared" si="12"/>
        <v>2300</v>
      </c>
      <c r="L155">
        <f t="shared" si="12"/>
        <v>3596675.4300000006</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9.0000000000000011E-2</v>
      </c>
      <c r="AE155">
        <f t="shared" si="12"/>
        <v>0.05</v>
      </c>
      <c r="AF155">
        <f t="shared" si="12"/>
        <v>9.9999999999999978E-2</v>
      </c>
      <c r="AG155">
        <f t="shared" ref="AG155:BL155" si="13">AG6</f>
        <v>742176.6100000001</v>
      </c>
      <c r="AH155">
        <f t="shared" si="13"/>
        <v>0.10999999999999999</v>
      </c>
      <c r="AI155">
        <f t="shared" si="13"/>
        <v>6.0000000000000005E-2</v>
      </c>
      <c r="AJ155">
        <f t="shared" si="13"/>
        <v>0.18</v>
      </c>
      <c r="AK155">
        <f t="shared" si="13"/>
        <v>0.05</v>
      </c>
      <c r="AL155">
        <f t="shared" si="13"/>
        <v>0.13999999999999999</v>
      </c>
      <c r="AM155">
        <f t="shared" si="13"/>
        <v>7.0000000000000007E-2</v>
      </c>
      <c r="AN155">
        <f t="shared" si="13"/>
        <v>0</v>
      </c>
      <c r="AO155">
        <f t="shared" si="13"/>
        <v>0</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t="str">
        <f t="shared" si="13"/>
        <v>99 - 01</v>
      </c>
      <c r="BD155" t="str">
        <f t="shared" si="13"/>
        <v>Dirección General de Programación y Operaciones del Tesoro</v>
      </c>
      <c r="BE155">
        <f t="shared" si="13"/>
        <v>363.71</v>
      </c>
      <c r="BF155">
        <f t="shared" si="13"/>
        <v>0</v>
      </c>
      <c r="BG155">
        <f t="shared" si="13"/>
        <v>0</v>
      </c>
      <c r="BH155">
        <f t="shared" si="13"/>
        <v>0</v>
      </c>
      <c r="BI155">
        <f t="shared" si="13"/>
        <v>1454.65</v>
      </c>
      <c r="BJ155">
        <f t="shared" si="13"/>
        <v>0</v>
      </c>
      <c r="BK155">
        <f t="shared" si="13"/>
        <v>933043.55</v>
      </c>
      <c r="BL155">
        <f t="shared" si="13"/>
        <v>933043.55</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213481832.52760002</v>
      </c>
      <c r="CG155">
        <f t="shared" si="14"/>
        <v>0</v>
      </c>
      <c r="CH155">
        <f t="shared" si="14"/>
        <v>882248.20460000006</v>
      </c>
      <c r="CI155">
        <f t="shared" si="14"/>
        <v>0</v>
      </c>
      <c r="CJ155">
        <f t="shared" si="14"/>
        <v>100.0188</v>
      </c>
      <c r="CK155">
        <f t="shared" si="14"/>
        <v>332970925.8624</v>
      </c>
      <c r="CL155">
        <f t="shared" si="14"/>
        <v>0</v>
      </c>
      <c r="CM155">
        <f t="shared" si="14"/>
        <v>192743280.4346</v>
      </c>
      <c r="CN155">
        <f t="shared" si="14"/>
        <v>246960</v>
      </c>
      <c r="CO155">
        <f t="shared" si="14"/>
        <v>241004682.66839999</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4549534.0399999991</v>
      </c>
      <c r="DH155">
        <f t="shared" si="15"/>
        <v>0</v>
      </c>
      <c r="DK155" t="e">
        <f ca="1">+MATCH(DH151,C151:DC151,0)</f>
        <v>#N/A</v>
      </c>
    </row>
    <row r="156" spans="1:115">
      <c r="A156">
        <f t="shared" ref="A156:AF156" si="16">A7</f>
        <v>15</v>
      </c>
      <c r="B156" t="str">
        <f t="shared" si="16"/>
        <v>Ministerio de Gobierno</v>
      </c>
      <c r="C156">
        <f t="shared" si="16"/>
        <v>0</v>
      </c>
      <c r="D156">
        <f t="shared" si="16"/>
        <v>0</v>
      </c>
      <c r="E156">
        <f t="shared" si="16"/>
        <v>0</v>
      </c>
      <c r="F156">
        <f t="shared" si="16"/>
        <v>0</v>
      </c>
      <c r="G156">
        <f t="shared" si="16"/>
        <v>0</v>
      </c>
      <c r="H156">
        <f t="shared" si="16"/>
        <v>0</v>
      </c>
      <c r="I156">
        <f t="shared" si="16"/>
        <v>0</v>
      </c>
      <c r="J156">
        <f t="shared" si="16"/>
        <v>2048.31</v>
      </c>
      <c r="K156">
        <f t="shared" si="16"/>
        <v>0</v>
      </c>
      <c r="L156">
        <f t="shared" si="16"/>
        <v>103884.81</v>
      </c>
      <c r="M156">
        <f t="shared" si="16"/>
        <v>0</v>
      </c>
      <c r="N156">
        <f t="shared" si="16"/>
        <v>0</v>
      </c>
      <c r="O156">
        <f t="shared" si="16"/>
        <v>0</v>
      </c>
      <c r="P156">
        <f t="shared" si="16"/>
        <v>0</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10</v>
      </c>
      <c r="AC156" t="str">
        <f t="shared" si="16"/>
        <v>Ministerio de Relaciones Exteriores</v>
      </c>
      <c r="AD156">
        <f t="shared" si="16"/>
        <v>0</v>
      </c>
      <c r="AE156">
        <f t="shared" si="16"/>
        <v>0</v>
      </c>
      <c r="AF156">
        <f t="shared" si="16"/>
        <v>0</v>
      </c>
      <c r="AG156">
        <f t="shared" ref="AG156:BL156" si="17">AG7</f>
        <v>0</v>
      </c>
      <c r="AH156">
        <f t="shared" si="17"/>
        <v>0</v>
      </c>
      <c r="AI156">
        <f t="shared" si="17"/>
        <v>0</v>
      </c>
      <c r="AJ156">
        <f t="shared" si="17"/>
        <v>0</v>
      </c>
      <c r="AK156">
        <f t="shared" si="17"/>
        <v>0</v>
      </c>
      <c r="AL156">
        <f t="shared" si="17"/>
        <v>0</v>
      </c>
      <c r="AM156">
        <f t="shared" si="17"/>
        <v>609422.98</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86</v>
      </c>
      <c r="BD156" t="str">
        <f t="shared" si="17"/>
        <v>Ministerio de Medio Ambiente y Agua</v>
      </c>
      <c r="BE156">
        <f t="shared" si="17"/>
        <v>0</v>
      </c>
      <c r="BF156">
        <f t="shared" si="17"/>
        <v>0</v>
      </c>
      <c r="BG156">
        <f t="shared" si="17"/>
        <v>0</v>
      </c>
      <c r="BH156">
        <f t="shared" si="17"/>
        <v>0</v>
      </c>
      <c r="BI156">
        <f t="shared" si="17"/>
        <v>0</v>
      </c>
      <c r="BJ156">
        <f t="shared" si="17"/>
        <v>0</v>
      </c>
      <c r="BK156">
        <f t="shared" si="17"/>
        <v>1866087.1</v>
      </c>
      <c r="BL156">
        <f t="shared" si="17"/>
        <v>1215751.01</v>
      </c>
      <c r="BM156">
        <f t="shared" ref="BM156:CR156" si="18">BM7</f>
        <v>250560</v>
      </c>
      <c r="BN156">
        <f t="shared" si="18"/>
        <v>15306799.069999998</v>
      </c>
      <c r="BO156">
        <f t="shared" si="18"/>
        <v>0</v>
      </c>
      <c r="BP156">
        <f t="shared" si="18"/>
        <v>0</v>
      </c>
      <c r="BQ156">
        <f t="shared" si="18"/>
        <v>0</v>
      </c>
      <c r="BR156">
        <f t="shared" si="18"/>
        <v>0</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513</v>
      </c>
      <c r="CE156" t="str">
        <f t="shared" si="18"/>
        <v>Yacimientos Petrolíferos Fiscales Bolivianos</v>
      </c>
      <c r="CF156">
        <f t="shared" si="18"/>
        <v>0</v>
      </c>
      <c r="CG156">
        <f t="shared" si="18"/>
        <v>213481832.52760002</v>
      </c>
      <c r="CH156">
        <f t="shared" si="18"/>
        <v>0</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163</v>
      </c>
      <c r="DF156" t="str">
        <f t="shared" si="19"/>
        <v>Agencia Nacional de Hidrocarburos</v>
      </c>
      <c r="DG156">
        <f t="shared" si="19"/>
        <v>7288779.3700000001</v>
      </c>
      <c r="DH156">
        <f t="shared" si="19"/>
        <v>0</v>
      </c>
    </row>
    <row r="157" spans="1:115">
      <c r="A157">
        <f t="shared" ref="A157:AF157" si="20">A8</f>
        <v>16</v>
      </c>
      <c r="B157" t="str">
        <f t="shared" si="20"/>
        <v>Ministerio de Educación</v>
      </c>
      <c r="C157">
        <f t="shared" si="20"/>
        <v>0</v>
      </c>
      <c r="D157">
        <f t="shared" si="20"/>
        <v>0</v>
      </c>
      <c r="E157">
        <f t="shared" si="20"/>
        <v>0</v>
      </c>
      <c r="F157">
        <f t="shared" si="20"/>
        <v>23.5</v>
      </c>
      <c r="G157">
        <f t="shared" si="20"/>
        <v>0</v>
      </c>
      <c r="H157">
        <f t="shared" si="20"/>
        <v>0</v>
      </c>
      <c r="I157">
        <f t="shared" si="20"/>
        <v>0</v>
      </c>
      <c r="J157">
        <f t="shared" si="20"/>
        <v>14995.43</v>
      </c>
      <c r="K157">
        <f t="shared" si="20"/>
        <v>0</v>
      </c>
      <c r="L157">
        <f t="shared" si="20"/>
        <v>1380610.54</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f t="shared" si="20"/>
        <v>20</v>
      </c>
      <c r="AC157" t="str">
        <f t="shared" si="20"/>
        <v>Ministerio de Defensa</v>
      </c>
      <c r="AD157">
        <f t="shared" si="20"/>
        <v>0</v>
      </c>
      <c r="AE157">
        <f t="shared" si="20"/>
        <v>0</v>
      </c>
      <c r="AF157">
        <f t="shared" si="20"/>
        <v>0</v>
      </c>
      <c r="AG157">
        <f t="shared" ref="AG157:BL157" si="21">AG8</f>
        <v>0</v>
      </c>
      <c r="AH157">
        <f t="shared" si="21"/>
        <v>0</v>
      </c>
      <c r="AI157">
        <f t="shared" si="21"/>
        <v>0</v>
      </c>
      <c r="AJ157">
        <f t="shared" si="21"/>
        <v>0</v>
      </c>
      <c r="AK157">
        <f t="shared" si="21"/>
        <v>0</v>
      </c>
      <c r="AL157">
        <f t="shared" si="21"/>
        <v>150.03</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f t="shared" si="21"/>
        <v>389</v>
      </c>
      <c r="BD157" t="str">
        <f t="shared" si="21"/>
        <v>Navegación Aérea y Aeropuertos Bolivianos</v>
      </c>
      <c r="BE157">
        <f t="shared" si="21"/>
        <v>0</v>
      </c>
      <c r="BF157">
        <f t="shared" si="21"/>
        <v>0</v>
      </c>
      <c r="BG157">
        <f t="shared" si="21"/>
        <v>0</v>
      </c>
      <c r="BH157">
        <f t="shared" si="21"/>
        <v>0</v>
      </c>
      <c r="BI157">
        <f t="shared" si="21"/>
        <v>0</v>
      </c>
      <c r="BJ157">
        <f t="shared" si="21"/>
        <v>0</v>
      </c>
      <c r="BK157">
        <f t="shared" si="21"/>
        <v>0</v>
      </c>
      <c r="BL157">
        <f t="shared" si="21"/>
        <v>2098281.71</v>
      </c>
      <c r="BM157">
        <f t="shared" ref="BM157:CR157" si="22">BM8</f>
        <v>140543.63</v>
      </c>
      <c r="BN157">
        <f t="shared" si="22"/>
        <v>8753360</v>
      </c>
      <c r="BO157">
        <f t="shared" si="22"/>
        <v>0</v>
      </c>
      <c r="BP157">
        <f t="shared" si="22"/>
        <v>0</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291</v>
      </c>
      <c r="CE157" t="str">
        <f t="shared" si="22"/>
        <v>Administradora Boliviana de Carreteras</v>
      </c>
      <c r="CF157">
        <f t="shared" si="22"/>
        <v>0</v>
      </c>
      <c r="CG157">
        <f t="shared" si="22"/>
        <v>0</v>
      </c>
      <c r="CH157">
        <f t="shared" si="22"/>
        <v>0</v>
      </c>
      <c r="CI157">
        <f t="shared" si="22"/>
        <v>0</v>
      </c>
      <c r="CJ157">
        <f t="shared" si="22"/>
        <v>0</v>
      </c>
      <c r="CK157">
        <f t="shared" si="22"/>
        <v>0</v>
      </c>
      <c r="CL157">
        <f t="shared" si="22"/>
        <v>68432495.881400004</v>
      </c>
      <c r="CM157">
        <f t="shared" si="22"/>
        <v>0</v>
      </c>
      <c r="CN157">
        <f t="shared" si="22"/>
        <v>75575283.534799993</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222</v>
      </c>
      <c r="DF157" t="str">
        <f t="shared" si="23"/>
        <v>Instituto Nacional de Innovación Agropecuaria y Forestal</v>
      </c>
      <c r="DG157">
        <f t="shared" si="23"/>
        <v>1750567.9199999995</v>
      </c>
      <c r="DH157">
        <f t="shared" si="23"/>
        <v>0</v>
      </c>
    </row>
    <row r="158" spans="1:115">
      <c r="A158">
        <f t="shared" ref="A158:AF158" si="24">A9</f>
        <v>20</v>
      </c>
      <c r="B158" t="str">
        <f t="shared" si="24"/>
        <v>Ministerio de Defensa</v>
      </c>
      <c r="C158">
        <f t="shared" si="24"/>
        <v>0</v>
      </c>
      <c r="D158">
        <f t="shared" si="24"/>
        <v>0</v>
      </c>
      <c r="E158">
        <f t="shared" si="24"/>
        <v>0</v>
      </c>
      <c r="F158">
        <f t="shared" si="24"/>
        <v>0</v>
      </c>
      <c r="G158">
        <f t="shared" si="24"/>
        <v>0</v>
      </c>
      <c r="H158">
        <f t="shared" si="24"/>
        <v>0</v>
      </c>
      <c r="I158">
        <f t="shared" si="24"/>
        <v>0</v>
      </c>
      <c r="J158">
        <f t="shared" si="24"/>
        <v>0</v>
      </c>
      <c r="K158">
        <f t="shared" si="24"/>
        <v>2149.64</v>
      </c>
      <c r="L158">
        <f t="shared" si="24"/>
        <v>13839.869999999999</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t="str">
        <f t="shared" si="24"/>
        <v>99 - 03</v>
      </c>
      <c r="AC158" t="str">
        <f t="shared" si="24"/>
        <v>Dirección General de Crédito Público</v>
      </c>
      <c r="AD158">
        <f t="shared" si="24"/>
        <v>35665171.899999999</v>
      </c>
      <c r="AE158">
        <f t="shared" si="24"/>
        <v>0</v>
      </c>
      <c r="AF158">
        <f t="shared" si="24"/>
        <v>0</v>
      </c>
      <c r="AG158">
        <f t="shared" ref="AG158:BL158" si="25">AG9</f>
        <v>0</v>
      </c>
      <c r="AH158">
        <f t="shared" si="25"/>
        <v>7483217.4199999999</v>
      </c>
      <c r="AI158">
        <f t="shared" si="25"/>
        <v>0</v>
      </c>
      <c r="AJ158">
        <f t="shared" si="25"/>
        <v>4097475.53</v>
      </c>
      <c r="AK158">
        <f t="shared" si="25"/>
        <v>0</v>
      </c>
      <c r="AL158">
        <f t="shared" si="25"/>
        <v>171915173.37000003</v>
      </c>
      <c r="AM158">
        <f t="shared" si="25"/>
        <v>38810.519999999997</v>
      </c>
      <c r="AN158">
        <f t="shared" si="25"/>
        <v>0</v>
      </c>
      <c r="AO158">
        <f t="shared" si="25"/>
        <v>0</v>
      </c>
      <c r="AP158">
        <f t="shared" si="25"/>
        <v>0</v>
      </c>
      <c r="AQ158">
        <f t="shared" si="25"/>
        <v>0</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f t="shared" si="25"/>
        <v>291</v>
      </c>
      <c r="BD158" t="str">
        <f t="shared" si="25"/>
        <v>Administradora Boliviana de Carreteras</v>
      </c>
      <c r="BE158">
        <f t="shared" si="25"/>
        <v>0</v>
      </c>
      <c r="BF158">
        <f t="shared" si="25"/>
        <v>0</v>
      </c>
      <c r="BG158">
        <f t="shared" si="25"/>
        <v>0</v>
      </c>
      <c r="BH158">
        <f t="shared" si="25"/>
        <v>0</v>
      </c>
      <c r="BI158">
        <f t="shared" si="25"/>
        <v>0</v>
      </c>
      <c r="BJ158">
        <f t="shared" si="25"/>
        <v>0</v>
      </c>
      <c r="BK158">
        <f t="shared" si="25"/>
        <v>15256011.76</v>
      </c>
      <c r="BL158">
        <f t="shared" si="25"/>
        <v>68432495.879999995</v>
      </c>
      <c r="BM158">
        <f t="shared" ref="BM158:CR158" si="26">BM9</f>
        <v>0</v>
      </c>
      <c r="BN158">
        <f t="shared" si="26"/>
        <v>75575283.539999992</v>
      </c>
      <c r="BO158">
        <f t="shared" si="26"/>
        <v>0</v>
      </c>
      <c r="BP158">
        <f t="shared" si="26"/>
        <v>0</v>
      </c>
      <c r="BQ158">
        <f t="shared" si="26"/>
        <v>0</v>
      </c>
      <c r="BR158">
        <f t="shared" si="26"/>
        <v>0</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383</v>
      </c>
      <c r="CE158" t="str">
        <f t="shared" si="26"/>
        <v>Agencia Boliviana de Correos "Correos de Bolivia"</v>
      </c>
      <c r="CF158">
        <f t="shared" si="26"/>
        <v>0</v>
      </c>
      <c r="CG158">
        <f t="shared" si="26"/>
        <v>0</v>
      </c>
      <c r="CH158">
        <f t="shared" si="26"/>
        <v>0</v>
      </c>
      <c r="CI158">
        <f t="shared" si="26"/>
        <v>0</v>
      </c>
      <c r="CJ158">
        <f t="shared" si="26"/>
        <v>207582.1594</v>
      </c>
      <c r="CK158">
        <f t="shared" si="26"/>
        <v>0</v>
      </c>
      <c r="CL158">
        <f t="shared" si="26"/>
        <v>1383238.6694</v>
      </c>
      <c r="CM158">
        <f t="shared" si="26"/>
        <v>0</v>
      </c>
      <c r="CN158">
        <f t="shared" si="26"/>
        <v>389705.21240000002</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591</v>
      </c>
      <c r="DF158" t="str">
        <f t="shared" si="27"/>
        <v>Empresa Estatal de Transporte por Cable "Mi teleférico"</v>
      </c>
      <c r="DG158">
        <f t="shared" si="27"/>
        <v>856432.6</v>
      </c>
      <c r="DH158">
        <f t="shared" si="27"/>
        <v>0</v>
      </c>
    </row>
    <row r="159" spans="1:115">
      <c r="A159">
        <f t="shared" ref="A159:AF159" si="28">A10</f>
        <v>25</v>
      </c>
      <c r="B159" t="str">
        <f t="shared" si="28"/>
        <v>Ministerio de la Presidencia</v>
      </c>
      <c r="C159">
        <f t="shared" si="28"/>
        <v>0</v>
      </c>
      <c r="D159">
        <f t="shared" si="28"/>
        <v>0</v>
      </c>
      <c r="E159">
        <f t="shared" si="28"/>
        <v>0</v>
      </c>
      <c r="F159">
        <f t="shared" si="28"/>
        <v>0</v>
      </c>
      <c r="G159">
        <f t="shared" si="28"/>
        <v>0</v>
      </c>
      <c r="H159">
        <f t="shared" si="28"/>
        <v>0</v>
      </c>
      <c r="I159">
        <f t="shared" si="28"/>
        <v>0</v>
      </c>
      <c r="J159">
        <f t="shared" si="28"/>
        <v>0</v>
      </c>
      <c r="K159">
        <f t="shared" si="28"/>
        <v>0</v>
      </c>
      <c r="L159">
        <f t="shared" si="28"/>
        <v>1758</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86</v>
      </c>
      <c r="AC159" t="str">
        <f t="shared" si="28"/>
        <v>Ministerio de Medio Ambiente y Agua</v>
      </c>
      <c r="AD159">
        <f t="shared" si="28"/>
        <v>0</v>
      </c>
      <c r="AE159">
        <f t="shared" si="28"/>
        <v>0</v>
      </c>
      <c r="AF159">
        <f t="shared" si="28"/>
        <v>0</v>
      </c>
      <c r="AG159">
        <f t="shared" ref="AG159:BL159" si="29">AG10</f>
        <v>0</v>
      </c>
      <c r="AH159">
        <f t="shared" si="29"/>
        <v>0</v>
      </c>
      <c r="AI159">
        <f t="shared" si="29"/>
        <v>0</v>
      </c>
      <c r="AJ159">
        <f t="shared" si="29"/>
        <v>50.01</v>
      </c>
      <c r="AK159">
        <f t="shared" si="29"/>
        <v>21310031.050000001</v>
      </c>
      <c r="AL159">
        <f t="shared" si="29"/>
        <v>100.02</v>
      </c>
      <c r="AM159">
        <f t="shared" si="29"/>
        <v>53639372.5</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t="str">
        <f t="shared" si="29"/>
        <v>99 - 02</v>
      </c>
      <c r="BD159" t="str">
        <f t="shared" si="29"/>
        <v>Dirección General de Programación y Operaciones del Tesoro</v>
      </c>
      <c r="BE159">
        <f t="shared" si="29"/>
        <v>0</v>
      </c>
      <c r="BF159">
        <f t="shared" si="29"/>
        <v>219404331.39000002</v>
      </c>
      <c r="BG159">
        <f t="shared" si="29"/>
        <v>0</v>
      </c>
      <c r="BH159">
        <f t="shared" si="29"/>
        <v>8470363.0800000001</v>
      </c>
      <c r="BI159">
        <f t="shared" si="29"/>
        <v>292025243.17999995</v>
      </c>
      <c r="BJ159">
        <f t="shared" si="29"/>
        <v>830136.77999999991</v>
      </c>
      <c r="BK159">
        <f t="shared" si="29"/>
        <v>192743280.43000001</v>
      </c>
      <c r="BL159">
        <f t="shared" si="29"/>
        <v>140543.63</v>
      </c>
      <c r="BM159">
        <f t="shared" ref="BM159:CR159" si="30">BM10</f>
        <v>241004682.67999998</v>
      </c>
      <c r="BN159">
        <f t="shared" si="30"/>
        <v>1325132.3999999999</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287</v>
      </c>
      <c r="CE159" t="str">
        <f t="shared" si="30"/>
        <v>Fondo Nacional de Inversión Productiva y Social</v>
      </c>
      <c r="CF159">
        <f t="shared" si="30"/>
        <v>0</v>
      </c>
      <c r="CG159">
        <f t="shared" si="30"/>
        <v>0</v>
      </c>
      <c r="CH159">
        <f t="shared" si="30"/>
        <v>0</v>
      </c>
      <c r="CI159">
        <f t="shared" si="30"/>
        <v>0</v>
      </c>
      <c r="CJ159">
        <f t="shared" si="30"/>
        <v>0</v>
      </c>
      <c r="CK159">
        <f t="shared" si="30"/>
        <v>0</v>
      </c>
      <c r="CL159">
        <f t="shared" si="30"/>
        <v>0</v>
      </c>
      <c r="CM159">
        <f t="shared" si="30"/>
        <v>0</v>
      </c>
      <c r="CN159">
        <f t="shared" si="30"/>
        <v>45276000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670</v>
      </c>
      <c r="DF159" t="str">
        <f t="shared" si="31"/>
        <v>Órgano Electoral Plurinacional</v>
      </c>
      <c r="DG159">
        <f t="shared" si="31"/>
        <v>2305793.5</v>
      </c>
      <c r="DH159">
        <f t="shared" si="31"/>
        <v>0</v>
      </c>
    </row>
    <row r="160" spans="1:115">
      <c r="A160">
        <f t="shared" ref="A160:AF160" si="32">A11</f>
        <v>35</v>
      </c>
      <c r="B160" t="str">
        <f t="shared" si="32"/>
        <v>Ministerio de Economía y Finanzas Públicas</v>
      </c>
      <c r="C160">
        <f t="shared" si="32"/>
        <v>0</v>
      </c>
      <c r="D160">
        <f t="shared" si="32"/>
        <v>0</v>
      </c>
      <c r="E160">
        <f t="shared" si="32"/>
        <v>0</v>
      </c>
      <c r="F160">
        <f t="shared" si="32"/>
        <v>3649.58</v>
      </c>
      <c r="G160">
        <f t="shared" si="32"/>
        <v>0</v>
      </c>
      <c r="H160">
        <f t="shared" si="32"/>
        <v>0</v>
      </c>
      <c r="I160">
        <f t="shared" si="32"/>
        <v>0</v>
      </c>
      <c r="J160">
        <f t="shared" si="32"/>
        <v>8182.2800000000007</v>
      </c>
      <c r="K160">
        <f t="shared" si="32"/>
        <v>0</v>
      </c>
      <c r="L160">
        <f t="shared" si="32"/>
        <v>2351.89</v>
      </c>
      <c r="M160">
        <f t="shared" si="32"/>
        <v>0</v>
      </c>
      <c r="N160">
        <f t="shared" si="32"/>
        <v>0</v>
      </c>
      <c r="O160">
        <f t="shared" si="32"/>
        <v>0</v>
      </c>
      <c r="P160">
        <f t="shared" si="32"/>
        <v>0</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16</v>
      </c>
      <c r="AC160" t="str">
        <f t="shared" si="32"/>
        <v>Ministerio de Educación</v>
      </c>
      <c r="AD160">
        <f t="shared" si="32"/>
        <v>0</v>
      </c>
      <c r="AE160">
        <f t="shared" si="32"/>
        <v>0</v>
      </c>
      <c r="AF160">
        <f t="shared" si="32"/>
        <v>0</v>
      </c>
      <c r="AG160">
        <f t="shared" ref="AG160:BL160" si="33">AG11</f>
        <v>0</v>
      </c>
      <c r="AH160">
        <f t="shared" si="33"/>
        <v>0</v>
      </c>
      <c r="AI160">
        <f t="shared" si="33"/>
        <v>0</v>
      </c>
      <c r="AJ160">
        <f t="shared" si="33"/>
        <v>1768.44</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513</v>
      </c>
      <c r="BD160" t="str">
        <f t="shared" si="33"/>
        <v>Yacimientos Petrolíferos Fiscales Bolivianos</v>
      </c>
      <c r="BE160">
        <f t="shared" si="33"/>
        <v>216593812.59</v>
      </c>
      <c r="BF160">
        <f t="shared" si="33"/>
        <v>0</v>
      </c>
      <c r="BG160">
        <f t="shared" si="33"/>
        <v>0</v>
      </c>
      <c r="BH160">
        <f t="shared" si="33"/>
        <v>0</v>
      </c>
      <c r="BI160">
        <f t="shared" si="33"/>
        <v>0</v>
      </c>
      <c r="BJ160">
        <f t="shared" si="33"/>
        <v>0</v>
      </c>
      <c r="BK160">
        <f t="shared" si="33"/>
        <v>0</v>
      </c>
      <c r="BL160">
        <f t="shared" si="33"/>
        <v>0</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46</v>
      </c>
      <c r="CE160" t="str">
        <f t="shared" si="34"/>
        <v>Ministerio de Salud y Deportes</v>
      </c>
      <c r="CF160">
        <f t="shared" si="34"/>
        <v>0</v>
      </c>
      <c r="CG160">
        <f t="shared" si="34"/>
        <v>0</v>
      </c>
      <c r="CH160">
        <f t="shared" si="34"/>
        <v>0</v>
      </c>
      <c r="CI160">
        <f t="shared" si="34"/>
        <v>0</v>
      </c>
      <c r="CJ160">
        <f t="shared" si="34"/>
        <v>0</v>
      </c>
      <c r="CK160">
        <f t="shared" si="34"/>
        <v>0</v>
      </c>
      <c r="CL160">
        <f t="shared" si="34"/>
        <v>0</v>
      </c>
      <c r="CM160">
        <f t="shared" si="34"/>
        <v>0</v>
      </c>
      <c r="CN160">
        <f t="shared" si="34"/>
        <v>686000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25</v>
      </c>
      <c r="DF160" t="str">
        <f t="shared" si="35"/>
        <v>Ministerio de la Presidencia</v>
      </c>
      <c r="DG160">
        <f t="shared" si="35"/>
        <v>1497012.96</v>
      </c>
      <c r="DH160">
        <f t="shared" si="35"/>
        <v>0</v>
      </c>
    </row>
    <row r="161" spans="1:112">
      <c r="A161">
        <f t="shared" ref="A161:AF161" si="36">A12</f>
        <v>41</v>
      </c>
      <c r="B161" t="str">
        <f t="shared" si="36"/>
        <v>Ministerio de Desarrollo Productivo y Economía Plural</v>
      </c>
      <c r="C161">
        <f t="shared" si="36"/>
        <v>0</v>
      </c>
      <c r="D161">
        <f t="shared" si="36"/>
        <v>0</v>
      </c>
      <c r="E161">
        <f t="shared" si="36"/>
        <v>0</v>
      </c>
      <c r="F161">
        <f t="shared" si="36"/>
        <v>0</v>
      </c>
      <c r="G161">
        <f t="shared" si="36"/>
        <v>0</v>
      </c>
      <c r="H161">
        <f t="shared" si="36"/>
        <v>0</v>
      </c>
      <c r="I161">
        <f t="shared" si="36"/>
        <v>0</v>
      </c>
      <c r="J161">
        <f t="shared" si="36"/>
        <v>4812.8</v>
      </c>
      <c r="K161">
        <f t="shared" si="36"/>
        <v>0</v>
      </c>
      <c r="L161">
        <f t="shared" si="36"/>
        <v>387704.44</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681</v>
      </c>
      <c r="AC161" t="str">
        <f t="shared" si="36"/>
        <v>Ministerio Público</v>
      </c>
      <c r="AD161">
        <f t="shared" si="36"/>
        <v>0</v>
      </c>
      <c r="AE161">
        <f t="shared" si="36"/>
        <v>6469.73</v>
      </c>
      <c r="AF161">
        <f t="shared" si="36"/>
        <v>0</v>
      </c>
      <c r="AG161">
        <f t="shared" ref="AG161:BL161" si="37">AG12</f>
        <v>0</v>
      </c>
      <c r="AH161">
        <f t="shared" si="37"/>
        <v>0</v>
      </c>
      <c r="AI161">
        <f t="shared" si="37"/>
        <v>0</v>
      </c>
      <c r="AJ161">
        <f t="shared" si="37"/>
        <v>0</v>
      </c>
      <c r="AK161">
        <f t="shared" si="37"/>
        <v>0</v>
      </c>
      <c r="AL161">
        <f t="shared" si="37"/>
        <v>0</v>
      </c>
      <c r="AM161">
        <f t="shared" si="37"/>
        <v>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46</v>
      </c>
      <c r="BD161" t="str">
        <f t="shared" si="37"/>
        <v>Ministerio de Salud y Deportes</v>
      </c>
      <c r="BE161">
        <f t="shared" si="37"/>
        <v>0</v>
      </c>
      <c r="BF161">
        <f t="shared" si="37"/>
        <v>0</v>
      </c>
      <c r="BG161">
        <f t="shared" si="37"/>
        <v>0</v>
      </c>
      <c r="BH161">
        <f t="shared" si="37"/>
        <v>0</v>
      </c>
      <c r="BI161">
        <f t="shared" si="37"/>
        <v>0</v>
      </c>
      <c r="BJ161">
        <f t="shared" si="37"/>
        <v>0</v>
      </c>
      <c r="BK161">
        <f t="shared" si="37"/>
        <v>745127.11</v>
      </c>
      <c r="BL161">
        <f t="shared" si="37"/>
        <v>0</v>
      </c>
      <c r="BM161">
        <f t="shared" ref="BM161:CR161" si="38">BM12</f>
        <v>0</v>
      </c>
      <c r="BN161">
        <f t="shared" si="38"/>
        <v>686000</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389</v>
      </c>
      <c r="CE161" t="str">
        <f t="shared" si="38"/>
        <v>Navegación Aérea y Aeropuertos Bolivianos</v>
      </c>
      <c r="CF161">
        <f t="shared" si="38"/>
        <v>0</v>
      </c>
      <c r="CG161">
        <f t="shared" si="38"/>
        <v>0</v>
      </c>
      <c r="CH161">
        <f t="shared" si="38"/>
        <v>0</v>
      </c>
      <c r="CI161">
        <f t="shared" si="38"/>
        <v>0</v>
      </c>
      <c r="CJ161">
        <f t="shared" si="38"/>
        <v>0</v>
      </c>
      <c r="CK161">
        <f t="shared" si="38"/>
        <v>0</v>
      </c>
      <c r="CL161">
        <f t="shared" si="38"/>
        <v>2098281.7141999998</v>
      </c>
      <c r="CM161">
        <f t="shared" si="38"/>
        <v>0</v>
      </c>
      <c r="CN161">
        <f t="shared" si="38"/>
        <v>8753360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291</v>
      </c>
      <c r="DF161" t="str">
        <f t="shared" si="39"/>
        <v>Administradora Boliviana de Carreteras</v>
      </c>
      <c r="DG161">
        <f t="shared" si="39"/>
        <v>23535673.580000002</v>
      </c>
      <c r="DH161">
        <f t="shared" si="39"/>
        <v>0</v>
      </c>
    </row>
    <row r="162" spans="1:112">
      <c r="A162">
        <f t="shared" ref="A162:AF162" si="40">A13</f>
        <v>46</v>
      </c>
      <c r="B162" t="str">
        <f t="shared" si="40"/>
        <v>Ministerio de Salud y Deportes</v>
      </c>
      <c r="C162">
        <f t="shared" si="40"/>
        <v>292.97000000000003</v>
      </c>
      <c r="D162">
        <f t="shared" si="40"/>
        <v>12417.5</v>
      </c>
      <c r="E162">
        <f t="shared" si="40"/>
        <v>0</v>
      </c>
      <c r="F162">
        <f t="shared" si="40"/>
        <v>661.82</v>
      </c>
      <c r="G162">
        <f t="shared" si="40"/>
        <v>50</v>
      </c>
      <c r="H162">
        <f t="shared" si="40"/>
        <v>37137919.710000001</v>
      </c>
      <c r="I162">
        <f t="shared" si="40"/>
        <v>0</v>
      </c>
      <c r="J162">
        <f t="shared" si="40"/>
        <v>0</v>
      </c>
      <c r="K162">
        <f t="shared" si="40"/>
        <v>0</v>
      </c>
      <c r="L162">
        <f t="shared" si="40"/>
        <v>532515.38</v>
      </c>
      <c r="M162">
        <f t="shared" si="40"/>
        <v>0</v>
      </c>
      <c r="N162">
        <f t="shared" si="40"/>
        <v>0</v>
      </c>
      <c r="O162">
        <f t="shared" si="40"/>
        <v>0</v>
      </c>
      <c r="P162">
        <f t="shared" si="40"/>
        <v>0</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291</v>
      </c>
      <c r="AC162" t="str">
        <f t="shared" si="40"/>
        <v>Administradora Boliviana de Carreteras</v>
      </c>
      <c r="AD162">
        <f t="shared" si="40"/>
        <v>0</v>
      </c>
      <c r="AE162">
        <f t="shared" si="40"/>
        <v>0</v>
      </c>
      <c r="AF162">
        <f t="shared" si="40"/>
        <v>0</v>
      </c>
      <c r="AG162">
        <f t="shared" ref="AG162:BL162" si="41">AG13</f>
        <v>0</v>
      </c>
      <c r="AH162">
        <f t="shared" si="41"/>
        <v>0</v>
      </c>
      <c r="AI162">
        <f t="shared" si="41"/>
        <v>0</v>
      </c>
      <c r="AJ162">
        <f t="shared" si="41"/>
        <v>0</v>
      </c>
      <c r="AK162">
        <f t="shared" si="41"/>
        <v>62022934.800000004</v>
      </c>
      <c r="AL162">
        <f t="shared" si="41"/>
        <v>0</v>
      </c>
      <c r="AM162">
        <f t="shared" si="41"/>
        <v>123601861.19</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47</v>
      </c>
      <c r="BD162" t="str">
        <f t="shared" si="41"/>
        <v>Ministerio de Desarrollo Rural y Tierras</v>
      </c>
      <c r="BE162">
        <f t="shared" si="41"/>
        <v>0</v>
      </c>
      <c r="BF162">
        <f t="shared" si="41"/>
        <v>0</v>
      </c>
      <c r="BG162">
        <f t="shared" si="41"/>
        <v>0</v>
      </c>
      <c r="BH162">
        <f t="shared" si="41"/>
        <v>0</v>
      </c>
      <c r="BI162">
        <f t="shared" si="41"/>
        <v>0</v>
      </c>
      <c r="BJ162">
        <f t="shared" si="41"/>
        <v>0</v>
      </c>
      <c r="BK162">
        <f t="shared" si="41"/>
        <v>0</v>
      </c>
      <c r="BL162">
        <f t="shared" si="41"/>
        <v>0</v>
      </c>
      <c r="BM162">
        <f t="shared" ref="BM162:CR162" si="42">BM13</f>
        <v>0</v>
      </c>
      <c r="BN162">
        <f t="shared" si="42"/>
        <v>87775314.979999989</v>
      </c>
      <c r="BO162">
        <f t="shared" si="42"/>
        <v>0</v>
      </c>
      <c r="BP162">
        <f t="shared" si="42"/>
        <v>0</v>
      </c>
      <c r="BQ162">
        <f t="shared" si="42"/>
        <v>0</v>
      </c>
      <c r="BR162">
        <f t="shared" si="42"/>
        <v>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117</v>
      </c>
      <c r="CE162" t="str">
        <f t="shared" si="42"/>
        <v>Dirección General de Aeronáutica Civil</v>
      </c>
      <c r="CF162">
        <f t="shared" si="42"/>
        <v>0</v>
      </c>
      <c r="CG162">
        <f t="shared" si="42"/>
        <v>0</v>
      </c>
      <c r="CH162">
        <f t="shared" si="42"/>
        <v>0</v>
      </c>
      <c r="CI162">
        <f t="shared" si="42"/>
        <v>0</v>
      </c>
      <c r="CJ162">
        <f t="shared" si="42"/>
        <v>0</v>
      </c>
      <c r="CK162">
        <f t="shared" si="42"/>
        <v>0</v>
      </c>
      <c r="CL162">
        <f t="shared" si="42"/>
        <v>0</v>
      </c>
      <c r="CM162">
        <f t="shared" si="42"/>
        <v>0</v>
      </c>
      <c r="CN162">
        <f t="shared" si="42"/>
        <v>1685825.3803999999</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81</v>
      </c>
      <c r="DF162" t="str">
        <f t="shared" si="43"/>
        <v>Ministerio de Obras Públicas, Servicios y Vivienda</v>
      </c>
      <c r="DG162">
        <f t="shared" si="43"/>
        <v>927720.95999999996</v>
      </c>
      <c r="DH162">
        <f t="shared" si="43"/>
        <v>0</v>
      </c>
    </row>
    <row r="163" spans="1:112">
      <c r="A163">
        <f t="shared" ref="A163:AF163" si="44">A14</f>
        <v>47</v>
      </c>
      <c r="B163" t="str">
        <f t="shared" si="44"/>
        <v>Ministerio de Desarrollo Rural y Tierras</v>
      </c>
      <c r="C163">
        <f t="shared" si="44"/>
        <v>0</v>
      </c>
      <c r="D163">
        <f t="shared" si="44"/>
        <v>0</v>
      </c>
      <c r="E163">
        <f t="shared" si="44"/>
        <v>0</v>
      </c>
      <c r="F163">
        <f t="shared" si="44"/>
        <v>0</v>
      </c>
      <c r="G163">
        <f t="shared" si="44"/>
        <v>0</v>
      </c>
      <c r="H163">
        <f t="shared" si="44"/>
        <v>0</v>
      </c>
      <c r="I163">
        <f t="shared" si="44"/>
        <v>0</v>
      </c>
      <c r="J163">
        <f t="shared" si="44"/>
        <v>0</v>
      </c>
      <c r="K163">
        <f t="shared" si="44"/>
        <v>0</v>
      </c>
      <c r="L163">
        <f t="shared" si="44"/>
        <v>5894.16</v>
      </c>
      <c r="M163">
        <f t="shared" si="44"/>
        <v>0</v>
      </c>
      <c r="N163">
        <f t="shared" si="44"/>
        <v>0</v>
      </c>
      <c r="O163">
        <f t="shared" si="44"/>
        <v>0</v>
      </c>
      <c r="P163">
        <f t="shared" si="44"/>
        <v>0</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389</v>
      </c>
      <c r="AC163" t="str">
        <f t="shared" si="44"/>
        <v>Navegación Aérea y Aeropuertos Bolivianos</v>
      </c>
      <c r="AD163">
        <f t="shared" si="44"/>
        <v>0</v>
      </c>
      <c r="AE163">
        <f t="shared" si="44"/>
        <v>0</v>
      </c>
      <c r="AF163">
        <f t="shared" si="44"/>
        <v>0</v>
      </c>
      <c r="AG163">
        <f t="shared" ref="AG163:BL163" si="45">AG14</f>
        <v>0</v>
      </c>
      <c r="AH163">
        <f t="shared" si="45"/>
        <v>0</v>
      </c>
      <c r="AI163">
        <f t="shared" si="45"/>
        <v>0</v>
      </c>
      <c r="AJ163">
        <f t="shared" si="45"/>
        <v>0</v>
      </c>
      <c r="AK163">
        <f t="shared" si="45"/>
        <v>0</v>
      </c>
      <c r="AL163">
        <f t="shared" si="45"/>
        <v>50.01</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287</v>
      </c>
      <c r="BD163" t="str">
        <f t="shared" si="45"/>
        <v>Fondo Nacional de Inversión Productiva y Social</v>
      </c>
      <c r="BE163">
        <f t="shared" si="45"/>
        <v>0</v>
      </c>
      <c r="BF163">
        <f t="shared" si="45"/>
        <v>0</v>
      </c>
      <c r="BG163">
        <f t="shared" si="45"/>
        <v>0</v>
      </c>
      <c r="BH163">
        <f t="shared" si="45"/>
        <v>0</v>
      </c>
      <c r="BI163">
        <f t="shared" si="45"/>
        <v>0</v>
      </c>
      <c r="BJ163">
        <f t="shared" si="45"/>
        <v>0</v>
      </c>
      <c r="BK163">
        <f t="shared" si="45"/>
        <v>0</v>
      </c>
      <c r="BL163">
        <f t="shared" si="45"/>
        <v>0</v>
      </c>
      <c r="BM163">
        <f t="shared" ref="BM163:CR163" si="46">BM14</f>
        <v>934028.77</v>
      </c>
      <c r="BN163">
        <f t="shared" si="46"/>
        <v>45276000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573</v>
      </c>
      <c r="CE163" t="str">
        <f t="shared" si="46"/>
        <v>Empresa Siderúrgica del Mutún</v>
      </c>
      <c r="CF163">
        <f t="shared" si="46"/>
        <v>0</v>
      </c>
      <c r="CG163">
        <f t="shared" si="46"/>
        <v>0</v>
      </c>
      <c r="CH163">
        <f t="shared" si="46"/>
        <v>0</v>
      </c>
      <c r="CI163">
        <f t="shared" si="46"/>
        <v>0</v>
      </c>
      <c r="CJ163">
        <f t="shared" si="46"/>
        <v>7591967.9682000009</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283</v>
      </c>
      <c r="DF163" t="str">
        <f t="shared" si="47"/>
        <v>Aduana Nacional</v>
      </c>
      <c r="DG163">
        <f t="shared" si="47"/>
        <v>921802.64999999991</v>
      </c>
      <c r="DH163">
        <f t="shared" si="47"/>
        <v>0</v>
      </c>
    </row>
    <row r="164" spans="1:112">
      <c r="A164">
        <f t="shared" ref="A164:AF164" si="48">A15</f>
        <v>81</v>
      </c>
      <c r="B164" t="str">
        <f t="shared" si="48"/>
        <v>Ministerio de Obras Públicas, Servicios y Vivienda</v>
      </c>
      <c r="C164">
        <f t="shared" si="48"/>
        <v>0</v>
      </c>
      <c r="D164">
        <f t="shared" si="48"/>
        <v>0</v>
      </c>
      <c r="E164">
        <f t="shared" si="48"/>
        <v>0</v>
      </c>
      <c r="F164">
        <f t="shared" si="48"/>
        <v>0</v>
      </c>
      <c r="G164">
        <f t="shared" si="48"/>
        <v>0</v>
      </c>
      <c r="H164">
        <f t="shared" si="48"/>
        <v>0</v>
      </c>
      <c r="I164">
        <f t="shared" si="48"/>
        <v>0</v>
      </c>
      <c r="J164">
        <f t="shared" si="48"/>
        <v>0</v>
      </c>
      <c r="K164">
        <f t="shared" si="48"/>
        <v>0</v>
      </c>
      <c r="L164">
        <f t="shared" si="48"/>
        <v>946105.28</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376</v>
      </c>
      <c r="AC164" t="str">
        <f t="shared" si="48"/>
        <v>Agencia Boliviana de Energía Nuclear</v>
      </c>
      <c r="AD164">
        <f t="shared" si="48"/>
        <v>0</v>
      </c>
      <c r="AE164">
        <f t="shared" si="48"/>
        <v>0</v>
      </c>
      <c r="AF164">
        <f t="shared" si="48"/>
        <v>0</v>
      </c>
      <c r="AG164">
        <f t="shared" ref="AG164:BL164" si="49">AG15</f>
        <v>0</v>
      </c>
      <c r="AH164">
        <f t="shared" si="49"/>
        <v>0</v>
      </c>
      <c r="AI164">
        <f t="shared" si="49"/>
        <v>314695.3</v>
      </c>
      <c r="AJ164">
        <f t="shared" si="49"/>
        <v>0</v>
      </c>
      <c r="AK164">
        <f t="shared" si="49"/>
        <v>0</v>
      </c>
      <c r="AL164">
        <f t="shared" si="49"/>
        <v>0</v>
      </c>
      <c r="AM164">
        <f t="shared" si="49"/>
        <v>0</v>
      </c>
      <c r="AN164">
        <f t="shared" si="49"/>
        <v>0</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383</v>
      </c>
      <c r="BD164" t="str">
        <f t="shared" si="49"/>
        <v>Agencia Boliviana de Correos "Correos de Bolivia"</v>
      </c>
      <c r="BE164">
        <f t="shared" si="49"/>
        <v>0</v>
      </c>
      <c r="BF164">
        <f t="shared" si="49"/>
        <v>0</v>
      </c>
      <c r="BG164">
        <f t="shared" si="49"/>
        <v>0</v>
      </c>
      <c r="BH164">
        <f t="shared" si="49"/>
        <v>0</v>
      </c>
      <c r="BI164">
        <f t="shared" si="49"/>
        <v>0</v>
      </c>
      <c r="BJ164">
        <f t="shared" si="49"/>
        <v>207582.16</v>
      </c>
      <c r="BK164">
        <f t="shared" si="49"/>
        <v>0</v>
      </c>
      <c r="BL164">
        <f t="shared" si="49"/>
        <v>1383238.67</v>
      </c>
      <c r="BM164">
        <f t="shared" ref="BM164:CR164" si="50">BM15</f>
        <v>0</v>
      </c>
      <c r="BN164">
        <f t="shared" si="50"/>
        <v>389705.21</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86</v>
      </c>
      <c r="CE164" t="str">
        <f t="shared" si="50"/>
        <v>Ministerio de Medio Ambiente y Agua</v>
      </c>
      <c r="CF164">
        <f t="shared" si="50"/>
        <v>0</v>
      </c>
      <c r="CG164">
        <f t="shared" si="50"/>
        <v>0</v>
      </c>
      <c r="CH164">
        <f t="shared" si="50"/>
        <v>0</v>
      </c>
      <c r="CI164">
        <f t="shared" si="50"/>
        <v>0</v>
      </c>
      <c r="CJ164">
        <f t="shared" si="50"/>
        <v>0</v>
      </c>
      <c r="CK164">
        <f t="shared" si="50"/>
        <v>0</v>
      </c>
      <c r="CL164">
        <f t="shared" si="50"/>
        <v>282707.46000000002</v>
      </c>
      <c r="CM164">
        <f t="shared" si="50"/>
        <v>0</v>
      </c>
      <c r="CN164">
        <f t="shared" si="50"/>
        <v>14748675.590600003</v>
      </c>
      <c r="CO164">
        <f t="shared" si="50"/>
        <v>246960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78</v>
      </c>
      <c r="DF164" t="str">
        <f t="shared" si="51"/>
        <v>Ministerio de Hidrocarburos y Energías</v>
      </c>
      <c r="DG164">
        <f t="shared" si="51"/>
        <v>54090.12</v>
      </c>
      <c r="DH164">
        <f t="shared" si="51"/>
        <v>0</v>
      </c>
    </row>
    <row r="165" spans="1:112">
      <c r="A165">
        <f t="shared" ref="A165:AF165" si="52">A16</f>
        <v>86</v>
      </c>
      <c r="B165" t="str">
        <f t="shared" si="52"/>
        <v>Ministerio de Medio Ambiente y Agua</v>
      </c>
      <c r="C165">
        <f t="shared" si="52"/>
        <v>0</v>
      </c>
      <c r="D165">
        <f t="shared" si="52"/>
        <v>0</v>
      </c>
      <c r="E165">
        <f t="shared" si="52"/>
        <v>0</v>
      </c>
      <c r="F165">
        <f t="shared" si="52"/>
        <v>5705</v>
      </c>
      <c r="G165">
        <f t="shared" si="52"/>
        <v>0</v>
      </c>
      <c r="H165">
        <f t="shared" si="52"/>
        <v>500</v>
      </c>
      <c r="I165">
        <f t="shared" si="52"/>
        <v>0</v>
      </c>
      <c r="J165">
        <f t="shared" si="52"/>
        <v>56144.36</v>
      </c>
      <c r="K165">
        <f t="shared" si="52"/>
        <v>0</v>
      </c>
      <c r="L165">
        <f t="shared" si="52"/>
        <v>795775.3</v>
      </c>
      <c r="M165">
        <f t="shared" si="52"/>
        <v>0</v>
      </c>
      <c r="N165">
        <f t="shared" si="52"/>
        <v>0</v>
      </c>
      <c r="O165">
        <f t="shared" si="52"/>
        <v>0</v>
      </c>
      <c r="P165">
        <f t="shared" si="52"/>
        <v>0</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203</v>
      </c>
      <c r="AC165" t="str">
        <f t="shared" si="52"/>
        <v>Autoridad de Supervisión del Sistema Financiero</v>
      </c>
      <c r="AD165">
        <f t="shared" si="52"/>
        <v>0</v>
      </c>
      <c r="AE165">
        <f t="shared" si="52"/>
        <v>0</v>
      </c>
      <c r="AF165">
        <f t="shared" si="52"/>
        <v>0</v>
      </c>
      <c r="AG165">
        <f t="shared" ref="AG165:BL165" si="53">AG16</f>
        <v>0</v>
      </c>
      <c r="AH165">
        <f t="shared" si="53"/>
        <v>0</v>
      </c>
      <c r="AI165">
        <f t="shared" si="53"/>
        <v>0</v>
      </c>
      <c r="AJ165">
        <f t="shared" si="53"/>
        <v>1503.3</v>
      </c>
      <c r="AK165">
        <f t="shared" si="53"/>
        <v>0</v>
      </c>
      <c r="AL165">
        <f t="shared" si="53"/>
        <v>0</v>
      </c>
      <c r="AM165">
        <f t="shared" si="53"/>
        <v>0</v>
      </c>
      <c r="AN165">
        <f t="shared" si="53"/>
        <v>0</v>
      </c>
      <c r="AO165">
        <f t="shared" si="53"/>
        <v>0</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15</v>
      </c>
      <c r="BD165" t="str">
        <f t="shared" si="53"/>
        <v>Ministerio de Gobierno</v>
      </c>
      <c r="BE165">
        <f t="shared" si="53"/>
        <v>0</v>
      </c>
      <c r="BF165">
        <f t="shared" si="53"/>
        <v>0</v>
      </c>
      <c r="BG165">
        <f t="shared" si="53"/>
        <v>0</v>
      </c>
      <c r="BH165">
        <f t="shared" si="53"/>
        <v>0</v>
      </c>
      <c r="BI165">
        <f t="shared" si="53"/>
        <v>0</v>
      </c>
      <c r="BJ165">
        <f t="shared" si="53"/>
        <v>3233.6</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212</v>
      </c>
      <c r="CE165" t="str">
        <f t="shared" si="54"/>
        <v>Instituto Nacional de Reforma Agraria</v>
      </c>
      <c r="CF165">
        <f t="shared" si="54"/>
        <v>0</v>
      </c>
      <c r="CG165">
        <f t="shared" si="54"/>
        <v>0</v>
      </c>
      <c r="CH165">
        <f t="shared" si="54"/>
        <v>0</v>
      </c>
      <c r="CI165">
        <f t="shared" si="54"/>
        <v>0</v>
      </c>
      <c r="CJ165">
        <f t="shared" si="54"/>
        <v>0</v>
      </c>
      <c r="CK165">
        <f t="shared" si="54"/>
        <v>0</v>
      </c>
      <c r="CL165">
        <f t="shared" si="54"/>
        <v>13329007.440000001</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203</v>
      </c>
      <c r="DF165" t="str">
        <f t="shared" si="55"/>
        <v>Autoridad de Supervisión del Sistema Financiero</v>
      </c>
      <c r="DG165">
        <f t="shared" si="55"/>
        <v>215412.40000000002</v>
      </c>
      <c r="DH165">
        <f t="shared" si="55"/>
        <v>0</v>
      </c>
    </row>
    <row r="166" spans="1:112">
      <c r="A166">
        <f t="shared" ref="A166:AF166" si="56">A17</f>
        <v>117</v>
      </c>
      <c r="B166" t="str">
        <f t="shared" si="56"/>
        <v>Dirección General de Aeronáutica Civil</v>
      </c>
      <c r="C166">
        <f t="shared" si="56"/>
        <v>0</v>
      </c>
      <c r="D166">
        <f t="shared" si="56"/>
        <v>0</v>
      </c>
      <c r="E166">
        <f t="shared" si="56"/>
        <v>0</v>
      </c>
      <c r="F166">
        <f t="shared" si="56"/>
        <v>0</v>
      </c>
      <c r="G166">
        <f t="shared" si="56"/>
        <v>0</v>
      </c>
      <c r="H166">
        <f t="shared" si="56"/>
        <v>0</v>
      </c>
      <c r="I166">
        <f t="shared" si="56"/>
        <v>0</v>
      </c>
      <c r="J166">
        <f t="shared" si="56"/>
        <v>0</v>
      </c>
      <c r="K166">
        <f t="shared" si="56"/>
        <v>9159.07</v>
      </c>
      <c r="L166">
        <f t="shared" si="56"/>
        <v>0</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47</v>
      </c>
      <c r="AC166" t="str">
        <f t="shared" si="56"/>
        <v>Ministerio de Desarrollo Rural y Tierras</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50.01</v>
      </c>
      <c r="AM166">
        <f t="shared" si="57"/>
        <v>4576167.3600000003</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117</v>
      </c>
      <c r="BD166" t="str">
        <f t="shared" si="57"/>
        <v>Dirección General de Aeronáutica Civil</v>
      </c>
      <c r="BE166">
        <f t="shared" si="57"/>
        <v>0</v>
      </c>
      <c r="BF166">
        <f t="shared" si="57"/>
        <v>0</v>
      </c>
      <c r="BG166">
        <f t="shared" si="57"/>
        <v>0</v>
      </c>
      <c r="BH166">
        <f t="shared" si="57"/>
        <v>0</v>
      </c>
      <c r="BI166">
        <f t="shared" si="57"/>
        <v>0</v>
      </c>
      <c r="BJ166">
        <f t="shared" si="57"/>
        <v>0</v>
      </c>
      <c r="BK166">
        <f t="shared" si="57"/>
        <v>0</v>
      </c>
      <c r="BL166">
        <f t="shared" si="57"/>
        <v>0</v>
      </c>
      <c r="BM166">
        <f t="shared" ref="BM166:CR166" si="58">BM17</f>
        <v>0</v>
      </c>
      <c r="BN166">
        <f t="shared" si="58"/>
        <v>1685825.38</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253</v>
      </c>
      <c r="CE166" t="str">
        <f t="shared" si="58"/>
        <v>Entidad Ejecutora de Medio Ambiente y Agua</v>
      </c>
      <c r="CF166">
        <f t="shared" si="58"/>
        <v>0</v>
      </c>
      <c r="CG166">
        <f t="shared" si="58"/>
        <v>0</v>
      </c>
      <c r="CH166">
        <f t="shared" si="58"/>
        <v>0</v>
      </c>
      <c r="CI166">
        <f t="shared" si="58"/>
        <v>0</v>
      </c>
      <c r="CJ166">
        <f t="shared" si="58"/>
        <v>0</v>
      </c>
      <c r="CK166">
        <f t="shared" si="58"/>
        <v>0</v>
      </c>
      <c r="CL166">
        <f t="shared" si="58"/>
        <v>1303400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294</v>
      </c>
      <c r="DF166" t="str">
        <f t="shared" si="59"/>
        <v>Univ. Indígena Bol. Comun. Intercultl Prod. Tupak Katari</v>
      </c>
      <c r="DG166">
        <f t="shared" si="59"/>
        <v>126133</v>
      </c>
      <c r="DH166">
        <f t="shared" si="59"/>
        <v>0</v>
      </c>
    </row>
    <row r="167" spans="1:112">
      <c r="A167">
        <f t="shared" ref="A167:AF167" si="60">A18</f>
        <v>132</v>
      </c>
      <c r="B167" t="str">
        <f t="shared" si="60"/>
        <v>Servicio de Desarrollo de las Empresas Púb. Productivas</v>
      </c>
      <c r="C167">
        <f t="shared" si="60"/>
        <v>0</v>
      </c>
      <c r="D167">
        <f t="shared" si="60"/>
        <v>0</v>
      </c>
      <c r="E167">
        <f t="shared" si="60"/>
        <v>0</v>
      </c>
      <c r="F167">
        <f t="shared" si="60"/>
        <v>0</v>
      </c>
      <c r="G167">
        <f t="shared" si="60"/>
        <v>0</v>
      </c>
      <c r="H167">
        <f t="shared" si="60"/>
        <v>0</v>
      </c>
      <c r="I167">
        <f t="shared" si="60"/>
        <v>8461.9700000000012</v>
      </c>
      <c r="J167">
        <f t="shared" si="60"/>
        <v>376.15</v>
      </c>
      <c r="K167">
        <f t="shared" si="60"/>
        <v>28342.719999999998</v>
      </c>
      <c r="L167">
        <f t="shared" si="60"/>
        <v>2560318.87</v>
      </c>
      <c r="M167">
        <f t="shared" si="60"/>
        <v>0</v>
      </c>
      <c r="N167">
        <f t="shared" si="60"/>
        <v>0</v>
      </c>
      <c r="O167">
        <f t="shared" si="60"/>
        <v>0</v>
      </c>
      <c r="P167">
        <f t="shared" si="60"/>
        <v>0</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513</v>
      </c>
      <c r="AC167" t="str">
        <f t="shared" si="60"/>
        <v>Yacimientos Petrolíferos Fiscales Bolivianos</v>
      </c>
      <c r="AD167">
        <f t="shared" si="60"/>
        <v>0</v>
      </c>
      <c r="AE167">
        <f t="shared" si="60"/>
        <v>0</v>
      </c>
      <c r="AF167">
        <f t="shared" si="60"/>
        <v>0</v>
      </c>
      <c r="AG167">
        <f t="shared" ref="AG167:BL167" si="61">AG18</f>
        <v>0</v>
      </c>
      <c r="AH167">
        <f t="shared" si="61"/>
        <v>0</v>
      </c>
      <c r="AI167">
        <f t="shared" si="61"/>
        <v>0</v>
      </c>
      <c r="AJ167">
        <f t="shared" si="61"/>
        <v>0</v>
      </c>
      <c r="AK167">
        <f t="shared" si="61"/>
        <v>513490214.86000001</v>
      </c>
      <c r="AL167">
        <f t="shared" si="61"/>
        <v>0</v>
      </c>
      <c r="AM167">
        <f t="shared" si="61"/>
        <v>452812810.19999999</v>
      </c>
      <c r="AN167">
        <f t="shared" si="61"/>
        <v>0</v>
      </c>
      <c r="AO167">
        <f t="shared" si="61"/>
        <v>0</v>
      </c>
      <c r="AP167">
        <f t="shared" si="61"/>
        <v>0</v>
      </c>
      <c r="AQ167">
        <f t="shared" si="61"/>
        <v>0</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573</v>
      </c>
      <c r="BD167" t="str">
        <f t="shared" si="61"/>
        <v>Empresa Siderúrgica del Mutún</v>
      </c>
      <c r="BE167">
        <f t="shared" si="61"/>
        <v>0</v>
      </c>
      <c r="BF167">
        <f t="shared" si="61"/>
        <v>0</v>
      </c>
      <c r="BG167">
        <f t="shared" si="61"/>
        <v>0</v>
      </c>
      <c r="BH167">
        <f t="shared" si="61"/>
        <v>0</v>
      </c>
      <c r="BI167">
        <f t="shared" si="61"/>
        <v>0</v>
      </c>
      <c r="BJ167">
        <f t="shared" si="61"/>
        <v>7591967.9699999997</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132</v>
      </c>
      <c r="CE167" t="str">
        <f t="shared" si="62"/>
        <v>Servicio de Desarrollo de las Empresas Púb. Productivas</v>
      </c>
      <c r="CF167">
        <f t="shared" si="62"/>
        <v>0</v>
      </c>
      <c r="CG167">
        <f t="shared" si="62"/>
        <v>0</v>
      </c>
      <c r="CH167">
        <f t="shared" si="62"/>
        <v>0</v>
      </c>
      <c r="CI167">
        <f t="shared" si="62"/>
        <v>0</v>
      </c>
      <c r="CJ167">
        <f t="shared" si="62"/>
        <v>0</v>
      </c>
      <c r="CK167">
        <f t="shared" si="62"/>
        <v>0</v>
      </c>
      <c r="CL167">
        <f t="shared" si="62"/>
        <v>0</v>
      </c>
      <c r="CM167">
        <f t="shared" si="62"/>
        <v>0</v>
      </c>
      <c r="CN167">
        <f t="shared" si="62"/>
        <v>3669962.8000000003</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134</v>
      </c>
      <c r="DF167" t="str">
        <f t="shared" si="63"/>
        <v>Consejo Nacional de Vivienda Policial</v>
      </c>
      <c r="DG167">
        <f t="shared" si="63"/>
        <v>14625155.01</v>
      </c>
      <c r="DH167">
        <f t="shared" si="63"/>
        <v>0</v>
      </c>
    </row>
    <row r="168" spans="1:112">
      <c r="A168">
        <f t="shared" ref="A168:AF168" si="64">A19</f>
        <v>212</v>
      </c>
      <c r="B168" t="str">
        <f t="shared" si="64"/>
        <v>Instituto Nacional de Reforma Agraria</v>
      </c>
      <c r="C168">
        <f t="shared" si="64"/>
        <v>0</v>
      </c>
      <c r="D168">
        <f t="shared" si="64"/>
        <v>0</v>
      </c>
      <c r="E168">
        <f t="shared" si="64"/>
        <v>0</v>
      </c>
      <c r="F168">
        <f t="shared" si="64"/>
        <v>6073</v>
      </c>
      <c r="G168">
        <f t="shared" si="64"/>
        <v>0</v>
      </c>
      <c r="H168">
        <f t="shared" si="64"/>
        <v>0</v>
      </c>
      <c r="I168">
        <f t="shared" si="64"/>
        <v>0</v>
      </c>
      <c r="J168">
        <f t="shared" si="64"/>
        <v>426</v>
      </c>
      <c r="K168">
        <f t="shared" si="64"/>
        <v>0</v>
      </c>
      <c r="L168">
        <f t="shared" si="64"/>
        <v>490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78</v>
      </c>
      <c r="AC168" t="str">
        <f t="shared" si="64"/>
        <v>Ministerio de Hidrocarburos y Energías</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50.01</v>
      </c>
      <c r="AM168">
        <f t="shared" si="65"/>
        <v>1029000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253</v>
      </c>
      <c r="BD168" t="str">
        <f t="shared" si="65"/>
        <v>Entidad Ejecutora de Medio Ambiente y Agua</v>
      </c>
      <c r="BE168">
        <f t="shared" si="65"/>
        <v>0</v>
      </c>
      <c r="BF168">
        <f t="shared" si="65"/>
        <v>0</v>
      </c>
      <c r="BG168">
        <f t="shared" si="65"/>
        <v>0</v>
      </c>
      <c r="BH168">
        <f t="shared" si="65"/>
        <v>0</v>
      </c>
      <c r="BI168">
        <f t="shared" si="65"/>
        <v>0</v>
      </c>
      <c r="BJ168">
        <f t="shared" si="65"/>
        <v>0</v>
      </c>
      <c r="BK168">
        <f t="shared" si="65"/>
        <v>720671.82</v>
      </c>
      <c r="BL168">
        <f t="shared" si="65"/>
        <v>1303400</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47</v>
      </c>
      <c r="CE168" t="str">
        <f t="shared" si="66"/>
        <v>Ministerio de Desarrollo Rural y Tierras</v>
      </c>
      <c r="CF168">
        <f t="shared" si="66"/>
        <v>0</v>
      </c>
      <c r="CG168">
        <f t="shared" si="66"/>
        <v>0</v>
      </c>
      <c r="CH168">
        <f t="shared" si="66"/>
        <v>0</v>
      </c>
      <c r="CI168">
        <f t="shared" si="66"/>
        <v>0</v>
      </c>
      <c r="CJ168">
        <f t="shared" si="66"/>
        <v>0</v>
      </c>
      <c r="CK168">
        <f t="shared" si="66"/>
        <v>0</v>
      </c>
      <c r="CL168">
        <f t="shared" si="66"/>
        <v>0</v>
      </c>
      <c r="CM168">
        <f t="shared" si="66"/>
        <v>0</v>
      </c>
      <c r="CN168">
        <f t="shared" si="66"/>
        <v>87775314.98120001</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293</v>
      </c>
      <c r="DF168" t="str">
        <f t="shared" si="67"/>
        <v>Fundación Cultural del Banco Central de Bolivia</v>
      </c>
      <c r="DG168">
        <f t="shared" si="67"/>
        <v>3150</v>
      </c>
      <c r="DH168">
        <f t="shared" si="67"/>
        <v>0</v>
      </c>
    </row>
    <row r="169" spans="1:112">
      <c r="A169">
        <f t="shared" ref="A169:AF169" si="68">A20</f>
        <v>287</v>
      </c>
      <c r="B169" t="str">
        <f t="shared" si="68"/>
        <v>Fondo Nacional de Inversión Productiva y Social</v>
      </c>
      <c r="C169">
        <f t="shared" si="68"/>
        <v>0</v>
      </c>
      <c r="D169">
        <f t="shared" si="68"/>
        <v>0</v>
      </c>
      <c r="E169">
        <f t="shared" si="68"/>
        <v>0</v>
      </c>
      <c r="F169">
        <f t="shared" si="68"/>
        <v>0</v>
      </c>
      <c r="G169">
        <f t="shared" si="68"/>
        <v>0</v>
      </c>
      <c r="H169">
        <f t="shared" si="68"/>
        <v>0</v>
      </c>
      <c r="I169">
        <f t="shared" si="68"/>
        <v>0</v>
      </c>
      <c r="J169">
        <f t="shared" si="68"/>
        <v>0</v>
      </c>
      <c r="K169">
        <f t="shared" si="68"/>
        <v>0</v>
      </c>
      <c r="L169">
        <f t="shared" si="68"/>
        <v>4756.9399999999996</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670</v>
      </c>
      <c r="AC169" t="str">
        <f t="shared" si="68"/>
        <v>Órgano Electoral Plurinacional</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50.01</v>
      </c>
      <c r="AM169">
        <f t="shared" si="69"/>
        <v>83579.08</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41</v>
      </c>
      <c r="BD169" t="str">
        <f t="shared" si="69"/>
        <v>Ministerio de Desarrollo Productivo y Economía Plural</v>
      </c>
      <c r="BE169">
        <f t="shared" si="69"/>
        <v>0</v>
      </c>
      <c r="BF169">
        <f t="shared" si="69"/>
        <v>0</v>
      </c>
      <c r="BG169">
        <f t="shared" si="69"/>
        <v>0</v>
      </c>
      <c r="BH169">
        <f t="shared" si="69"/>
        <v>0</v>
      </c>
      <c r="BI169">
        <f t="shared" si="69"/>
        <v>0</v>
      </c>
      <c r="BJ169">
        <f t="shared" si="69"/>
        <v>0</v>
      </c>
      <c r="BK169">
        <f t="shared" si="69"/>
        <v>193542.9</v>
      </c>
      <c r="BL169">
        <f t="shared" si="69"/>
        <v>0</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15</v>
      </c>
      <c r="CE169" t="str">
        <f t="shared" si="70"/>
        <v>Ministerio de Gobierno</v>
      </c>
      <c r="CF169">
        <f t="shared" si="70"/>
        <v>0</v>
      </c>
      <c r="CG169">
        <f t="shared" si="70"/>
        <v>0</v>
      </c>
      <c r="CH169">
        <f t="shared" si="70"/>
        <v>0</v>
      </c>
      <c r="CI169">
        <f t="shared" si="70"/>
        <v>0</v>
      </c>
      <c r="CJ169">
        <f t="shared" si="70"/>
        <v>0</v>
      </c>
      <c r="CK169">
        <f t="shared" si="70"/>
        <v>0</v>
      </c>
      <c r="CL169">
        <f t="shared" si="70"/>
        <v>0</v>
      </c>
      <c r="CM169">
        <f t="shared" si="70"/>
        <v>0</v>
      </c>
      <c r="CN169">
        <f t="shared" si="70"/>
        <v>2444555.1690000007</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586</v>
      </c>
      <c r="DF169" t="str">
        <f t="shared" si="71"/>
        <v>Empresa Azucarera San Buenaventura</v>
      </c>
      <c r="DG169">
        <f t="shared" si="71"/>
        <v>2746383</v>
      </c>
      <c r="DH169">
        <f t="shared" si="71"/>
        <v>0</v>
      </c>
    </row>
    <row r="170" spans="1:112">
      <c r="A170">
        <f t="shared" ref="A170:AF170" si="72">A21</f>
        <v>291</v>
      </c>
      <c r="B170" t="str">
        <f t="shared" si="72"/>
        <v>Administradora Boliviana de Carreteras</v>
      </c>
      <c r="C170">
        <f t="shared" si="72"/>
        <v>0</v>
      </c>
      <c r="D170">
        <f t="shared" si="72"/>
        <v>0</v>
      </c>
      <c r="E170">
        <f t="shared" si="72"/>
        <v>0</v>
      </c>
      <c r="F170">
        <f t="shared" si="72"/>
        <v>0</v>
      </c>
      <c r="G170">
        <f t="shared" si="72"/>
        <v>641759.27</v>
      </c>
      <c r="H170">
        <f t="shared" si="72"/>
        <v>35997970.189999998</v>
      </c>
      <c r="I170">
        <f t="shared" si="72"/>
        <v>640</v>
      </c>
      <c r="J170">
        <f t="shared" si="72"/>
        <v>40903.78</v>
      </c>
      <c r="K170">
        <f t="shared" si="72"/>
        <v>603.79999999999995</v>
      </c>
      <c r="L170">
        <f t="shared" si="72"/>
        <v>13510019.010000002</v>
      </c>
      <c r="M170">
        <f t="shared" si="72"/>
        <v>0</v>
      </c>
      <c r="N170">
        <f t="shared" si="72"/>
        <v>0</v>
      </c>
      <c r="O170">
        <f t="shared" si="72"/>
        <v>0</v>
      </c>
      <c r="P170">
        <f t="shared" si="72"/>
        <v>0</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66</v>
      </c>
      <c r="BD170" t="str">
        <f t="shared" si="73"/>
        <v>Ministerio de Planificación del Desarrollo</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627643.48</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683</v>
      </c>
      <c r="DF170" t="str">
        <f t="shared" si="75"/>
        <v>Procuraduria General del Estado</v>
      </c>
      <c r="DG170">
        <f t="shared" si="75"/>
        <v>2000</v>
      </c>
      <c r="DH170">
        <f t="shared" si="75"/>
        <v>0</v>
      </c>
    </row>
    <row r="171" spans="1:112">
      <c r="A171">
        <f t="shared" ref="A171:AF171" si="76">A22</f>
        <v>340</v>
      </c>
      <c r="B171" t="str">
        <f t="shared" si="76"/>
        <v>Servicio General de Identificación Personal</v>
      </c>
      <c r="C171">
        <f t="shared" si="76"/>
        <v>0</v>
      </c>
      <c r="D171">
        <f t="shared" si="76"/>
        <v>0</v>
      </c>
      <c r="E171">
        <f t="shared" si="76"/>
        <v>0</v>
      </c>
      <c r="F171">
        <f t="shared" si="76"/>
        <v>6894</v>
      </c>
      <c r="G171">
        <f t="shared" si="76"/>
        <v>0</v>
      </c>
      <c r="H171">
        <f t="shared" si="76"/>
        <v>0</v>
      </c>
      <c r="I171">
        <f t="shared" si="76"/>
        <v>0</v>
      </c>
      <c r="J171">
        <f t="shared" si="76"/>
        <v>0</v>
      </c>
      <c r="K171">
        <f t="shared" si="76"/>
        <v>300</v>
      </c>
      <c r="L171">
        <f t="shared" si="76"/>
        <v>246661.03999999998</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212</v>
      </c>
      <c r="BD171" t="str">
        <f t="shared" si="77"/>
        <v>Instituto Nacional de Reforma Agraria</v>
      </c>
      <c r="BE171">
        <f t="shared" si="77"/>
        <v>0</v>
      </c>
      <c r="BF171">
        <f t="shared" si="77"/>
        <v>0</v>
      </c>
      <c r="BG171">
        <f t="shared" si="77"/>
        <v>0</v>
      </c>
      <c r="BH171">
        <f t="shared" si="77"/>
        <v>0</v>
      </c>
      <c r="BI171">
        <f t="shared" si="77"/>
        <v>0</v>
      </c>
      <c r="BJ171">
        <f t="shared" si="77"/>
        <v>0</v>
      </c>
      <c r="BK171">
        <f t="shared" si="77"/>
        <v>0</v>
      </c>
      <c r="BL171">
        <f t="shared" si="77"/>
        <v>13329007.439999999</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295</v>
      </c>
      <c r="DF171" t="str">
        <f t="shared" si="79"/>
        <v>Univ. Indígena Bol. Comun. Intercult Prod. Casimiro Huanca</v>
      </c>
      <c r="DG171">
        <f t="shared" si="79"/>
        <v>17340.39</v>
      </c>
      <c r="DH171">
        <f t="shared" si="79"/>
        <v>0</v>
      </c>
    </row>
    <row r="172" spans="1:112">
      <c r="A172">
        <f t="shared" ref="A172:AF172" si="80">A23</f>
        <v>513</v>
      </c>
      <c r="B172" t="str">
        <f t="shared" si="80"/>
        <v>Yacimientos Petrolíferos Fiscales Bolivianos</v>
      </c>
      <c r="C172">
        <f t="shared" si="80"/>
        <v>0</v>
      </c>
      <c r="D172">
        <f t="shared" si="80"/>
        <v>0</v>
      </c>
      <c r="E172">
        <f t="shared" si="80"/>
        <v>0</v>
      </c>
      <c r="F172">
        <f t="shared" si="80"/>
        <v>0</v>
      </c>
      <c r="G172">
        <f t="shared" si="80"/>
        <v>68.599999999999994</v>
      </c>
      <c r="H172">
        <f t="shared" si="80"/>
        <v>430128</v>
      </c>
      <c r="I172">
        <f t="shared" si="80"/>
        <v>520975544.95999998</v>
      </c>
      <c r="J172">
        <f t="shared" si="80"/>
        <v>42790679.390000001</v>
      </c>
      <c r="K172">
        <f t="shared" si="80"/>
        <v>459465447.85000002</v>
      </c>
      <c r="L172">
        <f t="shared" si="80"/>
        <v>28429.01</v>
      </c>
      <c r="M172">
        <f t="shared" si="80"/>
        <v>0</v>
      </c>
      <c r="N172">
        <f t="shared" si="80"/>
        <v>0</v>
      </c>
      <c r="O172">
        <f t="shared" si="80"/>
        <v>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132</v>
      </c>
      <c r="BD172" t="str">
        <f t="shared" si="81"/>
        <v>Servicio de Desarrollo de las Empresas Púb. Productivas</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3669962.8</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133</v>
      </c>
      <c r="DF172" t="str">
        <f t="shared" si="83"/>
        <v>Lotería Nacional de Beneficencia y Salubridad</v>
      </c>
      <c r="DG172">
        <f t="shared" si="83"/>
        <v>694888.05000000016</v>
      </c>
      <c r="DH172">
        <f t="shared" si="83"/>
        <v>0</v>
      </c>
    </row>
    <row r="173" spans="1:112">
      <c r="A173">
        <f t="shared" ref="A173:AF173" si="84">A24</f>
        <v>578</v>
      </c>
      <c r="B173" t="str">
        <f t="shared" si="84"/>
        <v>Boliviana de Aviación</v>
      </c>
      <c r="C173">
        <f t="shared" si="84"/>
        <v>0</v>
      </c>
      <c r="D173">
        <f t="shared" si="84"/>
        <v>0</v>
      </c>
      <c r="E173">
        <f t="shared" si="84"/>
        <v>0</v>
      </c>
      <c r="F173">
        <f t="shared" si="84"/>
        <v>0</v>
      </c>
      <c r="G173">
        <f t="shared" si="84"/>
        <v>0</v>
      </c>
      <c r="H173">
        <f t="shared" si="84"/>
        <v>0</v>
      </c>
      <c r="I173">
        <f t="shared" si="84"/>
        <v>0</v>
      </c>
      <c r="J173">
        <f t="shared" si="84"/>
        <v>0</v>
      </c>
      <c r="K173">
        <f t="shared" si="84"/>
        <v>3713661.96</v>
      </c>
      <c r="L173">
        <f t="shared" si="84"/>
        <v>81881.36</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20</v>
      </c>
      <c r="BD173" t="str">
        <f t="shared" si="85"/>
        <v>Ministerio de Defensa</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13105.98</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225</v>
      </c>
      <c r="DF173" t="str">
        <f t="shared" si="87"/>
        <v>Serv. Nal. para la Sostenibilidad en Saneamiento Básico</v>
      </c>
      <c r="DG173">
        <f t="shared" si="87"/>
        <v>800000</v>
      </c>
      <c r="DH173">
        <f t="shared" si="87"/>
        <v>0</v>
      </c>
    </row>
    <row r="174" spans="1:112">
      <c r="A174">
        <f t="shared" ref="A174:AF174" si="88">A25</f>
        <v>587</v>
      </c>
      <c r="B174" t="str">
        <f t="shared" si="88"/>
        <v>Empresa Estratégica Boliviana de Construcción y Conservación de Infraestructura Civil</v>
      </c>
      <c r="C174">
        <f t="shared" si="88"/>
        <v>0</v>
      </c>
      <c r="D174">
        <f t="shared" si="88"/>
        <v>0</v>
      </c>
      <c r="E174">
        <f t="shared" si="88"/>
        <v>0</v>
      </c>
      <c r="F174">
        <f t="shared" si="88"/>
        <v>0</v>
      </c>
      <c r="G174">
        <f t="shared" si="88"/>
        <v>0</v>
      </c>
      <c r="H174">
        <f t="shared" si="88"/>
        <v>0</v>
      </c>
      <c r="I174">
        <f t="shared" si="88"/>
        <v>0</v>
      </c>
      <c r="J174">
        <f t="shared" si="88"/>
        <v>25130625.080000002</v>
      </c>
      <c r="K174">
        <f t="shared" si="88"/>
        <v>0</v>
      </c>
      <c r="L174">
        <f t="shared" si="88"/>
        <v>10556523.919999998</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548</v>
      </c>
      <c r="BD174" t="str">
        <f t="shared" si="89"/>
        <v>Corporación de las Fuerzas Armadas p/ el Des. Nacional</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13105.98</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269</v>
      </c>
      <c r="DF174" t="str">
        <f t="shared" si="91"/>
        <v>Direc. Dptal. de Educación Potosí</v>
      </c>
      <c r="DG174">
        <f t="shared" si="91"/>
        <v>42048</v>
      </c>
      <c r="DH174">
        <f t="shared" si="91"/>
        <v>0</v>
      </c>
    </row>
    <row r="175" spans="1:112">
      <c r="A175">
        <f t="shared" ref="A175:AF175" si="92">A26</f>
        <v>599</v>
      </c>
      <c r="B175" t="str">
        <f t="shared" si="92"/>
        <v>Empresa Boliviana de Alimentos y Derivados</v>
      </c>
      <c r="C175">
        <f t="shared" si="92"/>
        <v>0</v>
      </c>
      <c r="D175">
        <f t="shared" si="92"/>
        <v>0</v>
      </c>
      <c r="E175">
        <f t="shared" si="92"/>
        <v>0</v>
      </c>
      <c r="F175">
        <f t="shared" si="92"/>
        <v>0</v>
      </c>
      <c r="G175">
        <f t="shared" si="92"/>
        <v>0</v>
      </c>
      <c r="H175">
        <f t="shared" si="92"/>
        <v>0</v>
      </c>
      <c r="I175">
        <f t="shared" si="92"/>
        <v>0</v>
      </c>
      <c r="J175">
        <f t="shared" si="92"/>
        <v>0</v>
      </c>
      <c r="K175">
        <f t="shared" si="92"/>
        <v>0</v>
      </c>
      <c r="L175">
        <f t="shared" si="92"/>
        <v>21174.29</v>
      </c>
      <c r="M175">
        <f t="shared" si="92"/>
        <v>0</v>
      </c>
      <c r="N175">
        <f t="shared" si="92"/>
        <v>0</v>
      </c>
      <c r="O175">
        <f t="shared" si="92"/>
        <v>0</v>
      </c>
      <c r="P175">
        <f t="shared" si="92"/>
        <v>0</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30</v>
      </c>
      <c r="BD175" t="str">
        <f t="shared" si="93"/>
        <v>Ministerio de Justicia y Transparencia Institucional</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69520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389</v>
      </c>
      <c r="DF175" t="str">
        <f t="shared" si="95"/>
        <v>Navegación Aérea y Aeropuertos Bolivianos</v>
      </c>
      <c r="DG175">
        <f t="shared" si="95"/>
        <v>1623456.6899999997</v>
      </c>
      <c r="DH175">
        <f t="shared" si="95"/>
        <v>0</v>
      </c>
    </row>
    <row r="176" spans="1:112">
      <c r="A176">
        <f t="shared" ref="A176:AF176" si="96">A27</f>
        <v>650</v>
      </c>
      <c r="B176" t="str">
        <f t="shared" si="96"/>
        <v>Asamblea Legislativa Plurinacional</v>
      </c>
      <c r="C176">
        <f t="shared" si="96"/>
        <v>0</v>
      </c>
      <c r="D176">
        <f t="shared" si="96"/>
        <v>0</v>
      </c>
      <c r="E176">
        <f t="shared" si="96"/>
        <v>0</v>
      </c>
      <c r="F176">
        <f t="shared" si="96"/>
        <v>120</v>
      </c>
      <c r="G176">
        <f t="shared" si="96"/>
        <v>0</v>
      </c>
      <c r="H176">
        <f t="shared" si="96"/>
        <v>0</v>
      </c>
      <c r="I176">
        <f t="shared" si="96"/>
        <v>0</v>
      </c>
      <c r="J176">
        <f t="shared" si="96"/>
        <v>106354.68</v>
      </c>
      <c r="K176">
        <f t="shared" si="96"/>
        <v>0</v>
      </c>
      <c r="L176">
        <f t="shared" si="96"/>
        <v>4716.6000000000004</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576</v>
      </c>
      <c r="DF176" t="str">
        <f t="shared" si="99"/>
        <v>Empresa Pública Nacional Estratégica Cartones de Bolivia</v>
      </c>
      <c r="DG176">
        <f t="shared" si="99"/>
        <v>958584.63</v>
      </c>
      <c r="DH176">
        <f t="shared" si="99"/>
        <v>0</v>
      </c>
    </row>
    <row r="177" spans="1:112">
      <c r="A177">
        <f t="shared" ref="A177:AF177" si="100">A28</f>
        <v>660</v>
      </c>
      <c r="B177" t="str">
        <f t="shared" si="100"/>
        <v>Órgano Judicial</v>
      </c>
      <c r="C177">
        <f t="shared" si="100"/>
        <v>0</v>
      </c>
      <c r="D177">
        <f t="shared" si="100"/>
        <v>0</v>
      </c>
      <c r="E177">
        <f t="shared" si="100"/>
        <v>0</v>
      </c>
      <c r="F177">
        <f t="shared" si="100"/>
        <v>0</v>
      </c>
      <c r="G177">
        <f t="shared" si="100"/>
        <v>0</v>
      </c>
      <c r="H177">
        <f t="shared" si="100"/>
        <v>0</v>
      </c>
      <c r="I177">
        <f t="shared" si="100"/>
        <v>0</v>
      </c>
      <c r="J177">
        <f t="shared" si="100"/>
        <v>0</v>
      </c>
      <c r="K177">
        <f t="shared" si="100"/>
        <v>0</v>
      </c>
      <c r="L177">
        <f t="shared" si="100"/>
        <v>85650.94</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660</v>
      </c>
      <c r="DF177" t="str">
        <f t="shared" si="103"/>
        <v>Órgano Judicial</v>
      </c>
      <c r="DG177">
        <f t="shared" si="103"/>
        <v>19287964.560000002</v>
      </c>
      <c r="DH177">
        <f t="shared" si="103"/>
        <v>0</v>
      </c>
    </row>
    <row r="178" spans="1:112">
      <c r="A178">
        <f t="shared" ref="A178:AF178" si="104">A29</f>
        <v>670</v>
      </c>
      <c r="B178" t="str">
        <f t="shared" si="104"/>
        <v>Órgano Electoral Plurinacional</v>
      </c>
      <c r="C178">
        <f t="shared" si="104"/>
        <v>0</v>
      </c>
      <c r="D178">
        <f t="shared" si="104"/>
        <v>0</v>
      </c>
      <c r="E178">
        <f t="shared" si="104"/>
        <v>0</v>
      </c>
      <c r="F178">
        <f t="shared" si="104"/>
        <v>0</v>
      </c>
      <c r="G178">
        <f t="shared" si="104"/>
        <v>0</v>
      </c>
      <c r="H178">
        <f t="shared" si="104"/>
        <v>0</v>
      </c>
      <c r="I178">
        <f t="shared" si="104"/>
        <v>0</v>
      </c>
      <c r="J178">
        <f t="shared" si="104"/>
        <v>77530.47</v>
      </c>
      <c r="K178">
        <f t="shared" si="104"/>
        <v>0</v>
      </c>
      <c r="L178">
        <f t="shared" si="104"/>
        <v>3461.2000000000003</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41</v>
      </c>
      <c r="DF178" t="str">
        <f t="shared" si="107"/>
        <v>Ministerio de Desarrollo Productivo y Economía Plural</v>
      </c>
      <c r="DG178">
        <f t="shared" si="107"/>
        <v>3596794.49</v>
      </c>
      <c r="DH178">
        <f t="shared" si="107"/>
        <v>0</v>
      </c>
    </row>
    <row r="179" spans="1:112">
      <c r="A179">
        <f t="shared" ref="A179:AF179" si="108">A30</f>
        <v>902</v>
      </c>
      <c r="B179" t="str">
        <f t="shared" si="108"/>
        <v>Gobierno Autónomo Departamental de La Paz</v>
      </c>
      <c r="C179">
        <f t="shared" si="108"/>
        <v>0</v>
      </c>
      <c r="D179">
        <f t="shared" si="108"/>
        <v>0</v>
      </c>
      <c r="E179">
        <f t="shared" si="108"/>
        <v>0</v>
      </c>
      <c r="F179">
        <f t="shared" si="108"/>
        <v>0</v>
      </c>
      <c r="G179">
        <f t="shared" si="108"/>
        <v>0</v>
      </c>
      <c r="H179">
        <f t="shared" si="108"/>
        <v>0</v>
      </c>
      <c r="I179">
        <f t="shared" si="108"/>
        <v>0</v>
      </c>
      <c r="J179">
        <f t="shared" si="108"/>
        <v>0</v>
      </c>
      <c r="K179">
        <f t="shared" si="108"/>
        <v>0</v>
      </c>
      <c r="L179">
        <f t="shared" si="108"/>
        <v>900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t="str">
        <f t="shared" si="111"/>
        <v>99 - 02</v>
      </c>
      <c r="DF179" t="str">
        <f t="shared" si="111"/>
        <v>Dirección General de Programación y Operaciones del Tesoro</v>
      </c>
      <c r="DG179">
        <f t="shared" si="111"/>
        <v>144441331.95999998</v>
      </c>
      <c r="DH179">
        <f t="shared" si="111"/>
        <v>0</v>
      </c>
    </row>
    <row r="180" spans="1:112">
      <c r="A180" t="str">
        <f t="shared" ref="A180:AF180" si="112">A31</f>
        <v>99 - 02</v>
      </c>
      <c r="B180" t="str">
        <f t="shared" si="112"/>
        <v>Dirección General de Programación y Operaciones del Tesoro</v>
      </c>
      <c r="C180">
        <f t="shared" si="112"/>
        <v>350000050</v>
      </c>
      <c r="D180">
        <f t="shared" si="112"/>
        <v>351147724.58999997</v>
      </c>
      <c r="E180">
        <f t="shared" si="112"/>
        <v>50</v>
      </c>
      <c r="F180">
        <f t="shared" si="112"/>
        <v>1716946.91</v>
      </c>
      <c r="G180">
        <f t="shared" si="112"/>
        <v>50</v>
      </c>
      <c r="H180">
        <f t="shared" si="112"/>
        <v>3782219.2800000003</v>
      </c>
      <c r="I180">
        <f t="shared" si="112"/>
        <v>200000000</v>
      </c>
      <c r="J180">
        <f t="shared" si="112"/>
        <v>202670532.25000006</v>
      </c>
      <c r="K180">
        <f t="shared" si="112"/>
        <v>250000000</v>
      </c>
      <c r="L180">
        <f t="shared" si="112"/>
        <v>275835647.29999989</v>
      </c>
      <c r="M180">
        <f t="shared" si="112"/>
        <v>0</v>
      </c>
      <c r="N180">
        <f t="shared" si="112"/>
        <v>0</v>
      </c>
      <c r="O180">
        <f t="shared" si="112"/>
        <v>0</v>
      </c>
      <c r="P180">
        <f t="shared" si="112"/>
        <v>0</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312</v>
      </c>
      <c r="DF180" t="str">
        <f t="shared" si="115"/>
        <v>Autoridad de Fiscalizac. y Control Soc de Bosques y Tierras</v>
      </c>
      <c r="DG180">
        <f t="shared" si="115"/>
        <v>11775944.650000004</v>
      </c>
      <c r="DH180">
        <f t="shared" si="115"/>
        <v>0</v>
      </c>
    </row>
    <row r="181" spans="1:112">
      <c r="A181" t="str">
        <f t="shared" ref="A181:AF181" si="116">A32</f>
        <v>99 - 04</v>
      </c>
      <c r="B181" t="str">
        <f t="shared" si="116"/>
        <v>Dirección General de Administración y Finanzas Territoriales</v>
      </c>
      <c r="C181">
        <f t="shared" si="116"/>
        <v>0</v>
      </c>
      <c r="D181">
        <f t="shared" si="116"/>
        <v>1350373.46</v>
      </c>
      <c r="E181">
        <f t="shared" si="116"/>
        <v>0</v>
      </c>
      <c r="F181">
        <f t="shared" si="116"/>
        <v>1700171.77</v>
      </c>
      <c r="G181">
        <f t="shared" si="116"/>
        <v>0</v>
      </c>
      <c r="H181">
        <f t="shared" si="116"/>
        <v>600082.17999999993</v>
      </c>
      <c r="I181">
        <f t="shared" si="116"/>
        <v>0</v>
      </c>
      <c r="J181">
        <f t="shared" si="116"/>
        <v>5317985.6900000004</v>
      </c>
      <c r="K181">
        <f t="shared" si="116"/>
        <v>0</v>
      </c>
      <c r="L181">
        <f t="shared" si="116"/>
        <v>909015.2300000001</v>
      </c>
      <c r="M181">
        <f t="shared" si="116"/>
        <v>0</v>
      </c>
      <c r="N181">
        <f t="shared" si="116"/>
        <v>0</v>
      </c>
      <c r="O181">
        <f t="shared" si="116"/>
        <v>0</v>
      </c>
      <c r="P181">
        <f t="shared" si="116"/>
        <v>0</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548</v>
      </c>
      <c r="DF181" t="str">
        <f t="shared" si="119"/>
        <v>Corporación de las Fuerzas Armadas p/ el Des. Nacional</v>
      </c>
      <c r="DG181">
        <f t="shared" si="119"/>
        <v>1362813.6300000001</v>
      </c>
      <c r="DH181">
        <f t="shared" si="119"/>
        <v>0</v>
      </c>
    </row>
    <row r="182" spans="1:112">
      <c r="A182" t="str">
        <f t="shared" ref="A182:AF182" si="120">A33</f>
        <v>N/I</v>
      </c>
      <c r="B182" t="str">
        <f t="shared" si="120"/>
        <v>No Identificado</v>
      </c>
      <c r="C182">
        <f t="shared" si="120"/>
        <v>0</v>
      </c>
      <c r="D182">
        <f t="shared" si="120"/>
        <v>103867.73000000001</v>
      </c>
      <c r="E182">
        <f t="shared" si="120"/>
        <v>0</v>
      </c>
      <c r="F182">
        <f t="shared" si="120"/>
        <v>341013.42</v>
      </c>
      <c r="G182">
        <f t="shared" si="120"/>
        <v>0</v>
      </c>
      <c r="H182">
        <f t="shared" si="120"/>
        <v>0</v>
      </c>
      <c r="I182">
        <f t="shared" si="120"/>
        <v>0</v>
      </c>
      <c r="J182">
        <f t="shared" si="120"/>
        <v>0</v>
      </c>
      <c r="K182">
        <f t="shared" si="120"/>
        <v>0</v>
      </c>
      <c r="L182">
        <f t="shared" si="120"/>
        <v>0</v>
      </c>
      <c r="M182">
        <f t="shared" si="120"/>
        <v>0</v>
      </c>
      <c r="N182">
        <f t="shared" si="120"/>
        <v>0</v>
      </c>
      <c r="O182">
        <f t="shared" si="120"/>
        <v>0</v>
      </c>
      <c r="P182">
        <f t="shared" si="120"/>
        <v>0</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599</v>
      </c>
      <c r="DF182" t="str">
        <f t="shared" si="123"/>
        <v>Empresa Boliviana de Alimentos y Derivados</v>
      </c>
      <c r="DG182">
        <f t="shared" si="123"/>
        <v>44631436.950000003</v>
      </c>
      <c r="DH182">
        <f t="shared" si="123"/>
        <v>0</v>
      </c>
    </row>
    <row r="183" spans="1:112">
      <c r="A183">
        <f t="shared" ref="A183:AF183" si="124">A34</f>
        <v>597</v>
      </c>
      <c r="B183" t="str">
        <f t="shared" si="124"/>
        <v>Empresa Pública Nacional Estratégica de Yacimientos de Litio Bolivianos</v>
      </c>
      <c r="C183">
        <f t="shared" si="124"/>
        <v>0</v>
      </c>
      <c r="D183">
        <f t="shared" si="124"/>
        <v>0</v>
      </c>
      <c r="E183">
        <f t="shared" si="124"/>
        <v>0</v>
      </c>
      <c r="F183">
        <f t="shared" si="124"/>
        <v>0</v>
      </c>
      <c r="G183">
        <f t="shared" si="124"/>
        <v>0</v>
      </c>
      <c r="H183">
        <f t="shared" si="124"/>
        <v>732295.29999999993</v>
      </c>
      <c r="I183">
        <f t="shared" si="124"/>
        <v>2631.61</v>
      </c>
      <c r="J183">
        <f t="shared" si="124"/>
        <v>8294524.2599999998</v>
      </c>
      <c r="K183">
        <f t="shared" si="124"/>
        <v>16013.57</v>
      </c>
      <c r="L183">
        <f t="shared" si="124"/>
        <v>23449697.82</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132</v>
      </c>
      <c r="DF183" t="str">
        <f t="shared" si="127"/>
        <v>Servicio de Desarrollo de las Empresas Púb. Productivas</v>
      </c>
      <c r="DG183">
        <f t="shared" si="127"/>
        <v>3595145.73</v>
      </c>
      <c r="DH183">
        <f t="shared" si="127"/>
        <v>0</v>
      </c>
    </row>
    <row r="184" spans="1:112">
      <c r="A184">
        <f t="shared" ref="A184:AF184" si="128">A35</f>
        <v>595</v>
      </c>
      <c r="B184" t="str">
        <f t="shared" si="128"/>
        <v>Gestora Pública de la Seguridad Social de Largo Plazo</v>
      </c>
      <c r="C184">
        <f t="shared" si="128"/>
        <v>0</v>
      </c>
      <c r="D184">
        <f t="shared" si="128"/>
        <v>0</v>
      </c>
      <c r="E184">
        <f t="shared" si="128"/>
        <v>0</v>
      </c>
      <c r="F184">
        <f t="shared" si="128"/>
        <v>465</v>
      </c>
      <c r="G184">
        <f t="shared" si="128"/>
        <v>0</v>
      </c>
      <c r="H184">
        <f t="shared" si="128"/>
        <v>0</v>
      </c>
      <c r="I184">
        <f t="shared" si="128"/>
        <v>50</v>
      </c>
      <c r="J184">
        <f t="shared" si="128"/>
        <v>0</v>
      </c>
      <c r="K184">
        <f t="shared" si="128"/>
        <v>50</v>
      </c>
      <c r="L184">
        <f t="shared" si="128"/>
        <v>31240707.890000001</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47</v>
      </c>
      <c r="DF184" t="str">
        <f t="shared" si="131"/>
        <v>Ministerio de Desarrollo Rural y Tierras</v>
      </c>
      <c r="DG184">
        <f t="shared" si="131"/>
        <v>78077.029999999984</v>
      </c>
      <c r="DH184">
        <f t="shared" si="131"/>
        <v>0</v>
      </c>
    </row>
    <row r="185" spans="1:112">
      <c r="A185">
        <f t="shared" ref="A185:AF185" si="132">A36</f>
        <v>78</v>
      </c>
      <c r="B185" t="str">
        <f t="shared" si="132"/>
        <v>Ministerio de Hidrocarburos y Energías</v>
      </c>
      <c r="C185">
        <f t="shared" si="132"/>
        <v>0</v>
      </c>
      <c r="D185">
        <f t="shared" si="132"/>
        <v>0</v>
      </c>
      <c r="E185">
        <f t="shared" si="132"/>
        <v>0</v>
      </c>
      <c r="F185">
        <f t="shared" si="132"/>
        <v>0</v>
      </c>
      <c r="G185">
        <f t="shared" si="132"/>
        <v>0</v>
      </c>
      <c r="H185">
        <f t="shared" si="132"/>
        <v>0</v>
      </c>
      <c r="I185">
        <f t="shared" si="132"/>
        <v>0</v>
      </c>
      <c r="J185">
        <f t="shared" si="132"/>
        <v>8394.73</v>
      </c>
      <c r="K185">
        <f t="shared" si="132"/>
        <v>0</v>
      </c>
      <c r="L185">
        <f t="shared" si="132"/>
        <v>59924.49</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681</v>
      </c>
      <c r="DF185" t="str">
        <f t="shared" si="135"/>
        <v>Ministerio Público</v>
      </c>
      <c r="DG185">
        <f t="shared" si="135"/>
        <v>208307.3</v>
      </c>
      <c r="DH185">
        <f t="shared" si="135"/>
        <v>0</v>
      </c>
    </row>
    <row r="186" spans="1:112">
      <c r="A186">
        <f t="shared" ref="A186:AF186" si="136">A37</f>
        <v>283</v>
      </c>
      <c r="B186" t="str">
        <f t="shared" si="136"/>
        <v>Aduana Nacional</v>
      </c>
      <c r="C186">
        <f t="shared" si="136"/>
        <v>0</v>
      </c>
      <c r="D186">
        <f t="shared" si="136"/>
        <v>0</v>
      </c>
      <c r="E186">
        <f t="shared" si="136"/>
        <v>0</v>
      </c>
      <c r="F186">
        <f t="shared" si="136"/>
        <v>0</v>
      </c>
      <c r="G186">
        <f t="shared" si="136"/>
        <v>0</v>
      </c>
      <c r="H186">
        <f t="shared" si="136"/>
        <v>23657.74</v>
      </c>
      <c r="I186">
        <f t="shared" si="136"/>
        <v>0</v>
      </c>
      <c r="J186">
        <f t="shared" si="136"/>
        <v>13579.86</v>
      </c>
      <c r="K186">
        <f t="shared" si="136"/>
        <v>0</v>
      </c>
      <c r="L186">
        <f t="shared" si="136"/>
        <v>39666656.18</v>
      </c>
      <c r="M186">
        <f t="shared" si="136"/>
        <v>0</v>
      </c>
      <c r="N186">
        <f t="shared" si="136"/>
        <v>0</v>
      </c>
      <c r="O186">
        <f t="shared" si="136"/>
        <v>0</v>
      </c>
      <c r="P186">
        <f t="shared" si="136"/>
        <v>0</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66</v>
      </c>
      <c r="DF186" t="str">
        <f t="shared" si="139"/>
        <v>Ministerio de Planificación del Desarrollo</v>
      </c>
      <c r="DG186">
        <f t="shared" si="139"/>
        <v>3480</v>
      </c>
      <c r="DH186">
        <f t="shared" si="139"/>
        <v>0</v>
      </c>
    </row>
    <row r="187" spans="1:112">
      <c r="A187">
        <f t="shared" ref="A187:AF187" si="140">A38</f>
        <v>222</v>
      </c>
      <c r="B187" t="str">
        <f t="shared" si="140"/>
        <v>Instituto Nacional de Innovación Agropecuaria y Forestal</v>
      </c>
      <c r="C187">
        <f t="shared" si="140"/>
        <v>0</v>
      </c>
      <c r="D187">
        <f t="shared" si="140"/>
        <v>0</v>
      </c>
      <c r="E187">
        <f t="shared" si="140"/>
        <v>0</v>
      </c>
      <c r="F187">
        <f t="shared" si="140"/>
        <v>0</v>
      </c>
      <c r="G187">
        <f t="shared" si="140"/>
        <v>0</v>
      </c>
      <c r="H187">
        <f t="shared" si="140"/>
        <v>0</v>
      </c>
      <c r="I187">
        <f t="shared" si="140"/>
        <v>0</v>
      </c>
      <c r="J187">
        <f t="shared" si="140"/>
        <v>0</v>
      </c>
      <c r="K187">
        <f t="shared" si="140"/>
        <v>0</v>
      </c>
      <c r="L187">
        <f t="shared" si="140"/>
        <v>455.7</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249</v>
      </c>
      <c r="DF187" t="str">
        <f t="shared" si="143"/>
        <v>Central de Abastecimiento y Suministros de Salud</v>
      </c>
      <c r="DG187">
        <f t="shared" si="143"/>
        <v>2419530.63</v>
      </c>
      <c r="DH187">
        <f t="shared" si="143"/>
        <v>0</v>
      </c>
    </row>
    <row r="188" spans="1:112">
      <c r="A188">
        <f t="shared" ref="A188:AF188" si="144">A39</f>
        <v>203</v>
      </c>
      <c r="B188" t="str">
        <f t="shared" si="144"/>
        <v>Autoridad de Supervisión del Sistema Financiero</v>
      </c>
      <c r="C188">
        <f t="shared" si="144"/>
        <v>0</v>
      </c>
      <c r="D188">
        <f t="shared" si="144"/>
        <v>0</v>
      </c>
      <c r="E188">
        <f t="shared" si="144"/>
        <v>0</v>
      </c>
      <c r="F188">
        <f t="shared" si="144"/>
        <v>0</v>
      </c>
      <c r="G188">
        <f t="shared" si="144"/>
        <v>0</v>
      </c>
      <c r="H188">
        <f t="shared" si="144"/>
        <v>0.03</v>
      </c>
      <c r="I188">
        <f t="shared" si="144"/>
        <v>0</v>
      </c>
      <c r="J188">
        <f t="shared" si="144"/>
        <v>3806.46</v>
      </c>
      <c r="K188">
        <f t="shared" si="144"/>
        <v>0</v>
      </c>
      <c r="L188">
        <f t="shared" si="144"/>
        <v>18749.68</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315</v>
      </c>
      <c r="DF188" t="str">
        <f t="shared" si="147"/>
        <v>Autoridad de Fiscalización de Empresas</v>
      </c>
      <c r="DG188">
        <f t="shared" si="147"/>
        <v>271963.01</v>
      </c>
      <c r="DH188">
        <f t="shared" si="147"/>
        <v>0</v>
      </c>
    </row>
    <row r="189" spans="1:112">
      <c r="A189">
        <f t="shared" ref="A189:AF189" si="148">A40</f>
        <v>155</v>
      </c>
      <c r="B189" t="str">
        <f t="shared" si="148"/>
        <v>Dirección del Notariado Plurinacional</v>
      </c>
      <c r="C189">
        <f t="shared" si="148"/>
        <v>0</v>
      </c>
      <c r="D189">
        <f t="shared" si="148"/>
        <v>0</v>
      </c>
      <c r="E189">
        <f t="shared" si="148"/>
        <v>0</v>
      </c>
      <c r="F189">
        <f t="shared" si="148"/>
        <v>0</v>
      </c>
      <c r="G189">
        <f t="shared" si="148"/>
        <v>0</v>
      </c>
      <c r="H189">
        <f t="shared" si="148"/>
        <v>0</v>
      </c>
      <c r="I189">
        <f t="shared" si="148"/>
        <v>0</v>
      </c>
      <c r="J189">
        <f t="shared" si="148"/>
        <v>0</v>
      </c>
      <c r="K189">
        <f t="shared" si="148"/>
        <v>0</v>
      </c>
      <c r="L189">
        <f t="shared" si="148"/>
        <v>23626.78</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20</v>
      </c>
      <c r="DF189" t="str">
        <f t="shared" si="151"/>
        <v>Ministerio de Defensa</v>
      </c>
      <c r="DG189">
        <f t="shared" si="151"/>
        <v>5753034.1500000022</v>
      </c>
      <c r="DH189">
        <f t="shared" si="151"/>
        <v>0</v>
      </c>
    </row>
    <row r="190" spans="1:112">
      <c r="A190">
        <f t="shared" ref="A190:AF190" si="152">A41</f>
        <v>290</v>
      </c>
      <c r="B190" t="str">
        <f t="shared" si="152"/>
        <v>Servicio de Impuestos Nacionales</v>
      </c>
      <c r="C190">
        <f t="shared" si="152"/>
        <v>0</v>
      </c>
      <c r="D190">
        <f t="shared" si="152"/>
        <v>0</v>
      </c>
      <c r="E190">
        <f t="shared" si="152"/>
        <v>0</v>
      </c>
      <c r="F190">
        <f t="shared" si="152"/>
        <v>0</v>
      </c>
      <c r="G190">
        <f t="shared" si="152"/>
        <v>0</v>
      </c>
      <c r="H190">
        <f t="shared" si="152"/>
        <v>0</v>
      </c>
      <c r="I190">
        <f t="shared" si="152"/>
        <v>0</v>
      </c>
      <c r="J190">
        <f t="shared" si="152"/>
        <v>0</v>
      </c>
      <c r="K190">
        <f t="shared" si="152"/>
        <v>0</v>
      </c>
      <c r="L190">
        <f t="shared" si="152"/>
        <v>5596.1200000000008</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324</v>
      </c>
      <c r="DF190" t="str">
        <f t="shared" si="155"/>
        <v>Escuela Boliviana Intercultural de Música</v>
      </c>
      <c r="DG190">
        <f t="shared" si="155"/>
        <v>1280</v>
      </c>
      <c r="DH190">
        <f t="shared" si="155"/>
        <v>0</v>
      </c>
    </row>
    <row r="191" spans="1:112">
      <c r="A191">
        <f t="shared" ref="A191:AF191" si="156">A42</f>
        <v>373</v>
      </c>
      <c r="B191" t="str">
        <f t="shared" si="156"/>
        <v>Fondo de Desarrollo Indigena</v>
      </c>
      <c r="C191">
        <f t="shared" si="156"/>
        <v>0</v>
      </c>
      <c r="D191">
        <f t="shared" si="156"/>
        <v>0</v>
      </c>
      <c r="E191">
        <f t="shared" si="156"/>
        <v>0</v>
      </c>
      <c r="F191">
        <f t="shared" si="156"/>
        <v>0</v>
      </c>
      <c r="G191">
        <f t="shared" si="156"/>
        <v>0</v>
      </c>
      <c r="H191">
        <f t="shared" si="156"/>
        <v>0</v>
      </c>
      <c r="I191">
        <f t="shared" si="156"/>
        <v>0</v>
      </c>
      <c r="J191">
        <f t="shared" si="156"/>
        <v>0</v>
      </c>
      <c r="K191">
        <f t="shared" si="156"/>
        <v>0</v>
      </c>
      <c r="L191">
        <f t="shared" si="156"/>
        <v>24377739.510000002</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347</v>
      </c>
      <c r="DF191" t="str">
        <f t="shared" si="159"/>
        <v>Autoridad de Fiscalización y Control de Cooperativas</v>
      </c>
      <c r="DG191">
        <f t="shared" si="159"/>
        <v>1202692.01</v>
      </c>
      <c r="DH191">
        <f t="shared" si="159"/>
        <v>0</v>
      </c>
    </row>
    <row r="192" spans="1:112">
      <c r="A192">
        <f t="shared" ref="A192:AF192" si="160">A43</f>
        <v>342</v>
      </c>
      <c r="B192" t="str">
        <f t="shared" si="160"/>
        <v>Agencia Estatal de Vivienda</v>
      </c>
      <c r="C192">
        <f t="shared" si="160"/>
        <v>0</v>
      </c>
      <c r="D192">
        <f t="shared" si="160"/>
        <v>0</v>
      </c>
      <c r="E192">
        <f t="shared" si="160"/>
        <v>0</v>
      </c>
      <c r="F192">
        <f t="shared" si="160"/>
        <v>0</v>
      </c>
      <c r="G192">
        <f t="shared" si="160"/>
        <v>0</v>
      </c>
      <c r="H192">
        <f t="shared" si="160"/>
        <v>8391.4500000000007</v>
      </c>
      <c r="I192">
        <f t="shared" si="160"/>
        <v>0</v>
      </c>
      <c r="J192">
        <f t="shared" si="160"/>
        <v>0</v>
      </c>
      <c r="K192">
        <f t="shared" si="160"/>
        <v>0</v>
      </c>
      <c r="L192">
        <f t="shared" si="160"/>
        <v>4311217.8599999994</v>
      </c>
      <c r="M192">
        <f t="shared" si="160"/>
        <v>0</v>
      </c>
      <c r="N192">
        <f t="shared" si="160"/>
        <v>0</v>
      </c>
      <c r="O192">
        <f t="shared" si="160"/>
        <v>0</v>
      </c>
      <c r="P192">
        <f t="shared" si="160"/>
        <v>0</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343</v>
      </c>
      <c r="DF192" t="str">
        <f t="shared" si="163"/>
        <v>Escuela de Jueces del Estado</v>
      </c>
      <c r="DG192">
        <f t="shared" si="163"/>
        <v>1589864</v>
      </c>
      <c r="DH192">
        <f t="shared" si="163"/>
        <v>0</v>
      </c>
    </row>
    <row r="193" spans="1:112">
      <c r="A193">
        <f t="shared" ref="A193:AF193" si="164">A44</f>
        <v>378</v>
      </c>
      <c r="B193" t="str">
        <f t="shared" si="164"/>
        <v>Servicio Nacional Textil</v>
      </c>
      <c r="C193">
        <f t="shared" si="164"/>
        <v>0</v>
      </c>
      <c r="D193">
        <f t="shared" si="164"/>
        <v>0</v>
      </c>
      <c r="E193">
        <f t="shared" si="164"/>
        <v>0</v>
      </c>
      <c r="F193">
        <f t="shared" si="164"/>
        <v>0</v>
      </c>
      <c r="G193">
        <f t="shared" si="164"/>
        <v>0</v>
      </c>
      <c r="H193">
        <f t="shared" si="164"/>
        <v>0</v>
      </c>
      <c r="I193">
        <f t="shared" si="164"/>
        <v>0</v>
      </c>
      <c r="J193">
        <f t="shared" si="164"/>
        <v>0</v>
      </c>
      <c r="K193">
        <f t="shared" si="164"/>
        <v>300000</v>
      </c>
      <c r="L193">
        <f t="shared" si="164"/>
        <v>23986.91</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344</v>
      </c>
      <c r="DF193" t="str">
        <f t="shared" si="167"/>
        <v>Instituto Plurinacional de Estudio de Lenguas y Culturas</v>
      </c>
      <c r="DG193">
        <f t="shared" si="167"/>
        <v>1803000</v>
      </c>
      <c r="DH193">
        <f t="shared" si="167"/>
        <v>0</v>
      </c>
    </row>
    <row r="194" spans="1:112">
      <c r="A194">
        <f t="shared" ref="A194:AF194" si="168">A45</f>
        <v>374</v>
      </c>
      <c r="B194" t="str">
        <f t="shared" si="168"/>
        <v>Agencia de Gobierno Electrónico y Tecnologías de Información y Comunicación</v>
      </c>
      <c r="C194">
        <f t="shared" si="168"/>
        <v>0</v>
      </c>
      <c r="D194">
        <f t="shared" si="168"/>
        <v>0</v>
      </c>
      <c r="E194">
        <f t="shared" si="168"/>
        <v>0</v>
      </c>
      <c r="F194">
        <f t="shared" si="168"/>
        <v>54</v>
      </c>
      <c r="G194">
        <f t="shared" si="168"/>
        <v>0</v>
      </c>
      <c r="H194">
        <f t="shared" si="168"/>
        <v>0</v>
      </c>
      <c r="I194">
        <f t="shared" si="168"/>
        <v>0</v>
      </c>
      <c r="J194">
        <f t="shared" si="168"/>
        <v>13268.34</v>
      </c>
      <c r="K194">
        <f t="shared" si="168"/>
        <v>0</v>
      </c>
      <c r="L194">
        <f t="shared" si="168"/>
        <v>468</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526</v>
      </c>
      <c r="DF194" t="str">
        <f t="shared" si="171"/>
        <v>Bolivia TV</v>
      </c>
      <c r="DG194">
        <f t="shared" si="171"/>
        <v>1023000</v>
      </c>
      <c r="DH194">
        <f t="shared" si="171"/>
        <v>0</v>
      </c>
    </row>
    <row r="195" spans="1:112">
      <c r="A195">
        <f t="shared" ref="A195:AF195" si="172">A46</f>
        <v>905</v>
      </c>
      <c r="B195" t="str">
        <f t="shared" si="172"/>
        <v>Gobierno Autónomo Departamental de Potosí</v>
      </c>
      <c r="C195">
        <f t="shared" si="172"/>
        <v>0</v>
      </c>
      <c r="D195">
        <f t="shared" si="172"/>
        <v>4068.6</v>
      </c>
      <c r="E195">
        <f t="shared" si="172"/>
        <v>0</v>
      </c>
      <c r="F195">
        <f t="shared" si="172"/>
        <v>8193.75</v>
      </c>
      <c r="G195">
        <f t="shared" si="172"/>
        <v>0</v>
      </c>
      <c r="H195">
        <f t="shared" si="172"/>
        <v>203035.91000000003</v>
      </c>
      <c r="I195">
        <f t="shared" si="172"/>
        <v>0</v>
      </c>
      <c r="J195">
        <f t="shared" si="172"/>
        <v>0</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578</v>
      </c>
      <c r="DF195" t="str">
        <f t="shared" si="175"/>
        <v>Boliviana de Aviación</v>
      </c>
      <c r="DG195">
        <f t="shared" si="175"/>
        <v>70244</v>
      </c>
      <c r="DH195">
        <f t="shared" si="175"/>
        <v>0</v>
      </c>
    </row>
    <row r="196" spans="1:112">
      <c r="A196">
        <f t="shared" ref="A196:AF196" si="176">A47</f>
        <v>580</v>
      </c>
      <c r="B196" t="str">
        <f t="shared" si="176"/>
        <v>Depósitos Aduaneros Bolivianos</v>
      </c>
      <c r="C196">
        <f t="shared" si="176"/>
        <v>0</v>
      </c>
      <c r="D196">
        <f t="shared" si="176"/>
        <v>0</v>
      </c>
      <c r="E196">
        <f t="shared" si="176"/>
        <v>0</v>
      </c>
      <c r="F196">
        <f t="shared" si="176"/>
        <v>0</v>
      </c>
      <c r="G196">
        <f t="shared" si="176"/>
        <v>0</v>
      </c>
      <c r="H196">
        <f t="shared" si="176"/>
        <v>0</v>
      </c>
      <c r="I196">
        <f t="shared" si="176"/>
        <v>0</v>
      </c>
      <c r="J196">
        <f t="shared" si="176"/>
        <v>0</v>
      </c>
      <c r="K196">
        <f t="shared" si="176"/>
        <v>0</v>
      </c>
      <c r="L196">
        <f t="shared" si="176"/>
        <v>950.9799999999999</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234</v>
      </c>
      <c r="DF196" t="str">
        <f t="shared" si="179"/>
        <v xml:space="preserve">Servicio Geológico Minero </v>
      </c>
      <c r="DG196">
        <f t="shared" si="179"/>
        <v>3304</v>
      </c>
      <c r="DH196">
        <f t="shared" si="179"/>
        <v>0</v>
      </c>
    </row>
    <row r="197" spans="1:112">
      <c r="A197">
        <f t="shared" ref="A197:AF197" si="180">A48</f>
        <v>66</v>
      </c>
      <c r="B197" t="str">
        <f t="shared" si="180"/>
        <v>Ministerio de Planificación del Desarrollo</v>
      </c>
      <c r="C197">
        <f t="shared" si="180"/>
        <v>0</v>
      </c>
      <c r="D197">
        <f t="shared" si="180"/>
        <v>0</v>
      </c>
      <c r="E197">
        <f t="shared" si="180"/>
        <v>0</v>
      </c>
      <c r="F197">
        <f t="shared" si="180"/>
        <v>0</v>
      </c>
      <c r="G197">
        <f t="shared" si="180"/>
        <v>0</v>
      </c>
      <c r="H197">
        <f t="shared" si="180"/>
        <v>0</v>
      </c>
      <c r="I197">
        <f t="shared" si="180"/>
        <v>0</v>
      </c>
      <c r="J197">
        <f t="shared" si="180"/>
        <v>0</v>
      </c>
      <c r="K197">
        <f t="shared" si="180"/>
        <v>0</v>
      </c>
      <c r="L197">
        <f t="shared" si="180"/>
        <v>11389.59</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573</v>
      </c>
      <c r="DF197" t="str">
        <f t="shared" si="183"/>
        <v>Empresa Siderúrgica del Mutún</v>
      </c>
      <c r="DG197">
        <f t="shared" si="183"/>
        <v>1158061.94</v>
      </c>
      <c r="DH197">
        <f t="shared" si="183"/>
        <v>0</v>
      </c>
    </row>
    <row r="198" spans="1:112">
      <c r="A198">
        <f t="shared" ref="A198:AF198" si="184">A49</f>
        <v>206</v>
      </c>
      <c r="B198" t="str">
        <f t="shared" si="184"/>
        <v>Instituto Nacional de Estadística</v>
      </c>
      <c r="C198">
        <f t="shared" si="184"/>
        <v>0</v>
      </c>
      <c r="D198">
        <f t="shared" si="184"/>
        <v>0</v>
      </c>
      <c r="E198">
        <f t="shared" si="184"/>
        <v>0</v>
      </c>
      <c r="F198">
        <f t="shared" si="184"/>
        <v>0</v>
      </c>
      <c r="G198">
        <f t="shared" si="184"/>
        <v>0</v>
      </c>
      <c r="H198">
        <f t="shared" si="184"/>
        <v>0</v>
      </c>
      <c r="I198">
        <f t="shared" si="184"/>
        <v>0</v>
      </c>
      <c r="J198">
        <f t="shared" si="184"/>
        <v>48</v>
      </c>
      <c r="K198">
        <f t="shared" si="184"/>
        <v>0</v>
      </c>
      <c r="L198">
        <f t="shared" si="184"/>
        <v>488.11</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70</v>
      </c>
      <c r="DF198" t="str">
        <f t="shared" si="187"/>
        <v>Ministerio de Trabajo, Empleo y Previsión Social</v>
      </c>
      <c r="DG198">
        <f t="shared" si="187"/>
        <v>379630</v>
      </c>
      <c r="DH198">
        <f t="shared" si="187"/>
        <v>0</v>
      </c>
    </row>
    <row r="199" spans="1:112">
      <c r="A199">
        <f t="shared" ref="A199:AF199" si="188">A50</f>
        <v>53</v>
      </c>
      <c r="B199" t="str">
        <f t="shared" si="188"/>
        <v>Ministerio de Culturas, Descolonización y Despatriarcalización</v>
      </c>
      <c r="C199">
        <f t="shared" si="188"/>
        <v>0</v>
      </c>
      <c r="D199">
        <f t="shared" si="188"/>
        <v>0</v>
      </c>
      <c r="E199">
        <f t="shared" si="188"/>
        <v>0</v>
      </c>
      <c r="F199">
        <f t="shared" si="188"/>
        <v>0</v>
      </c>
      <c r="G199">
        <f t="shared" si="188"/>
        <v>0</v>
      </c>
      <c r="H199">
        <f t="shared" si="188"/>
        <v>0</v>
      </c>
      <c r="I199">
        <f t="shared" si="188"/>
        <v>0</v>
      </c>
      <c r="J199">
        <f t="shared" si="188"/>
        <v>0</v>
      </c>
      <c r="K199">
        <f t="shared" si="188"/>
        <v>0</v>
      </c>
      <c r="L199">
        <f t="shared" si="188"/>
        <v>17083.370000000003</v>
      </c>
      <c r="M199">
        <f t="shared" si="188"/>
        <v>0</v>
      </c>
      <c r="N199">
        <f t="shared" si="188"/>
        <v>0</v>
      </c>
      <c r="O199">
        <f t="shared" si="188"/>
        <v>0</v>
      </c>
      <c r="P199">
        <f t="shared" si="188"/>
        <v>0</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192</v>
      </c>
      <c r="DF199" t="str">
        <f t="shared" si="191"/>
        <v>Servicio al Mejoramiento de la Navegación Amazónica</v>
      </c>
      <c r="DG199">
        <f t="shared" si="191"/>
        <v>3008</v>
      </c>
      <c r="DH199">
        <f t="shared" si="191"/>
        <v>0</v>
      </c>
    </row>
    <row r="200" spans="1:112">
      <c r="A200">
        <f t="shared" ref="A200:AF200" si="192">A51</f>
        <v>514</v>
      </c>
      <c r="B200" t="str">
        <f t="shared" si="192"/>
        <v>Empresa Nacional de Electricidad</v>
      </c>
      <c r="C200">
        <f t="shared" si="192"/>
        <v>0</v>
      </c>
      <c r="D200">
        <f t="shared" si="192"/>
        <v>0</v>
      </c>
      <c r="E200">
        <f t="shared" si="192"/>
        <v>0</v>
      </c>
      <c r="F200">
        <f t="shared" si="192"/>
        <v>0</v>
      </c>
      <c r="G200">
        <f t="shared" si="192"/>
        <v>0</v>
      </c>
      <c r="H200">
        <f t="shared" si="192"/>
        <v>0</v>
      </c>
      <c r="I200">
        <f t="shared" si="192"/>
        <v>0</v>
      </c>
      <c r="J200">
        <f t="shared" si="192"/>
        <v>0</v>
      </c>
      <c r="K200">
        <f t="shared" si="192"/>
        <v>100</v>
      </c>
      <c r="L200">
        <f t="shared" si="192"/>
        <v>92222645.019999996</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223</v>
      </c>
      <c r="DF200" t="str">
        <f t="shared" si="195"/>
        <v>Fondo Nacional de Desarrollo Forestal</v>
      </c>
      <c r="DG200">
        <f t="shared" si="195"/>
        <v>2403466.46</v>
      </c>
      <c r="DH200">
        <f t="shared" si="195"/>
        <v>0</v>
      </c>
    </row>
    <row r="201" spans="1:112">
      <c r="A201">
        <f t="shared" ref="A201:AF201" si="196">A52</f>
        <v>862</v>
      </c>
      <c r="B201" t="str">
        <f t="shared" si="196"/>
        <v>Fondo Nacional de Desarrollo Regional</v>
      </c>
      <c r="C201">
        <f t="shared" si="196"/>
        <v>0</v>
      </c>
      <c r="D201">
        <f t="shared" si="196"/>
        <v>0</v>
      </c>
      <c r="E201">
        <f t="shared" si="196"/>
        <v>0</v>
      </c>
      <c r="F201">
        <f t="shared" si="196"/>
        <v>0</v>
      </c>
      <c r="G201">
        <f t="shared" si="196"/>
        <v>2892101.07</v>
      </c>
      <c r="H201">
        <f t="shared" si="196"/>
        <v>0</v>
      </c>
      <c r="I201">
        <f t="shared" si="196"/>
        <v>0</v>
      </c>
      <c r="J201">
        <f t="shared" si="196"/>
        <v>0</v>
      </c>
      <c r="K201">
        <f t="shared" si="196"/>
        <v>1962819.77</v>
      </c>
      <c r="L201">
        <f t="shared" si="196"/>
        <v>15177267.050000003</v>
      </c>
      <c r="M201">
        <f t="shared" si="196"/>
        <v>0</v>
      </c>
      <c r="N201">
        <f t="shared" si="196"/>
        <v>0</v>
      </c>
      <c r="O201">
        <f t="shared" si="196"/>
        <v>0</v>
      </c>
      <c r="P201">
        <f t="shared" si="196"/>
        <v>0</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253</v>
      </c>
      <c r="DF201" t="str">
        <f t="shared" si="199"/>
        <v>Entidad Ejecutora de Medio Ambiente y Agua</v>
      </c>
      <c r="DG201">
        <f t="shared" si="199"/>
        <v>1087320.17</v>
      </c>
      <c r="DH201">
        <f t="shared" si="199"/>
        <v>0</v>
      </c>
    </row>
    <row r="202" spans="1:112">
      <c r="A202">
        <f t="shared" ref="A202:AF202" si="200">A53</f>
        <v>70</v>
      </c>
      <c r="B202" t="str">
        <f t="shared" si="200"/>
        <v>Ministerio de Trabajo, Empleo y Previsión Social</v>
      </c>
      <c r="C202">
        <f t="shared" si="200"/>
        <v>0</v>
      </c>
      <c r="D202">
        <f t="shared" si="200"/>
        <v>0</v>
      </c>
      <c r="E202">
        <f t="shared" si="200"/>
        <v>0</v>
      </c>
      <c r="F202">
        <f t="shared" si="200"/>
        <v>0</v>
      </c>
      <c r="G202">
        <f t="shared" si="200"/>
        <v>0</v>
      </c>
      <c r="H202">
        <f t="shared" si="200"/>
        <v>0</v>
      </c>
      <c r="I202">
        <f t="shared" si="200"/>
        <v>0</v>
      </c>
      <c r="J202">
        <f t="shared" si="200"/>
        <v>0</v>
      </c>
      <c r="K202">
        <f t="shared" si="200"/>
        <v>0</v>
      </c>
      <c r="L202">
        <f t="shared" si="200"/>
        <v>2864.8100000000004</v>
      </c>
      <c r="M202">
        <f t="shared" si="200"/>
        <v>0</v>
      </c>
      <c r="N202">
        <f t="shared" si="200"/>
        <v>0</v>
      </c>
      <c r="O202">
        <f t="shared" si="200"/>
        <v>0</v>
      </c>
      <c r="P202">
        <f t="shared" si="200"/>
        <v>0</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296</v>
      </c>
      <c r="DF202" t="str">
        <f t="shared" si="203"/>
        <v>Univ. Indígena Bol. Comun. Intercult Prod. Apiaguaiki Tupa</v>
      </c>
      <c r="DG202">
        <f t="shared" si="203"/>
        <v>433</v>
      </c>
      <c r="DH202">
        <f t="shared" si="203"/>
        <v>0</v>
      </c>
    </row>
    <row r="203" spans="1:112">
      <c r="A203">
        <f t="shared" ref="A203:AF203" si="204">A54</f>
        <v>417</v>
      </c>
      <c r="B203" t="str">
        <f t="shared" si="204"/>
        <v>Caja Nacional de Salud</v>
      </c>
      <c r="C203">
        <f t="shared" si="204"/>
        <v>0</v>
      </c>
      <c r="D203">
        <f t="shared" si="204"/>
        <v>61876.08</v>
      </c>
      <c r="E203">
        <f t="shared" si="204"/>
        <v>0</v>
      </c>
      <c r="F203">
        <f t="shared" si="204"/>
        <v>13270.75</v>
      </c>
      <c r="G203">
        <f t="shared" si="204"/>
        <v>0</v>
      </c>
      <c r="H203">
        <f t="shared" si="204"/>
        <v>31074.760000000002</v>
      </c>
      <c r="I203">
        <f t="shared" si="204"/>
        <v>0</v>
      </c>
      <c r="J203">
        <f t="shared" si="204"/>
        <v>63.98</v>
      </c>
      <c r="K203">
        <f t="shared" si="204"/>
        <v>0</v>
      </c>
      <c r="L203">
        <f t="shared" si="204"/>
        <v>12790.75</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310</v>
      </c>
      <c r="DF203" t="str">
        <f t="shared" si="207"/>
        <v>Autoridad de Regulación y Fiscalización de Telecomunicaciones y Transportes</v>
      </c>
      <c r="DG203">
        <f t="shared" si="207"/>
        <v>1295</v>
      </c>
      <c r="DH203">
        <f t="shared" si="207"/>
        <v>0</v>
      </c>
    </row>
    <row r="204" spans="1:112">
      <c r="A204">
        <f t="shared" ref="A204:AF204" si="208">A55</f>
        <v>951</v>
      </c>
      <c r="B204" t="str">
        <f t="shared" si="208"/>
        <v>Banco Central de Bolivia</v>
      </c>
      <c r="C204">
        <f t="shared" si="208"/>
        <v>0</v>
      </c>
      <c r="D204">
        <f t="shared" si="208"/>
        <v>0</v>
      </c>
      <c r="E204">
        <f t="shared" si="208"/>
        <v>0</v>
      </c>
      <c r="F204">
        <f t="shared" si="208"/>
        <v>656.62</v>
      </c>
      <c r="G204">
        <f t="shared" si="208"/>
        <v>0</v>
      </c>
      <c r="H204">
        <f t="shared" si="208"/>
        <v>0</v>
      </c>
      <c r="I204">
        <f t="shared" si="208"/>
        <v>0</v>
      </c>
      <c r="J204">
        <f t="shared" si="208"/>
        <v>0</v>
      </c>
      <c r="K204">
        <f t="shared" si="208"/>
        <v>0</v>
      </c>
      <c r="L204">
        <f t="shared" si="208"/>
        <v>0</v>
      </c>
      <c r="M204">
        <f t="shared" si="208"/>
        <v>0</v>
      </c>
      <c r="N204">
        <f t="shared" si="208"/>
        <v>0</v>
      </c>
      <c r="O204">
        <f t="shared" si="208"/>
        <v>0</v>
      </c>
      <c r="P204">
        <f t="shared" si="208"/>
        <v>0</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387</v>
      </c>
      <c r="DF204" t="str">
        <f t="shared" si="211"/>
        <v>Agencia del Desarrollo del Cine y Audiovisual Bolivianos</v>
      </c>
      <c r="DG204">
        <f t="shared" si="211"/>
        <v>9048</v>
      </c>
      <c r="DH204">
        <f t="shared" si="211"/>
        <v>0</v>
      </c>
    </row>
    <row r="205" spans="1:112">
      <c r="A205">
        <f t="shared" ref="A205:AF205" si="212">A56</f>
        <v>526</v>
      </c>
      <c r="B205" t="str">
        <f t="shared" si="212"/>
        <v>Bolivia TV</v>
      </c>
      <c r="C205">
        <f t="shared" si="212"/>
        <v>0</v>
      </c>
      <c r="D205">
        <f t="shared" si="212"/>
        <v>0</v>
      </c>
      <c r="E205">
        <f t="shared" si="212"/>
        <v>0</v>
      </c>
      <c r="F205">
        <f t="shared" si="212"/>
        <v>82.19</v>
      </c>
      <c r="G205">
        <f t="shared" si="212"/>
        <v>0</v>
      </c>
      <c r="H205">
        <f t="shared" si="212"/>
        <v>0</v>
      </c>
      <c r="I205">
        <f t="shared" si="212"/>
        <v>0</v>
      </c>
      <c r="J205">
        <f t="shared" si="212"/>
        <v>0</v>
      </c>
      <c r="K205">
        <f t="shared" si="212"/>
        <v>0</v>
      </c>
      <c r="L205">
        <f t="shared" si="212"/>
        <v>114.79</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572</v>
      </c>
      <c r="DF205" t="str">
        <f t="shared" si="215"/>
        <v>Empresa de Apoyo a la Producción de Alimentos</v>
      </c>
      <c r="DG205">
        <f t="shared" si="215"/>
        <v>6060923.4100000001</v>
      </c>
      <c r="DH205">
        <f t="shared" si="215"/>
        <v>0</v>
      </c>
    </row>
    <row r="206" spans="1:112">
      <c r="A206">
        <f t="shared" ref="A206:AF206" si="216">A57</f>
        <v>681</v>
      </c>
      <c r="B206" t="str">
        <f t="shared" si="216"/>
        <v>Ministerio Público</v>
      </c>
      <c r="C206">
        <f t="shared" si="216"/>
        <v>0</v>
      </c>
      <c r="D206">
        <f t="shared" si="216"/>
        <v>0</v>
      </c>
      <c r="E206">
        <f t="shared" si="216"/>
        <v>0</v>
      </c>
      <c r="F206">
        <f t="shared" si="216"/>
        <v>0</v>
      </c>
      <c r="G206">
        <f t="shared" si="216"/>
        <v>0</v>
      </c>
      <c r="H206">
        <f t="shared" si="216"/>
        <v>0</v>
      </c>
      <c r="I206">
        <f t="shared" si="216"/>
        <v>0</v>
      </c>
      <c r="J206">
        <f t="shared" si="216"/>
        <v>0</v>
      </c>
      <c r="K206">
        <f t="shared" si="216"/>
        <v>0</v>
      </c>
      <c r="L206">
        <f t="shared" si="216"/>
        <v>1031.29</v>
      </c>
      <c r="M206">
        <f t="shared" si="216"/>
        <v>0</v>
      </c>
      <c r="N206">
        <f t="shared" si="216"/>
        <v>0</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587</v>
      </c>
      <c r="DF206" t="str">
        <f t="shared" si="219"/>
        <v>Empresa Estratégica Boliviana de Construcción y Conservación de Infraestructura Civil</v>
      </c>
      <c r="DG206">
        <f t="shared" si="219"/>
        <v>5303520</v>
      </c>
      <c r="DH206">
        <f t="shared" si="219"/>
        <v>0</v>
      </c>
    </row>
    <row r="207" spans="1:112">
      <c r="A207">
        <f t="shared" ref="A207:AF207" si="220">A58</f>
        <v>389</v>
      </c>
      <c r="B207" t="str">
        <f t="shared" si="220"/>
        <v>Navegación Aérea y Aeropuertos Bolivianos</v>
      </c>
      <c r="C207">
        <f t="shared" si="220"/>
        <v>0</v>
      </c>
      <c r="D207">
        <f t="shared" si="220"/>
        <v>0</v>
      </c>
      <c r="E207">
        <f t="shared" si="220"/>
        <v>0</v>
      </c>
      <c r="F207">
        <f t="shared" si="220"/>
        <v>0</v>
      </c>
      <c r="G207">
        <f t="shared" si="220"/>
        <v>0</v>
      </c>
      <c r="H207">
        <f t="shared" si="220"/>
        <v>15</v>
      </c>
      <c r="I207">
        <f t="shared" si="220"/>
        <v>0</v>
      </c>
      <c r="J207">
        <f t="shared" si="220"/>
        <v>0</v>
      </c>
      <c r="K207">
        <f t="shared" si="220"/>
        <v>750</v>
      </c>
      <c r="L207">
        <f t="shared" si="220"/>
        <v>4137</v>
      </c>
      <c r="M207">
        <f t="shared" si="220"/>
        <v>0</v>
      </c>
      <c r="N207">
        <f t="shared" si="220"/>
        <v>0</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598</v>
      </c>
      <c r="DF207" t="str">
        <f t="shared" si="223"/>
        <v>Empresa Pública "Editorial del Estado Plurinacional de Bolivia"</v>
      </c>
      <c r="DG207">
        <f t="shared" si="223"/>
        <v>16280</v>
      </c>
      <c r="DH207">
        <f t="shared" si="223"/>
        <v>0</v>
      </c>
    </row>
    <row r="208" spans="1:112">
      <c r="A208" t="str">
        <f t="shared" ref="A208:AF208" si="224">A59</f>
        <v>99 - 03</v>
      </c>
      <c r="B208" t="str">
        <f t="shared" si="224"/>
        <v>Dirección General de Crédito Público</v>
      </c>
      <c r="C208">
        <f t="shared" si="224"/>
        <v>25235.599999999999</v>
      </c>
      <c r="D208">
        <f t="shared" si="224"/>
        <v>29809152.949999999</v>
      </c>
      <c r="E208">
        <f t="shared" si="224"/>
        <v>0</v>
      </c>
      <c r="F208">
        <f t="shared" si="224"/>
        <v>25891954.709999997</v>
      </c>
      <c r="G208">
        <f t="shared" si="224"/>
        <v>5508.23</v>
      </c>
      <c r="H208">
        <f t="shared" si="224"/>
        <v>0</v>
      </c>
      <c r="I208">
        <f t="shared" si="224"/>
        <v>26816897.239999998</v>
      </c>
      <c r="J208">
        <f t="shared" si="224"/>
        <v>34487983.370000027</v>
      </c>
      <c r="K208">
        <f t="shared" si="224"/>
        <v>4548759.79</v>
      </c>
      <c r="L208">
        <f t="shared" si="224"/>
        <v>3840293.6799999997</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680</v>
      </c>
      <c r="DF208" t="str">
        <f t="shared" si="227"/>
        <v>Contraloria General del Estado</v>
      </c>
      <c r="DG208">
        <f t="shared" si="227"/>
        <v>5000</v>
      </c>
      <c r="DH208">
        <f t="shared" si="227"/>
        <v>0</v>
      </c>
    </row>
    <row r="209" spans="1:112">
      <c r="A209">
        <f t="shared" ref="A209:AF209" si="228">A60</f>
        <v>253</v>
      </c>
      <c r="B209" t="str">
        <f t="shared" si="228"/>
        <v>Entidad Ejecutora de Medio Ambiente y Agua</v>
      </c>
      <c r="C209">
        <f t="shared" si="228"/>
        <v>0</v>
      </c>
      <c r="D209">
        <f t="shared" si="228"/>
        <v>0</v>
      </c>
      <c r="E209">
        <f t="shared" si="228"/>
        <v>0</v>
      </c>
      <c r="F209">
        <f t="shared" si="228"/>
        <v>0</v>
      </c>
      <c r="G209">
        <f t="shared" si="228"/>
        <v>0</v>
      </c>
      <c r="H209">
        <f t="shared" si="228"/>
        <v>0</v>
      </c>
      <c r="I209">
        <f t="shared" si="228"/>
        <v>0</v>
      </c>
      <c r="J209">
        <f t="shared" si="228"/>
        <v>250</v>
      </c>
      <c r="K209">
        <f t="shared" si="228"/>
        <v>0</v>
      </c>
      <c r="L209">
        <f t="shared" si="228"/>
        <v>0</v>
      </c>
      <c r="M209">
        <f t="shared" si="228"/>
        <v>0</v>
      </c>
      <c r="N209">
        <f t="shared" si="228"/>
        <v>0</v>
      </c>
      <c r="O209">
        <f t="shared" si="228"/>
        <v>0</v>
      </c>
      <c r="P209">
        <f t="shared" si="228"/>
        <v>0</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423</v>
      </c>
      <c r="B210" t="str">
        <f t="shared" si="232"/>
        <v>Caja de Salud del Servicio Nal. de Caminos y Ramas Anexas</v>
      </c>
      <c r="C210">
        <f t="shared" si="232"/>
        <v>0</v>
      </c>
      <c r="D210">
        <f t="shared" si="232"/>
        <v>0</v>
      </c>
      <c r="E210">
        <f t="shared" si="232"/>
        <v>0</v>
      </c>
      <c r="F210">
        <f t="shared" si="232"/>
        <v>0.99</v>
      </c>
      <c r="G210">
        <f t="shared" si="232"/>
        <v>0</v>
      </c>
      <c r="H210">
        <f t="shared" si="232"/>
        <v>2333</v>
      </c>
      <c r="I210">
        <f t="shared" si="232"/>
        <v>0</v>
      </c>
      <c r="J210">
        <f t="shared" si="232"/>
        <v>5634.58</v>
      </c>
      <c r="K210">
        <f t="shared" si="232"/>
        <v>0</v>
      </c>
      <c r="L210">
        <f t="shared" si="232"/>
        <v>3549.77</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591</v>
      </c>
      <c r="B211" t="str">
        <f t="shared" si="236"/>
        <v>Empresa Estatal de Transporte por Cable "Mi teleférico"</v>
      </c>
      <c r="C211">
        <f t="shared" si="236"/>
        <v>0</v>
      </c>
      <c r="D211">
        <f t="shared" si="236"/>
        <v>0</v>
      </c>
      <c r="E211">
        <f t="shared" si="236"/>
        <v>0</v>
      </c>
      <c r="F211">
        <f t="shared" si="236"/>
        <v>0</v>
      </c>
      <c r="G211">
        <f t="shared" si="236"/>
        <v>0</v>
      </c>
      <c r="H211">
        <f t="shared" si="236"/>
        <v>0</v>
      </c>
      <c r="I211">
        <f t="shared" si="236"/>
        <v>0</v>
      </c>
      <c r="J211">
        <f t="shared" si="236"/>
        <v>0</v>
      </c>
      <c r="K211">
        <f t="shared" si="236"/>
        <v>0</v>
      </c>
      <c r="L211">
        <f t="shared" si="236"/>
        <v>2470342.77</v>
      </c>
      <c r="M211">
        <f t="shared" si="236"/>
        <v>0</v>
      </c>
      <c r="N211">
        <f t="shared" si="236"/>
        <v>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266</v>
      </c>
      <c r="B212" t="str">
        <f t="shared" si="240"/>
        <v>Direc. Dptal. de Educación La Paz</v>
      </c>
      <c r="C212">
        <f t="shared" si="240"/>
        <v>0</v>
      </c>
      <c r="D212">
        <f t="shared" si="240"/>
        <v>0</v>
      </c>
      <c r="E212">
        <f t="shared" si="240"/>
        <v>0</v>
      </c>
      <c r="F212">
        <f t="shared" si="240"/>
        <v>0</v>
      </c>
      <c r="G212">
        <f t="shared" si="240"/>
        <v>0</v>
      </c>
      <c r="H212">
        <f t="shared" si="240"/>
        <v>3944</v>
      </c>
      <c r="I212">
        <f t="shared" si="240"/>
        <v>0</v>
      </c>
      <c r="J212">
        <f t="shared" si="240"/>
        <v>2335702.4399999995</v>
      </c>
      <c r="K212">
        <f t="shared" si="240"/>
        <v>0</v>
      </c>
      <c r="L212">
        <f t="shared" si="240"/>
        <v>8345.4700000000012</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1201</v>
      </c>
      <c r="B213" t="str">
        <f t="shared" si="244"/>
        <v>Gobierno Autónomo Municipal de La Paz</v>
      </c>
      <c r="C213">
        <f t="shared" si="244"/>
        <v>0</v>
      </c>
      <c r="D213">
        <f t="shared" si="244"/>
        <v>0</v>
      </c>
      <c r="E213">
        <f t="shared" si="244"/>
        <v>0</v>
      </c>
      <c r="F213">
        <f t="shared" si="244"/>
        <v>3503.66</v>
      </c>
      <c r="G213">
        <f t="shared" si="244"/>
        <v>0</v>
      </c>
      <c r="H213">
        <f t="shared" si="244"/>
        <v>0</v>
      </c>
      <c r="I213">
        <f t="shared" si="244"/>
        <v>0</v>
      </c>
      <c r="J213">
        <f t="shared" si="244"/>
        <v>2573.81</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548</v>
      </c>
      <c r="B214" t="str">
        <f t="shared" si="248"/>
        <v>Corporación de las Fuerzas Armadas p/ el Des. Nacional</v>
      </c>
      <c r="C214">
        <f t="shared" si="248"/>
        <v>0</v>
      </c>
      <c r="D214">
        <f t="shared" si="248"/>
        <v>0</v>
      </c>
      <c r="E214">
        <f t="shared" si="248"/>
        <v>0</v>
      </c>
      <c r="F214">
        <f t="shared" si="248"/>
        <v>0</v>
      </c>
      <c r="G214">
        <f t="shared" si="248"/>
        <v>0</v>
      </c>
      <c r="H214">
        <f t="shared" si="248"/>
        <v>28</v>
      </c>
      <c r="I214">
        <f t="shared" si="248"/>
        <v>0</v>
      </c>
      <c r="J214">
        <f t="shared" si="248"/>
        <v>2096</v>
      </c>
      <c r="K214">
        <f t="shared" si="248"/>
        <v>0</v>
      </c>
      <c r="L214">
        <f t="shared" si="248"/>
        <v>1198</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293</v>
      </c>
      <c r="B215" t="str">
        <f t="shared" si="252"/>
        <v>Fundación Cultural del Banco Central de Bolivia</v>
      </c>
      <c r="C215">
        <f t="shared" si="252"/>
        <v>0</v>
      </c>
      <c r="D215">
        <f t="shared" si="252"/>
        <v>0</v>
      </c>
      <c r="E215">
        <f t="shared" si="252"/>
        <v>0</v>
      </c>
      <c r="F215">
        <f t="shared" si="252"/>
        <v>0</v>
      </c>
      <c r="G215">
        <f t="shared" si="252"/>
        <v>0</v>
      </c>
      <c r="H215">
        <f t="shared" si="252"/>
        <v>0</v>
      </c>
      <c r="I215">
        <f t="shared" si="252"/>
        <v>0</v>
      </c>
      <c r="J215">
        <f t="shared" si="252"/>
        <v>0</v>
      </c>
      <c r="K215">
        <f t="shared" si="252"/>
        <v>0</v>
      </c>
      <c r="L215">
        <f t="shared" si="252"/>
        <v>16000</v>
      </c>
      <c r="M215">
        <f t="shared" si="252"/>
        <v>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249</v>
      </c>
      <c r="B216" t="str">
        <f t="shared" si="256"/>
        <v>Central de Abastecimiento y Suministros de Salud</v>
      </c>
      <c r="C216">
        <f t="shared" si="256"/>
        <v>645.96</v>
      </c>
      <c r="D216">
        <f t="shared" si="256"/>
        <v>0</v>
      </c>
      <c r="E216">
        <f t="shared" si="256"/>
        <v>0</v>
      </c>
      <c r="F216">
        <f t="shared" si="256"/>
        <v>0</v>
      </c>
      <c r="G216">
        <f t="shared" si="256"/>
        <v>0</v>
      </c>
      <c r="H216">
        <f t="shared" si="256"/>
        <v>0</v>
      </c>
      <c r="I216">
        <f t="shared" si="256"/>
        <v>0</v>
      </c>
      <c r="J216">
        <f t="shared" si="256"/>
        <v>0</v>
      </c>
      <c r="K216">
        <f t="shared" si="256"/>
        <v>0</v>
      </c>
      <c r="L216">
        <f t="shared" si="256"/>
        <v>0.45</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382</v>
      </c>
      <c r="B217" t="str">
        <f t="shared" si="260"/>
        <v>Agencia de Infraestructura en Salud y Equipamiento Médico</v>
      </c>
      <c r="C217">
        <f t="shared" si="260"/>
        <v>0</v>
      </c>
      <c r="D217">
        <f t="shared" si="260"/>
        <v>0</v>
      </c>
      <c r="E217">
        <f t="shared" si="260"/>
        <v>0</v>
      </c>
      <c r="F217">
        <f t="shared" si="260"/>
        <v>0</v>
      </c>
      <c r="G217">
        <f t="shared" si="260"/>
        <v>0</v>
      </c>
      <c r="H217">
        <f t="shared" si="260"/>
        <v>587.64</v>
      </c>
      <c r="I217">
        <f t="shared" si="260"/>
        <v>0</v>
      </c>
      <c r="J217">
        <f t="shared" si="260"/>
        <v>0</v>
      </c>
      <c r="K217">
        <f t="shared" si="260"/>
        <v>0</v>
      </c>
      <c r="L217">
        <f t="shared" si="260"/>
        <v>3450.9</v>
      </c>
      <c r="M217">
        <f t="shared" si="260"/>
        <v>0</v>
      </c>
      <c r="N217">
        <f t="shared" si="260"/>
        <v>0</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213</v>
      </c>
      <c r="B218" t="str">
        <f t="shared" si="264"/>
        <v>Servicio Nacional de Meteorología e Hidrología</v>
      </c>
      <c r="C218">
        <f t="shared" si="264"/>
        <v>0</v>
      </c>
      <c r="D218">
        <f t="shared" si="264"/>
        <v>0</v>
      </c>
      <c r="E218">
        <f t="shared" si="264"/>
        <v>0</v>
      </c>
      <c r="F218">
        <f t="shared" si="264"/>
        <v>0</v>
      </c>
      <c r="G218">
        <f t="shared" si="264"/>
        <v>0</v>
      </c>
      <c r="H218">
        <f t="shared" si="264"/>
        <v>0</v>
      </c>
      <c r="I218">
        <f t="shared" si="264"/>
        <v>0</v>
      </c>
      <c r="J218">
        <f t="shared" si="264"/>
        <v>366.4</v>
      </c>
      <c r="K218">
        <f t="shared" si="264"/>
        <v>0</v>
      </c>
      <c r="L218">
        <f t="shared" si="264"/>
        <v>6523.8</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344</v>
      </c>
      <c r="B219" t="str">
        <f t="shared" si="268"/>
        <v>Instituto Plurinacional de Estudio de Lenguas y Culturas</v>
      </c>
      <c r="C219">
        <f t="shared" si="268"/>
        <v>0</v>
      </c>
      <c r="D219">
        <f t="shared" si="268"/>
        <v>990.68</v>
      </c>
      <c r="E219">
        <f t="shared" si="268"/>
        <v>0</v>
      </c>
      <c r="F219">
        <f t="shared" si="268"/>
        <v>0</v>
      </c>
      <c r="G219">
        <f t="shared" si="268"/>
        <v>0</v>
      </c>
      <c r="H219">
        <f t="shared" si="268"/>
        <v>2232.04</v>
      </c>
      <c r="I219">
        <f t="shared" si="268"/>
        <v>0</v>
      </c>
      <c r="J219">
        <f t="shared" si="268"/>
        <v>0</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190</v>
      </c>
      <c r="B220" t="str">
        <f t="shared" si="272"/>
        <v>Autoridad Jurisdiccional Administrativa Minera</v>
      </c>
      <c r="C220">
        <f t="shared" si="272"/>
        <v>0</v>
      </c>
      <c r="D220">
        <f t="shared" si="272"/>
        <v>0</v>
      </c>
      <c r="E220">
        <f t="shared" si="272"/>
        <v>0</v>
      </c>
      <c r="F220">
        <f t="shared" si="272"/>
        <v>0</v>
      </c>
      <c r="G220">
        <f t="shared" si="272"/>
        <v>0</v>
      </c>
      <c r="H220">
        <f t="shared" si="272"/>
        <v>0</v>
      </c>
      <c r="I220">
        <f t="shared" si="272"/>
        <v>0</v>
      </c>
      <c r="J220">
        <f t="shared" si="272"/>
        <v>155</v>
      </c>
      <c r="K220">
        <f t="shared" si="272"/>
        <v>0</v>
      </c>
      <c r="L220">
        <f t="shared" si="272"/>
        <v>80</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601</v>
      </c>
      <c r="B221" t="str">
        <f t="shared" si="276"/>
        <v>Empresa Boliviana de Producción Agropecuaria</v>
      </c>
      <c r="C221">
        <f t="shared" si="276"/>
        <v>0</v>
      </c>
      <c r="D221">
        <f t="shared" si="276"/>
        <v>650</v>
      </c>
      <c r="E221">
        <f t="shared" si="276"/>
        <v>0</v>
      </c>
      <c r="F221">
        <f t="shared" si="276"/>
        <v>250000</v>
      </c>
      <c r="G221">
        <f t="shared" si="276"/>
        <v>0</v>
      </c>
      <c r="H221">
        <f t="shared" si="276"/>
        <v>143072.6</v>
      </c>
      <c r="I221">
        <f t="shared" si="276"/>
        <v>0</v>
      </c>
      <c r="J221">
        <f t="shared" si="276"/>
        <v>0</v>
      </c>
      <c r="K221">
        <f t="shared" si="276"/>
        <v>0</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153</v>
      </c>
      <c r="B222" t="str">
        <f t="shared" si="280"/>
        <v>Observatorio Plurinacional de la Calidad  Educativa</v>
      </c>
      <c r="C222">
        <f t="shared" si="280"/>
        <v>0</v>
      </c>
      <c r="D222">
        <f t="shared" si="280"/>
        <v>0</v>
      </c>
      <c r="E222">
        <f t="shared" si="280"/>
        <v>0</v>
      </c>
      <c r="F222">
        <f t="shared" si="280"/>
        <v>2058.56</v>
      </c>
      <c r="G222">
        <f t="shared" si="280"/>
        <v>0</v>
      </c>
      <c r="H222">
        <f t="shared" si="280"/>
        <v>0</v>
      </c>
      <c r="I222">
        <f t="shared" si="280"/>
        <v>0</v>
      </c>
      <c r="J222">
        <f t="shared" si="280"/>
        <v>0</v>
      </c>
      <c r="K222">
        <f t="shared" si="280"/>
        <v>0</v>
      </c>
      <c r="L222">
        <f t="shared" si="280"/>
        <v>170872</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6</v>
      </c>
      <c r="B223" t="str">
        <f t="shared" si="284"/>
        <v>Vicepresidencia del Estado Plurinacional</v>
      </c>
      <c r="C223">
        <f t="shared" si="284"/>
        <v>0</v>
      </c>
      <c r="D223">
        <f t="shared" si="284"/>
        <v>0</v>
      </c>
      <c r="E223">
        <f t="shared" si="284"/>
        <v>0</v>
      </c>
      <c r="F223">
        <f t="shared" si="284"/>
        <v>0</v>
      </c>
      <c r="G223">
        <f t="shared" si="284"/>
        <v>0</v>
      </c>
      <c r="H223">
        <f t="shared" si="284"/>
        <v>0</v>
      </c>
      <c r="I223">
        <f t="shared" si="284"/>
        <v>0</v>
      </c>
      <c r="J223">
        <f t="shared" si="284"/>
        <v>954</v>
      </c>
      <c r="K223">
        <f t="shared" si="284"/>
        <v>0</v>
      </c>
      <c r="L223">
        <f t="shared" si="284"/>
        <v>0</v>
      </c>
      <c r="M223">
        <f t="shared" si="284"/>
        <v>0</v>
      </c>
      <c r="N223">
        <f t="shared" si="284"/>
        <v>0</v>
      </c>
      <c r="O223">
        <f t="shared" si="284"/>
        <v>0</v>
      </c>
      <c r="P223">
        <f t="shared" si="284"/>
        <v>0</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598</v>
      </c>
      <c r="B224" t="str">
        <f t="shared" si="288"/>
        <v>Empresa Pública "Editorial del Estado Plurinacional de Bolivia"</v>
      </c>
      <c r="C224">
        <f t="shared" si="288"/>
        <v>0</v>
      </c>
      <c r="D224">
        <f t="shared" si="288"/>
        <v>0</v>
      </c>
      <c r="E224">
        <f t="shared" si="288"/>
        <v>50</v>
      </c>
      <c r="F224">
        <f t="shared" si="288"/>
        <v>0</v>
      </c>
      <c r="G224">
        <f t="shared" si="288"/>
        <v>0</v>
      </c>
      <c r="H224">
        <f t="shared" si="288"/>
        <v>0</v>
      </c>
      <c r="I224">
        <f t="shared" si="288"/>
        <v>0</v>
      </c>
      <c r="J224">
        <f t="shared" si="288"/>
        <v>0</v>
      </c>
      <c r="K224">
        <f t="shared" si="288"/>
        <v>0</v>
      </c>
      <c r="L224">
        <f t="shared" si="288"/>
        <v>0</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30</v>
      </c>
      <c r="B225" t="str">
        <f t="shared" si="292"/>
        <v>Ministerio de Justicia y Transparencia Institucional</v>
      </c>
      <c r="C225">
        <f t="shared" si="292"/>
        <v>0</v>
      </c>
      <c r="D225">
        <f t="shared" si="292"/>
        <v>0</v>
      </c>
      <c r="E225">
        <f t="shared" si="292"/>
        <v>0</v>
      </c>
      <c r="F225">
        <f t="shared" si="292"/>
        <v>0</v>
      </c>
      <c r="G225">
        <f t="shared" si="292"/>
        <v>0</v>
      </c>
      <c r="H225">
        <f t="shared" si="292"/>
        <v>0</v>
      </c>
      <c r="I225">
        <f t="shared" si="292"/>
        <v>0</v>
      </c>
      <c r="J225">
        <f t="shared" si="292"/>
        <v>0</v>
      </c>
      <c r="K225">
        <f t="shared" si="292"/>
        <v>0</v>
      </c>
      <c r="L225">
        <f t="shared" si="292"/>
        <v>7594.24</v>
      </c>
      <c r="M225">
        <f t="shared" si="292"/>
        <v>0</v>
      </c>
      <c r="N225">
        <f t="shared" si="292"/>
        <v>0</v>
      </c>
      <c r="O225">
        <f t="shared" si="292"/>
        <v>0</v>
      </c>
      <c r="P225">
        <f t="shared" si="292"/>
        <v>0</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292</v>
      </c>
      <c r="B226" t="str">
        <f t="shared" si="296"/>
        <v>Vías Bolivia</v>
      </c>
      <c r="C226">
        <f t="shared" si="296"/>
        <v>0</v>
      </c>
      <c r="D226">
        <f t="shared" si="296"/>
        <v>0</v>
      </c>
      <c r="E226">
        <f t="shared" si="296"/>
        <v>0</v>
      </c>
      <c r="F226">
        <f t="shared" si="296"/>
        <v>0</v>
      </c>
      <c r="G226">
        <f t="shared" si="296"/>
        <v>0</v>
      </c>
      <c r="H226">
        <f t="shared" si="296"/>
        <v>0</v>
      </c>
      <c r="I226">
        <f t="shared" si="296"/>
        <v>0</v>
      </c>
      <c r="J226">
        <f t="shared" si="296"/>
        <v>0</v>
      </c>
      <c r="K226">
        <f t="shared" si="296"/>
        <v>0</v>
      </c>
      <c r="L226">
        <f t="shared" si="296"/>
        <v>4303</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590</v>
      </c>
      <c r="B227" t="str">
        <f t="shared" si="300"/>
        <v>Empresa Pública "QUIPUS"</v>
      </c>
      <c r="C227">
        <f t="shared" si="300"/>
        <v>0</v>
      </c>
      <c r="D227">
        <f t="shared" si="300"/>
        <v>0</v>
      </c>
      <c r="E227">
        <f t="shared" si="300"/>
        <v>0</v>
      </c>
      <c r="F227">
        <f t="shared" si="300"/>
        <v>0</v>
      </c>
      <c r="G227">
        <f t="shared" si="300"/>
        <v>0</v>
      </c>
      <c r="H227">
        <f t="shared" si="300"/>
        <v>0</v>
      </c>
      <c r="I227">
        <f t="shared" si="300"/>
        <v>0</v>
      </c>
      <c r="J227">
        <f t="shared" si="300"/>
        <v>0</v>
      </c>
      <c r="K227">
        <f t="shared" si="300"/>
        <v>0</v>
      </c>
      <c r="L227">
        <f t="shared" si="300"/>
        <v>134237.04</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573</v>
      </c>
      <c r="B228" t="str">
        <f t="shared" si="304"/>
        <v>Empresa Siderúrgica del Mutún</v>
      </c>
      <c r="C228">
        <f t="shared" si="304"/>
        <v>0</v>
      </c>
      <c r="D228">
        <f t="shared" si="304"/>
        <v>0</v>
      </c>
      <c r="E228">
        <f t="shared" si="304"/>
        <v>0</v>
      </c>
      <c r="F228">
        <f t="shared" si="304"/>
        <v>0</v>
      </c>
      <c r="G228">
        <f t="shared" si="304"/>
        <v>0</v>
      </c>
      <c r="H228">
        <f t="shared" si="304"/>
        <v>0</v>
      </c>
      <c r="I228">
        <f t="shared" si="304"/>
        <v>0</v>
      </c>
      <c r="J228">
        <f t="shared" si="304"/>
        <v>0</v>
      </c>
      <c r="K228">
        <f t="shared" si="304"/>
        <v>100</v>
      </c>
      <c r="L228">
        <f t="shared" si="304"/>
        <v>2263800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t="str">
        <f t="shared" ref="A229:AF229" si="308">A80</f>
        <v>IDH</v>
      </c>
      <c r="B229" t="str">
        <f t="shared" si="308"/>
        <v>Impuesto Directo A Los Hidrocarburos</v>
      </c>
      <c r="C229">
        <f t="shared" si="308"/>
        <v>501655116.04999995</v>
      </c>
      <c r="D229">
        <f t="shared" si="308"/>
        <v>0</v>
      </c>
      <c r="E229">
        <f t="shared" si="308"/>
        <v>475583722.14000022</v>
      </c>
      <c r="F229">
        <f t="shared" si="308"/>
        <v>0</v>
      </c>
      <c r="G229">
        <f t="shared" si="308"/>
        <v>495697941.37999976</v>
      </c>
      <c r="H229">
        <f t="shared" si="308"/>
        <v>0</v>
      </c>
      <c r="I229">
        <f t="shared" si="308"/>
        <v>451871389.09999979</v>
      </c>
      <c r="J229">
        <f t="shared" si="308"/>
        <v>0</v>
      </c>
      <c r="K229">
        <f t="shared" si="308"/>
        <v>398456231.20999992</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520</v>
      </c>
      <c r="B230" t="str">
        <f t="shared" si="312"/>
        <v>Empresa Metalúrgica VINTO - Nacionalizada</v>
      </c>
      <c r="C230">
        <f t="shared" si="312"/>
        <v>0</v>
      </c>
      <c r="D230">
        <f t="shared" si="312"/>
        <v>0</v>
      </c>
      <c r="E230">
        <f t="shared" si="312"/>
        <v>0</v>
      </c>
      <c r="F230">
        <f t="shared" si="312"/>
        <v>100</v>
      </c>
      <c r="G230">
        <f t="shared" si="312"/>
        <v>0</v>
      </c>
      <c r="H230">
        <f t="shared" si="312"/>
        <v>0</v>
      </c>
      <c r="I230">
        <f t="shared" si="312"/>
        <v>0</v>
      </c>
      <c r="J230">
        <f t="shared" si="312"/>
        <v>0</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512</v>
      </c>
      <c r="B231" t="str">
        <f t="shared" si="316"/>
        <v>Adm.de Aeropuertos y Servicios Auxiliares a la Naveg. Aérea</v>
      </c>
      <c r="C231">
        <f t="shared" si="316"/>
        <v>0</v>
      </c>
      <c r="D231">
        <f t="shared" si="316"/>
        <v>0</v>
      </c>
      <c r="E231">
        <f t="shared" si="316"/>
        <v>0</v>
      </c>
      <c r="F231">
        <f t="shared" si="316"/>
        <v>36151.33</v>
      </c>
      <c r="G231">
        <f t="shared" si="316"/>
        <v>0</v>
      </c>
      <c r="H231">
        <f t="shared" si="316"/>
        <v>0</v>
      </c>
      <c r="I231">
        <f t="shared" si="316"/>
        <v>0</v>
      </c>
      <c r="J231">
        <f t="shared" si="316"/>
        <v>0</v>
      </c>
      <c r="K231">
        <f t="shared" si="316"/>
        <v>0</v>
      </c>
      <c r="L231">
        <f t="shared" si="316"/>
        <v>0</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192</v>
      </c>
      <c r="B232" t="str">
        <f t="shared" si="320"/>
        <v>Servicio al Mejoramiento de la Navegación Amazónica</v>
      </c>
      <c r="C232">
        <f t="shared" si="320"/>
        <v>0</v>
      </c>
      <c r="D232">
        <f t="shared" si="320"/>
        <v>0</v>
      </c>
      <c r="E232">
        <f t="shared" si="320"/>
        <v>0</v>
      </c>
      <c r="F232">
        <f t="shared" si="320"/>
        <v>50</v>
      </c>
      <c r="G232">
        <f t="shared" si="320"/>
        <v>0</v>
      </c>
      <c r="H232">
        <f t="shared" si="320"/>
        <v>0</v>
      </c>
      <c r="I232">
        <f t="shared" si="320"/>
        <v>0</v>
      </c>
      <c r="J232">
        <f t="shared" si="320"/>
        <v>0</v>
      </c>
      <c r="K232">
        <f t="shared" si="320"/>
        <v>0</v>
      </c>
      <c r="L232">
        <f t="shared" si="320"/>
        <v>0</v>
      </c>
      <c r="M232">
        <f t="shared" si="320"/>
        <v>0</v>
      </c>
      <c r="N232">
        <f t="shared" si="320"/>
        <v>0</v>
      </c>
      <c r="O232">
        <f t="shared" si="320"/>
        <v>0</v>
      </c>
      <c r="P232">
        <f t="shared" si="320"/>
        <v>0</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903</v>
      </c>
      <c r="B233" t="str">
        <f t="shared" si="324"/>
        <v>Gobierno Autónomo Departamental de Cochabamba</v>
      </c>
      <c r="C233">
        <f t="shared" si="324"/>
        <v>0</v>
      </c>
      <c r="D233">
        <f t="shared" si="324"/>
        <v>4349.6400000000003</v>
      </c>
      <c r="E233">
        <f t="shared" si="324"/>
        <v>0</v>
      </c>
      <c r="F233">
        <f t="shared" si="324"/>
        <v>0</v>
      </c>
      <c r="G233">
        <f t="shared" si="324"/>
        <v>0</v>
      </c>
      <c r="H233">
        <f t="shared" si="324"/>
        <v>0</v>
      </c>
      <c r="I233">
        <f t="shared" si="324"/>
        <v>0</v>
      </c>
      <c r="J233">
        <f t="shared" si="324"/>
        <v>0</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140</v>
      </c>
      <c r="B234" t="str">
        <f t="shared" si="328"/>
        <v>Universidad Pública de El Alto</v>
      </c>
      <c r="C234">
        <f t="shared" si="328"/>
        <v>0</v>
      </c>
      <c r="D234">
        <f t="shared" si="328"/>
        <v>0</v>
      </c>
      <c r="E234">
        <f t="shared" si="328"/>
        <v>0</v>
      </c>
      <c r="F234">
        <f t="shared" si="328"/>
        <v>0</v>
      </c>
      <c r="G234">
        <f t="shared" si="328"/>
        <v>0</v>
      </c>
      <c r="H234">
        <f t="shared" si="328"/>
        <v>18987.330000000002</v>
      </c>
      <c r="I234">
        <f t="shared" si="328"/>
        <v>0</v>
      </c>
      <c r="J234">
        <f t="shared" si="328"/>
        <v>0</v>
      </c>
      <c r="K234">
        <f t="shared" si="328"/>
        <v>0</v>
      </c>
      <c r="L234">
        <f t="shared" si="328"/>
        <v>1607.97</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139</v>
      </c>
      <c r="B235" t="str">
        <f t="shared" si="332"/>
        <v>Universidad Mayor de San Andrés</v>
      </c>
      <c r="C235">
        <f t="shared" si="332"/>
        <v>0</v>
      </c>
      <c r="D235">
        <f t="shared" si="332"/>
        <v>0</v>
      </c>
      <c r="E235">
        <f t="shared" si="332"/>
        <v>0</v>
      </c>
      <c r="F235">
        <f t="shared" si="332"/>
        <v>0</v>
      </c>
      <c r="G235">
        <f t="shared" si="332"/>
        <v>0</v>
      </c>
      <c r="H235">
        <f t="shared" si="332"/>
        <v>47.92</v>
      </c>
      <c r="I235">
        <f t="shared" si="332"/>
        <v>0</v>
      </c>
      <c r="J235">
        <f t="shared" si="332"/>
        <v>0</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145</v>
      </c>
      <c r="B236" t="str">
        <f t="shared" si="336"/>
        <v>Universidad Autónoma Juan Misael Saracho</v>
      </c>
      <c r="C236">
        <f t="shared" si="336"/>
        <v>0</v>
      </c>
      <c r="D236">
        <f t="shared" si="336"/>
        <v>0</v>
      </c>
      <c r="E236">
        <f t="shared" si="336"/>
        <v>0</v>
      </c>
      <c r="F236">
        <f t="shared" si="336"/>
        <v>0</v>
      </c>
      <c r="G236">
        <f t="shared" si="336"/>
        <v>0</v>
      </c>
      <c r="H236">
        <f t="shared" si="336"/>
        <v>1530.98</v>
      </c>
      <c r="I236">
        <f t="shared" si="336"/>
        <v>0</v>
      </c>
      <c r="J236">
        <f t="shared" si="336"/>
        <v>0</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572</v>
      </c>
      <c r="B237" t="str">
        <f t="shared" si="340"/>
        <v>Empresa de Apoyo a la Producción de Alimentos</v>
      </c>
      <c r="C237">
        <f t="shared" si="340"/>
        <v>0</v>
      </c>
      <c r="D237">
        <f t="shared" si="340"/>
        <v>0</v>
      </c>
      <c r="E237">
        <f t="shared" si="340"/>
        <v>0</v>
      </c>
      <c r="F237">
        <f t="shared" si="340"/>
        <v>0</v>
      </c>
      <c r="G237">
        <f t="shared" si="340"/>
        <v>0</v>
      </c>
      <c r="H237">
        <f t="shared" si="340"/>
        <v>0</v>
      </c>
      <c r="I237">
        <f t="shared" si="340"/>
        <v>0</v>
      </c>
      <c r="J237">
        <f t="shared" si="340"/>
        <v>0</v>
      </c>
      <c r="K237">
        <f t="shared" si="340"/>
        <v>0</v>
      </c>
      <c r="L237">
        <f t="shared" si="340"/>
        <v>1781897.4500000002</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288</v>
      </c>
      <c r="B238" t="str">
        <f t="shared" si="344"/>
        <v>Servicio Nacional de Riego</v>
      </c>
      <c r="C238">
        <f t="shared" si="344"/>
        <v>0</v>
      </c>
      <c r="D238">
        <f t="shared" si="344"/>
        <v>0</v>
      </c>
      <c r="E238">
        <f t="shared" si="344"/>
        <v>0</v>
      </c>
      <c r="F238">
        <f t="shared" si="344"/>
        <v>0</v>
      </c>
      <c r="G238">
        <f t="shared" si="344"/>
        <v>0</v>
      </c>
      <c r="H238">
        <f t="shared" si="344"/>
        <v>361</v>
      </c>
      <c r="I238">
        <f t="shared" si="344"/>
        <v>0</v>
      </c>
      <c r="J238">
        <f t="shared" si="344"/>
        <v>0</v>
      </c>
      <c r="K238">
        <f t="shared" si="344"/>
        <v>0</v>
      </c>
      <c r="L238">
        <f t="shared" si="344"/>
        <v>18</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418</v>
      </c>
      <c r="B239" t="str">
        <f t="shared" si="348"/>
        <v>Caja Petrolera de Salud</v>
      </c>
      <c r="C239">
        <f t="shared" si="348"/>
        <v>0</v>
      </c>
      <c r="D239">
        <f t="shared" si="348"/>
        <v>0</v>
      </c>
      <c r="E239">
        <f t="shared" si="348"/>
        <v>0</v>
      </c>
      <c r="F239">
        <f t="shared" si="348"/>
        <v>0</v>
      </c>
      <c r="G239">
        <f t="shared" si="348"/>
        <v>0</v>
      </c>
      <c r="H239">
        <f t="shared" si="348"/>
        <v>400</v>
      </c>
      <c r="I239">
        <f t="shared" si="348"/>
        <v>0</v>
      </c>
      <c r="J239">
        <f t="shared" si="348"/>
        <v>0</v>
      </c>
      <c r="K239">
        <f t="shared" si="348"/>
        <v>0</v>
      </c>
      <c r="L239">
        <f t="shared" si="348"/>
        <v>0</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1339</v>
      </c>
      <c r="B240" t="str">
        <f t="shared" si="352"/>
        <v>Gobierno Autónomo Municipal de Tacopaya</v>
      </c>
      <c r="C240">
        <f t="shared" si="352"/>
        <v>0</v>
      </c>
      <c r="D240">
        <f t="shared" si="352"/>
        <v>0</v>
      </c>
      <c r="E240">
        <f t="shared" si="352"/>
        <v>0</v>
      </c>
      <c r="F240">
        <f t="shared" si="352"/>
        <v>0</v>
      </c>
      <c r="G240">
        <f t="shared" si="352"/>
        <v>0</v>
      </c>
      <c r="H240">
        <f t="shared" si="352"/>
        <v>6438.66</v>
      </c>
      <c r="I240">
        <f t="shared" si="352"/>
        <v>0</v>
      </c>
      <c r="J240">
        <f t="shared" si="352"/>
        <v>0</v>
      </c>
      <c r="K240">
        <f t="shared" si="352"/>
        <v>0</v>
      </c>
      <c r="L240">
        <f t="shared" si="352"/>
        <v>0</v>
      </c>
      <c r="M240">
        <f t="shared" si="352"/>
        <v>0</v>
      </c>
      <c r="N240">
        <f t="shared" si="352"/>
        <v>0</v>
      </c>
      <c r="O240">
        <f t="shared" si="352"/>
        <v>0</v>
      </c>
      <c r="P240">
        <f t="shared" si="352"/>
        <v>0</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594</v>
      </c>
      <c r="B241" t="str">
        <f t="shared" si="356"/>
        <v>Administración de Servicios Portuarios - Bolivia</v>
      </c>
      <c r="C241">
        <f t="shared" si="356"/>
        <v>0</v>
      </c>
      <c r="D241">
        <f t="shared" si="356"/>
        <v>0</v>
      </c>
      <c r="E241">
        <f t="shared" si="356"/>
        <v>0</v>
      </c>
      <c r="F241">
        <f t="shared" si="356"/>
        <v>0</v>
      </c>
      <c r="G241">
        <f t="shared" si="356"/>
        <v>0</v>
      </c>
      <c r="H241">
        <f t="shared" si="356"/>
        <v>0</v>
      </c>
      <c r="I241">
        <f t="shared" si="356"/>
        <v>0</v>
      </c>
      <c r="J241">
        <f t="shared" si="356"/>
        <v>160450.79999999999</v>
      </c>
      <c r="K241">
        <f t="shared" si="356"/>
        <v>50</v>
      </c>
      <c r="L241">
        <f t="shared" si="356"/>
        <v>808.64</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299</v>
      </c>
      <c r="B242" t="str">
        <f t="shared" si="360"/>
        <v>Servicio Departamental de Riego - La Paz</v>
      </c>
      <c r="C242">
        <f t="shared" si="360"/>
        <v>0</v>
      </c>
      <c r="D242">
        <f t="shared" si="360"/>
        <v>0</v>
      </c>
      <c r="E242">
        <f t="shared" si="360"/>
        <v>0</v>
      </c>
      <c r="F242">
        <f t="shared" si="360"/>
        <v>0</v>
      </c>
      <c r="G242">
        <f t="shared" si="360"/>
        <v>0</v>
      </c>
      <c r="H242">
        <f t="shared" si="360"/>
        <v>0</v>
      </c>
      <c r="I242">
        <f t="shared" si="360"/>
        <v>0</v>
      </c>
      <c r="J242">
        <f t="shared" si="360"/>
        <v>675404</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586</v>
      </c>
      <c r="B243" t="str">
        <f t="shared" si="364"/>
        <v>Empresa Azucarera San Buenaventura</v>
      </c>
      <c r="C243">
        <f t="shared" si="364"/>
        <v>0</v>
      </c>
      <c r="D243">
        <f t="shared" si="364"/>
        <v>0</v>
      </c>
      <c r="E243">
        <f t="shared" si="364"/>
        <v>0</v>
      </c>
      <c r="F243">
        <f t="shared" si="364"/>
        <v>0</v>
      </c>
      <c r="G243">
        <f t="shared" si="364"/>
        <v>0</v>
      </c>
      <c r="H243">
        <f t="shared" si="364"/>
        <v>0</v>
      </c>
      <c r="I243">
        <f t="shared" si="364"/>
        <v>0</v>
      </c>
      <c r="J243">
        <f t="shared" si="364"/>
        <v>0</v>
      </c>
      <c r="K243">
        <f t="shared" si="364"/>
        <v>0</v>
      </c>
      <c r="L243">
        <f t="shared" si="364"/>
        <v>1294.93</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311</v>
      </c>
      <c r="B244" t="str">
        <f t="shared" si="368"/>
        <v>Autoridad de Fisc y Ctrol Soc de Agua Potable Saneam.Básico</v>
      </c>
      <c r="C244">
        <f t="shared" si="368"/>
        <v>0</v>
      </c>
      <c r="D244">
        <f t="shared" si="368"/>
        <v>0</v>
      </c>
      <c r="E244">
        <f t="shared" si="368"/>
        <v>0</v>
      </c>
      <c r="F244">
        <f t="shared" si="368"/>
        <v>0</v>
      </c>
      <c r="G244">
        <f t="shared" si="368"/>
        <v>0</v>
      </c>
      <c r="H244">
        <f t="shared" si="368"/>
        <v>0</v>
      </c>
      <c r="I244">
        <f t="shared" si="368"/>
        <v>0</v>
      </c>
      <c r="J244">
        <f t="shared" si="368"/>
        <v>18101.09</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234</v>
      </c>
      <c r="B245" t="str">
        <f t="shared" si="372"/>
        <v xml:space="preserve">Servicio Geológico Minero </v>
      </c>
      <c r="C245">
        <f t="shared" si="372"/>
        <v>0</v>
      </c>
      <c r="D245">
        <f t="shared" si="372"/>
        <v>0</v>
      </c>
      <c r="E245">
        <f t="shared" si="372"/>
        <v>0</v>
      </c>
      <c r="F245">
        <f t="shared" si="372"/>
        <v>0</v>
      </c>
      <c r="G245">
        <f t="shared" si="372"/>
        <v>0</v>
      </c>
      <c r="H245">
        <f t="shared" si="372"/>
        <v>0</v>
      </c>
      <c r="I245">
        <f t="shared" si="372"/>
        <v>0</v>
      </c>
      <c r="J245">
        <f t="shared" si="372"/>
        <v>0</v>
      </c>
      <c r="K245">
        <f t="shared" si="372"/>
        <v>0</v>
      </c>
      <c r="L245">
        <f t="shared" si="372"/>
        <v>3774.48</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593</v>
      </c>
      <c r="B246" t="str">
        <f t="shared" si="376"/>
        <v>Empresa Pública YACANA</v>
      </c>
      <c r="C246">
        <f t="shared" si="376"/>
        <v>0</v>
      </c>
      <c r="D246">
        <f t="shared" si="376"/>
        <v>0</v>
      </c>
      <c r="E246">
        <f t="shared" si="376"/>
        <v>0</v>
      </c>
      <c r="F246">
        <f t="shared" si="376"/>
        <v>0</v>
      </c>
      <c r="G246">
        <f t="shared" si="376"/>
        <v>50</v>
      </c>
      <c r="H246">
        <f t="shared" si="376"/>
        <v>55.3</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223</v>
      </c>
      <c r="B247" t="str">
        <f t="shared" si="380"/>
        <v>Fondo Nacional de Desarrollo Forestal</v>
      </c>
      <c r="C247">
        <f t="shared" si="380"/>
        <v>0</v>
      </c>
      <c r="D247">
        <f t="shared" si="380"/>
        <v>0</v>
      </c>
      <c r="E247">
        <f t="shared" si="380"/>
        <v>0</v>
      </c>
      <c r="F247">
        <f t="shared" si="380"/>
        <v>0</v>
      </c>
      <c r="G247">
        <f t="shared" si="380"/>
        <v>0</v>
      </c>
      <c r="H247">
        <f t="shared" si="380"/>
        <v>0</v>
      </c>
      <c r="I247">
        <f t="shared" si="380"/>
        <v>0</v>
      </c>
      <c r="J247">
        <f t="shared" si="380"/>
        <v>0</v>
      </c>
      <c r="K247">
        <f t="shared" si="380"/>
        <v>0</v>
      </c>
      <c r="L247">
        <f t="shared" si="380"/>
        <v>3934.29</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244</v>
      </c>
      <c r="B248" t="str">
        <f t="shared" si="384"/>
        <v>Servicio Nacional de Aerofotogrametría</v>
      </c>
      <c r="C248">
        <f t="shared" si="384"/>
        <v>0</v>
      </c>
      <c r="D248">
        <f t="shared" si="384"/>
        <v>0</v>
      </c>
      <c r="E248">
        <f t="shared" si="384"/>
        <v>0</v>
      </c>
      <c r="F248">
        <f t="shared" si="384"/>
        <v>0</v>
      </c>
      <c r="G248">
        <f t="shared" si="384"/>
        <v>0</v>
      </c>
      <c r="H248">
        <f t="shared" si="384"/>
        <v>205494</v>
      </c>
      <c r="I248">
        <f t="shared" si="384"/>
        <v>0</v>
      </c>
      <c r="J248">
        <f t="shared" si="384"/>
        <v>0</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576</v>
      </c>
      <c r="B249" t="str">
        <f t="shared" si="388"/>
        <v>Empresa Pública Nacional Estratégica Cartones de Bolivia</v>
      </c>
      <c r="C249">
        <f t="shared" si="388"/>
        <v>0</v>
      </c>
      <c r="D249">
        <f t="shared" si="388"/>
        <v>0</v>
      </c>
      <c r="E249">
        <f t="shared" si="388"/>
        <v>0</v>
      </c>
      <c r="F249">
        <f t="shared" si="388"/>
        <v>0</v>
      </c>
      <c r="G249">
        <f t="shared" si="388"/>
        <v>0</v>
      </c>
      <c r="H249">
        <f t="shared" si="388"/>
        <v>0</v>
      </c>
      <c r="I249">
        <f t="shared" si="388"/>
        <v>0</v>
      </c>
      <c r="J249">
        <f t="shared" si="388"/>
        <v>0</v>
      </c>
      <c r="K249">
        <f t="shared" si="388"/>
        <v>826.32</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303</v>
      </c>
      <c r="B250" t="str">
        <f t="shared" si="392"/>
        <v>Servicio Departamental de Riego - Tarija</v>
      </c>
      <c r="C250">
        <f t="shared" si="392"/>
        <v>0</v>
      </c>
      <c r="D250">
        <f t="shared" si="392"/>
        <v>0</v>
      </c>
      <c r="E250">
        <f t="shared" si="392"/>
        <v>0</v>
      </c>
      <c r="F250">
        <f t="shared" si="392"/>
        <v>0</v>
      </c>
      <c r="G250">
        <f t="shared" si="392"/>
        <v>0</v>
      </c>
      <c r="H250">
        <f t="shared" si="392"/>
        <v>100000</v>
      </c>
      <c r="I250">
        <f t="shared" si="392"/>
        <v>0</v>
      </c>
      <c r="J250">
        <f t="shared" si="392"/>
        <v>0</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525</v>
      </c>
      <c r="B251" t="str">
        <f t="shared" si="396"/>
        <v>Transportes Aéreos Bolivianos</v>
      </c>
      <c r="C251">
        <f t="shared" si="396"/>
        <v>0</v>
      </c>
      <c r="D251">
        <f t="shared" si="396"/>
        <v>0</v>
      </c>
      <c r="E251">
        <f t="shared" si="396"/>
        <v>0</v>
      </c>
      <c r="F251">
        <f t="shared" si="396"/>
        <v>0</v>
      </c>
      <c r="G251">
        <f t="shared" si="396"/>
        <v>0</v>
      </c>
      <c r="H251">
        <f t="shared" si="396"/>
        <v>949664.1</v>
      </c>
      <c r="I251">
        <f t="shared" si="396"/>
        <v>0</v>
      </c>
      <c r="J251">
        <f t="shared" si="396"/>
        <v>0</v>
      </c>
      <c r="K251">
        <f t="shared" si="396"/>
        <v>0</v>
      </c>
      <c r="L251">
        <f t="shared" si="396"/>
        <v>313982.2</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802</v>
      </c>
      <c r="B252" t="str">
        <f t="shared" si="400"/>
        <v>Empresa Local de Agua Potable y Alcantarillado Sucre</v>
      </c>
      <c r="C252">
        <f t="shared" si="400"/>
        <v>0</v>
      </c>
      <c r="D252">
        <f t="shared" si="400"/>
        <v>0</v>
      </c>
      <c r="E252">
        <f t="shared" si="400"/>
        <v>0</v>
      </c>
      <c r="F252">
        <f t="shared" si="400"/>
        <v>0</v>
      </c>
      <c r="G252">
        <f t="shared" si="400"/>
        <v>0</v>
      </c>
      <c r="H252">
        <f t="shared" si="400"/>
        <v>28540.3</v>
      </c>
      <c r="I252">
        <f t="shared" si="400"/>
        <v>0</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130</v>
      </c>
      <c r="B253" t="str">
        <f t="shared" si="404"/>
        <v>Fondo de Financiamiento para la Minería</v>
      </c>
      <c r="C253">
        <f t="shared" si="404"/>
        <v>0</v>
      </c>
      <c r="D253">
        <f t="shared" si="404"/>
        <v>0</v>
      </c>
      <c r="E253">
        <f t="shared" si="404"/>
        <v>0</v>
      </c>
      <c r="F253">
        <f t="shared" si="404"/>
        <v>0</v>
      </c>
      <c r="G253">
        <f t="shared" si="404"/>
        <v>0</v>
      </c>
      <c r="H253">
        <f t="shared" si="404"/>
        <v>27927</v>
      </c>
      <c r="I253">
        <f t="shared" si="404"/>
        <v>0</v>
      </c>
      <c r="J253">
        <f t="shared" si="404"/>
        <v>0</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517</v>
      </c>
      <c r="B254" t="str">
        <f t="shared" si="408"/>
        <v>Corporación Minera de Bolivia</v>
      </c>
      <c r="C254">
        <f t="shared" si="408"/>
        <v>0</v>
      </c>
      <c r="D254">
        <f t="shared" si="408"/>
        <v>0</v>
      </c>
      <c r="E254">
        <f t="shared" si="408"/>
        <v>0</v>
      </c>
      <c r="F254">
        <f t="shared" si="408"/>
        <v>0</v>
      </c>
      <c r="G254">
        <f t="shared" si="408"/>
        <v>0</v>
      </c>
      <c r="H254">
        <f t="shared" si="408"/>
        <v>0</v>
      </c>
      <c r="I254">
        <f t="shared" si="408"/>
        <v>0</v>
      </c>
      <c r="J254">
        <f t="shared" si="408"/>
        <v>3404.12</v>
      </c>
      <c r="K254">
        <f t="shared" si="408"/>
        <v>0</v>
      </c>
      <c r="L254">
        <f t="shared" si="408"/>
        <v>7618.66</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301</v>
      </c>
      <c r="B255" t="str">
        <f t="shared" si="412"/>
        <v>Servicio Departamental de Riego - Oruro</v>
      </c>
      <c r="C255">
        <f t="shared" si="412"/>
        <v>0</v>
      </c>
      <c r="D255">
        <f t="shared" si="412"/>
        <v>0</v>
      </c>
      <c r="E255">
        <f t="shared" si="412"/>
        <v>0</v>
      </c>
      <c r="F255">
        <f t="shared" si="412"/>
        <v>0</v>
      </c>
      <c r="G255">
        <f t="shared" si="412"/>
        <v>0</v>
      </c>
      <c r="H255">
        <f t="shared" si="412"/>
        <v>0</v>
      </c>
      <c r="I255">
        <f t="shared" si="412"/>
        <v>0</v>
      </c>
      <c r="J255">
        <f t="shared" si="412"/>
        <v>298500</v>
      </c>
      <c r="K255">
        <f t="shared" si="412"/>
        <v>0</v>
      </c>
      <c r="L255">
        <f t="shared" si="412"/>
        <v>0</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313</v>
      </c>
      <c r="B256" t="str">
        <f t="shared" si="416"/>
        <v>Autoridad de Fiscalización y Control de Pensiones y Seguros - APS</v>
      </c>
      <c r="C256">
        <f t="shared" si="416"/>
        <v>0</v>
      </c>
      <c r="D256">
        <f t="shared" si="416"/>
        <v>0</v>
      </c>
      <c r="E256">
        <f t="shared" si="416"/>
        <v>0</v>
      </c>
      <c r="F256">
        <f t="shared" si="416"/>
        <v>0</v>
      </c>
      <c r="G256">
        <f t="shared" si="416"/>
        <v>0</v>
      </c>
      <c r="H256">
        <f t="shared" si="416"/>
        <v>0</v>
      </c>
      <c r="I256">
        <f t="shared" si="416"/>
        <v>0</v>
      </c>
      <c r="J256">
        <f t="shared" si="416"/>
        <v>0</v>
      </c>
      <c r="K256">
        <f t="shared" si="416"/>
        <v>0</v>
      </c>
      <c r="L256">
        <f t="shared" si="416"/>
        <v>742</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129</v>
      </c>
      <c r="B257" t="str">
        <f t="shared" si="420"/>
        <v>Escuela de Gestión Pública Plurinacional</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2</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156</v>
      </c>
      <c r="B258" t="str">
        <f t="shared" si="424"/>
        <v>Servicio Plurinacional de Asistencia a la Víctima</v>
      </c>
      <c r="C258">
        <f t="shared" si="424"/>
        <v>0</v>
      </c>
      <c r="D258">
        <f t="shared" si="424"/>
        <v>0</v>
      </c>
      <c r="E258">
        <f t="shared" si="424"/>
        <v>0</v>
      </c>
      <c r="F258">
        <f t="shared" si="424"/>
        <v>0</v>
      </c>
      <c r="G258">
        <f t="shared" si="424"/>
        <v>0</v>
      </c>
      <c r="H258">
        <f t="shared" si="424"/>
        <v>0</v>
      </c>
      <c r="I258">
        <f t="shared" si="424"/>
        <v>0</v>
      </c>
      <c r="J258">
        <f t="shared" si="424"/>
        <v>15566.2</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201</v>
      </c>
      <c r="B259" t="str">
        <f t="shared" si="428"/>
        <v>Agencia para el Des. de las Macroreg. y Zonas Fronterizas</v>
      </c>
      <c r="C259">
        <f t="shared" si="428"/>
        <v>0</v>
      </c>
      <c r="D259">
        <f t="shared" si="428"/>
        <v>0</v>
      </c>
      <c r="E259">
        <f t="shared" si="428"/>
        <v>0</v>
      </c>
      <c r="F259">
        <f t="shared" si="428"/>
        <v>0</v>
      </c>
      <c r="G259">
        <f t="shared" si="428"/>
        <v>0</v>
      </c>
      <c r="H259">
        <f t="shared" si="428"/>
        <v>0</v>
      </c>
      <c r="I259">
        <f t="shared" si="428"/>
        <v>0</v>
      </c>
      <c r="J259">
        <f t="shared" si="428"/>
        <v>108</v>
      </c>
      <c r="K259">
        <f t="shared" si="428"/>
        <v>55610.23</v>
      </c>
      <c r="L259">
        <f t="shared" si="428"/>
        <v>1131</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163</v>
      </c>
      <c r="B260" t="str">
        <f t="shared" si="432"/>
        <v>Agencia Nacional de Hidrocarburos</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59.150000000000006</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310</v>
      </c>
      <c r="B261" t="str">
        <f t="shared" si="436"/>
        <v>Autoridad de Regulación y Fiscalización de Telecomunicaciones y Transportes</v>
      </c>
      <c r="C261">
        <f t="shared" si="436"/>
        <v>0</v>
      </c>
      <c r="D261">
        <f t="shared" si="436"/>
        <v>0</v>
      </c>
      <c r="E261">
        <f t="shared" si="436"/>
        <v>0</v>
      </c>
      <c r="F261">
        <f t="shared" si="436"/>
        <v>0</v>
      </c>
      <c r="G261">
        <f t="shared" si="436"/>
        <v>0</v>
      </c>
      <c r="H261">
        <f t="shared" si="436"/>
        <v>0</v>
      </c>
      <c r="I261">
        <f t="shared" si="436"/>
        <v>0</v>
      </c>
      <c r="J261">
        <f t="shared" si="436"/>
        <v>0</v>
      </c>
      <c r="K261">
        <f t="shared" si="436"/>
        <v>18038.990000000002</v>
      </c>
      <c r="L261">
        <f t="shared" si="436"/>
        <v>4654</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387</v>
      </c>
      <c r="B262" t="str">
        <f t="shared" si="440"/>
        <v>Agencia del Desarrollo del Cine y Audiovisual Bolivianos</v>
      </c>
      <c r="C262">
        <f t="shared" si="440"/>
        <v>0</v>
      </c>
      <c r="D262">
        <f t="shared" si="440"/>
        <v>0</v>
      </c>
      <c r="E262">
        <f t="shared" si="440"/>
        <v>0</v>
      </c>
      <c r="F262">
        <f t="shared" si="440"/>
        <v>0</v>
      </c>
      <c r="G262">
        <f t="shared" si="440"/>
        <v>0</v>
      </c>
      <c r="H262">
        <f t="shared" si="440"/>
        <v>0</v>
      </c>
      <c r="I262">
        <f t="shared" si="440"/>
        <v>0</v>
      </c>
      <c r="J262">
        <f t="shared" si="440"/>
        <v>77.5</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385</v>
      </c>
      <c r="B263" t="str">
        <f t="shared" si="444"/>
        <v>Autoridad de Supervisión de la Seguridad Social de Corto Plazo</v>
      </c>
      <c r="C263">
        <f t="shared" si="444"/>
        <v>0</v>
      </c>
      <c r="D263">
        <f t="shared" si="444"/>
        <v>0</v>
      </c>
      <c r="E263">
        <f t="shared" si="444"/>
        <v>0</v>
      </c>
      <c r="F263">
        <f t="shared" si="444"/>
        <v>0</v>
      </c>
      <c r="G263">
        <f t="shared" si="444"/>
        <v>0</v>
      </c>
      <c r="H263">
        <f t="shared" si="444"/>
        <v>0</v>
      </c>
      <c r="I263">
        <f t="shared" si="444"/>
        <v>0</v>
      </c>
      <c r="J263">
        <f t="shared" si="444"/>
        <v>2968.73</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134</v>
      </c>
      <c r="B264" t="str">
        <f t="shared" si="448"/>
        <v>Consejo Nacional de Vivienda Policial</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3320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267</v>
      </c>
      <c r="B265" t="str">
        <f t="shared" si="452"/>
        <v>Direc. Dptal. de Educación Cochabamba</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2100.3000000000002</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154</v>
      </c>
      <c r="B266" t="str">
        <f t="shared" si="456"/>
        <v>Museo Nacional de Historia Natural</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899</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302</v>
      </c>
      <c r="B267" t="str">
        <f t="shared" si="460"/>
        <v>Servicio Departamental de Riego - Potosí</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1435</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551</v>
      </c>
      <c r="B268" t="str">
        <f t="shared" si="464"/>
        <v>Empresa Naviera Boliviana</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219.78</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680</v>
      </c>
      <c r="B269" t="str">
        <f t="shared" si="468"/>
        <v>Contraloria General del Estado</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17125.82</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596</v>
      </c>
      <c r="B270" t="str">
        <f t="shared" si="472"/>
        <v xml:space="preserve">Empresa Pública Transporte Aéreo Militar </v>
      </c>
      <c r="C270">
        <f t="shared" si="472"/>
        <v>0</v>
      </c>
      <c r="D270">
        <f t="shared" si="472"/>
        <v>0</v>
      </c>
      <c r="E270">
        <f t="shared" si="472"/>
        <v>0</v>
      </c>
      <c r="F270">
        <f t="shared" si="472"/>
        <v>0</v>
      </c>
      <c r="G270">
        <f t="shared" si="472"/>
        <v>0</v>
      </c>
      <c r="H270">
        <f t="shared" si="472"/>
        <v>0</v>
      </c>
      <c r="I270">
        <f t="shared" si="472"/>
        <v>0</v>
      </c>
      <c r="J270">
        <f t="shared" si="472"/>
        <v>0</v>
      </c>
      <c r="K270">
        <f t="shared" si="472"/>
        <v>893.53</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1513</v>
      </c>
      <c r="B271" t="str">
        <f t="shared" si="476"/>
        <v>Gobierno Autónomo Municipal de Pocoata</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1</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1312</v>
      </c>
      <c r="B272" t="str">
        <f t="shared" si="480"/>
        <v>Gobierno Autónomo Municipal de Sacaba</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36</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119</v>
      </c>
      <c r="B273" t="str">
        <f t="shared" si="484"/>
        <v>Agencia para el Des. de la Soc. de la Información en Bolivia</v>
      </c>
      <c r="C273">
        <f t="shared" si="484"/>
        <v>0</v>
      </c>
      <c r="D273">
        <f t="shared" si="484"/>
        <v>0</v>
      </c>
      <c r="E273">
        <f t="shared" si="484"/>
        <v>0</v>
      </c>
      <c r="F273">
        <f t="shared" si="484"/>
        <v>0</v>
      </c>
      <c r="G273">
        <f t="shared" si="484"/>
        <v>0</v>
      </c>
      <c r="H273">
        <f t="shared" si="484"/>
        <v>0</v>
      </c>
      <c r="I273">
        <f t="shared" si="484"/>
        <v>0</v>
      </c>
      <c r="J273">
        <f t="shared" si="484"/>
        <v>0</v>
      </c>
      <c r="K273">
        <f t="shared" si="484"/>
        <v>50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865</v>
      </c>
      <c r="B274" t="str">
        <f t="shared" si="488"/>
        <v>Fondo de Desarrollo del Sist.Fin. y Apoyo al Sec.Productivo</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5200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0</v>
      </c>
      <c r="B275">
        <f t="shared" si="492"/>
        <v>0</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D601" activePane="bottomRight" state="frozen"/>
      <selection activeCell="H15" sqref="H15"/>
      <selection pane="topRight" activeCell="H15" sqref="H15"/>
      <selection pane="bottomLeft" activeCell="H15" sqref="H15"/>
      <selection pane="bottomRight" activeCell="G618" sqref="G618"/>
    </sheetView>
  </sheetViews>
  <sheetFormatPr baseColWidth="10" defaultRowHeight="15" outlineLevelCol="1"/>
  <cols>
    <col min="1" max="1" width="13" style="3" bestFit="1" customWidth="1"/>
    <col min="2" max="2" width="59.7109375" style="4" bestFit="1" customWidth="1"/>
    <col min="3" max="3" width="16.42578125" style="5"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5" t="s">
        <v>555</v>
      </c>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S4" s="43"/>
    </row>
    <row r="5" spans="1:48" s="13" customFormat="1" ht="18.75">
      <c r="A5" s="455" t="str">
        <f>+'CUT MN'!A3</f>
        <v>CORRESPONDIENTE AL PERIODO DE ENERO A JUNIO DE 2023</v>
      </c>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S5" s="43"/>
    </row>
    <row r="6" spans="1:48" s="13" customFormat="1" ht="18.75">
      <c r="A6" s="455" t="str">
        <f>+'CUT MN'!A4</f>
        <v>ACTUALIZADO AL : 6 de julio de 2023 Hrs. 14:50</v>
      </c>
      <c r="B6" s="455"/>
      <c r="C6" s="455"/>
      <c r="D6" s="455"/>
      <c r="E6" s="455"/>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c r="AM6" s="455"/>
      <c r="AN6" s="455"/>
      <c r="AO6" s="455"/>
      <c r="AP6" s="455"/>
      <c r="AQ6" s="455"/>
      <c r="AS6" s="43"/>
    </row>
    <row r="7" spans="1:48" s="13" customFormat="1" ht="18.75">
      <c r="A7" s="455" t="s">
        <v>556</v>
      </c>
      <c r="B7" s="455"/>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55"/>
      <c r="AI7" s="455"/>
      <c r="AJ7" s="455"/>
      <c r="AK7" s="455"/>
      <c r="AL7" s="455"/>
      <c r="AM7" s="455"/>
      <c r="AN7" s="455"/>
      <c r="AO7" s="455"/>
      <c r="AP7" s="455"/>
      <c r="AQ7" s="455"/>
      <c r="AS7" s="43"/>
    </row>
    <row r="8" spans="1:48" s="213" customFormat="1">
      <c r="A8" s="10">
        <v>1</v>
      </c>
      <c r="B8" s="12">
        <v>2</v>
      </c>
      <c r="C8" s="12">
        <v>3</v>
      </c>
      <c r="D8" s="211">
        <v>4</v>
      </c>
      <c r="E8" s="10">
        <v>5</v>
      </c>
      <c r="F8" s="12">
        <v>6</v>
      </c>
      <c r="G8" s="12">
        <v>7</v>
      </c>
      <c r="H8" s="211">
        <v>8</v>
      </c>
      <c r="I8" s="211">
        <v>9</v>
      </c>
      <c r="J8" s="10">
        <v>10</v>
      </c>
      <c r="K8" s="12">
        <v>11</v>
      </c>
      <c r="L8" s="211">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2"/>
      <c r="AS8" s="212"/>
    </row>
    <row r="9" spans="1:48" s="13" customFormat="1" ht="15" customHeight="1">
      <c r="A9" s="29"/>
      <c r="B9" s="14"/>
      <c r="C9" s="15"/>
      <c r="D9" s="459" t="s">
        <v>557</v>
      </c>
      <c r="E9" s="459"/>
      <c r="F9" s="459"/>
      <c r="G9" s="459"/>
      <c r="H9" s="459"/>
      <c r="I9" s="459"/>
      <c r="J9" s="459"/>
      <c r="K9" s="459"/>
      <c r="L9" s="459"/>
      <c r="M9" s="459"/>
      <c r="N9" s="459"/>
      <c r="O9" s="459"/>
      <c r="P9" s="459"/>
      <c r="Q9" s="459"/>
      <c r="R9" s="459"/>
      <c r="S9" s="459"/>
      <c r="T9" s="459"/>
      <c r="U9" s="459"/>
      <c r="V9" s="459"/>
      <c r="W9" s="459"/>
      <c r="X9" s="459"/>
      <c r="Y9" s="460"/>
      <c r="Z9" s="456" t="s">
        <v>558</v>
      </c>
      <c r="AA9" s="457"/>
      <c r="AB9" s="457"/>
      <c r="AC9" s="457"/>
      <c r="AD9" s="457"/>
      <c r="AE9" s="457"/>
      <c r="AF9" s="457"/>
      <c r="AG9" s="457"/>
      <c r="AH9" s="457"/>
      <c r="AI9" s="457"/>
      <c r="AJ9" s="457"/>
      <c r="AK9" s="457"/>
      <c r="AL9" s="457"/>
      <c r="AM9" s="457"/>
      <c r="AN9" s="457"/>
      <c r="AO9" s="457"/>
      <c r="AP9" s="458"/>
      <c r="AQ9" s="43"/>
      <c r="AS9" s="43"/>
    </row>
    <row r="10" spans="1:48" s="100" customFormat="1" ht="34.5">
      <c r="A10" s="30" t="s">
        <v>559</v>
      </c>
      <c r="B10" s="31" t="s">
        <v>35</v>
      </c>
      <c r="C10" s="31" t="s">
        <v>560</v>
      </c>
      <c r="D10" s="44" t="s">
        <v>596</v>
      </c>
      <c r="E10" s="44" t="s">
        <v>595</v>
      </c>
      <c r="F10" s="45" t="s">
        <v>25</v>
      </c>
      <c r="G10" s="45" t="s">
        <v>3</v>
      </c>
      <c r="H10" s="45" t="s">
        <v>599</v>
      </c>
      <c r="I10" s="45" t="s">
        <v>1289</v>
      </c>
      <c r="J10" s="45" t="s">
        <v>10</v>
      </c>
      <c r="K10" s="45" t="s">
        <v>6</v>
      </c>
      <c r="L10" s="45" t="s">
        <v>640</v>
      </c>
      <c r="M10" s="45" t="s">
        <v>14</v>
      </c>
      <c r="N10" s="45" t="s">
        <v>1352</v>
      </c>
      <c r="O10" s="45" t="s">
        <v>600</v>
      </c>
      <c r="P10" s="45" t="s">
        <v>16</v>
      </c>
      <c r="Q10" s="45" t="s">
        <v>12</v>
      </c>
      <c r="R10" s="45" t="s">
        <v>601</v>
      </c>
      <c r="S10" s="45" t="s">
        <v>1277</v>
      </c>
      <c r="T10" s="45" t="s">
        <v>1278</v>
      </c>
      <c r="U10" s="45" t="s">
        <v>19</v>
      </c>
      <c r="V10" s="45" t="s">
        <v>20</v>
      </c>
      <c r="W10" s="45" t="s">
        <v>1570</v>
      </c>
      <c r="X10" s="45" t="s">
        <v>594</v>
      </c>
      <c r="Y10" s="45" t="s">
        <v>678</v>
      </c>
      <c r="Z10" s="44" t="s">
        <v>597</v>
      </c>
      <c r="AA10" s="44" t="s">
        <v>598</v>
      </c>
      <c r="AB10" s="45" t="s">
        <v>3</v>
      </c>
      <c r="AC10" s="45" t="s">
        <v>551</v>
      </c>
      <c r="AD10" s="45" t="s">
        <v>10</v>
      </c>
      <c r="AE10" s="45" t="s">
        <v>6</v>
      </c>
      <c r="AF10" s="45" t="s">
        <v>14</v>
      </c>
      <c r="AG10" s="45" t="s">
        <v>16</v>
      </c>
      <c r="AH10" s="45" t="s">
        <v>12</v>
      </c>
      <c r="AI10" s="45" t="s">
        <v>601</v>
      </c>
      <c r="AJ10" s="45" t="s">
        <v>639</v>
      </c>
      <c r="AK10" s="45" t="s">
        <v>19</v>
      </c>
      <c r="AL10" s="45" t="s">
        <v>20</v>
      </c>
      <c r="AM10" s="45" t="s">
        <v>22</v>
      </c>
      <c r="AN10" s="45" t="s">
        <v>8</v>
      </c>
      <c r="AO10" s="45" t="s">
        <v>594</v>
      </c>
      <c r="AP10" s="45" t="s">
        <v>678</v>
      </c>
      <c r="AQ10" s="44" t="s">
        <v>561</v>
      </c>
      <c r="AS10" s="146"/>
    </row>
    <row r="11" spans="1:48" ht="33" customHeight="1">
      <c r="A11" s="32">
        <v>0</v>
      </c>
      <c r="B11" s="328" t="str">
        <f>VLOOKUP(A11,[3]bd_lista!A:C,3,FALSE)</f>
        <v>Sin  nombre</v>
      </c>
      <c r="C11" s="329" t="str">
        <f>VLOOKUP(A11,[3]bd_lista!A:D,4,FALSE)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28" t="str">
        <f>VLOOKUP(A12,[3]bd_lista!A:C,3,FALSE)</f>
        <v>Vicepresidencia del Estado Plurinacional</v>
      </c>
      <c r="C12" s="329" t="str">
        <f>+VLOOKUP(A12,'[4]DISTRIBUCIÓN UCCF'!$A$7:$E$556,5,FALSE)</f>
        <v>VHM</v>
      </c>
      <c r="D12" s="61">
        <v>0</v>
      </c>
      <c r="E12" s="61">
        <v>0</v>
      </c>
      <c r="F12" s="61">
        <v>0</v>
      </c>
      <c r="G12" s="61">
        <v>954</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954</v>
      </c>
      <c r="AT12" s="33"/>
    </row>
    <row r="13" spans="1:48" ht="19.5" customHeight="1">
      <c r="A13" s="32">
        <v>10</v>
      </c>
      <c r="B13" s="328" t="str">
        <f>VLOOKUP(A13,[3]bd_lista!A:C,3,FALSE)</f>
        <v>Ministerio de Relaciones Exteriores</v>
      </c>
      <c r="C13" s="329">
        <v>0</v>
      </c>
      <c r="D13" s="61">
        <v>0</v>
      </c>
      <c r="E13" s="61">
        <v>36182.93</v>
      </c>
      <c r="F13" s="61">
        <v>0</v>
      </c>
      <c r="G13" s="61">
        <v>8488.56</v>
      </c>
      <c r="H13" s="61">
        <v>0</v>
      </c>
      <c r="I13" s="61">
        <v>0</v>
      </c>
      <c r="J13" s="61">
        <v>0</v>
      </c>
      <c r="K13" s="61">
        <v>5785813.1700000009</v>
      </c>
      <c r="L13" s="61">
        <v>0</v>
      </c>
      <c r="M13" s="61">
        <v>2199.9999999999927</v>
      </c>
      <c r="N13" s="61">
        <v>43052.4</v>
      </c>
      <c r="O13" s="61">
        <v>0</v>
      </c>
      <c r="P13" s="61">
        <v>0</v>
      </c>
      <c r="Q13" s="61">
        <v>0</v>
      </c>
      <c r="R13" s="61">
        <v>0</v>
      </c>
      <c r="S13" s="61">
        <v>0</v>
      </c>
      <c r="T13" s="61">
        <v>0</v>
      </c>
      <c r="U13" s="61">
        <v>0</v>
      </c>
      <c r="V13" s="61">
        <v>0</v>
      </c>
      <c r="W13" s="61">
        <v>0</v>
      </c>
      <c r="X13" s="61">
        <v>0</v>
      </c>
      <c r="Y13" s="61">
        <v>0</v>
      </c>
      <c r="Z13" s="61">
        <v>0</v>
      </c>
      <c r="AA13" s="61">
        <v>0</v>
      </c>
      <c r="AB13" s="61">
        <v>0</v>
      </c>
      <c r="AC13" s="61">
        <v>0</v>
      </c>
      <c r="AD13" s="61">
        <v>0</v>
      </c>
      <c r="AE13" s="61">
        <v>736939.75</v>
      </c>
      <c r="AF13" s="61">
        <v>100.02</v>
      </c>
      <c r="AG13" s="61">
        <v>0</v>
      </c>
      <c r="AH13" s="61">
        <v>0</v>
      </c>
      <c r="AI13" s="61">
        <v>59006.83</v>
      </c>
      <c r="AJ13" s="61">
        <v>0</v>
      </c>
      <c r="AK13" s="61">
        <v>0</v>
      </c>
      <c r="AL13" s="61">
        <v>0</v>
      </c>
      <c r="AM13" s="61">
        <v>0</v>
      </c>
      <c r="AN13" s="61">
        <v>0</v>
      </c>
      <c r="AO13" s="61">
        <v>0</v>
      </c>
      <c r="AP13" s="61">
        <v>0</v>
      </c>
      <c r="AQ13" s="61"/>
      <c r="AT13" s="33"/>
    </row>
    <row r="14" spans="1:48" ht="33" customHeight="1">
      <c r="A14" s="32">
        <v>15</v>
      </c>
      <c r="B14" s="328" t="str">
        <f>VLOOKUP(A14,[3]bd_lista!A:C,3,FALSE)</f>
        <v>Ministerio de Gobierno</v>
      </c>
      <c r="C14" s="329" t="str">
        <f>+VLOOKUP(A14,'[4]DISTRIBUCIÓN UCCF'!$A$7:$E$556,5,FALSE)</f>
        <v>MZC</v>
      </c>
      <c r="D14" s="61">
        <v>0</v>
      </c>
      <c r="E14" s="61">
        <v>3233.6</v>
      </c>
      <c r="F14" s="61">
        <v>0</v>
      </c>
      <c r="G14" s="61">
        <v>50015033.199999996</v>
      </c>
      <c r="H14" s="61">
        <v>0</v>
      </c>
      <c r="I14" s="61">
        <v>0</v>
      </c>
      <c r="J14" s="61">
        <v>0</v>
      </c>
      <c r="K14" s="61">
        <v>91793.05</v>
      </c>
      <c r="L14" s="61">
        <v>0</v>
      </c>
      <c r="M14" s="61">
        <v>0</v>
      </c>
      <c r="N14" s="61">
        <v>27782.03</v>
      </c>
      <c r="O14" s="61">
        <v>0</v>
      </c>
      <c r="P14" s="61">
        <v>0</v>
      </c>
      <c r="Q14" s="61">
        <v>0</v>
      </c>
      <c r="R14" s="61">
        <v>0</v>
      </c>
      <c r="S14" s="61">
        <v>0</v>
      </c>
      <c r="T14" s="61">
        <v>0</v>
      </c>
      <c r="U14" s="61">
        <v>0</v>
      </c>
      <c r="V14" s="61">
        <v>0</v>
      </c>
      <c r="W14" s="61">
        <v>0</v>
      </c>
      <c r="X14" s="61">
        <v>0</v>
      </c>
      <c r="Y14" s="61">
        <v>0</v>
      </c>
      <c r="Z14" s="61">
        <v>2444555.1690000007</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52582397.048999995</v>
      </c>
      <c r="AT14" s="33"/>
    </row>
    <row r="15" spans="1:48" ht="33" customHeight="1">
      <c r="A15" s="32">
        <v>16</v>
      </c>
      <c r="B15" s="328" t="str">
        <f>VLOOKUP(A15,[3]bd_lista!A:C,3,FALSE)</f>
        <v>Ministerio de Educación</v>
      </c>
      <c r="C15" s="329" t="str">
        <f>+VLOOKUP(A15,'[4]DISTRIBUCIÓN UCCF'!$A$7:$E$556,5,FALSE)</f>
        <v>ETC</v>
      </c>
      <c r="D15" s="61">
        <v>0</v>
      </c>
      <c r="E15" s="61">
        <v>0</v>
      </c>
      <c r="F15" s="61">
        <v>0</v>
      </c>
      <c r="G15" s="61">
        <v>1427704.1600000001</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659126</v>
      </c>
      <c r="Z15" s="61">
        <v>0</v>
      </c>
      <c r="AA15" s="61">
        <v>0</v>
      </c>
      <c r="AB15" s="61">
        <v>0</v>
      </c>
      <c r="AC15" s="61">
        <v>0</v>
      </c>
      <c r="AD15" s="61">
        <v>0</v>
      </c>
      <c r="AE15" s="61">
        <v>18.32</v>
      </c>
      <c r="AF15" s="61">
        <v>0</v>
      </c>
      <c r="AG15" s="61">
        <v>0</v>
      </c>
      <c r="AH15" s="61">
        <v>0</v>
      </c>
      <c r="AI15" s="61">
        <v>0</v>
      </c>
      <c r="AJ15" s="61">
        <v>0</v>
      </c>
      <c r="AK15" s="61">
        <v>0</v>
      </c>
      <c r="AL15" s="61">
        <v>0</v>
      </c>
      <c r="AM15" s="61">
        <v>0</v>
      </c>
      <c r="AN15" s="61">
        <v>0</v>
      </c>
      <c r="AO15" s="61">
        <v>0</v>
      </c>
      <c r="AP15" s="61">
        <v>0</v>
      </c>
      <c r="AQ15" s="61">
        <f t="shared" si="0"/>
        <v>2086848.4800000002</v>
      </c>
      <c r="AT15" s="33"/>
      <c r="AV15" s="7"/>
    </row>
    <row r="16" spans="1:48" ht="33" customHeight="1">
      <c r="A16" s="32">
        <v>20</v>
      </c>
      <c r="B16" s="328" t="str">
        <f>VLOOKUP(A16,[3]bd_lista!A:C,3,FALSE)</f>
        <v>Ministerio de Defensa</v>
      </c>
      <c r="C16" s="329" t="str">
        <f>+VLOOKUP(A16,'[4]DISTRIBUCIÓN UCCF'!$A$7:$E$556,5,FALSE)</f>
        <v>GCM</v>
      </c>
      <c r="D16" s="61">
        <v>13105.98</v>
      </c>
      <c r="E16" s="61">
        <v>0</v>
      </c>
      <c r="F16" s="61">
        <v>8477378.6000000015</v>
      </c>
      <c r="G16" s="61">
        <v>19251.809999999998</v>
      </c>
      <c r="H16" s="61">
        <v>0</v>
      </c>
      <c r="I16" s="61">
        <v>0</v>
      </c>
      <c r="J16" s="61">
        <v>9180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150.03</v>
      </c>
      <c r="AE16" s="61">
        <v>0</v>
      </c>
      <c r="AF16" s="61">
        <v>0</v>
      </c>
      <c r="AG16" s="61">
        <v>0</v>
      </c>
      <c r="AH16" s="61">
        <v>0</v>
      </c>
      <c r="AI16" s="61">
        <v>0</v>
      </c>
      <c r="AJ16" s="61">
        <v>0</v>
      </c>
      <c r="AK16" s="61">
        <v>0</v>
      </c>
      <c r="AL16" s="61">
        <v>0</v>
      </c>
      <c r="AM16" s="61">
        <v>0</v>
      </c>
      <c r="AN16" s="61">
        <v>0</v>
      </c>
      <c r="AO16" s="61">
        <v>0</v>
      </c>
      <c r="AP16" s="61">
        <v>0</v>
      </c>
      <c r="AQ16" s="61">
        <f t="shared" si="0"/>
        <v>8519066.4200000018</v>
      </c>
      <c r="AT16" s="33"/>
      <c r="AU16" s="7"/>
      <c r="AV16" s="7"/>
    </row>
    <row r="17" spans="1:48" ht="33" customHeight="1">
      <c r="A17" s="32">
        <v>25</v>
      </c>
      <c r="B17" s="328" t="str">
        <f>VLOOKUP(A17,[3]bd_lista!A:C,3,FALSE)</f>
        <v>Ministerio de la Presidencia</v>
      </c>
      <c r="C17" s="329" t="str">
        <f>+VLOOKUP(A17,'[4]DISTRIBUCIÓN UCCF'!$A$7:$E$556,5,FALSE)</f>
        <v>ETC</v>
      </c>
      <c r="D17" s="61">
        <v>0</v>
      </c>
      <c r="E17" s="61">
        <v>0</v>
      </c>
      <c r="F17" s="61">
        <v>1080252.7699999996</v>
      </c>
      <c r="G17" s="61">
        <v>56.55</v>
      </c>
      <c r="H17" s="61">
        <v>0</v>
      </c>
      <c r="I17" s="61">
        <v>0</v>
      </c>
      <c r="J17" s="61">
        <v>0</v>
      </c>
      <c r="K17" s="61">
        <v>3173236.94</v>
      </c>
      <c r="L17" s="61">
        <v>0</v>
      </c>
      <c r="M17" s="61">
        <v>0</v>
      </c>
      <c r="N17" s="61">
        <v>0</v>
      </c>
      <c r="O17" s="61">
        <v>0</v>
      </c>
      <c r="P17" s="61">
        <v>0</v>
      </c>
      <c r="Q17" s="61">
        <v>0</v>
      </c>
      <c r="R17" s="61">
        <v>0</v>
      </c>
      <c r="S17" s="61">
        <v>0</v>
      </c>
      <c r="T17" s="61">
        <v>0</v>
      </c>
      <c r="U17" s="61">
        <v>0</v>
      </c>
      <c r="V17" s="61">
        <v>0</v>
      </c>
      <c r="W17" s="61">
        <v>0</v>
      </c>
      <c r="X17" s="61">
        <v>0</v>
      </c>
      <c r="Y17" s="61">
        <v>1089.5099999999998</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4254635.7699999996</v>
      </c>
      <c r="AT17" s="33"/>
      <c r="AU17" s="7"/>
      <c r="AV17" s="7"/>
    </row>
    <row r="18" spans="1:48" ht="33" customHeight="1">
      <c r="A18" s="32">
        <v>30</v>
      </c>
      <c r="B18" s="328" t="str">
        <f>VLOOKUP(A18,[3]bd_lista!A:C,3,FALSE)</f>
        <v>Ministerio de Justicia y Transparencia Institucional</v>
      </c>
      <c r="C18" s="329" t="str">
        <f>+VLOOKUP(A18,'[4]DISTRIBUCIÓN UCCF'!$A$7:$E$556,5,FALSE)</f>
        <v>SGP</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0</v>
      </c>
      <c r="AT18" s="33"/>
    </row>
    <row r="19" spans="1:48" ht="33" customHeight="1">
      <c r="A19" s="32">
        <v>35</v>
      </c>
      <c r="B19" s="328" t="str">
        <f>VLOOKUP(A19,[3]bd_lista!A:C,3,FALSE)</f>
        <v>Ministerio de Economía y Finanzas Públicas</v>
      </c>
      <c r="C19" s="329" t="str">
        <f>+VLOOKUP(A19,'[4]DISTRIBUCIÓN UCCF'!$A$7:$E$556,5,FALSE)</f>
        <v>JRC</v>
      </c>
      <c r="D19" s="61">
        <v>0</v>
      </c>
      <c r="E19" s="61">
        <v>0</v>
      </c>
      <c r="F19" s="61">
        <v>0</v>
      </c>
      <c r="G19" s="61">
        <v>62709.64</v>
      </c>
      <c r="H19" s="61">
        <v>0</v>
      </c>
      <c r="I19" s="61">
        <v>0</v>
      </c>
      <c r="J19" s="61">
        <v>0</v>
      </c>
      <c r="K19" s="61">
        <v>0</v>
      </c>
      <c r="L19" s="61">
        <v>0</v>
      </c>
      <c r="M19" s="61">
        <v>0</v>
      </c>
      <c r="N19" s="61">
        <v>0</v>
      </c>
      <c r="O19" s="61">
        <v>0</v>
      </c>
      <c r="P19" s="61">
        <v>0</v>
      </c>
      <c r="Q19" s="61">
        <v>0</v>
      </c>
      <c r="R19" s="61">
        <v>0</v>
      </c>
      <c r="S19" s="61">
        <v>0</v>
      </c>
      <c r="T19" s="61">
        <v>1027.3499999999999</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63736.99</v>
      </c>
      <c r="AT19" s="33"/>
    </row>
    <row r="20" spans="1:48" ht="33" customHeight="1">
      <c r="A20" s="32">
        <v>41</v>
      </c>
      <c r="B20" s="328" t="str">
        <f>VLOOKUP(A20,[3]bd_lista!A:C,3,FALSE)</f>
        <v>Ministerio de Desarrollo Productivo y Economía Plural</v>
      </c>
      <c r="C20" s="329" t="str">
        <f>+VLOOKUP(A20,'[4]DISTRIBUCIÓN UCCF'!$A$7:$E$556,5,FALSE)</f>
        <v>VCK</v>
      </c>
      <c r="D20" s="61">
        <v>193542.9</v>
      </c>
      <c r="E20" s="61">
        <v>3853296.64</v>
      </c>
      <c r="F20" s="61">
        <v>7077297.8200000003</v>
      </c>
      <c r="G20" s="61">
        <v>1109165.1600000001</v>
      </c>
      <c r="H20" s="61">
        <v>0</v>
      </c>
      <c r="I20" s="61">
        <v>0</v>
      </c>
      <c r="J20" s="61">
        <v>50</v>
      </c>
      <c r="K20" s="61">
        <v>0</v>
      </c>
      <c r="L20" s="61">
        <v>0</v>
      </c>
      <c r="M20" s="61">
        <v>0</v>
      </c>
      <c r="N20" s="61">
        <v>0</v>
      </c>
      <c r="O20" s="61">
        <v>0</v>
      </c>
      <c r="P20" s="61">
        <v>0</v>
      </c>
      <c r="Q20" s="61">
        <v>0</v>
      </c>
      <c r="R20" s="61">
        <v>672.45</v>
      </c>
      <c r="S20" s="61">
        <v>0</v>
      </c>
      <c r="T20" s="61">
        <v>0</v>
      </c>
      <c r="U20" s="61">
        <v>0</v>
      </c>
      <c r="V20" s="61">
        <v>0</v>
      </c>
      <c r="W20" s="61">
        <v>0</v>
      </c>
      <c r="X20" s="61">
        <v>0</v>
      </c>
      <c r="Y20" s="61">
        <v>0</v>
      </c>
      <c r="Z20" s="61">
        <v>3853296.6430000006</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16087321.613</v>
      </c>
      <c r="AT20" s="33"/>
    </row>
    <row r="21" spans="1:48" ht="33" customHeight="1">
      <c r="A21" s="32">
        <v>46</v>
      </c>
      <c r="B21" s="328" t="str">
        <f>VLOOKUP(A21,[3]bd_lista!A:C,3,FALSE)</f>
        <v>Ministerio de Salud y Deportes</v>
      </c>
      <c r="C21" s="329" t="str">
        <f>+VLOOKUP(A21,'[4]DISTRIBUCIÓN UCCF'!$A$7:$E$556,5,FALSE)</f>
        <v>YAP</v>
      </c>
      <c r="D21" s="61">
        <v>745127.11</v>
      </c>
      <c r="E21" s="61">
        <v>6174000</v>
      </c>
      <c r="F21" s="61">
        <v>11172868.649999999</v>
      </c>
      <c r="G21" s="61">
        <v>124424.53</v>
      </c>
      <c r="H21" s="61">
        <v>0</v>
      </c>
      <c r="I21" s="61">
        <v>0</v>
      </c>
      <c r="J21" s="61">
        <v>0</v>
      </c>
      <c r="K21" s="61">
        <v>78742094.409999982</v>
      </c>
      <c r="L21" s="61">
        <v>0</v>
      </c>
      <c r="M21" s="61">
        <v>0</v>
      </c>
      <c r="N21" s="61">
        <v>0</v>
      </c>
      <c r="O21" s="61">
        <v>232213</v>
      </c>
      <c r="P21" s="61">
        <v>0</v>
      </c>
      <c r="Q21" s="61">
        <v>0</v>
      </c>
      <c r="R21" s="61">
        <v>0</v>
      </c>
      <c r="S21" s="61">
        <v>0</v>
      </c>
      <c r="T21" s="61">
        <v>0</v>
      </c>
      <c r="U21" s="61">
        <v>0</v>
      </c>
      <c r="V21" s="61">
        <v>0</v>
      </c>
      <c r="W21" s="61">
        <v>0</v>
      </c>
      <c r="X21" s="61">
        <v>0</v>
      </c>
      <c r="Y21" s="61">
        <v>73872264.089999989</v>
      </c>
      <c r="Z21" s="61">
        <v>6174000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f t="shared" si="0"/>
        <v>177236991.78999996</v>
      </c>
      <c r="AT21" s="33"/>
    </row>
    <row r="22" spans="1:48" ht="33" customHeight="1">
      <c r="A22" s="32">
        <v>47</v>
      </c>
      <c r="B22" s="328" t="str">
        <f>VLOOKUP(A22,[3]bd_lista!A:C,3,FALSE)</f>
        <v>Ministerio de Desarrollo Rural y Tierras</v>
      </c>
      <c r="C22" s="329" t="str">
        <f>+VLOOKUP(A22,'[4]DISTRIBUCIÓN UCCF'!$A$7:$E$556,5,FALSE)</f>
        <v>RCC</v>
      </c>
      <c r="D22" s="61">
        <v>320611.16000000003</v>
      </c>
      <c r="E22" s="61">
        <v>12177772.869999999</v>
      </c>
      <c r="F22" s="61">
        <v>3493118.7800000003</v>
      </c>
      <c r="G22" s="61">
        <v>11814.2</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12177772.873000002</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f t="shared" si="0"/>
        <v>28181089.883000001</v>
      </c>
      <c r="AT22" s="33"/>
    </row>
    <row r="23" spans="1:48" ht="33" customHeight="1">
      <c r="A23" s="32">
        <v>53</v>
      </c>
      <c r="B23" s="328" t="str">
        <f>VLOOKUP(A23,[3]bd_lista!A:C,3,FALSE)</f>
        <v>Ministerio de Culturas, Descolonización y Despatriarcalización</v>
      </c>
      <c r="C23" s="329" t="str">
        <f>+VLOOKUP(A23,'[4]DISTRIBUCIÓN UCCF'!$A$7:$E$556,5,FALSE)</f>
        <v>VHM</v>
      </c>
      <c r="D23" s="61">
        <v>0</v>
      </c>
      <c r="E23" s="61">
        <v>0</v>
      </c>
      <c r="F23" s="61">
        <v>0</v>
      </c>
      <c r="G23" s="61">
        <v>4170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4170</v>
      </c>
      <c r="AT23" s="33"/>
    </row>
    <row r="24" spans="1:48" ht="33" customHeight="1">
      <c r="A24" s="32">
        <v>66</v>
      </c>
      <c r="B24" s="328" t="str">
        <f>VLOOKUP(A24,[3]bd_lista!A:C,3,FALSE)</f>
        <v>Ministerio de Planificación del Desarrollo</v>
      </c>
      <c r="C24" s="329" t="str">
        <f>+VLOOKUP(A24,'[4]DISTRIBUCIÓN UCCF'!$A$7:$E$556,5,FALSE)</f>
        <v>JVS</v>
      </c>
      <c r="D24" s="61">
        <v>1061339.32</v>
      </c>
      <c r="E24" s="61">
        <v>942662.26</v>
      </c>
      <c r="F24" s="61">
        <v>9571.25</v>
      </c>
      <c r="G24" s="61">
        <v>9571.56</v>
      </c>
      <c r="H24" s="61">
        <v>0</v>
      </c>
      <c r="I24" s="61">
        <v>0</v>
      </c>
      <c r="J24" s="61">
        <v>0</v>
      </c>
      <c r="K24" s="61">
        <v>50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2023194.3900000001</v>
      </c>
      <c r="AT24" s="33"/>
    </row>
    <row r="25" spans="1:48" ht="33" customHeight="1">
      <c r="A25" s="32">
        <v>70</v>
      </c>
      <c r="B25" s="328" t="str">
        <f>VLOOKUP(A25,[3]bd_lista!A:C,3,FALSE)</f>
        <v>Ministerio de Trabajo, Empleo y Previsión Social</v>
      </c>
      <c r="C25" s="329" t="str">
        <f>+VLOOKUP(A25,'[4]DISTRIBUCIÓN UCCF'!$A$7:$E$556,5,FALSE)</f>
        <v>SGP</v>
      </c>
      <c r="D25" s="61">
        <v>0</v>
      </c>
      <c r="E25" s="61">
        <v>0</v>
      </c>
      <c r="F25" s="61">
        <v>0</v>
      </c>
      <c r="G25" s="61">
        <v>1753.04</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285270.19</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287023.23</v>
      </c>
      <c r="AT25" s="33"/>
    </row>
    <row r="26" spans="1:48" ht="33" customHeight="1">
      <c r="A26" s="32">
        <v>76</v>
      </c>
      <c r="B26" s="328" t="str">
        <f>VLOOKUP(A26,[3]bd_lista!A:C,3,FALSE)</f>
        <v>Ministerio de Minería y Metalurgia</v>
      </c>
      <c r="C26" s="329" t="str">
        <f>+VLOOKUP(A26,'[4]DISTRIBUCIÓN UCCF'!$A$7:$E$556,5,FALSE)</f>
        <v>SGP</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0</v>
      </c>
      <c r="AT26" s="33"/>
    </row>
    <row r="27" spans="1:48" ht="33" customHeight="1">
      <c r="A27" s="32">
        <v>78</v>
      </c>
      <c r="B27" s="328" t="str">
        <f>VLOOKUP(A27,[3]bd_lista!A:C,3,FALSE)</f>
        <v>Ministerio de Hidrocarburos y Energías</v>
      </c>
      <c r="C27" s="329" t="str">
        <f>+VLOOKUP(A27,'[4]DISTRIBUCIÓN UCCF'!$A$7:$E$556,5,FALSE)</f>
        <v>YAP</v>
      </c>
      <c r="D27" s="61">
        <v>0</v>
      </c>
      <c r="E27" s="61">
        <v>4462305.42</v>
      </c>
      <c r="F27" s="61">
        <v>24306356.330000002</v>
      </c>
      <c r="G27" s="61">
        <v>569661.11</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4462305.4224000005</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33800628.282399997</v>
      </c>
      <c r="AT27" s="33"/>
    </row>
    <row r="28" spans="1:48" ht="33" customHeight="1">
      <c r="A28" s="32">
        <v>81</v>
      </c>
      <c r="B28" s="328" t="str">
        <f>VLOOKUP(A28,[3]bd_lista!A:C,3,FALSE)</f>
        <v>Ministerio de Obras Públicas, Servicios y Vivienda</v>
      </c>
      <c r="C28" s="329" t="str">
        <f>+VLOOKUP(A28,'[4]DISTRIBUCIÓN UCCF'!$A$7:$E$556,5,FALSE)</f>
        <v>GRH</v>
      </c>
      <c r="D28" s="61">
        <v>0</v>
      </c>
      <c r="E28" s="61">
        <v>0</v>
      </c>
      <c r="F28" s="61">
        <v>56170.559999999998</v>
      </c>
      <c r="G28" s="61">
        <v>499052.08999999997</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162666</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717888.64999999991</v>
      </c>
      <c r="AT28" s="33"/>
    </row>
    <row r="29" spans="1:48" ht="33" customHeight="1">
      <c r="A29" s="32">
        <v>86</v>
      </c>
      <c r="B29" s="328" t="str">
        <f>VLOOKUP(A29,[3]bd_lista!A:C,3,FALSE)</f>
        <v>Ministerio de Medio Ambiente y Agua</v>
      </c>
      <c r="C29" s="329" t="str">
        <f>+VLOOKUP(A29,'[4]DISTRIBUCIÓN UCCF'!$A$7:$E$556,5,FALSE)</f>
        <v>MZC</v>
      </c>
      <c r="D29" s="61">
        <v>1866087.1</v>
      </c>
      <c r="E29" s="61">
        <v>64824764.300000004</v>
      </c>
      <c r="F29" s="61">
        <v>0</v>
      </c>
      <c r="G29" s="61">
        <v>499435.22</v>
      </c>
      <c r="H29" s="61">
        <v>0</v>
      </c>
      <c r="I29" s="61">
        <v>0</v>
      </c>
      <c r="J29" s="61">
        <v>0</v>
      </c>
      <c r="K29" s="61">
        <v>898439.51</v>
      </c>
      <c r="L29" s="61">
        <v>0</v>
      </c>
      <c r="M29" s="61">
        <v>0</v>
      </c>
      <c r="N29" s="61">
        <v>0</v>
      </c>
      <c r="O29" s="61">
        <v>0</v>
      </c>
      <c r="P29" s="61">
        <v>0</v>
      </c>
      <c r="Q29" s="61">
        <v>0</v>
      </c>
      <c r="R29" s="61">
        <v>0</v>
      </c>
      <c r="S29" s="61">
        <v>3745779.01</v>
      </c>
      <c r="T29" s="61">
        <v>0</v>
      </c>
      <c r="U29" s="61">
        <v>0</v>
      </c>
      <c r="V29" s="61">
        <v>0</v>
      </c>
      <c r="W29" s="61">
        <v>0</v>
      </c>
      <c r="X29" s="61">
        <v>0</v>
      </c>
      <c r="Y29" s="61">
        <v>640</v>
      </c>
      <c r="Z29" s="61">
        <v>62830381.4278</v>
      </c>
      <c r="AA29" s="61">
        <v>0</v>
      </c>
      <c r="AB29" s="61">
        <v>0</v>
      </c>
      <c r="AC29" s="61">
        <v>0</v>
      </c>
      <c r="AD29" s="61">
        <v>50.01</v>
      </c>
      <c r="AE29" s="61">
        <v>2401000</v>
      </c>
      <c r="AF29" s="61">
        <v>0</v>
      </c>
      <c r="AG29" s="61">
        <v>0</v>
      </c>
      <c r="AH29" s="61">
        <v>0</v>
      </c>
      <c r="AI29" s="61">
        <v>0</v>
      </c>
      <c r="AJ29" s="61">
        <v>0</v>
      </c>
      <c r="AK29" s="61">
        <v>0</v>
      </c>
      <c r="AL29" s="61">
        <v>0</v>
      </c>
      <c r="AM29" s="61">
        <v>0</v>
      </c>
      <c r="AN29" s="61">
        <v>0</v>
      </c>
      <c r="AO29" s="61">
        <v>0</v>
      </c>
      <c r="AP29" s="61">
        <v>0</v>
      </c>
      <c r="AQ29" s="61">
        <f t="shared" si="0"/>
        <v>137066576.57780001</v>
      </c>
      <c r="AT29" s="33"/>
    </row>
    <row r="30" spans="1:48" ht="33" customHeight="1">
      <c r="A30" s="32" t="s">
        <v>539</v>
      </c>
      <c r="B30" s="328" t="str">
        <f>VLOOKUP(A30,[3]bd_lista!A:C,3,FALSE)</f>
        <v>Dirección General de Programación y Operaciones del Tesoro</v>
      </c>
      <c r="C30" s="329" t="str">
        <f>+VLOOKUP(A30,'[4]DISTRIBUCIÓN UCCF'!$A$7:$E$556,5,FALSE)</f>
        <v>GCM</v>
      </c>
      <c r="D30" s="61">
        <v>934861.91</v>
      </c>
      <c r="E30" s="61">
        <v>933043.55</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1867905.46</v>
      </c>
      <c r="AT30" s="33"/>
    </row>
    <row r="31" spans="1:48" ht="33" customHeight="1">
      <c r="A31" s="32" t="s">
        <v>541</v>
      </c>
      <c r="B31" s="328" t="str">
        <f>VLOOKUP(A31,[3]bd_lista!A:C,3,FALSE)</f>
        <v>Dirección General de Programación y Operaciones del Tesoro</v>
      </c>
      <c r="C31" s="329" t="str">
        <f>+VLOOKUP(A31,'[4]DISTRIBUCIÓN UCCF'!$A$7:$E$556,5,FALSE)</f>
        <v>YAP</v>
      </c>
      <c r="D31" s="61">
        <v>1207868697.96</v>
      </c>
      <c r="E31" s="61">
        <v>236726446.01000005</v>
      </c>
      <c r="F31" s="61">
        <v>347859352.95999998</v>
      </c>
      <c r="G31" s="61">
        <v>9321367.8300000019</v>
      </c>
      <c r="H31" s="61">
        <v>0</v>
      </c>
      <c r="I31" s="61">
        <v>0</v>
      </c>
      <c r="J31" s="61">
        <v>0</v>
      </c>
      <c r="K31" s="61">
        <v>21913611.989999998</v>
      </c>
      <c r="L31" s="61">
        <v>0</v>
      </c>
      <c r="M31" s="61">
        <v>150</v>
      </c>
      <c r="N31" s="61">
        <v>0</v>
      </c>
      <c r="O31" s="61">
        <v>0</v>
      </c>
      <c r="P31" s="61">
        <v>0</v>
      </c>
      <c r="Q31" s="61">
        <v>0</v>
      </c>
      <c r="R31" s="61">
        <v>0</v>
      </c>
      <c r="S31" s="61">
        <v>800000000</v>
      </c>
      <c r="T31" s="61">
        <v>1126852298.98</v>
      </c>
      <c r="U31" s="61">
        <v>0</v>
      </c>
      <c r="V31" s="61">
        <v>0</v>
      </c>
      <c r="W31" s="61">
        <v>0</v>
      </c>
      <c r="X31" s="61">
        <v>516873705.95000005</v>
      </c>
      <c r="Y31" s="61">
        <v>3258547.16</v>
      </c>
      <c r="Z31" s="61">
        <v>214611140.75100005</v>
      </c>
      <c r="AA31" s="61">
        <v>1164820903.8788002</v>
      </c>
      <c r="AB31" s="61">
        <v>0</v>
      </c>
      <c r="AC31" s="61">
        <v>0</v>
      </c>
      <c r="AD31" s="61">
        <v>0</v>
      </c>
      <c r="AE31" s="61">
        <v>0</v>
      </c>
      <c r="AF31" s="61">
        <v>0</v>
      </c>
      <c r="AG31" s="61">
        <v>0</v>
      </c>
      <c r="AH31" s="61">
        <v>0</v>
      </c>
      <c r="AI31" s="61">
        <v>0</v>
      </c>
      <c r="AJ31" s="61">
        <v>0</v>
      </c>
      <c r="AK31" s="61">
        <v>0</v>
      </c>
      <c r="AL31" s="61">
        <v>0</v>
      </c>
      <c r="AM31" s="61">
        <v>1.1000000000000005</v>
      </c>
      <c r="AN31" s="61">
        <v>0</v>
      </c>
      <c r="AO31" s="61">
        <v>33803.47</v>
      </c>
      <c r="AP31" s="61">
        <v>0</v>
      </c>
      <c r="AQ31" s="61">
        <f t="shared" si="0"/>
        <v>5650140028.0398016</v>
      </c>
      <c r="AT31" s="33"/>
    </row>
    <row r="32" spans="1:48" ht="33" customHeight="1">
      <c r="A32" s="32" t="s">
        <v>542</v>
      </c>
      <c r="B32" s="328" t="str">
        <f>VLOOKUP(A32,[3]bd_lista!A:C,3,FALSE)</f>
        <v>Dirección General de Crédito Público</v>
      </c>
      <c r="C32" s="329" t="str">
        <f>+VLOOKUP(A32,'[4]DISTRIBUCIÓN UCCF'!$A$7:$E$556,5,FALSE)</f>
        <v>RCC</v>
      </c>
      <c r="D32" s="61">
        <v>0</v>
      </c>
      <c r="E32" s="61">
        <v>0</v>
      </c>
      <c r="F32" s="61">
        <v>0</v>
      </c>
      <c r="G32" s="61">
        <v>100</v>
      </c>
      <c r="H32" s="61">
        <v>0</v>
      </c>
      <c r="I32" s="61">
        <v>0</v>
      </c>
      <c r="J32" s="61">
        <v>187250.61999999997</v>
      </c>
      <c r="K32" s="61">
        <v>192072801.69</v>
      </c>
      <c r="L32" s="61">
        <v>0</v>
      </c>
      <c r="M32" s="61">
        <v>0</v>
      </c>
      <c r="N32" s="61">
        <v>0</v>
      </c>
      <c r="O32" s="61">
        <v>0</v>
      </c>
      <c r="P32" s="61">
        <v>0</v>
      </c>
      <c r="Q32" s="61">
        <v>31238668.120000001</v>
      </c>
      <c r="R32" s="61">
        <v>0</v>
      </c>
      <c r="S32" s="61">
        <v>0</v>
      </c>
      <c r="T32" s="61">
        <v>106805565.22000001</v>
      </c>
      <c r="U32" s="61">
        <v>35656983.740000002</v>
      </c>
      <c r="V32" s="61">
        <v>0</v>
      </c>
      <c r="W32" s="61">
        <v>0</v>
      </c>
      <c r="X32" s="61">
        <v>0</v>
      </c>
      <c r="Y32" s="61">
        <v>0</v>
      </c>
      <c r="Z32" s="61">
        <v>0</v>
      </c>
      <c r="AA32" s="61">
        <v>0</v>
      </c>
      <c r="AB32" s="61">
        <v>0</v>
      </c>
      <c r="AC32" s="61">
        <v>0</v>
      </c>
      <c r="AD32" s="61">
        <v>0</v>
      </c>
      <c r="AE32" s="61">
        <v>38810.519999999997</v>
      </c>
      <c r="AF32" s="61">
        <v>0</v>
      </c>
      <c r="AG32" s="61">
        <v>0</v>
      </c>
      <c r="AH32" s="61">
        <v>1245.71</v>
      </c>
      <c r="AI32" s="61">
        <v>0</v>
      </c>
      <c r="AJ32" s="61">
        <v>0</v>
      </c>
      <c r="AK32" s="61">
        <v>223743050.71000004</v>
      </c>
      <c r="AL32" s="61">
        <v>0</v>
      </c>
      <c r="AM32" s="61">
        <v>0</v>
      </c>
      <c r="AN32" s="61">
        <v>0</v>
      </c>
      <c r="AO32" s="61">
        <v>0</v>
      </c>
      <c r="AP32" s="61">
        <v>0</v>
      </c>
      <c r="AQ32" s="61">
        <f t="shared" si="0"/>
        <v>589744476.33000004</v>
      </c>
      <c r="AT32" s="33"/>
    </row>
    <row r="33" spans="1:46" ht="33" customHeight="1">
      <c r="A33" s="32" t="s">
        <v>544</v>
      </c>
      <c r="B33" s="328" t="str">
        <f>VLOOKUP(A33,[3]bd_lista!A:C,3,FALSE)</f>
        <v>Dirección General de Administración y Finanzas Territoriales</v>
      </c>
      <c r="C33" s="329" t="str">
        <f>+VLOOKUP(A33,'[4]DISTRIBUCIÓN UCCF'!$A$7:$E$556,5,FALSE)</f>
        <v>GRH</v>
      </c>
      <c r="D33" s="61">
        <v>0</v>
      </c>
      <c r="E33" s="61">
        <v>0</v>
      </c>
      <c r="F33" s="61">
        <v>0</v>
      </c>
      <c r="G33" s="61">
        <v>162131.75</v>
      </c>
      <c r="H33" s="61">
        <v>0</v>
      </c>
      <c r="I33" s="61">
        <v>0</v>
      </c>
      <c r="J33" s="61">
        <v>50</v>
      </c>
      <c r="K33" s="61">
        <v>1635577.49</v>
      </c>
      <c r="L33" s="61">
        <v>0</v>
      </c>
      <c r="M33" s="61">
        <v>0</v>
      </c>
      <c r="N33" s="61">
        <v>0</v>
      </c>
      <c r="O33" s="61">
        <v>469944.56</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2267703.7999999998</v>
      </c>
      <c r="AT33" s="33"/>
    </row>
    <row r="34" spans="1:46" ht="33" customHeight="1">
      <c r="A34" s="32" t="s">
        <v>546</v>
      </c>
      <c r="B34" s="328" t="str">
        <f>VLOOKUP(A34,[3]bd_lista!A:C,3,FALSE)</f>
        <v>Dirección General de Pensiones y Jubilaciones</v>
      </c>
      <c r="C34" s="329" t="str">
        <f>+VLOOKUP(A34,'[4]DISTRIBUCIÓN UCCF'!$A$7:$E$556,5,FALSE)</f>
        <v>YAP</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28" t="str">
        <f>VLOOKUP(A35,[3]bd_lista!A:C,3,FALSE)</f>
        <v>Orquesta Sinfónica Nacional</v>
      </c>
      <c r="C35" s="329" t="str">
        <f>+VLOOKUP(A35,'[4]DISTRIBUCIÓN UCCF'!$A$7:$E$556,5,FALSE)</f>
        <v>JVS</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0</v>
      </c>
      <c r="AT35" s="33"/>
    </row>
    <row r="36" spans="1:46" ht="33" customHeight="1">
      <c r="A36" s="32">
        <v>109</v>
      </c>
      <c r="B36" s="328" t="str">
        <f>VLOOKUP(A36,[3]bd_lista!A:C,3,FALSE)</f>
        <v>Conservatorio Plurinacional de Musica</v>
      </c>
      <c r="C36" s="329" t="str">
        <f>+VLOOKUP(A36,'[4]DISTRIBUCIÓN UCCF'!$A$7:$E$556,5,FALSE)</f>
        <v>JVS</v>
      </c>
      <c r="D36" s="61">
        <v>0</v>
      </c>
      <c r="E36" s="61">
        <v>0</v>
      </c>
      <c r="F36" s="61">
        <v>179075.5</v>
      </c>
      <c r="G36" s="61">
        <v>28.8</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179104.3</v>
      </c>
      <c r="AT36" s="33"/>
    </row>
    <row r="37" spans="1:46" ht="33" customHeight="1">
      <c r="A37" s="32">
        <v>111</v>
      </c>
      <c r="B37" s="328" t="str">
        <f>VLOOKUP(A37,[3]bd_lista!A:C,3,FALSE)</f>
        <v>Instituto Boliviano de la Ceguera</v>
      </c>
      <c r="C37" s="329" t="str">
        <f>+VLOOKUP(A37,'[4]DISTRIBUCIÓN UCCF'!$A$7:$E$556,5,FALSE)</f>
        <v>VCK</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28" t="str">
        <f>VLOOKUP(A38,[3]bd_lista!A:C,3,FALSE)</f>
        <v>Comité Nacional de la Persona con Discapacidad</v>
      </c>
      <c r="C38" s="329" t="str">
        <f>+VLOOKUP(A38,'[4]DISTRIBUCIÓN UCCF'!$A$7:$E$556,5,FALSE)</f>
        <v>GCM</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28" t="str">
        <f>VLOOKUP(A39,[3]bd_lista!A:C,3,FALSE)</f>
        <v>Dirección General de Aeronáutica Civil</v>
      </c>
      <c r="C39" s="329" t="str">
        <f>+VLOOKUP(A39,'[4]DISTRIBUCIÓN UCCF'!$A$7:$E$556,5,FALSE)</f>
        <v>MZC</v>
      </c>
      <c r="D39" s="61">
        <v>2603791.64</v>
      </c>
      <c r="E39" s="61">
        <v>1091297.8599999999</v>
      </c>
      <c r="F39" s="61">
        <v>3525040.4600000004</v>
      </c>
      <c r="G39" s="61">
        <v>0</v>
      </c>
      <c r="H39" s="61">
        <v>0</v>
      </c>
      <c r="I39" s="61">
        <v>0</v>
      </c>
      <c r="J39" s="61">
        <v>2100</v>
      </c>
      <c r="K39" s="61">
        <v>0</v>
      </c>
      <c r="L39" s="61">
        <v>0</v>
      </c>
      <c r="M39" s="61">
        <v>0</v>
      </c>
      <c r="N39" s="61">
        <v>0</v>
      </c>
      <c r="O39" s="61">
        <v>0</v>
      </c>
      <c r="P39" s="61">
        <v>0</v>
      </c>
      <c r="Q39" s="61">
        <v>0</v>
      </c>
      <c r="R39" s="61">
        <v>0</v>
      </c>
      <c r="S39" s="61">
        <v>0</v>
      </c>
      <c r="T39" s="61">
        <v>0</v>
      </c>
      <c r="U39" s="61">
        <v>0</v>
      </c>
      <c r="V39" s="61">
        <v>0</v>
      </c>
      <c r="W39" s="61">
        <v>0</v>
      </c>
      <c r="X39" s="61">
        <v>0</v>
      </c>
      <c r="Y39" s="61">
        <v>0</v>
      </c>
      <c r="Z39" s="61">
        <v>1091297.8552000001</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8313527.815200001</v>
      </c>
      <c r="AT39" s="33"/>
    </row>
    <row r="40" spans="1:46" ht="33" customHeight="1">
      <c r="A40" s="32">
        <v>119</v>
      </c>
      <c r="B40" s="328" t="str">
        <f>VLOOKUP(A40,[3]bd_lista!A:C,3,FALSE)</f>
        <v>Agencia para el Des. de la Soc. de la Información en Bolivia</v>
      </c>
      <c r="C40" s="329" t="str">
        <f>+VLOOKUP(A40,'[4]DISTRIBUCIÓN UCCF'!$A$7:$E$556,5,FALSE)</f>
        <v>GCM</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0</v>
      </c>
      <c r="AT40" s="33"/>
    </row>
    <row r="41" spans="1:46" ht="33" customHeight="1">
      <c r="A41" s="32">
        <v>124</v>
      </c>
      <c r="B41" s="328" t="str">
        <f>VLOOKUP(A41,[3]bd_lista!A:C,3,FALSE)</f>
        <v>Academia Nacional de Ciencias</v>
      </c>
      <c r="C41" s="329" t="str">
        <f>+VLOOKUP(A41,'[4]DISTRIBUCIÓN UCCF'!$A$7:$E$556,5,FALSE)</f>
        <v>GRH</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28" t="str">
        <f>VLOOKUP(A42,[3]bd_lista!A:C,3,FALSE)</f>
        <v>Escuela de Gestión Pública Plurinacional</v>
      </c>
      <c r="C42" s="329" t="str">
        <f>+VLOOKUP(A42,'[4]DISTRIBUCIÓN UCCF'!$A$7:$E$556,5,FALSE)</f>
        <v>SGP</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0</v>
      </c>
      <c r="AT42" s="33"/>
    </row>
    <row r="43" spans="1:46" ht="33" customHeight="1">
      <c r="A43" s="32">
        <v>130</v>
      </c>
      <c r="B43" s="328" t="str">
        <f>VLOOKUP(A43,[3]bd_lista!A:C,3,FALSE)</f>
        <v>Fondo de Financiamiento para la Minería</v>
      </c>
      <c r="C43" s="329" t="str">
        <f>+VLOOKUP(A43,'[4]DISTRIBUCIÓN UCCF'!$A$7:$E$556,5,FALSE)</f>
        <v>JVS</v>
      </c>
      <c r="D43" s="61">
        <v>0</v>
      </c>
      <c r="E43" s="61">
        <v>0</v>
      </c>
      <c r="F43" s="61">
        <v>0</v>
      </c>
      <c r="G43" s="61">
        <v>0</v>
      </c>
      <c r="H43" s="61">
        <v>0</v>
      </c>
      <c r="I43" s="61">
        <v>0</v>
      </c>
      <c r="J43" s="61">
        <v>0</v>
      </c>
      <c r="K43" s="61">
        <v>27927</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27927</v>
      </c>
      <c r="AT43" s="33"/>
    </row>
    <row r="44" spans="1:46" ht="33" customHeight="1">
      <c r="A44" s="32">
        <v>132</v>
      </c>
      <c r="B44" s="328" t="str">
        <f>VLOOKUP(A44,[3]bd_lista!A:C,3,FALSE)</f>
        <v>Servicio de Desarrollo de las Empresas Púb. Productivas</v>
      </c>
      <c r="C44" s="329" t="str">
        <f>+VLOOKUP(A44,'[4]DISTRIBUCIÓN UCCF'!$A$7:$E$556,5,FALSE)</f>
        <v>RCC</v>
      </c>
      <c r="D44" s="61">
        <v>0</v>
      </c>
      <c r="E44" s="61">
        <v>0</v>
      </c>
      <c r="F44" s="61">
        <v>7370098.6400000006</v>
      </c>
      <c r="G44" s="61">
        <v>1329.2</v>
      </c>
      <c r="H44" s="61">
        <v>0</v>
      </c>
      <c r="I44" s="61">
        <v>0</v>
      </c>
      <c r="J44" s="61">
        <v>44177.09</v>
      </c>
      <c r="K44" s="61">
        <v>1582717.3199999998</v>
      </c>
      <c r="L44" s="61">
        <v>0</v>
      </c>
      <c r="M44" s="61">
        <v>0</v>
      </c>
      <c r="N44" s="61">
        <v>119034.23</v>
      </c>
      <c r="O44" s="61">
        <v>0</v>
      </c>
      <c r="P44" s="61">
        <v>0</v>
      </c>
      <c r="Q44" s="61">
        <v>5499.4699999999993</v>
      </c>
      <c r="R44" s="61">
        <v>129948.43000000001</v>
      </c>
      <c r="S44" s="61">
        <v>0</v>
      </c>
      <c r="T44" s="61">
        <v>0</v>
      </c>
      <c r="U44" s="61">
        <v>0</v>
      </c>
      <c r="V44" s="61">
        <v>0</v>
      </c>
      <c r="W44" s="61">
        <v>0</v>
      </c>
      <c r="X44" s="61">
        <v>0</v>
      </c>
      <c r="Y44" s="61">
        <v>68070490.340000004</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77323294.719999999</v>
      </c>
      <c r="AT44" s="33"/>
    </row>
    <row r="45" spans="1:46" ht="33" customHeight="1">
      <c r="A45" s="32">
        <v>133</v>
      </c>
      <c r="B45" s="328" t="str">
        <f>VLOOKUP(A45,[3]bd_lista!A:C,3,FALSE)</f>
        <v>Lotería Nacional de Beneficencia y Salubridad</v>
      </c>
      <c r="C45" s="329" t="str">
        <f>+VLOOKUP(A45,'[4]DISTRIBUCIÓN UCCF'!$A$7:$E$556,5,FALSE)</f>
        <v>YAP</v>
      </c>
      <c r="D45" s="61">
        <v>0</v>
      </c>
      <c r="E45" s="61">
        <v>0</v>
      </c>
      <c r="F45" s="61">
        <v>1472473.78</v>
      </c>
      <c r="G45" s="61">
        <v>15522</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1487995.78</v>
      </c>
      <c r="AT45" s="33"/>
    </row>
    <row r="46" spans="1:46" ht="33" customHeight="1">
      <c r="A46" s="32">
        <v>134</v>
      </c>
      <c r="B46" s="328" t="str">
        <f>VLOOKUP(A46,[3]bd_lista!A:C,3,FALSE)</f>
        <v>Consejo Nacional de Vivienda Policial</v>
      </c>
      <c r="C46" s="329" t="str">
        <f>+VLOOKUP(A46,'[4]DISTRIBUCIÓN UCCF'!$A$7:$E$556,5,FALSE)</f>
        <v>MZC</v>
      </c>
      <c r="D46" s="61">
        <v>0</v>
      </c>
      <c r="E46" s="61">
        <v>0</v>
      </c>
      <c r="F46" s="61">
        <v>26392145.899999999</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26392145.899999999</v>
      </c>
      <c r="AT46" s="33"/>
    </row>
    <row r="47" spans="1:46" ht="33" customHeight="1">
      <c r="A47" s="32">
        <v>137</v>
      </c>
      <c r="B47" s="328" t="str">
        <f>VLOOKUP(A47,[3]bd_lista!A:C,3,FALSE)</f>
        <v>Comité Ejecutivo de la Universidad Boliviana</v>
      </c>
      <c r="C47" s="329" t="str">
        <f>+VLOOKUP(A47,'[4]DISTRIBUCIÓN UCCF'!$A$7:$E$556,5,FALSE)</f>
        <v>ETC</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1904388.1099999999</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1904388.1099999999</v>
      </c>
      <c r="AT47" s="33"/>
    </row>
    <row r="48" spans="1:46" ht="33" customHeight="1">
      <c r="A48" s="32">
        <v>138</v>
      </c>
      <c r="B48" s="328" t="str">
        <f>VLOOKUP(A48,[3]bd_lista!A:C,3,FALSE)</f>
        <v>Universidad Mayor Real y Pontificia de San Francisco Xavier</v>
      </c>
      <c r="C48" s="329" t="str">
        <f>+VLOOKUP(A48,'[4]DISTRIBUCIÓN UCCF'!$A$7:$E$556,5,FALSE)</f>
        <v>MZC</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28" t="str">
        <f>VLOOKUP(A49,[3]bd_lista!A:C,3,FALSE)</f>
        <v>Universidad Mayor de San Andrés</v>
      </c>
      <c r="C49" s="329" t="str">
        <f>+VLOOKUP(A49,'[4]DISTRIBUCIÓN UCCF'!$A$7:$E$556,5,FALSE)</f>
        <v>MZC</v>
      </c>
      <c r="D49" s="61">
        <v>0</v>
      </c>
      <c r="E49" s="61">
        <v>0</v>
      </c>
      <c r="F49" s="61">
        <v>0</v>
      </c>
      <c r="G49" s="61">
        <v>47.92</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47.92</v>
      </c>
      <c r="AT49" s="33"/>
    </row>
    <row r="50" spans="1:46" ht="33" customHeight="1">
      <c r="A50" s="32">
        <v>140</v>
      </c>
      <c r="B50" s="328" t="str">
        <f>VLOOKUP(A50,[3]bd_lista!A:C,3,FALSE)</f>
        <v>Universidad Pública de El Alto</v>
      </c>
      <c r="C50" s="329" t="str">
        <f>+VLOOKUP(A50,'[4]DISTRIBUCIÓN UCCF'!$A$7:$E$556,5,FALSE)</f>
        <v>MZC</v>
      </c>
      <c r="D50" s="61">
        <v>0</v>
      </c>
      <c r="E50" s="61">
        <v>0</v>
      </c>
      <c r="F50" s="61">
        <v>0</v>
      </c>
      <c r="G50" s="61">
        <v>20595.3</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20595.3</v>
      </c>
      <c r="AT50" s="33"/>
    </row>
    <row r="51" spans="1:46" ht="33" customHeight="1">
      <c r="A51" s="32">
        <v>141</v>
      </c>
      <c r="B51" s="328" t="str">
        <f>VLOOKUP(A51,[3]bd_lista!A:C,3,FALSE)</f>
        <v>Universidad Mayor de San Simón</v>
      </c>
      <c r="C51" s="329" t="str">
        <f>+VLOOKUP(A51,'[4]DISTRIBUCIÓN UCCF'!$A$7:$E$556,5,FALSE)</f>
        <v>MZC</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28" t="str">
        <f>VLOOKUP(A52,[3]bd_lista!A:C,3,FALSE)</f>
        <v>Universidad Técnica de Oruro</v>
      </c>
      <c r="C52" s="329" t="str">
        <f>+VLOOKUP(A52,'[4]DISTRIBUCIÓN UCCF'!$A$7:$E$556,5,FALSE)</f>
        <v>MZC</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28" t="str">
        <f>VLOOKUP(A53,[3]bd_lista!A:C,3,FALSE)</f>
        <v>Universidad Autónoma Tomás Frías</v>
      </c>
      <c r="C53" s="329" t="str">
        <f>+VLOOKUP(A53,'[4]DISTRIBUCIÓN UCCF'!$A$7:$E$556,5,FALSE)</f>
        <v>MZC</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28" t="str">
        <f>VLOOKUP(A54,[3]bd_lista!A:C,3,FALSE)</f>
        <v>Universidad Nacional Siglo XX</v>
      </c>
      <c r="C54" s="329" t="str">
        <f>+VLOOKUP(A54,'[4]DISTRIBUCIÓN UCCF'!$A$7:$E$556,5,FALSE)</f>
        <v>MZC</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28" t="str">
        <f>VLOOKUP(A55,[3]bd_lista!A:C,3,FALSE)</f>
        <v>Universidad Autónoma Juan Misael Saracho</v>
      </c>
      <c r="C55" s="329" t="str">
        <f>+VLOOKUP(A55,'[4]DISTRIBUCIÓN UCCF'!$A$7:$E$556,5,FALSE)</f>
        <v>MZC</v>
      </c>
      <c r="D55" s="61">
        <v>0</v>
      </c>
      <c r="E55" s="61">
        <v>0</v>
      </c>
      <c r="F55" s="61">
        <v>0</v>
      </c>
      <c r="G55" s="61">
        <v>3061.96</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3061.96</v>
      </c>
      <c r="AT55" s="33"/>
    </row>
    <row r="56" spans="1:46" ht="33" customHeight="1">
      <c r="A56" s="32">
        <v>146</v>
      </c>
      <c r="B56" s="328" t="str">
        <f>VLOOKUP(A56,[3]bd_lista!A:C,3,FALSE)</f>
        <v>Universidad Autónoma Gabriel René Moreno</v>
      </c>
      <c r="C56" s="329" t="str">
        <f>+VLOOKUP(A56,'[4]DISTRIBUCIÓN UCCF'!$A$7:$E$556,5,FALSE)</f>
        <v>MZC</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28" t="str">
        <f>VLOOKUP(A57,[3]bd_lista!A:C,3,FALSE)</f>
        <v>Universidad Autónoma del Beni José Ballivián</v>
      </c>
      <c r="C57" s="329" t="str">
        <f>+VLOOKUP(A57,'[4]DISTRIBUCIÓN UCCF'!$A$7:$E$556,5,FALSE)</f>
        <v>MZC</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28" t="str">
        <f>VLOOKUP(A58,[3]bd_lista!A:C,3,FALSE)</f>
        <v>Universidad Amazónica de Pando</v>
      </c>
      <c r="C58" s="329" t="str">
        <f>+VLOOKUP(A58,'[4]DISTRIBUCIÓN UCCF'!$A$7:$E$556,5,FALSE)</f>
        <v>MZC</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28" t="str">
        <f>VLOOKUP(A59,[3]bd_lista!A:C,3,FALSE)</f>
        <v>Proyecto Sucre Ciudad Universitaria</v>
      </c>
      <c r="C59" s="329" t="str">
        <f>+VLOOKUP(A59,'[4]DISTRIBUCIÓN UCCF'!$A$7:$E$556,5,FALSE)</f>
        <v>JVS</v>
      </c>
      <c r="D59" s="61">
        <v>0</v>
      </c>
      <c r="E59" s="61">
        <v>0</v>
      </c>
      <c r="F59" s="61">
        <v>0</v>
      </c>
      <c r="G59" s="61">
        <v>0</v>
      </c>
      <c r="H59" s="61">
        <v>0</v>
      </c>
      <c r="I59" s="61">
        <v>0</v>
      </c>
      <c r="J59" s="61">
        <v>0</v>
      </c>
      <c r="K59" s="61">
        <v>1416161.1</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1416161.1</v>
      </c>
      <c r="AT59" s="33"/>
    </row>
    <row r="60" spans="1:46" ht="33" customHeight="1">
      <c r="A60" s="32">
        <v>152</v>
      </c>
      <c r="B60" s="328" t="str">
        <f>VLOOKUP(A60,[3]bd_lista!A:C,3,FALSE)</f>
        <v>Servicio Plurinacional de Defensa Pública</v>
      </c>
      <c r="C60" s="329" t="str">
        <f>+VLOOKUP(A60,'[4]DISTRIBUCIÓN UCCF'!$A$7:$E$556,5,FALSE)</f>
        <v>ETC</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0</v>
      </c>
      <c r="AT60" s="33"/>
    </row>
    <row r="61" spans="1:46" ht="33" customHeight="1">
      <c r="A61" s="32">
        <v>153</v>
      </c>
      <c r="B61" s="328" t="str">
        <f>VLOOKUP(A61,[3]bd_lista!A:C,3,FALSE)</f>
        <v>Observatorio Plurinacional de la Calidad  Educativa</v>
      </c>
      <c r="C61" s="329" t="str">
        <f>+VLOOKUP(A61,'[4]DISTRIBUCIÓN UCCF'!$A$7:$E$556,5,FALSE)</f>
        <v>MZC</v>
      </c>
      <c r="D61" s="61">
        <v>0</v>
      </c>
      <c r="E61" s="61">
        <v>0</v>
      </c>
      <c r="F61" s="61">
        <v>0</v>
      </c>
      <c r="G61" s="61">
        <v>2058.56</v>
      </c>
      <c r="H61" s="61">
        <v>0</v>
      </c>
      <c r="I61" s="61">
        <v>0</v>
      </c>
      <c r="J61" s="61">
        <v>0</v>
      </c>
      <c r="K61" s="61">
        <v>84000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86058.559999999998</v>
      </c>
      <c r="AT61" s="33"/>
    </row>
    <row r="62" spans="1:46" ht="33" customHeight="1">
      <c r="A62" s="32">
        <v>154</v>
      </c>
      <c r="B62" s="328" t="str">
        <f>VLOOKUP(A62,[3]bd_lista!A:C,3,FALSE)</f>
        <v>Museo Nacional de Historia Natural</v>
      </c>
      <c r="C62" s="329" t="str">
        <f>+VLOOKUP(A62,'[4]DISTRIBUCIÓN UCCF'!$A$7:$E$556,5,FALSE)</f>
        <v>MZC</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28" t="str">
        <f>VLOOKUP(A63,[3]bd_lista!A:C,3,FALSE)</f>
        <v>Dirección del Notariado Plurinacional</v>
      </c>
      <c r="C63" s="329" t="str">
        <f>+VLOOKUP(A63,'[4]DISTRIBUCIÓN UCCF'!$A$7:$E$556,5,FALSE)</f>
        <v>SGP</v>
      </c>
      <c r="D63" s="61">
        <v>0</v>
      </c>
      <c r="E63" s="61">
        <v>0</v>
      </c>
      <c r="F63" s="61">
        <v>0</v>
      </c>
      <c r="G63" s="61">
        <v>33458.18</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4684176</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4717634.18</v>
      </c>
      <c r="AT63" s="33"/>
    </row>
    <row r="64" spans="1:46" ht="33" customHeight="1">
      <c r="A64" s="32">
        <v>156</v>
      </c>
      <c r="B64" s="328" t="str">
        <f>VLOOKUP(A64,[3]bd_lista!A:C,3,FALSE)</f>
        <v>Servicio Plurinacional de Asistencia a la Víctima</v>
      </c>
      <c r="C64" s="329" t="str">
        <f>+VLOOKUP(A64,'[4]DISTRIBUCIÓN UCCF'!$A$7:$E$556,5,FALSE)</f>
        <v>SGP</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0</v>
      </c>
      <c r="AT64" s="33"/>
    </row>
    <row r="65" spans="1:46" ht="33" customHeight="1">
      <c r="A65" s="32">
        <v>157</v>
      </c>
      <c r="B65" s="328" t="str">
        <f>VLOOKUP(A65,[3]bd_lista!A:C,3,FALSE)</f>
        <v>Servicio para la Prevención de la Tortura</v>
      </c>
      <c r="C65" s="329">
        <v>0</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28" t="str">
        <f>VLOOKUP(A66,[3]bd_lista!A:C,3,FALSE)</f>
        <v>OficinaTécnica para el Fortalecimiento de la Empresa Pública</v>
      </c>
      <c r="C66" s="329" t="str">
        <f>+VLOOKUP(A66,'[4]DISTRIBUCIÓN UCCF'!$A$7:$E$556,5,FALSE)</f>
        <v>SGP</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28" t="str">
        <f>VLOOKUP(A67,[3]bd_lista!A:C,3,FALSE)</f>
        <v>Agencia Nacional de Hidrocarburos</v>
      </c>
      <c r="C67" s="329" t="str">
        <f>+VLOOKUP(A67,'[4]DISTRIBUCIÓN UCCF'!$A$7:$E$556,5,FALSE)</f>
        <v>RCC</v>
      </c>
      <c r="D67" s="61">
        <v>0</v>
      </c>
      <c r="E67" s="61">
        <v>0</v>
      </c>
      <c r="F67" s="61">
        <v>4951323.8699999982</v>
      </c>
      <c r="G67" s="61">
        <v>0</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95.35</v>
      </c>
      <c r="AJ67" s="61">
        <v>0</v>
      </c>
      <c r="AK67" s="61">
        <v>0</v>
      </c>
      <c r="AL67" s="61">
        <v>0</v>
      </c>
      <c r="AM67" s="61">
        <v>0</v>
      </c>
      <c r="AN67" s="61">
        <v>0</v>
      </c>
      <c r="AO67" s="61">
        <v>0</v>
      </c>
      <c r="AP67" s="61">
        <v>0</v>
      </c>
      <c r="AQ67" s="61">
        <f t="shared" si="0"/>
        <v>4951419.2199999979</v>
      </c>
      <c r="AT67" s="33"/>
    </row>
    <row r="68" spans="1:46" ht="33" customHeight="1">
      <c r="A68" s="32">
        <v>169</v>
      </c>
      <c r="B68" s="328" t="str">
        <f>VLOOKUP(A68,[3]bd_lista!A:C,3,FALSE)</f>
        <v>Autoridad General de Impugnación Tributaria</v>
      </c>
      <c r="C68" s="329" t="e">
        <f>+VLOOKUP(A68,'[4]DISTRIBUCIÓN UCCF'!$A$7:$E$556,5,FALSE)</f>
        <v>#REF!</v>
      </c>
      <c r="D68" s="61">
        <v>0</v>
      </c>
      <c r="E68" s="61">
        <v>0</v>
      </c>
      <c r="F68" s="61">
        <v>0</v>
      </c>
      <c r="G68" s="61">
        <v>7981.31</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7981.31</v>
      </c>
      <c r="AT68" s="33"/>
    </row>
    <row r="69" spans="1:46" ht="33" customHeight="1">
      <c r="A69" s="32">
        <v>170</v>
      </c>
      <c r="B69" s="328" t="str">
        <f>VLOOKUP(A69,[3]bd_lista!A:C,3,FALSE)</f>
        <v>Escuela Militar de Ingeniería</v>
      </c>
      <c r="C69" s="329" t="str">
        <f>+VLOOKUP(A69,'[4]DISTRIBUCIÓN UCCF'!$A$7:$E$556,5,FALSE)</f>
        <v>MZC</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0</v>
      </c>
      <c r="AT69" s="33"/>
    </row>
    <row r="70" spans="1:46" ht="33" customHeight="1">
      <c r="A70" s="32">
        <v>171</v>
      </c>
      <c r="B70" s="328" t="str">
        <f>VLOOKUP(A70,[3]bd_lista!A:C,3,FALSE)</f>
        <v>Centro de Investigación Agrícola Tropical</v>
      </c>
      <c r="C70" s="329">
        <v>0</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28" t="str">
        <f>VLOOKUP(A71,[3]bd_lista!A:C,3,FALSE)</f>
        <v>Autoridad Jurisdiccional Administrativa Minera</v>
      </c>
      <c r="C71" s="329" t="str">
        <f>+VLOOKUP(A71,'[4]DISTRIBUCIÓN UCCF'!$A$7:$E$556,5,FALSE)</f>
        <v>VCK</v>
      </c>
      <c r="D71" s="61">
        <v>0</v>
      </c>
      <c r="E71" s="61">
        <v>0</v>
      </c>
      <c r="F71" s="61">
        <v>0</v>
      </c>
      <c r="G71" s="61">
        <v>2409.4</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2409.4</v>
      </c>
      <c r="AT71" s="33"/>
    </row>
    <row r="72" spans="1:46" ht="33" customHeight="1">
      <c r="A72" s="32">
        <v>192</v>
      </c>
      <c r="B72" s="328" t="str">
        <f>VLOOKUP(A72,[3]bd_lista!A:C,3,FALSE)</f>
        <v>Servicio al Mejoramiento de la Navegación Amazónica</v>
      </c>
      <c r="C72" s="329" t="str">
        <f>+VLOOKUP(A72,'[4]DISTRIBUCIÓN UCCF'!$A$7:$E$556,5,FALSE)</f>
        <v>VHM</v>
      </c>
      <c r="D72" s="61">
        <v>0</v>
      </c>
      <c r="E72" s="61">
        <v>0</v>
      </c>
      <c r="F72" s="61">
        <v>0</v>
      </c>
      <c r="G72" s="61">
        <v>50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50</v>
      </c>
      <c r="AT72" s="33"/>
    </row>
    <row r="73" spans="1:46" ht="33" customHeight="1">
      <c r="A73" s="32">
        <v>197</v>
      </c>
      <c r="B73" s="328" t="str">
        <f>VLOOKUP(A73,[3]bd_lista!A:C,3,FALSE)</f>
        <v>DIRECCIÓN ESTRATÉGICA DE REIVINDICACION MARÍTIMA, SILALA Y RECURSOS HÍDRICOS INTERNACIONALES</v>
      </c>
      <c r="C73" s="329" t="str">
        <f>+VLOOKUP(A73,'[4]DISTRIBUCIÓN UCCF'!$A$7:$E$556,5,FALSE)</f>
        <v>GRH</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297.45</v>
      </c>
      <c r="AF73" s="61">
        <v>0</v>
      </c>
      <c r="AG73" s="61">
        <v>0</v>
      </c>
      <c r="AH73" s="61">
        <v>0</v>
      </c>
      <c r="AI73" s="61">
        <v>0</v>
      </c>
      <c r="AJ73" s="61">
        <v>0</v>
      </c>
      <c r="AK73" s="61">
        <v>0</v>
      </c>
      <c r="AL73" s="61">
        <v>0</v>
      </c>
      <c r="AM73" s="61">
        <v>0</v>
      </c>
      <c r="AN73" s="61">
        <v>0</v>
      </c>
      <c r="AO73" s="61">
        <v>0</v>
      </c>
      <c r="AP73" s="61">
        <v>0</v>
      </c>
      <c r="AQ73" s="61">
        <f t="shared" si="0"/>
        <v>297.45</v>
      </c>
      <c r="AT73" s="33"/>
    </row>
    <row r="74" spans="1:46" ht="33" customHeight="1">
      <c r="A74" s="32">
        <v>200</v>
      </c>
      <c r="B74" s="328" t="str">
        <f>VLOOKUP(A74,[3]bd_lista!A:C,3,FALSE)</f>
        <v>Registro Único para la Administración Tributaria Municipal</v>
      </c>
      <c r="C74" s="329" t="str">
        <f>+VLOOKUP(A74,'[4]DISTRIBUCIÓN UCCF'!$A$7:$E$556,5,FALSE)</f>
        <v>JRC</v>
      </c>
      <c r="D74" s="61">
        <v>0</v>
      </c>
      <c r="E74" s="61">
        <v>0</v>
      </c>
      <c r="F74" s="61">
        <v>0</v>
      </c>
      <c r="G74" s="61">
        <v>7797.69</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7797.69</v>
      </c>
      <c r="AT74" s="33"/>
    </row>
    <row r="75" spans="1:46" ht="33" customHeight="1">
      <c r="A75" s="32">
        <v>201</v>
      </c>
      <c r="B75" s="328" t="str">
        <f>VLOOKUP(A75,[3]bd_lista!A:C,3,FALSE)</f>
        <v>Agencia para el Des. de las Macroreg. y Zonas Fronterizas</v>
      </c>
      <c r="C75" s="329" t="str">
        <f>+VLOOKUP(A75,'[4]DISTRIBUCIÓN UCCF'!$A$7:$E$556,5,FALSE)</f>
        <v>JVS</v>
      </c>
      <c r="D75" s="61">
        <v>942662.26</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942662.26</v>
      </c>
      <c r="AT75" s="33"/>
    </row>
    <row r="76" spans="1:46" ht="33" customHeight="1">
      <c r="A76" s="32">
        <v>203</v>
      </c>
      <c r="B76" s="328" t="str">
        <f>VLOOKUP(A76,[3]bd_lista!A:C,3,FALSE)</f>
        <v>Autoridad de Supervisión del Sistema Financiero</v>
      </c>
      <c r="C76" s="329" t="str">
        <f>+VLOOKUP(A76,'[4]DISTRIBUCIÓN UCCF'!$A$7:$E$556,5,FALSE)</f>
        <v>VCK</v>
      </c>
      <c r="D76" s="61">
        <v>0</v>
      </c>
      <c r="E76" s="61">
        <v>35898.050000000003</v>
      </c>
      <c r="F76" s="61">
        <v>2373.3100000000054</v>
      </c>
      <c r="G76" s="61">
        <v>9203.4399999999987</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1503.3</v>
      </c>
      <c r="AJ76" s="61">
        <v>0</v>
      </c>
      <c r="AK76" s="61">
        <v>0</v>
      </c>
      <c r="AL76" s="61">
        <v>0</v>
      </c>
      <c r="AM76" s="61">
        <v>0</v>
      </c>
      <c r="AN76" s="61">
        <v>0</v>
      </c>
      <c r="AO76" s="61">
        <v>0</v>
      </c>
      <c r="AP76" s="61">
        <v>0</v>
      </c>
      <c r="AQ76" s="61">
        <f t="shared" si="0"/>
        <v>48978.100000000006</v>
      </c>
      <c r="AT76" s="33"/>
    </row>
    <row r="77" spans="1:46" ht="33" customHeight="1">
      <c r="A77" s="32">
        <v>206</v>
      </c>
      <c r="B77" s="328" t="str">
        <f>VLOOKUP(A77,[3]bd_lista!A:C,3,FALSE)</f>
        <v>Instituto Nacional de Estadística</v>
      </c>
      <c r="C77" s="329" t="str">
        <f>+VLOOKUP(A77,'[4]DISTRIBUCIÓN UCCF'!$A$7:$E$556,5,FALSE)</f>
        <v>SGP</v>
      </c>
      <c r="D77" s="61">
        <v>0</v>
      </c>
      <c r="E77" s="61">
        <v>0</v>
      </c>
      <c r="F77" s="61">
        <v>0</v>
      </c>
      <c r="G77" s="61">
        <v>135629.85</v>
      </c>
      <c r="H77" s="61">
        <v>0</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ref="AQ77:AQ140" si="1">SUM(D77:AP77)</f>
        <v>135629.85</v>
      </c>
      <c r="AT77" s="33"/>
    </row>
    <row r="78" spans="1:46" ht="33" customHeight="1">
      <c r="A78" s="32">
        <v>210</v>
      </c>
      <c r="B78" s="328" t="str">
        <f>VLOOKUP(A78,[3]bd_lista!A:C,3,FALSE)</f>
        <v>Unidad de Análisis de Políticas Sociales y Económicas</v>
      </c>
      <c r="C78" s="329" t="str">
        <f>+VLOOKUP(A78,'[4]DISTRIBUCIÓN UCCF'!$A$7:$E$556,5,FALSE)</f>
        <v>GRH</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28" t="str">
        <f>VLOOKUP(A79,[3]bd_lista!A:C,3,FALSE)</f>
        <v>Instituto Nacional de Reforma Agraria</v>
      </c>
      <c r="C79" s="329" t="str">
        <f>+VLOOKUP(A79,'[4]DISTRIBUCIÓN UCCF'!$A$7:$E$556,5,FALSE)</f>
        <v>JRC</v>
      </c>
      <c r="D79" s="61">
        <v>0</v>
      </c>
      <c r="E79" s="61">
        <v>32528912.640000001</v>
      </c>
      <c r="F79" s="61">
        <v>0</v>
      </c>
      <c r="G79" s="61">
        <v>10268</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32528912.640000001</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65068093.280000001</v>
      </c>
      <c r="AT79" s="33"/>
    </row>
    <row r="80" spans="1:46" ht="33" customHeight="1">
      <c r="A80" s="32">
        <v>213</v>
      </c>
      <c r="B80" s="328" t="str">
        <f>VLOOKUP(A80,[3]bd_lista!A:C,3,FALSE)</f>
        <v>Servicio Nacional de Meteorología e Hidrología</v>
      </c>
      <c r="C80" s="329" t="str">
        <f>+VLOOKUP(A80,'[4]DISTRIBUCIÓN UCCF'!$A$7:$E$556,5,FALSE)</f>
        <v>VHM</v>
      </c>
      <c r="D80" s="61">
        <v>0</v>
      </c>
      <c r="E80" s="61">
        <v>0</v>
      </c>
      <c r="F80" s="61">
        <v>0</v>
      </c>
      <c r="G80" s="61">
        <v>11408.6</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11408.6</v>
      </c>
      <c r="AT80" s="33"/>
    </row>
    <row r="81" spans="1:46" ht="33" customHeight="1">
      <c r="A81" s="32">
        <v>221</v>
      </c>
      <c r="B81" s="328" t="str">
        <f>VLOOKUP(A81,[3]bd_lista!A:C,3,FALSE)</f>
        <v>Serv. Nal. de Reg. y Control de la Comer. de Minerales y Metales</v>
      </c>
      <c r="C81" s="329" t="str">
        <f>+VLOOKUP(A81,'[4]DISTRIBUCIÓN UCCF'!$A$7:$E$556,5,FALSE)</f>
        <v>VHM</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0</v>
      </c>
      <c r="AT81" s="33"/>
    </row>
    <row r="82" spans="1:46" ht="33" customHeight="1">
      <c r="A82" s="32">
        <v>222</v>
      </c>
      <c r="B82" s="328" t="str">
        <f>VLOOKUP(A82,[3]bd_lista!A:C,3,FALSE)</f>
        <v>Instituto Nacional de Innovación Agropecuaria y Forestal</v>
      </c>
      <c r="C82" s="329" t="str">
        <f>+VLOOKUP(A82,'[4]DISTRIBUCIÓN UCCF'!$A$7:$E$556,5,FALSE)</f>
        <v>YAP</v>
      </c>
      <c r="D82" s="61">
        <v>0</v>
      </c>
      <c r="E82" s="61">
        <v>0</v>
      </c>
      <c r="F82" s="61">
        <v>2896342.1199999992</v>
      </c>
      <c r="G82" s="61">
        <v>0</v>
      </c>
      <c r="H82" s="61">
        <v>0</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2896342.1199999992</v>
      </c>
      <c r="AT82" s="33"/>
    </row>
    <row r="83" spans="1:46" ht="33" customHeight="1">
      <c r="A83" s="32">
        <v>223</v>
      </c>
      <c r="B83" s="328" t="str">
        <f>VLOOKUP(A83,[3]bd_lista!A:C,3,FALSE)</f>
        <v>Fondo Nacional de Desarrollo Forestal</v>
      </c>
      <c r="C83" s="329" t="str">
        <f>+VLOOKUP(A83,'[4]DISTRIBUCIÓN UCCF'!$A$7:$E$556,5,FALSE)</f>
        <v>MZC</v>
      </c>
      <c r="D83" s="61">
        <v>0</v>
      </c>
      <c r="E83" s="61">
        <v>0</v>
      </c>
      <c r="F83" s="61">
        <v>0</v>
      </c>
      <c r="G83" s="61">
        <v>132300</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132300</v>
      </c>
      <c r="AT83" s="33"/>
    </row>
    <row r="84" spans="1:46" ht="33" customHeight="1">
      <c r="A84" s="32">
        <v>224</v>
      </c>
      <c r="B84" s="328" t="str">
        <f>VLOOKUP(A84,[3]bd_lista!A:C,3,FALSE)</f>
        <v>Insumos Bolivia</v>
      </c>
      <c r="C84" s="329" t="str">
        <f>+VLOOKUP(A84,'[4]DISTRIBUCIÓN UCCF'!$A$7:$E$556,5,FALSE)</f>
        <v>JVS</v>
      </c>
      <c r="D84" s="61">
        <v>0</v>
      </c>
      <c r="E84" s="61">
        <v>0</v>
      </c>
      <c r="F84" s="61">
        <v>0</v>
      </c>
      <c r="G84" s="61">
        <v>3500000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3500000</v>
      </c>
      <c r="AT84" s="33"/>
    </row>
    <row r="85" spans="1:46" ht="33" customHeight="1">
      <c r="A85" s="32">
        <v>225</v>
      </c>
      <c r="B85" s="328" t="str">
        <f>VLOOKUP(A85,[3]bd_lista!A:C,3,FALSE)</f>
        <v>Serv. Nal. para la Sostenibilidad en Saneamiento Básico</v>
      </c>
      <c r="C85" s="329" t="str">
        <f>+VLOOKUP(A85,'[4]DISTRIBUCIÓN UCCF'!$A$7:$E$556,5,FALSE)</f>
        <v>JVS</v>
      </c>
      <c r="D85" s="61">
        <v>0</v>
      </c>
      <c r="E85" s="61">
        <v>0</v>
      </c>
      <c r="F85" s="61">
        <v>1600000</v>
      </c>
      <c r="G85" s="61">
        <v>27</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1600027</v>
      </c>
      <c r="AT85" s="33"/>
    </row>
    <row r="86" spans="1:46" ht="33" customHeight="1">
      <c r="A86" s="32">
        <v>226</v>
      </c>
      <c r="B86" s="328" t="str">
        <f>VLOOKUP(A86,[3]bd_lista!A:C,3,FALSE)</f>
        <v>Servicio Estatal de Autonomías</v>
      </c>
      <c r="C86" s="329" t="str">
        <f>+VLOOKUP(A86,'[4]DISTRIBUCIÓN UCCF'!$A$7:$E$556,5,FALSE)</f>
        <v>VHM</v>
      </c>
      <c r="D86" s="61">
        <v>0</v>
      </c>
      <c r="E86" s="61">
        <v>0</v>
      </c>
      <c r="F86" s="61">
        <v>0</v>
      </c>
      <c r="G86" s="61">
        <v>1613.15</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1613.15</v>
      </c>
      <c r="AT86" s="33"/>
    </row>
    <row r="87" spans="1:46" ht="33" customHeight="1">
      <c r="A87" s="32">
        <v>227</v>
      </c>
      <c r="B87" s="328" t="str">
        <f>VLOOKUP(A87,[3]bd_lista!A:C,3,FALSE)</f>
        <v>Zona Franca Comercial e Industrial de Cobija</v>
      </c>
      <c r="C87" s="329" t="str">
        <f>+VLOOKUP(A87,'[4]DISTRIBUCIÓN UCCF'!$A$7:$E$556,5,FALSE)</f>
        <v>VHM</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0</v>
      </c>
      <c r="AT87" s="33"/>
    </row>
    <row r="88" spans="1:46" ht="33" customHeight="1">
      <c r="A88" s="32">
        <v>234</v>
      </c>
      <c r="B88" s="328" t="str">
        <f>VLOOKUP(A88,[3]bd_lista!A:C,3,FALSE)</f>
        <v xml:space="preserve">Servicio Geológico Minero </v>
      </c>
      <c r="C88" s="329" t="str">
        <f>+VLOOKUP(A88,'[4]DISTRIBUCIÓN UCCF'!$A$7:$E$556,5,FALSE)</f>
        <v>SGP</v>
      </c>
      <c r="D88" s="61">
        <v>0</v>
      </c>
      <c r="E88" s="61">
        <v>0</v>
      </c>
      <c r="F88" s="61">
        <v>0</v>
      </c>
      <c r="G88" s="61">
        <v>236</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236</v>
      </c>
      <c r="AT88" s="33"/>
    </row>
    <row r="89" spans="1:46" ht="33" customHeight="1">
      <c r="A89" s="32">
        <v>243</v>
      </c>
      <c r="B89" s="328" t="str">
        <f>VLOOKUP(A89,[3]bd_lista!A:C,3,FALSE)</f>
        <v>Servicio Nacional de Hidrografía Naval</v>
      </c>
      <c r="C89" s="329" t="str">
        <f>+VLOOKUP(A89,'[4]DISTRIBUCIÓN UCCF'!$A$7:$E$556,5,FALSE)</f>
        <v>VCK</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28" t="str">
        <f>VLOOKUP(A90,[3]bd_lista!A:C,3,FALSE)</f>
        <v>Servicio Nacional de Aerofotogrametría</v>
      </c>
      <c r="C90" s="329" t="str">
        <f>+VLOOKUP(A90,'[4]DISTRIBUCIÓN UCCF'!$A$7:$E$556,5,FALSE)</f>
        <v>JRC</v>
      </c>
      <c r="D90" s="61">
        <v>0</v>
      </c>
      <c r="E90" s="61">
        <v>0</v>
      </c>
      <c r="F90" s="61">
        <v>0</v>
      </c>
      <c r="G90" s="61">
        <v>205494</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205494</v>
      </c>
      <c r="AT90" s="33"/>
    </row>
    <row r="91" spans="1:46" ht="33" customHeight="1">
      <c r="A91" s="32">
        <v>245</v>
      </c>
      <c r="B91" s="328" t="str">
        <f>VLOOKUP(A91,[3]bd_lista!A:C,3,FALSE)</f>
        <v>Servicio Geodésico de Mapas</v>
      </c>
      <c r="C91" s="329" t="str">
        <f>+VLOOKUP(A91,'[4]DISTRIBUCIÓN UCCF'!$A$7:$E$556,5,FALSE)</f>
        <v>JRC</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28" t="str">
        <f>VLOOKUP(A92,[3]bd_lista!A:C,3,FALSE)</f>
        <v>Central de Abastecimiento y Suministros de Salud</v>
      </c>
      <c r="C92" s="329" t="str">
        <f>+VLOOKUP(A92,'[4]DISTRIBUCIÓN UCCF'!$A$7:$E$556,5,FALSE)</f>
        <v>YAP</v>
      </c>
      <c r="D92" s="61">
        <v>0</v>
      </c>
      <c r="E92" s="61">
        <v>0</v>
      </c>
      <c r="F92" s="61">
        <v>4299530.63</v>
      </c>
      <c r="G92" s="61">
        <v>5356.67</v>
      </c>
      <c r="H92" s="61">
        <v>0</v>
      </c>
      <c r="I92" s="61">
        <v>0</v>
      </c>
      <c r="J92" s="61">
        <v>0</v>
      </c>
      <c r="K92" s="61">
        <v>0</v>
      </c>
      <c r="L92" s="61">
        <v>0</v>
      </c>
      <c r="M92" s="61">
        <v>0</v>
      </c>
      <c r="N92" s="61">
        <v>1178.72</v>
      </c>
      <c r="O92" s="61">
        <v>0</v>
      </c>
      <c r="P92" s="61">
        <v>0</v>
      </c>
      <c r="Q92" s="61">
        <v>0</v>
      </c>
      <c r="R92" s="61">
        <v>645.96</v>
      </c>
      <c r="S92" s="61">
        <v>68870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4375581.9799999995</v>
      </c>
      <c r="AT92" s="33"/>
    </row>
    <row r="93" spans="1:46" ht="33" customHeight="1">
      <c r="A93" s="32">
        <v>251</v>
      </c>
      <c r="B93" s="328" t="str">
        <f>VLOOKUP(A93,[3]bd_lista!A:C,3,FALSE)</f>
        <v>Instituto Nacional de Salud Ocupacional</v>
      </c>
      <c r="C93" s="329" t="str">
        <f>+VLOOKUP(A93,'[4]DISTRIBUCIÓN UCCF'!$A$7:$E$556,5,FALSE)</f>
        <v>MZC</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0</v>
      </c>
      <c r="AT93" s="33"/>
    </row>
    <row r="94" spans="1:46" ht="33" customHeight="1">
      <c r="A94" s="32">
        <v>253</v>
      </c>
      <c r="B94" s="328" t="str">
        <f>VLOOKUP(A94,[3]bd_lista!A:C,3,FALSE)</f>
        <v>Entidad Ejecutora de Medio Ambiente y Agua</v>
      </c>
      <c r="C94" s="329" t="str">
        <f>+VLOOKUP(A94,'[4]DISTRIBUCIÓN UCCF'!$A$7:$E$556,5,FALSE)</f>
        <v>VHM</v>
      </c>
      <c r="D94" s="61">
        <v>720671.82</v>
      </c>
      <c r="E94" s="61">
        <v>9268247.1799999997</v>
      </c>
      <c r="F94" s="61">
        <v>0</v>
      </c>
      <c r="G94" s="61">
        <v>864855.79999999993</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9268247.1784000006</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20122021.978399999</v>
      </c>
      <c r="AT94" s="33"/>
    </row>
    <row r="95" spans="1:46" ht="33" customHeight="1">
      <c r="A95" s="32">
        <v>254</v>
      </c>
      <c r="B95" s="328" t="str">
        <f>VLOOKUP(A95,[3]bd_lista!A:C,3,FALSE)</f>
        <v>Instituto del Seguro Agrario</v>
      </c>
      <c r="C95" s="329" t="str">
        <f>+VLOOKUP(A95,'[4]DISTRIBUCIÓN UCCF'!$A$7:$E$556,5,FALSE)</f>
        <v>GRH</v>
      </c>
      <c r="D95" s="61">
        <v>0</v>
      </c>
      <c r="E95" s="61">
        <v>0</v>
      </c>
      <c r="F95" s="61">
        <v>0</v>
      </c>
      <c r="G95" s="61">
        <v>236</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236</v>
      </c>
      <c r="AT95" s="33"/>
    </row>
    <row r="96" spans="1:46" ht="33" customHeight="1">
      <c r="A96" s="32">
        <v>265</v>
      </c>
      <c r="B96" s="328" t="str">
        <f>VLOOKUP(A96,[3]bd_lista!A:C,3,FALSE)</f>
        <v>Direc. Dptal. de Educación  Chuquisaca</v>
      </c>
      <c r="C96" s="329" t="str">
        <f>+VLOOKUP(A96,'[4]DISTRIBUCIÓN UCCF'!$A$7:$E$556,5,FALSE)</f>
        <v>GRH</v>
      </c>
      <c r="D96" s="61">
        <v>0</v>
      </c>
      <c r="E96" s="61">
        <v>0</v>
      </c>
      <c r="F96" s="61">
        <v>0</v>
      </c>
      <c r="G96" s="61">
        <v>0</v>
      </c>
      <c r="H96" s="61">
        <v>0</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0</v>
      </c>
      <c r="AT96" s="33"/>
    </row>
    <row r="97" spans="1:46" ht="33" customHeight="1">
      <c r="A97" s="32">
        <v>266</v>
      </c>
      <c r="B97" s="328" t="str">
        <f>VLOOKUP(A97,[3]bd_lista!A:C,3,FALSE)</f>
        <v>Direc. Dptal. de Educación La Paz</v>
      </c>
      <c r="C97" s="329" t="str">
        <f>+VLOOKUP(A97,'[4]DISTRIBUCIÓN UCCF'!$A$7:$E$556,5,FALSE)</f>
        <v>GRH</v>
      </c>
      <c r="D97" s="61">
        <v>0</v>
      </c>
      <c r="E97" s="61">
        <v>0</v>
      </c>
      <c r="F97" s="61">
        <v>0</v>
      </c>
      <c r="G97" s="61">
        <v>21304.03</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21304.03</v>
      </c>
      <c r="AT97" s="33"/>
    </row>
    <row r="98" spans="1:46" ht="33" customHeight="1">
      <c r="A98" s="32">
        <v>267</v>
      </c>
      <c r="B98" s="328" t="str">
        <f>VLOOKUP(A98,[3]bd_lista!A:C,3,FALSE)</f>
        <v>Direc. Dptal. de Educación Cochabamba</v>
      </c>
      <c r="C98" s="329" t="str">
        <f>+VLOOKUP(A98,'[4]DISTRIBUCIÓN UCCF'!$A$7:$E$556,5,FALSE)</f>
        <v>GRH</v>
      </c>
      <c r="D98" s="61">
        <v>0</v>
      </c>
      <c r="E98" s="61">
        <v>0</v>
      </c>
      <c r="F98" s="61">
        <v>0</v>
      </c>
      <c r="G98" s="61">
        <v>1422.07</v>
      </c>
      <c r="H98" s="61">
        <v>0</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1422.07</v>
      </c>
      <c r="AT98" s="33"/>
    </row>
    <row r="99" spans="1:46" ht="33" customHeight="1">
      <c r="A99" s="32">
        <v>268</v>
      </c>
      <c r="B99" s="328" t="str">
        <f>VLOOKUP(A99,[3]bd_lista!A:C,3,FALSE)</f>
        <v>Direc. Dptal. de Educación Oruro</v>
      </c>
      <c r="C99" s="329" t="str">
        <f>+VLOOKUP(A99,'[4]DISTRIBUCIÓN UCCF'!$A$7:$E$556,5,FALSE)</f>
        <v>GRH</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28" t="str">
        <f>VLOOKUP(A100,[3]bd_lista!A:C,3,FALSE)</f>
        <v>Direc. Dptal. de Educación Potosí</v>
      </c>
      <c r="C100" s="329" t="str">
        <f>+VLOOKUP(A100,'[4]DISTRIBUCIÓN UCCF'!$A$7:$E$556,5,FALSE)</f>
        <v>GRH</v>
      </c>
      <c r="D100" s="61">
        <v>0</v>
      </c>
      <c r="E100" s="61">
        <v>0</v>
      </c>
      <c r="F100" s="61">
        <v>35133</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35133</v>
      </c>
      <c r="AT100" s="33"/>
    </row>
    <row r="101" spans="1:46" ht="33" customHeight="1">
      <c r="A101" s="32">
        <v>270</v>
      </c>
      <c r="B101" s="328" t="str">
        <f>VLOOKUP(A101,[3]bd_lista!A:C,3,FALSE)</f>
        <v>Direc. Dptal. de Educación Tarija</v>
      </c>
      <c r="C101" s="329" t="str">
        <f>+VLOOKUP(A101,'[4]DISTRIBUCIÓN UCCF'!$A$7:$E$556,5,FALSE)</f>
        <v>GRH</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0</v>
      </c>
      <c r="AT101" s="33"/>
    </row>
    <row r="102" spans="1:46" ht="33" customHeight="1">
      <c r="A102" s="32">
        <v>271</v>
      </c>
      <c r="B102" s="328" t="str">
        <f>VLOOKUP(A102,[3]bd_lista!A:C,3,FALSE)</f>
        <v>Direc. Dptal. de Educación Santa Cruz</v>
      </c>
      <c r="C102" s="329" t="str">
        <f>+VLOOKUP(A102,'[4]DISTRIBUCIÓN UCCF'!$A$7:$E$556,5,FALSE)</f>
        <v>GRH</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28" t="str">
        <f>VLOOKUP(A103,[3]bd_lista!A:C,3,FALSE)</f>
        <v>Direc. Dptal. de Educación Beni</v>
      </c>
      <c r="C103" s="329" t="str">
        <f>+VLOOKUP(A103,'[4]DISTRIBUCIÓN UCCF'!$A$7:$E$556,5,FALSE)</f>
        <v>GRH</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28" t="str">
        <f>VLOOKUP(A104,[3]bd_lista!A:C,3,FALSE)</f>
        <v>Direc. Dptal. de Educación Pando</v>
      </c>
      <c r="C104" s="329" t="str">
        <f>+VLOOKUP(A104,'[4]DISTRIBUCIÓN UCCF'!$A$7:$E$556,5,FALSE)</f>
        <v>GRH</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28" t="str">
        <f>VLOOKUP(A105,[3]bd_lista!A:C,3,FALSE)</f>
        <v>Oficina Técnica Nacional de los Ríos Pilcomayo y Bermejo</v>
      </c>
      <c r="C105" s="329" t="str">
        <f>+VLOOKUP(A105,'[4]DISTRIBUCIÓN UCCF'!$A$7:$E$556,5,FALSE)</f>
        <v>VCK</v>
      </c>
      <c r="D105" s="61">
        <v>0</v>
      </c>
      <c r="E105" s="61">
        <v>0</v>
      </c>
      <c r="F105" s="61">
        <v>2391807</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2391807</v>
      </c>
      <c r="AT105" s="33"/>
    </row>
    <row r="106" spans="1:46" ht="33" customHeight="1">
      <c r="A106" s="32">
        <v>283</v>
      </c>
      <c r="B106" s="328" t="str">
        <f>VLOOKUP(A106,[3]bd_lista!A:C,3,FALSE)</f>
        <v>Aduana Nacional</v>
      </c>
      <c r="C106" s="329" t="str">
        <f>+VLOOKUP(A106,'[4]DISTRIBUCIÓN UCCF'!$A$7:$E$556,5,FALSE)</f>
        <v>SGP</v>
      </c>
      <c r="D106" s="61">
        <v>0</v>
      </c>
      <c r="E106" s="61">
        <v>0</v>
      </c>
      <c r="F106" s="61">
        <v>11052478.640000001</v>
      </c>
      <c r="G106" s="61">
        <v>939.62</v>
      </c>
      <c r="H106" s="61">
        <v>0</v>
      </c>
      <c r="I106" s="61">
        <v>0</v>
      </c>
      <c r="J106" s="61">
        <v>0</v>
      </c>
      <c r="K106" s="61">
        <v>3155352.7199999997</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14208770.98</v>
      </c>
      <c r="AT106" s="33"/>
    </row>
    <row r="107" spans="1:46" ht="33" customHeight="1">
      <c r="A107" s="32">
        <v>287</v>
      </c>
      <c r="B107" s="328" t="str">
        <f>VLOOKUP(A107,[3]bd_lista!A:C,3,FALSE)</f>
        <v>Fondo Nacional de Inversión Productiva y Social</v>
      </c>
      <c r="C107" s="329" t="str">
        <f>+VLOOKUP(A107,'[4]DISTRIBUCIÓN UCCF'!$A$7:$E$556,5,FALSE)</f>
        <v>JRC</v>
      </c>
      <c r="D107" s="61">
        <v>0</v>
      </c>
      <c r="E107" s="61">
        <v>39426368.240000002</v>
      </c>
      <c r="F107" s="61">
        <v>0</v>
      </c>
      <c r="G107" s="61">
        <v>17873.149999999998</v>
      </c>
      <c r="H107" s="61">
        <v>0</v>
      </c>
      <c r="I107" s="61">
        <v>0</v>
      </c>
      <c r="J107" s="61">
        <v>100</v>
      </c>
      <c r="K107" s="61">
        <v>1122639</v>
      </c>
      <c r="L107" s="61">
        <v>0</v>
      </c>
      <c r="M107" s="61">
        <v>0</v>
      </c>
      <c r="N107" s="61">
        <v>0</v>
      </c>
      <c r="O107" s="61">
        <v>0</v>
      </c>
      <c r="P107" s="61">
        <v>0</v>
      </c>
      <c r="Q107" s="61">
        <v>0</v>
      </c>
      <c r="R107" s="61">
        <v>0</v>
      </c>
      <c r="S107" s="61">
        <v>0</v>
      </c>
      <c r="T107" s="61">
        <v>0</v>
      </c>
      <c r="U107" s="61">
        <v>0</v>
      </c>
      <c r="V107" s="61">
        <v>0</v>
      </c>
      <c r="W107" s="61">
        <v>0</v>
      </c>
      <c r="X107" s="61">
        <v>0</v>
      </c>
      <c r="Y107" s="61">
        <v>1852821.6700000002</v>
      </c>
      <c r="Z107" s="61">
        <v>39426368.240000002</v>
      </c>
      <c r="AA107" s="61">
        <v>0</v>
      </c>
      <c r="AB107" s="61">
        <v>0</v>
      </c>
      <c r="AC107" s="61">
        <v>0</v>
      </c>
      <c r="AD107" s="61">
        <v>0</v>
      </c>
      <c r="AE107" s="61">
        <v>24685908.940000001</v>
      </c>
      <c r="AF107" s="61">
        <v>0</v>
      </c>
      <c r="AG107" s="61">
        <v>0</v>
      </c>
      <c r="AH107" s="61">
        <v>0</v>
      </c>
      <c r="AI107" s="61">
        <v>0</v>
      </c>
      <c r="AJ107" s="61">
        <v>0</v>
      </c>
      <c r="AK107" s="61">
        <v>0</v>
      </c>
      <c r="AL107" s="61">
        <v>0</v>
      </c>
      <c r="AM107" s="61">
        <v>0</v>
      </c>
      <c r="AN107" s="61">
        <v>0</v>
      </c>
      <c r="AO107" s="61">
        <v>0</v>
      </c>
      <c r="AP107" s="61">
        <v>0</v>
      </c>
      <c r="AQ107" s="61">
        <f t="shared" si="1"/>
        <v>106532079.24000001</v>
      </c>
      <c r="AT107" s="33"/>
    </row>
    <row r="108" spans="1:46" ht="33" customHeight="1">
      <c r="A108" s="32">
        <v>288</v>
      </c>
      <c r="B108" s="328" t="str">
        <f>VLOOKUP(A108,[3]bd_lista!A:C,3,FALSE)</f>
        <v>Servicio Nacional de Riego</v>
      </c>
      <c r="C108" s="329" t="str">
        <f>+VLOOKUP(A108,'[4]DISTRIBUCIÓN UCCF'!$A$7:$E$556,5,FALSE)</f>
        <v>VCK</v>
      </c>
      <c r="D108" s="61">
        <v>0</v>
      </c>
      <c r="E108" s="61">
        <v>0</v>
      </c>
      <c r="F108" s="61">
        <v>0</v>
      </c>
      <c r="G108" s="61">
        <v>379</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379</v>
      </c>
      <c r="AT108" s="33"/>
    </row>
    <row r="109" spans="1:46" ht="33" customHeight="1">
      <c r="A109" s="32">
        <v>290</v>
      </c>
      <c r="B109" s="328" t="str">
        <f>VLOOKUP(A109,[3]bd_lista!A:C,3,FALSE)</f>
        <v>Servicio de Impuestos Nacionales</v>
      </c>
      <c r="C109" s="329" t="str">
        <f>+VLOOKUP(A109,'[4]DISTRIBUCIÓN UCCF'!$A$7:$E$556,5,FALSE)</f>
        <v>SGP</v>
      </c>
      <c r="D109" s="61">
        <v>0</v>
      </c>
      <c r="E109" s="61">
        <v>0</v>
      </c>
      <c r="F109" s="61">
        <v>6602256.2599999998</v>
      </c>
      <c r="G109" s="61">
        <v>305451.28999999998</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1329104.6499999999</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8236812.1999999993</v>
      </c>
      <c r="AT109" s="33"/>
    </row>
    <row r="110" spans="1:46" ht="33" customHeight="1">
      <c r="A110" s="32">
        <v>291</v>
      </c>
      <c r="B110" s="328" t="str">
        <f>VLOOKUP(A110,[3]bd_lista!A:C,3,FALSE)</f>
        <v>Administradora Boliviana de Carreteras</v>
      </c>
      <c r="C110" s="329" t="str">
        <f>+VLOOKUP(A110,'[4]DISTRIBUCIÓN UCCF'!$A$7:$E$556,5,FALSE)</f>
        <v>GRH</v>
      </c>
      <c r="D110" s="61">
        <v>15675113.720000001</v>
      </c>
      <c r="E110" s="61">
        <v>241236943.69</v>
      </c>
      <c r="F110" s="61">
        <v>24946206.07</v>
      </c>
      <c r="G110" s="61">
        <v>13338121.810000001</v>
      </c>
      <c r="H110" s="61">
        <v>0</v>
      </c>
      <c r="I110" s="61">
        <v>0</v>
      </c>
      <c r="J110" s="61">
        <v>770</v>
      </c>
      <c r="K110" s="61">
        <v>0</v>
      </c>
      <c r="L110" s="61">
        <v>0</v>
      </c>
      <c r="M110" s="61">
        <v>0</v>
      </c>
      <c r="N110" s="61">
        <v>0</v>
      </c>
      <c r="O110" s="61">
        <v>0</v>
      </c>
      <c r="P110" s="61">
        <v>0</v>
      </c>
      <c r="Q110" s="61">
        <v>303.8</v>
      </c>
      <c r="R110" s="61">
        <v>641759.27</v>
      </c>
      <c r="S110" s="61">
        <v>0</v>
      </c>
      <c r="T110" s="61">
        <v>0</v>
      </c>
      <c r="U110" s="61">
        <v>0</v>
      </c>
      <c r="V110" s="61">
        <v>0</v>
      </c>
      <c r="W110" s="61">
        <v>0</v>
      </c>
      <c r="X110" s="61">
        <v>0</v>
      </c>
      <c r="Y110" s="61">
        <v>0</v>
      </c>
      <c r="Z110" s="61">
        <v>241236943.67779997</v>
      </c>
      <c r="AA110" s="61">
        <v>0</v>
      </c>
      <c r="AB110" s="61">
        <v>0</v>
      </c>
      <c r="AC110" s="61">
        <v>0</v>
      </c>
      <c r="AD110" s="61">
        <v>0</v>
      </c>
      <c r="AE110" s="61">
        <v>109844372.03</v>
      </c>
      <c r="AF110" s="61">
        <v>0</v>
      </c>
      <c r="AG110" s="61">
        <v>0</v>
      </c>
      <c r="AH110" s="61">
        <v>0</v>
      </c>
      <c r="AI110" s="61">
        <v>0</v>
      </c>
      <c r="AJ110" s="61">
        <v>0</v>
      </c>
      <c r="AK110" s="61">
        <v>0</v>
      </c>
      <c r="AL110" s="61">
        <v>0</v>
      </c>
      <c r="AM110" s="61">
        <v>0</v>
      </c>
      <c r="AN110" s="61">
        <v>0</v>
      </c>
      <c r="AO110" s="61">
        <v>0</v>
      </c>
      <c r="AP110" s="61">
        <v>0</v>
      </c>
      <c r="AQ110" s="61">
        <f t="shared" si="1"/>
        <v>646920534.06779993</v>
      </c>
      <c r="AT110" s="33"/>
    </row>
    <row r="111" spans="1:46" ht="33" customHeight="1">
      <c r="A111" s="32">
        <v>292</v>
      </c>
      <c r="B111" s="328" t="str">
        <f>VLOOKUP(A111,[3]bd_lista!A:C,3,FALSE)</f>
        <v>Vías Bolivia</v>
      </c>
      <c r="C111" s="329" t="str">
        <f>+VLOOKUP(A111,'[4]DISTRIBUCIÓN UCCF'!$A$7:$E$556,5,FALSE)</f>
        <v>SGP</v>
      </c>
      <c r="D111" s="61">
        <v>0</v>
      </c>
      <c r="E111" s="61">
        <v>0</v>
      </c>
      <c r="F111" s="61">
        <v>0</v>
      </c>
      <c r="G111" s="61">
        <v>0</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0</v>
      </c>
      <c r="AT111" s="33"/>
    </row>
    <row r="112" spans="1:46" ht="33" customHeight="1">
      <c r="A112" s="32">
        <v>293</v>
      </c>
      <c r="B112" s="328" t="str">
        <f>VLOOKUP(A112,[3]bd_lista!A:C,3,FALSE)</f>
        <v>Fundación Cultural del Banco Central de Bolivia</v>
      </c>
      <c r="C112" s="329" t="str">
        <f>+VLOOKUP(A112,'[4]DISTRIBUCIÓN UCCF'!$A$7:$E$556,5,FALSE)</f>
        <v>MZC</v>
      </c>
      <c r="D112" s="61">
        <v>0</v>
      </c>
      <c r="E112" s="61">
        <v>0</v>
      </c>
      <c r="F112" s="61">
        <v>6219.12</v>
      </c>
      <c r="G112" s="61">
        <v>0</v>
      </c>
      <c r="H112" s="61">
        <v>0</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6219.12</v>
      </c>
      <c r="AT112" s="33"/>
    </row>
    <row r="113" spans="1:46" ht="33" customHeight="1">
      <c r="A113" s="32">
        <v>294</v>
      </c>
      <c r="B113" s="328" t="str">
        <f>VLOOKUP(A113,[3]bd_lista!A:C,3,FALSE)</f>
        <v>Univ. Indígena Bol. Comun. Intercultl Prod. Tupak Katari</v>
      </c>
      <c r="C113" s="329" t="str">
        <f>+VLOOKUP(A113,'[4]DISTRIBUCIÓN UCCF'!$A$7:$E$556,5,FALSE)</f>
        <v>GRH</v>
      </c>
      <c r="D113" s="61">
        <v>0</v>
      </c>
      <c r="E113" s="61">
        <v>0</v>
      </c>
      <c r="F113" s="61">
        <v>54025</v>
      </c>
      <c r="G113" s="61">
        <v>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54025</v>
      </c>
      <c r="AT113" s="33"/>
    </row>
    <row r="114" spans="1:46" ht="33" customHeight="1">
      <c r="A114" s="32">
        <v>295</v>
      </c>
      <c r="B114" s="328" t="str">
        <f>VLOOKUP(A114,[3]bd_lista!A:C,3,FALSE)</f>
        <v>Univ. Indígena Bol. Comun. Intercult Prod. Casimiro Huanca</v>
      </c>
      <c r="C114" s="329" t="str">
        <f>+VLOOKUP(A114,'[4]DISTRIBUCIÓN UCCF'!$A$7:$E$556,5,FALSE)</f>
        <v>GRH</v>
      </c>
      <c r="D114" s="61">
        <v>0</v>
      </c>
      <c r="E114" s="61">
        <v>0</v>
      </c>
      <c r="F114" s="61">
        <v>24672.5</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24672.5</v>
      </c>
      <c r="AT114" s="33"/>
    </row>
    <row r="115" spans="1:46" ht="33" customHeight="1">
      <c r="A115" s="32">
        <v>296</v>
      </c>
      <c r="B115" s="328" t="str">
        <f>VLOOKUP(A115,[3]bd_lista!A:C,3,FALSE)</f>
        <v>Univ. Indígena Bol. Comun. Intercult Prod. Apiaguaiki Tupa</v>
      </c>
      <c r="C115" s="329" t="str">
        <f>+VLOOKUP(A115,'[4]DISTRIBUCIÓN UCCF'!$A$7:$E$556,5,FALSE)</f>
        <v>MZC</v>
      </c>
      <c r="D115" s="61">
        <v>0</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1239244.8500000001</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1239244.8500000001</v>
      </c>
      <c r="AT115" s="33"/>
    </row>
    <row r="116" spans="1:46" ht="33" customHeight="1">
      <c r="A116" s="32">
        <v>298</v>
      </c>
      <c r="B116" s="328" t="str">
        <f>VLOOKUP(A116,[3]bd_lista!A:C,3,FALSE)</f>
        <v>Servicio Departamental de Riego - Chuquisaca</v>
      </c>
      <c r="C116" s="329" t="str">
        <f>+VLOOKUP(A116,'[4]DISTRIBUCIÓN UCCF'!$A$7:$E$556,5,FALSE)</f>
        <v>YAP</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28" t="str">
        <f>VLOOKUP(A117,[3]bd_lista!A:C,3,FALSE)</f>
        <v>Servicio Departamental de Riego - La Paz</v>
      </c>
      <c r="C117" s="329" t="str">
        <f>+VLOOKUP(A117,'[4]DISTRIBUCIÓN UCCF'!$A$7:$E$556,5,FALSE)</f>
        <v>YAP</v>
      </c>
      <c r="D117" s="61">
        <v>0</v>
      </c>
      <c r="E117" s="61">
        <v>0</v>
      </c>
      <c r="F117" s="61">
        <v>0</v>
      </c>
      <c r="G117" s="61">
        <v>0</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666</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666</v>
      </c>
      <c r="AT117" s="33"/>
    </row>
    <row r="118" spans="1:46" ht="33" customHeight="1">
      <c r="A118" s="32">
        <v>300</v>
      </c>
      <c r="B118" s="328" t="str">
        <f>VLOOKUP(A118,[3]bd_lista!A:C,3,FALSE)</f>
        <v>Servicio Departamental de Riego - Cochabamba</v>
      </c>
      <c r="C118" s="329" t="str">
        <f>+VLOOKUP(A118,'[4]DISTRIBUCIÓN UCCF'!$A$7:$E$556,5,FALSE)</f>
        <v>YAP</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28" t="str">
        <f>VLOOKUP(A119,[3]bd_lista!A:C,3,FALSE)</f>
        <v>Servicio Departamental de Riego - Oruro</v>
      </c>
      <c r="C119" s="329" t="str">
        <f>+VLOOKUP(A119,'[4]DISTRIBUCIÓN UCCF'!$A$7:$E$556,5,FALSE)</f>
        <v>YAP</v>
      </c>
      <c r="D119" s="61">
        <v>0</v>
      </c>
      <c r="E119" s="61">
        <v>0</v>
      </c>
      <c r="F119" s="61">
        <v>0</v>
      </c>
      <c r="G119" s="61">
        <v>1798500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1798500</v>
      </c>
      <c r="AT119" s="33"/>
    </row>
    <row r="120" spans="1:46" ht="33" customHeight="1">
      <c r="A120" s="32">
        <v>302</v>
      </c>
      <c r="B120" s="328" t="str">
        <f>VLOOKUP(A120,[3]bd_lista!A:C,3,FALSE)</f>
        <v>Servicio Departamental de Riego - Potosí</v>
      </c>
      <c r="C120" s="329" t="str">
        <f>+VLOOKUP(A120,'[4]DISTRIBUCIÓN UCCF'!$A$7:$E$556,5,FALSE)</f>
        <v>YAP</v>
      </c>
      <c r="D120" s="61">
        <v>0</v>
      </c>
      <c r="E120" s="61">
        <v>0</v>
      </c>
      <c r="F120" s="61">
        <v>0</v>
      </c>
      <c r="G120" s="61">
        <v>1435</v>
      </c>
      <c r="H120" s="61">
        <v>0</v>
      </c>
      <c r="I120" s="61">
        <v>0</v>
      </c>
      <c r="J120" s="61">
        <v>0</v>
      </c>
      <c r="K120" s="61">
        <v>1067280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1068715</v>
      </c>
      <c r="AT120" s="33"/>
    </row>
    <row r="121" spans="1:46" ht="33" customHeight="1">
      <c r="A121" s="32">
        <v>303</v>
      </c>
      <c r="B121" s="328" t="str">
        <f>VLOOKUP(A121,[3]bd_lista!A:C,3,FALSE)</f>
        <v>Servicio Departamental de Riego - Tarija</v>
      </c>
      <c r="C121" s="329" t="str">
        <f>+VLOOKUP(A121,'[4]DISTRIBUCIÓN UCCF'!$A$7:$E$556,5,FALSE)</f>
        <v>YAP</v>
      </c>
      <c r="D121" s="61">
        <v>0</v>
      </c>
      <c r="E121" s="61">
        <v>0</v>
      </c>
      <c r="F121" s="61">
        <v>0</v>
      </c>
      <c r="G121" s="61">
        <v>0</v>
      </c>
      <c r="H121" s="61">
        <v>0</v>
      </c>
      <c r="I121" s="61">
        <v>0</v>
      </c>
      <c r="J121" s="61">
        <v>0</v>
      </c>
      <c r="K121" s="61">
        <v>100000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100000</v>
      </c>
      <c r="AT121" s="33"/>
    </row>
    <row r="122" spans="1:46" ht="33" customHeight="1">
      <c r="A122" s="32">
        <v>309</v>
      </c>
      <c r="B122" s="328" t="str">
        <f>VLOOKUP(A122,[3]bd_lista!A:C,3,FALSE)</f>
        <v>Autoridad de Fiscalización del Juego</v>
      </c>
      <c r="C122" s="329" t="e">
        <f>+VLOOKUP(A122,'[4]DISTRIBUCIÓN UCCF'!$A$7:$E$556,5,FALSE)</f>
        <v>#REF!</v>
      </c>
      <c r="D122" s="61">
        <v>0</v>
      </c>
      <c r="E122" s="61">
        <v>0</v>
      </c>
      <c r="F122" s="61">
        <v>0</v>
      </c>
      <c r="G122" s="61">
        <v>0</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0</v>
      </c>
      <c r="AT122" s="33"/>
    </row>
    <row r="123" spans="1:46" ht="33" customHeight="1">
      <c r="A123" s="32">
        <v>310</v>
      </c>
      <c r="B123" s="328" t="str">
        <f>VLOOKUP(A123,[3]bd_lista!A:C,3,FALSE)</f>
        <v>Autoridad de Regulación y Fiscalización de Telecomunicaciones y Transportes</v>
      </c>
      <c r="C123" s="329" t="e">
        <f>+VLOOKUP(A123,'[4]DISTRIBUCIÓN UCCF'!$A$7:$E$556,5,FALSE)</f>
        <v>#REF!</v>
      </c>
      <c r="D123" s="61">
        <v>0</v>
      </c>
      <c r="E123" s="61">
        <v>0</v>
      </c>
      <c r="F123" s="61">
        <v>0</v>
      </c>
      <c r="G123" s="61">
        <v>64852.7</v>
      </c>
      <c r="H123" s="61">
        <v>0</v>
      </c>
      <c r="I123" s="61">
        <v>0</v>
      </c>
      <c r="J123" s="61">
        <v>0</v>
      </c>
      <c r="K123" s="61">
        <v>0</v>
      </c>
      <c r="L123" s="61">
        <v>0</v>
      </c>
      <c r="M123" s="61">
        <v>0</v>
      </c>
      <c r="N123" s="61">
        <v>0</v>
      </c>
      <c r="O123" s="61">
        <v>0</v>
      </c>
      <c r="P123" s="61">
        <v>0</v>
      </c>
      <c r="Q123" s="61">
        <v>0</v>
      </c>
      <c r="R123" s="61">
        <v>18038.990000000002</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82891.69</v>
      </c>
      <c r="AT123" s="33"/>
    </row>
    <row r="124" spans="1:46" ht="33" customHeight="1">
      <c r="A124" s="32">
        <v>311</v>
      </c>
      <c r="B124" s="328" t="str">
        <f>VLOOKUP(A124,[3]bd_lista!A:C,3,FALSE)</f>
        <v>Autoridad de Fisc y Ctrol Soc de Agua Potable Saneam.Básico</v>
      </c>
      <c r="C124" s="329" t="str">
        <f>+VLOOKUP(A124,'[4]DISTRIBUCIÓN UCCF'!$A$7:$E$556,5,FALSE)</f>
        <v>GCM</v>
      </c>
      <c r="D124" s="61">
        <v>0</v>
      </c>
      <c r="E124" s="61">
        <v>0</v>
      </c>
      <c r="F124" s="61">
        <v>0</v>
      </c>
      <c r="G124" s="61">
        <v>33893.4</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3988181.89</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4022075.29</v>
      </c>
      <c r="AT124" s="33"/>
    </row>
    <row r="125" spans="1:46" ht="33" customHeight="1">
      <c r="A125" s="32">
        <v>312</v>
      </c>
      <c r="B125" s="328" t="str">
        <f>VLOOKUP(A125,[3]bd_lista!A:C,3,FALSE)</f>
        <v>Autoridad de Fiscalizac. y Control Soc de Bosques y Tierras</v>
      </c>
      <c r="C125" s="329" t="str">
        <f>+VLOOKUP(A125,'[4]DISTRIBUCIÓN UCCF'!$A$7:$E$556,5,FALSE)</f>
        <v>VHM</v>
      </c>
      <c r="D125" s="61">
        <v>35898.050000000003</v>
      </c>
      <c r="E125" s="61">
        <v>0</v>
      </c>
      <c r="F125" s="61">
        <v>11241860.729999995</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11277758.779999996</v>
      </c>
      <c r="AT125" s="33"/>
    </row>
    <row r="126" spans="1:46" ht="33" customHeight="1">
      <c r="A126" s="32">
        <v>313</v>
      </c>
      <c r="B126" s="328" t="str">
        <f>VLOOKUP(A126,[3]bd_lista!A:C,3,FALSE)</f>
        <v>Autoridad de Fiscalización y Control de Pensiones y Seguros - APS</v>
      </c>
      <c r="C126" s="329" t="str">
        <f>+VLOOKUP(A126,'[4]DISTRIBUCIÓN UCCF'!$A$7:$E$556,5,FALSE)</f>
        <v>GRH</v>
      </c>
      <c r="D126" s="61">
        <v>0</v>
      </c>
      <c r="E126" s="61">
        <v>0</v>
      </c>
      <c r="F126" s="61">
        <v>0</v>
      </c>
      <c r="G126" s="61">
        <v>0</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0</v>
      </c>
      <c r="AT126" s="33"/>
    </row>
    <row r="127" spans="1:46" ht="33" customHeight="1">
      <c r="A127" s="32">
        <v>314</v>
      </c>
      <c r="B127" s="328" t="str">
        <f>VLOOKUP(A127,[3]bd_lista!A:C,3,FALSE)</f>
        <v>Autoridad de Fiscalización de Electricidad y Tecnología Nuclear</v>
      </c>
      <c r="C127" s="329" t="str">
        <f>+VLOOKUP(A127,'[4]DISTRIBUCIÓN UCCF'!$A$7:$E$556,5,FALSE)</f>
        <v>VCK</v>
      </c>
      <c r="D127" s="61">
        <v>0</v>
      </c>
      <c r="E127" s="61">
        <v>0</v>
      </c>
      <c r="F127" s="61">
        <v>0</v>
      </c>
      <c r="G127" s="61">
        <v>4965.97</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25.79</v>
      </c>
      <c r="AF127" s="61">
        <v>0</v>
      </c>
      <c r="AG127" s="61">
        <v>0</v>
      </c>
      <c r="AH127" s="61">
        <v>0</v>
      </c>
      <c r="AI127" s="61">
        <v>0</v>
      </c>
      <c r="AJ127" s="61">
        <v>0</v>
      </c>
      <c r="AK127" s="61">
        <v>0</v>
      </c>
      <c r="AL127" s="61">
        <v>0</v>
      </c>
      <c r="AM127" s="61">
        <v>0</v>
      </c>
      <c r="AN127" s="61">
        <v>0</v>
      </c>
      <c r="AO127" s="61">
        <v>0</v>
      </c>
      <c r="AP127" s="61">
        <v>0</v>
      </c>
      <c r="AQ127" s="61">
        <f t="shared" si="1"/>
        <v>4991.76</v>
      </c>
      <c r="AT127" s="33"/>
    </row>
    <row r="128" spans="1:46" ht="33" customHeight="1">
      <c r="A128" s="32">
        <v>315</v>
      </c>
      <c r="B128" s="328" t="str">
        <f>VLOOKUP(A128,[3]bd_lista!A:C,3,FALSE)</f>
        <v>Autoridad de Fiscalización de Empresas</v>
      </c>
      <c r="C128" s="329" t="str">
        <f>+VLOOKUP(A128,'[4]DISTRIBUCIÓN UCCF'!$A$7:$E$556,5,FALSE)</f>
        <v>VHM</v>
      </c>
      <c r="D128" s="61">
        <v>0</v>
      </c>
      <c r="E128" s="61">
        <v>0</v>
      </c>
      <c r="F128" s="61">
        <v>239496.11</v>
      </c>
      <c r="G128" s="61">
        <v>1975.23</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241471.34</v>
      </c>
      <c r="AT128" s="33"/>
    </row>
    <row r="129" spans="1:46" ht="33" customHeight="1">
      <c r="A129" s="32">
        <v>324</v>
      </c>
      <c r="B129" s="328" t="str">
        <f>VLOOKUP(A129,[3]bd_lista!A:C,3,FALSE)</f>
        <v>Escuela Boliviana Intercultural de Música</v>
      </c>
      <c r="C129" s="329" t="str">
        <f>+VLOOKUP(A129,'[4]DISTRIBUCIÓN UCCF'!$A$7:$E$556,5,FALSE)</f>
        <v>VHM</v>
      </c>
      <c r="D129" s="61">
        <v>0</v>
      </c>
      <c r="E129" s="61">
        <v>0</v>
      </c>
      <c r="F129" s="61">
        <v>1735.6</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1735.6</v>
      </c>
      <c r="AT129" s="33"/>
    </row>
    <row r="130" spans="1:46" ht="33" customHeight="1">
      <c r="A130" s="32">
        <v>340</v>
      </c>
      <c r="B130" s="328" t="str">
        <f>VLOOKUP(A130,[3]bd_lista!A:C,3,FALSE)</f>
        <v>Servicio General de Identificación Personal</v>
      </c>
      <c r="C130" s="329" t="e">
        <f>+VLOOKUP(A130,'[4]DISTRIBUCIÓN UCCF'!$A$7:$E$556,5,FALSE)</f>
        <v>#REF!</v>
      </c>
      <c r="D130" s="61">
        <v>116945.70999999999</v>
      </c>
      <c r="E130" s="61">
        <v>0</v>
      </c>
      <c r="F130" s="61">
        <v>0</v>
      </c>
      <c r="G130" s="61">
        <v>1217</v>
      </c>
      <c r="H130" s="61">
        <v>0</v>
      </c>
      <c r="I130" s="61">
        <v>0</v>
      </c>
      <c r="J130" s="61">
        <v>0</v>
      </c>
      <c r="K130" s="61">
        <v>378079.3</v>
      </c>
      <c r="L130" s="61">
        <v>0</v>
      </c>
      <c r="M130" s="61">
        <v>500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496742.01</v>
      </c>
      <c r="AT130" s="33"/>
    </row>
    <row r="131" spans="1:46" ht="33" customHeight="1">
      <c r="A131" s="32">
        <v>342</v>
      </c>
      <c r="B131" s="328" t="str">
        <f>VLOOKUP(A131,[3]bd_lista!A:C,3,FALSE)</f>
        <v>Agencia Estatal de Vivienda</v>
      </c>
      <c r="C131" s="329" t="str">
        <f>+VLOOKUP(A131,'[4]DISTRIBUCIÓN UCCF'!$A$7:$E$556,5,FALSE)</f>
        <v>GCM</v>
      </c>
      <c r="D131" s="61">
        <v>0</v>
      </c>
      <c r="E131" s="61">
        <v>0</v>
      </c>
      <c r="F131" s="61">
        <v>0</v>
      </c>
      <c r="G131" s="61">
        <v>107098.53000000001</v>
      </c>
      <c r="H131" s="61">
        <v>0</v>
      </c>
      <c r="I131" s="61">
        <v>0</v>
      </c>
      <c r="J131" s="61">
        <v>0</v>
      </c>
      <c r="K131" s="61">
        <v>0</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107098.53000000001</v>
      </c>
      <c r="AT131" s="33"/>
    </row>
    <row r="132" spans="1:46" ht="33" customHeight="1">
      <c r="A132" s="32">
        <v>343</v>
      </c>
      <c r="B132" s="328" t="str">
        <f>VLOOKUP(A132,[3]bd_lista!A:C,3,FALSE)</f>
        <v>Escuela de Jueces del Estado</v>
      </c>
      <c r="C132" s="329" t="str">
        <f>+VLOOKUP(A132,'[4]DISTRIBUCIÓN UCCF'!$A$7:$E$556,5,FALSE)</f>
        <v>GCM</v>
      </c>
      <c r="D132" s="61">
        <v>0</v>
      </c>
      <c r="E132" s="61">
        <v>0</v>
      </c>
      <c r="F132" s="61">
        <v>3179728</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3179728</v>
      </c>
      <c r="AT132" s="33"/>
    </row>
    <row r="133" spans="1:46" ht="33" customHeight="1">
      <c r="A133" s="32">
        <v>344</v>
      </c>
      <c r="B133" s="328" t="str">
        <f>VLOOKUP(A133,[3]bd_lista!A:C,3,FALSE)</f>
        <v>Instituto Plurinacional de Estudio de Lenguas y Culturas</v>
      </c>
      <c r="C133" s="329" t="str">
        <f>+VLOOKUP(A133,'[4]DISTRIBUCIÓN UCCF'!$A$7:$E$556,5,FALSE)</f>
        <v>GRH</v>
      </c>
      <c r="D133" s="61">
        <v>0</v>
      </c>
      <c r="E133" s="61">
        <v>0</v>
      </c>
      <c r="F133" s="61">
        <v>1803000</v>
      </c>
      <c r="G133" s="61">
        <v>3222.72</v>
      </c>
      <c r="H133" s="61">
        <v>0</v>
      </c>
      <c r="I133" s="61">
        <v>0</v>
      </c>
      <c r="J133" s="61">
        <v>0</v>
      </c>
      <c r="K133" s="61">
        <v>387240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2193462.7199999997</v>
      </c>
      <c r="AT133" s="33"/>
    </row>
    <row r="134" spans="1:46" ht="33" customHeight="1">
      <c r="A134" s="32">
        <v>345</v>
      </c>
      <c r="B134" s="328" t="str">
        <f>VLOOKUP(A134,[3]bd_lista!A:C,3,FALSE)</f>
        <v>Mutual de Servicios al Policía</v>
      </c>
      <c r="C134" s="329" t="str">
        <f>+VLOOKUP(A134,'[4]DISTRIBUCIÓN UCCF'!$A$7:$E$556,5,FALSE)</f>
        <v>MZC</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0</v>
      </c>
      <c r="AT134" s="33"/>
    </row>
    <row r="135" spans="1:46" ht="33" customHeight="1">
      <c r="A135" s="32">
        <v>346</v>
      </c>
      <c r="B135" s="328" t="str">
        <f>VLOOKUP(A135,[3]bd_lista!A:C,3,FALSE)</f>
        <v>Unidad de Investigaciones Financieras</v>
      </c>
      <c r="C135" s="329" t="str">
        <f>+VLOOKUP(A135,'[4]DISTRIBUCIÓN UCCF'!$A$7:$E$556,5,FALSE)</f>
        <v>YAP</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0</v>
      </c>
      <c r="AT135" s="33"/>
    </row>
    <row r="136" spans="1:46" ht="33" customHeight="1">
      <c r="A136" s="32">
        <v>347</v>
      </c>
      <c r="B136" s="328" t="str">
        <f>VLOOKUP(A136,[3]bd_lista!A:C,3,FALSE)</f>
        <v>Autoridad de Fiscalización y Control de Cooperativas</v>
      </c>
      <c r="C136" s="329" t="str">
        <f>+VLOOKUP(A136,'[4]DISTRIBUCIÓN UCCF'!$A$7:$E$556,5,FALSE)</f>
        <v>JVS</v>
      </c>
      <c r="D136" s="61">
        <v>0</v>
      </c>
      <c r="E136" s="61">
        <v>0</v>
      </c>
      <c r="F136" s="61">
        <v>737489.41</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737489.41</v>
      </c>
      <c r="AT136" s="33"/>
    </row>
    <row r="137" spans="1:46" ht="33" customHeight="1">
      <c r="A137" s="32">
        <v>348</v>
      </c>
      <c r="B137" s="328" t="str">
        <f>VLOOKUP(A137,[3]bd_lista!A:C,3,FALSE)</f>
        <v>Autoridad Plurinacional de la Madre Tierra</v>
      </c>
      <c r="C137" s="329" t="str">
        <f>+VLOOKUP(A137,'[4]DISTRIBUCIÓN UCCF'!$A$7:$E$556,5,FALSE)</f>
        <v>MZC</v>
      </c>
      <c r="D137" s="61">
        <v>0</v>
      </c>
      <c r="E137" s="61">
        <v>0</v>
      </c>
      <c r="F137" s="61">
        <v>0</v>
      </c>
      <c r="G137" s="61">
        <v>21696.870000000003</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f t="shared" si="1"/>
        <v>21696.870000000003</v>
      </c>
      <c r="AT137" s="33"/>
    </row>
    <row r="138" spans="1:46" ht="33" customHeight="1">
      <c r="A138" s="32">
        <v>349</v>
      </c>
      <c r="B138" s="328" t="str">
        <f>VLOOKUP(A138,[3]bd_lista!A:C,3,FALSE)</f>
        <v>Centro de Inv.Arqueológicas,Antropológicas y Adm.de Tiwanaku</v>
      </c>
      <c r="C138" s="329" t="e">
        <f>+VLOOKUP(A138,'[4]DISTRIBUCIÓN UCCF'!$A$7:$E$556,5,FALSE)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28" t="str">
        <f>VLOOKUP(A139,[3]bd_lista!A:C,3,FALSE)</f>
        <v>Centro Internacional de la Quinua</v>
      </c>
      <c r="C139" s="329" t="str">
        <f>+VLOOKUP(A139,'[4]DISTRIBUCIÓN UCCF'!$A$7:$E$556,5,FALSE)</f>
        <v>RCC</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28" t="str">
        <f>VLOOKUP(A140,[3]bd_lista!A:C,3,FALSE)</f>
        <v>Fondo de Desarrollo Indigena</v>
      </c>
      <c r="C140" s="329" t="str">
        <f>+VLOOKUP(A140,'[4]DISTRIBUCIÓN UCCF'!$A$7:$E$556,5,FALSE)</f>
        <v>GRH</v>
      </c>
      <c r="D140" s="61">
        <v>0</v>
      </c>
      <c r="E140" s="61">
        <v>0</v>
      </c>
      <c r="F140" s="61">
        <v>0</v>
      </c>
      <c r="G140" s="61">
        <v>63525.08</v>
      </c>
      <c r="H140" s="61">
        <v>0</v>
      </c>
      <c r="I140" s="61">
        <v>0</v>
      </c>
      <c r="J140" s="61">
        <v>0</v>
      </c>
      <c r="K140" s="61">
        <v>725278.80999999994</v>
      </c>
      <c r="L140" s="61">
        <v>0</v>
      </c>
      <c r="M140" s="61">
        <v>0</v>
      </c>
      <c r="N140" s="61">
        <v>0</v>
      </c>
      <c r="O140" s="61">
        <v>500000</v>
      </c>
      <c r="P140" s="61">
        <v>0</v>
      </c>
      <c r="Q140" s="61">
        <v>0</v>
      </c>
      <c r="R140" s="61">
        <v>0</v>
      </c>
      <c r="S140" s="61">
        <v>0</v>
      </c>
      <c r="T140" s="61">
        <v>38906148.430000007</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40194952.320000008</v>
      </c>
      <c r="AT140" s="33"/>
    </row>
    <row r="141" spans="1:46" ht="33" customHeight="1">
      <c r="A141" s="32">
        <v>374</v>
      </c>
      <c r="B141" s="328" t="str">
        <f>VLOOKUP(A141,[3]bd_lista!A:C,3,FALSE)</f>
        <v>Agencia de Gobierno Electrónico y Tecnologías de Información y Comunicación</v>
      </c>
      <c r="C141" s="329" t="str">
        <f>+VLOOKUP(A141,'[4]DISTRIBUCIÓN UCCF'!$A$7:$E$556,5,FALSE)</f>
        <v>RCC</v>
      </c>
      <c r="D141" s="61">
        <v>0</v>
      </c>
      <c r="E141" s="61">
        <v>0</v>
      </c>
      <c r="F141" s="61">
        <v>0</v>
      </c>
      <c r="G141" s="61">
        <v>15241.329999999998</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15241.329999999998</v>
      </c>
      <c r="AT141" s="33"/>
    </row>
    <row r="142" spans="1:46" ht="33" customHeight="1">
      <c r="A142" s="32">
        <v>376</v>
      </c>
      <c r="B142" s="328" t="str">
        <f>VLOOKUP(A142,[3]bd_lista!A:C,3,FALSE)</f>
        <v>Agencia Boliviana de Energía Nuclear</v>
      </c>
      <c r="C142" s="329" t="str">
        <f>+VLOOKUP(A142,'[4]DISTRIBUCIÓN UCCF'!$A$7:$E$556,5,FALSE)</f>
        <v>JVS</v>
      </c>
      <c r="D142" s="61">
        <v>0</v>
      </c>
      <c r="E142" s="61">
        <v>0</v>
      </c>
      <c r="F142" s="61">
        <v>0</v>
      </c>
      <c r="G142" s="61">
        <v>54358.83</v>
      </c>
      <c r="H142" s="61">
        <v>0</v>
      </c>
      <c r="I142" s="61">
        <v>0</v>
      </c>
      <c r="J142" s="61">
        <v>0</v>
      </c>
      <c r="K142" s="61">
        <v>0</v>
      </c>
      <c r="L142" s="61">
        <v>0</v>
      </c>
      <c r="M142" s="61">
        <v>0</v>
      </c>
      <c r="N142" s="61">
        <v>8034.08</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314695.3</v>
      </c>
      <c r="AF142" s="61">
        <v>0</v>
      </c>
      <c r="AG142" s="61">
        <v>0</v>
      </c>
      <c r="AH142" s="61">
        <v>0</v>
      </c>
      <c r="AI142" s="61">
        <v>0</v>
      </c>
      <c r="AJ142" s="61">
        <v>0</v>
      </c>
      <c r="AK142" s="61">
        <v>0</v>
      </c>
      <c r="AL142" s="61">
        <v>0</v>
      </c>
      <c r="AM142" s="61">
        <v>0</v>
      </c>
      <c r="AN142" s="61">
        <v>0</v>
      </c>
      <c r="AO142" s="61">
        <v>0</v>
      </c>
      <c r="AP142" s="61">
        <v>0</v>
      </c>
      <c r="AQ142" s="61">
        <f t="shared" si="2"/>
        <v>377088.20999999996</v>
      </c>
      <c r="AT142" s="33"/>
    </row>
    <row r="143" spans="1:46" ht="33" customHeight="1">
      <c r="A143" s="32">
        <v>378</v>
      </c>
      <c r="B143" s="328" t="str">
        <f>VLOOKUP(A143,[3]bd_lista!A:C,3,FALSE)</f>
        <v>Servicio Nacional Textil</v>
      </c>
      <c r="C143" s="329" t="str">
        <f>+VLOOKUP(A143,'[4]DISTRIBUCIÓN UCCF'!$A$7:$E$556,5,FALSE)</f>
        <v>SGP</v>
      </c>
      <c r="D143" s="61">
        <v>0</v>
      </c>
      <c r="E143" s="61">
        <v>0</v>
      </c>
      <c r="F143" s="61">
        <v>900320.4</v>
      </c>
      <c r="G143" s="61">
        <v>140.81</v>
      </c>
      <c r="H143" s="61">
        <v>0</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900461.21000000008</v>
      </c>
      <c r="AT143" s="33"/>
    </row>
    <row r="144" spans="1:46" ht="33" customHeight="1">
      <c r="A144" s="32">
        <v>379</v>
      </c>
      <c r="B144" s="328" t="str">
        <f>VLOOKUP(A144,[3]bd_lista!A:C,3,FALSE)</f>
        <v xml:space="preserve">Escuela Boliviana Intercultural de Danza </v>
      </c>
      <c r="C144" s="329">
        <v>0</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28" t="str">
        <f>VLOOKUP(A145,[3]bd_lista!A:C,3,FALSE)</f>
        <v>Agencia de Infraestructura en Salud y Equipamiento Médico</v>
      </c>
      <c r="C145" s="329" t="e">
        <f>+VLOOKUP(A145,'[4]DISTRIBUCIÓN UCCF'!$A$7:$E$556,5,FALSE)</f>
        <v>#REF!</v>
      </c>
      <c r="D145" s="61">
        <v>0</v>
      </c>
      <c r="E145" s="61">
        <v>0</v>
      </c>
      <c r="F145" s="61">
        <v>0</v>
      </c>
      <c r="G145" s="61">
        <v>8265.1899999999987</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8265.1899999999987</v>
      </c>
      <c r="AT145" s="33"/>
    </row>
    <row r="146" spans="1:46" ht="33" customHeight="1">
      <c r="A146" s="32">
        <v>383</v>
      </c>
      <c r="B146" s="328" t="str">
        <f>VLOOKUP(A146,[3]bd_lista!A:C,3,FALSE)</f>
        <v>Agencia Boliviana de Correos "Correos de Bolivia"</v>
      </c>
      <c r="C146" s="329" t="str">
        <f>+VLOOKUP(A146,'[4]DISTRIBUCIÓN UCCF'!$A$7:$E$556,5,FALSE)</f>
        <v>YAP</v>
      </c>
      <c r="D146" s="61">
        <v>0</v>
      </c>
      <c r="E146" s="61">
        <v>1980526.0399999998</v>
      </c>
      <c r="F146" s="61">
        <v>0</v>
      </c>
      <c r="G146" s="61">
        <v>0</v>
      </c>
      <c r="H146" s="61">
        <v>0</v>
      </c>
      <c r="I146" s="61">
        <v>0</v>
      </c>
      <c r="J146" s="61">
        <v>50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1772943.8818000001</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3753519.9217999997</v>
      </c>
      <c r="AT146" s="33"/>
    </row>
    <row r="147" spans="1:46" ht="33" customHeight="1">
      <c r="A147" s="32">
        <v>385</v>
      </c>
      <c r="B147" s="328" t="str">
        <f>VLOOKUP(A147,[3]bd_lista!A:C,3,FALSE)</f>
        <v>Autoridad de Supervisión de la Seguridad Social de Corto Plazo</v>
      </c>
      <c r="C147" s="329" t="str">
        <f>+VLOOKUP(A147,'[4]DISTRIBUCIÓN UCCF'!$A$7:$E$556,5,FALSE)</f>
        <v>JVS</v>
      </c>
      <c r="D147" s="61">
        <v>0</v>
      </c>
      <c r="E147" s="61">
        <v>0</v>
      </c>
      <c r="F147" s="61">
        <v>0</v>
      </c>
      <c r="G147" s="61">
        <v>3917.98</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1375069.2</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1378987.18</v>
      </c>
      <c r="AT147" s="33"/>
    </row>
    <row r="148" spans="1:46" ht="33" customHeight="1">
      <c r="A148" s="32">
        <v>386</v>
      </c>
      <c r="B148" s="328" t="str">
        <f>VLOOKUP(A148,[3]bd_lista!A:C,3,FALSE)</f>
        <v>Servicio Plurinacional de la Mujer y de la Despatriarcalización Ana María Romero</v>
      </c>
      <c r="C148" s="329" t="str">
        <f>+VLOOKUP(A148,'[4]DISTRIBUCIÓN UCCF'!$A$7:$E$556,5,FALSE)</f>
        <v>VCK</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0</v>
      </c>
      <c r="AT148" s="33"/>
    </row>
    <row r="149" spans="1:46" ht="33" customHeight="1">
      <c r="A149" s="32">
        <v>387</v>
      </c>
      <c r="B149" s="328" t="str">
        <f>VLOOKUP(A149,[3]bd_lista!A:C,3,FALSE)</f>
        <v>Agencia del Desarrollo del Cine y Audiovisual Bolivianos</v>
      </c>
      <c r="C149" s="329" t="str">
        <f>+VLOOKUP(A149,'[4]DISTRIBUCIÓN UCCF'!$A$7:$E$556,5,FALSE)</f>
        <v>VCK</v>
      </c>
      <c r="D149" s="61">
        <v>0</v>
      </c>
      <c r="E149" s="61">
        <v>0</v>
      </c>
      <c r="F149" s="61">
        <v>15041.599999999999</v>
      </c>
      <c r="G149" s="61">
        <v>77.5</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15119.099999999999</v>
      </c>
      <c r="AT149" s="33"/>
    </row>
    <row r="150" spans="1:46" ht="33" customHeight="1">
      <c r="A150" s="32">
        <v>388</v>
      </c>
      <c r="B150" s="328" t="str">
        <f>VLOOKUP(A150,[3]bd_lista!A:C,3,FALSE)</f>
        <v>Servicio Plurinacional de Registro de Comercio</v>
      </c>
      <c r="C150" s="329"/>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0</v>
      </c>
      <c r="AT150" s="33"/>
    </row>
    <row r="151" spans="1:46" ht="33" customHeight="1">
      <c r="A151" s="32">
        <v>389</v>
      </c>
      <c r="B151" s="328" t="str">
        <f>VLOOKUP(A151,[3]bd_lista!A:C,3,FALSE)</f>
        <v>Navegación Aérea y Aeropuertos Bolivianos</v>
      </c>
      <c r="C151" s="329" t="str">
        <f>+VLOOKUP(A151,'[4]DISTRIBUCIÓN UCCF'!$A$7:$E$556,5,FALSE)</f>
        <v>MZC</v>
      </c>
      <c r="D151" s="61">
        <v>3519394.28</v>
      </c>
      <c r="E151" s="61">
        <v>17863366.59</v>
      </c>
      <c r="F151" s="61">
        <v>3735700.79</v>
      </c>
      <c r="G151" s="61">
        <v>336046.33999999997</v>
      </c>
      <c r="H151" s="61">
        <v>0</v>
      </c>
      <c r="I151" s="61">
        <v>0</v>
      </c>
      <c r="J151" s="61">
        <v>250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17863366.597999997</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28" t="str">
        <f>VLOOKUP(A152,[3]bd_lista!A:C,3,FALSE)</f>
        <v>Corporación del Seguro Social Militar</v>
      </c>
      <c r="C152" s="329">
        <v>0</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28" t="str">
        <f>VLOOKUP(A153,[3]bd_lista!A:C,3,FALSE)</f>
        <v>Caja Nacional de Salud</v>
      </c>
      <c r="C153" s="329">
        <v>0</v>
      </c>
      <c r="D153" s="61">
        <v>0</v>
      </c>
      <c r="E153" s="61">
        <v>0</v>
      </c>
      <c r="F153" s="61">
        <v>0</v>
      </c>
      <c r="G153" s="61">
        <v>162537.85</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162537.85</v>
      </c>
      <c r="AT153" s="33"/>
    </row>
    <row r="154" spans="1:46" ht="33" customHeight="1">
      <c r="A154" s="32">
        <v>418</v>
      </c>
      <c r="B154" s="328" t="str">
        <f>VLOOKUP(A154,[3]bd_lista!A:C,3,FALSE)</f>
        <v>Caja Petrolera de Salud</v>
      </c>
      <c r="C154" s="329">
        <v>0</v>
      </c>
      <c r="D154" s="61">
        <v>0</v>
      </c>
      <c r="E154" s="61">
        <v>0</v>
      </c>
      <c r="F154" s="61">
        <v>0</v>
      </c>
      <c r="G154" s="61">
        <v>400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400</v>
      </c>
      <c r="AT154" s="33"/>
    </row>
    <row r="155" spans="1:46" ht="33" customHeight="1">
      <c r="A155" s="32">
        <v>422</v>
      </c>
      <c r="B155" s="328" t="str">
        <f>VLOOKUP(A155,[3]bd_lista!A:C,3,FALSE)</f>
        <v>Caja Bancaria Estatal de Salud</v>
      </c>
      <c r="C155" s="329" t="str">
        <f>+VLOOKUP(A155,'[4]DISTRIBUCIÓN UCCF'!$A$7:$E$556,5,FALSE)</f>
        <v>YAP</v>
      </c>
      <c r="D155" s="61">
        <v>0</v>
      </c>
      <c r="E155" s="61">
        <v>0</v>
      </c>
      <c r="F155" s="61">
        <v>0</v>
      </c>
      <c r="G155" s="61">
        <v>1101</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1101</v>
      </c>
      <c r="AT155" s="33"/>
    </row>
    <row r="156" spans="1:46" ht="33" customHeight="1">
      <c r="A156" s="32">
        <v>423</v>
      </c>
      <c r="B156" s="328" t="str">
        <f>VLOOKUP(A156,[3]bd_lista!A:C,3,FALSE)</f>
        <v>Caja de Salud del Servicio Nal. de Caminos y Ramas Anexas</v>
      </c>
      <c r="C156" s="329" t="str">
        <f>+VLOOKUP(A156,'[4]DISTRIBUCIÓN UCCF'!$A$7:$E$556,5,FALSE)</f>
        <v>SGP</v>
      </c>
      <c r="D156" s="61">
        <v>0</v>
      </c>
      <c r="E156" s="61">
        <v>0</v>
      </c>
      <c r="F156" s="61">
        <v>0</v>
      </c>
      <c r="G156" s="61">
        <v>17834.309999999998</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17834.309999999998</v>
      </c>
      <c r="AT156" s="33"/>
    </row>
    <row r="157" spans="1:46" ht="33" customHeight="1">
      <c r="A157" s="32">
        <v>424</v>
      </c>
      <c r="B157" s="328" t="str">
        <f>VLOOKUP(A157,[3]bd_lista!A:C,3,FALSE)</f>
        <v>Caja de Salud CORDES</v>
      </c>
      <c r="C157" s="329">
        <v>0</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28" t="str">
        <f>VLOOKUP(A158,[3]bd_lista!A:C,3,FALSE)</f>
        <v>Seguro Social Universitario de Cochabamba</v>
      </c>
      <c r="C158" s="329">
        <v>0</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28" t="str">
        <f>VLOOKUP(A159,[3]bd_lista!A:C,3,FALSE)</f>
        <v>Seguro Social Universitario de Oruro</v>
      </c>
      <c r="C159" s="329">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28" t="str">
        <f>VLOOKUP(A160,[3]bd_lista!A:C,3,FALSE)</f>
        <v>Seguro Social Universitario de Santa Cruz</v>
      </c>
      <c r="C160" s="329">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28" t="str">
        <f>VLOOKUP(A161,[3]bd_lista!A:C,3,FALSE)</f>
        <v>Seguro Social Universitario de Sucre</v>
      </c>
      <c r="C161" s="329">
        <v>0</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28" t="str">
        <f>VLOOKUP(A162,[3]bd_lista!A:C,3,FALSE)</f>
        <v>Seguro Social Universitario de La Paz</v>
      </c>
      <c r="C162" s="329">
        <v>0</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28" t="str">
        <f>VLOOKUP(A163,[3]bd_lista!A:C,3,FALSE)</f>
        <v>Seguro Social Universitario de Tarija</v>
      </c>
      <c r="C163" s="329">
        <v>0</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28" t="str">
        <f>VLOOKUP(A164,[3]bd_lista!A:C,3,FALSE)</f>
        <v>Seguro Social Universitario de Potosí</v>
      </c>
      <c r="C164" s="329">
        <v>0</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28" t="str">
        <f>VLOOKUP(A165,[3]bd_lista!A:C,3,FALSE)</f>
        <v>Seguro Social Universitario de Beni</v>
      </c>
      <c r="C165" s="329">
        <v>0</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28" t="str">
        <f>VLOOKUP(A166,[3]bd_lista!A:C,3,FALSE)</f>
        <v>Seguro Integral de Salud</v>
      </c>
      <c r="C166" s="329">
        <v>0</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28" t="str">
        <f>VLOOKUP(A167,[3]bd_lista!A:C,3,FALSE)</f>
        <v>Adm.de Aeropuertos y Servicios Auxiliares a la Naveg. Aérea</v>
      </c>
      <c r="C167" s="329" t="str">
        <f>+VLOOKUP(A167,'[4]DISTRIBUCIÓN UCCF'!$A$7:$E$556,5,FALSE)</f>
        <v>MZC</v>
      </c>
      <c r="D167" s="61">
        <v>0</v>
      </c>
      <c r="E167" s="61">
        <v>0</v>
      </c>
      <c r="F167" s="61">
        <v>0</v>
      </c>
      <c r="G167" s="61">
        <v>36151.33</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36151.33</v>
      </c>
      <c r="AT167" s="33"/>
    </row>
    <row r="168" spans="1:46" ht="33" customHeight="1">
      <c r="A168" s="32">
        <v>513</v>
      </c>
      <c r="B168" s="328" t="str">
        <f>VLOOKUP(A168,[3]bd_lista!A:C,3,FALSE)</f>
        <v>Yacimientos Petrolíferos Fiscales Bolivianos</v>
      </c>
      <c r="C168" s="329" t="str">
        <f>+VLOOKUP(A168,'[4]DISTRIBUCIÓN UCCF'!$A$7:$E$556,5,FALSE)</f>
        <v>JVS</v>
      </c>
      <c r="D168" s="61">
        <v>0</v>
      </c>
      <c r="E168" s="61">
        <v>0</v>
      </c>
      <c r="F168" s="61">
        <v>0</v>
      </c>
      <c r="G168" s="61">
        <v>73005.45</v>
      </c>
      <c r="H168" s="61">
        <v>0</v>
      </c>
      <c r="I168" s="61">
        <v>0</v>
      </c>
      <c r="J168" s="61">
        <v>2000</v>
      </c>
      <c r="K168" s="61">
        <v>43220807.390000001</v>
      </c>
      <c r="L168" s="61">
        <v>0</v>
      </c>
      <c r="M168" s="61">
        <v>2869.5400000000009</v>
      </c>
      <c r="N168" s="61">
        <v>31125.11</v>
      </c>
      <c r="O168" s="61">
        <v>0</v>
      </c>
      <c r="P168" s="61">
        <v>0</v>
      </c>
      <c r="Q168" s="61">
        <v>949907954.88</v>
      </c>
      <c r="R168" s="61">
        <v>0</v>
      </c>
      <c r="S168" s="61">
        <v>0</v>
      </c>
      <c r="T168" s="61">
        <v>0</v>
      </c>
      <c r="U168" s="61">
        <v>0</v>
      </c>
      <c r="V168" s="61">
        <v>0</v>
      </c>
      <c r="W168" s="61">
        <v>0</v>
      </c>
      <c r="X168" s="61">
        <v>3151923.25</v>
      </c>
      <c r="Y168" s="61">
        <v>0</v>
      </c>
      <c r="Z168" s="61">
        <v>0</v>
      </c>
      <c r="AA168" s="61">
        <v>0</v>
      </c>
      <c r="AB168" s="61">
        <v>0</v>
      </c>
      <c r="AC168" s="61">
        <v>0</v>
      </c>
      <c r="AD168" s="61">
        <v>0</v>
      </c>
      <c r="AE168" s="61">
        <v>936281490.44000006</v>
      </c>
      <c r="AF168" s="61">
        <v>0</v>
      </c>
      <c r="AG168" s="61">
        <v>0</v>
      </c>
      <c r="AH168" s="61">
        <v>0</v>
      </c>
      <c r="AI168" s="61">
        <v>0</v>
      </c>
      <c r="AJ168" s="61">
        <v>0</v>
      </c>
      <c r="AK168" s="61">
        <v>0</v>
      </c>
      <c r="AL168" s="61">
        <v>0</v>
      </c>
      <c r="AM168" s="61">
        <v>0</v>
      </c>
      <c r="AN168" s="61">
        <v>0</v>
      </c>
      <c r="AO168" s="61">
        <v>0</v>
      </c>
      <c r="AP168" s="61">
        <v>0</v>
      </c>
      <c r="AQ168" s="61">
        <f t="shared" si="2"/>
        <v>1932671176.0599999</v>
      </c>
      <c r="AT168" s="33"/>
    </row>
    <row r="169" spans="1:46" ht="33" customHeight="1">
      <c r="A169" s="32">
        <v>514</v>
      </c>
      <c r="B169" s="328" t="str">
        <f>VLOOKUP(A169,[3]bd_lista!A:C,3,FALSE)</f>
        <v>Empresa Nacional de Electricidad</v>
      </c>
      <c r="C169" s="329" t="str">
        <f>+VLOOKUP(A169,'[4]DISTRIBUCIÓN UCCF'!$A$7:$E$556,5,FALSE)</f>
        <v>JVS</v>
      </c>
      <c r="D169" s="61">
        <v>0</v>
      </c>
      <c r="E169" s="61">
        <v>0</v>
      </c>
      <c r="F169" s="61">
        <v>0</v>
      </c>
      <c r="G169" s="61">
        <v>11875633.66</v>
      </c>
      <c r="H169" s="61">
        <v>0</v>
      </c>
      <c r="I169" s="61">
        <v>0</v>
      </c>
      <c r="J169" s="61">
        <v>0</v>
      </c>
      <c r="K169" s="61">
        <v>0</v>
      </c>
      <c r="L169" s="61">
        <v>0</v>
      </c>
      <c r="M169" s="61">
        <v>0</v>
      </c>
      <c r="N169" s="61">
        <v>13229.98</v>
      </c>
      <c r="O169" s="61">
        <v>0</v>
      </c>
      <c r="P169" s="61">
        <v>0</v>
      </c>
      <c r="Q169" s="61">
        <v>0</v>
      </c>
      <c r="R169" s="61">
        <v>0</v>
      </c>
      <c r="S169" s="61">
        <v>0</v>
      </c>
      <c r="T169" s="61">
        <v>1036665.11</v>
      </c>
      <c r="U169" s="61">
        <v>0</v>
      </c>
      <c r="V169" s="61">
        <v>0</v>
      </c>
      <c r="W169" s="61">
        <v>0</v>
      </c>
      <c r="X169" s="61">
        <v>0</v>
      </c>
      <c r="Y169" s="61">
        <v>0</v>
      </c>
      <c r="Z169" s="61">
        <v>0</v>
      </c>
      <c r="AA169" s="61">
        <v>0</v>
      </c>
      <c r="AB169" s="61">
        <v>0</v>
      </c>
      <c r="AC169" s="61">
        <v>0</v>
      </c>
      <c r="AD169" s="61">
        <v>0</v>
      </c>
      <c r="AE169" s="61">
        <v>0</v>
      </c>
      <c r="AF169" s="61">
        <v>0</v>
      </c>
      <c r="AG169" s="61">
        <v>0</v>
      </c>
      <c r="AH169" s="61">
        <v>0</v>
      </c>
      <c r="AI169" s="61">
        <v>0</v>
      </c>
      <c r="AJ169" s="61">
        <v>0</v>
      </c>
      <c r="AK169" s="61">
        <v>0</v>
      </c>
      <c r="AL169" s="61">
        <v>0</v>
      </c>
      <c r="AM169" s="61">
        <v>0</v>
      </c>
      <c r="AN169" s="61">
        <v>0</v>
      </c>
      <c r="AO169" s="61">
        <v>0</v>
      </c>
      <c r="AP169" s="61">
        <v>0</v>
      </c>
      <c r="AQ169" s="61">
        <f t="shared" si="2"/>
        <v>12925528.75</v>
      </c>
      <c r="AT169" s="33"/>
    </row>
    <row r="170" spans="1:46" ht="33" customHeight="1">
      <c r="A170" s="32">
        <v>517</v>
      </c>
      <c r="B170" s="328" t="str">
        <f>VLOOKUP(A170,[3]bd_lista!A:C,3,FALSE)</f>
        <v>Corporación Minera de Bolivia</v>
      </c>
      <c r="C170" s="329" t="str">
        <f>+VLOOKUP(A170,'[4]DISTRIBUCIÓN UCCF'!$A$7:$E$556,5,FALSE)</f>
        <v>GRH</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0</v>
      </c>
      <c r="AT170" s="33"/>
    </row>
    <row r="171" spans="1:46" ht="33" customHeight="1">
      <c r="A171" s="32">
        <v>520</v>
      </c>
      <c r="B171" s="328" t="str">
        <f>VLOOKUP(A171,[3]bd_lista!A:C,3,FALSE)</f>
        <v>Empresa Metalúrgica VINTO - Nacionalizada</v>
      </c>
      <c r="C171" s="329" t="str">
        <f>+VLOOKUP(A171,'[4]DISTRIBUCIÓN UCCF'!$A$7:$E$556,5,FALSE)</f>
        <v>VHM</v>
      </c>
      <c r="D171" s="61">
        <v>0</v>
      </c>
      <c r="E171" s="61">
        <v>0</v>
      </c>
      <c r="F171" s="61">
        <v>0</v>
      </c>
      <c r="G171" s="61">
        <v>100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100</v>
      </c>
      <c r="AT171" s="33"/>
    </row>
    <row r="172" spans="1:46" ht="33" customHeight="1">
      <c r="A172" s="32">
        <v>522</v>
      </c>
      <c r="B172" s="328" t="str">
        <f>VLOOKUP(A172,[3]bd_lista!A:C,3,FALSE)</f>
        <v>Empresa Nacional de Ferrocarriles - Residual</v>
      </c>
      <c r="C172" s="329" t="str">
        <f>+VLOOKUP(A172,'[4]DISTRIBUCIÓN UCCF'!$A$7:$E$556,5,FALSE)</f>
        <v>VHM</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0</v>
      </c>
      <c r="AT172" s="33"/>
    </row>
    <row r="173" spans="1:46" ht="33" customHeight="1">
      <c r="A173" s="32">
        <v>525</v>
      </c>
      <c r="B173" s="328" t="str">
        <f>VLOOKUP(A173,[3]bd_lista!A:C,3,FALSE)</f>
        <v>Transportes Aéreos Bolivianos</v>
      </c>
      <c r="C173" s="329" t="str">
        <f>+VLOOKUP(A173,'[4]DISTRIBUCIÓN UCCF'!$A$7:$E$556,5,FALSE)</f>
        <v>RCC</v>
      </c>
      <c r="D173" s="61">
        <v>0</v>
      </c>
      <c r="E173" s="61">
        <v>0</v>
      </c>
      <c r="F173" s="61">
        <v>0</v>
      </c>
      <c r="G173" s="61">
        <v>0</v>
      </c>
      <c r="H173" s="61">
        <v>0</v>
      </c>
      <c r="I173" s="61">
        <v>0</v>
      </c>
      <c r="J173" s="61">
        <v>0</v>
      </c>
      <c r="K173" s="61">
        <v>5969972.8999999994</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5969972.8999999994</v>
      </c>
      <c r="AT173" s="33"/>
    </row>
    <row r="174" spans="1:46" ht="33" customHeight="1">
      <c r="A174" s="32">
        <v>526</v>
      </c>
      <c r="B174" s="328" t="str">
        <f>VLOOKUP(A174,[3]bd_lista!A:C,3,FALSE)</f>
        <v>Bolivia TV</v>
      </c>
      <c r="C174" s="329" t="str">
        <f>+VLOOKUP(A174,'[4]DISTRIBUCIÓN UCCF'!$A$7:$E$556,5,FALSE)</f>
        <v>JVS</v>
      </c>
      <c r="D174" s="61">
        <v>0</v>
      </c>
      <c r="E174" s="61">
        <v>0</v>
      </c>
      <c r="F174" s="61">
        <v>1023000</v>
      </c>
      <c r="G174" s="61">
        <v>11441.970000000001</v>
      </c>
      <c r="H174" s="61">
        <v>0</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0</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1034441.97</v>
      </c>
      <c r="AT174" s="33"/>
    </row>
    <row r="175" spans="1:46" ht="33" customHeight="1">
      <c r="A175" s="32">
        <v>548</v>
      </c>
      <c r="B175" s="328" t="str">
        <f>VLOOKUP(A175,[3]bd_lista!A:C,3,FALSE)</f>
        <v>Corporación de las Fuerzas Armadas p/ el Des. Nacional</v>
      </c>
      <c r="C175" s="329" t="str">
        <f>+VLOOKUP(A175,'[4]DISTRIBUCIÓN UCCF'!$A$7:$E$556,5,FALSE)</f>
        <v>SGP</v>
      </c>
      <c r="D175" s="61">
        <v>0</v>
      </c>
      <c r="E175" s="61">
        <v>13105.98</v>
      </c>
      <c r="F175" s="61">
        <v>1818980.5800000003</v>
      </c>
      <c r="G175" s="61">
        <v>4465</v>
      </c>
      <c r="H175" s="61">
        <v>0</v>
      </c>
      <c r="I175" s="61">
        <v>0</v>
      </c>
      <c r="J175" s="61">
        <v>0</v>
      </c>
      <c r="K175" s="61">
        <v>0</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1836551.5600000003</v>
      </c>
      <c r="AT175" s="33"/>
    </row>
    <row r="176" spans="1:46" ht="33" customHeight="1">
      <c r="A176" s="32">
        <v>551</v>
      </c>
      <c r="B176" s="328" t="str">
        <f>VLOOKUP(A176,[3]bd_lista!A:C,3,FALSE)</f>
        <v>Empresa Naviera Boliviana</v>
      </c>
      <c r="C176" s="329" t="str">
        <f>+VLOOKUP(A176,'[4]DISTRIBUCIÓN UCCF'!$A$7:$E$556,5,FALSE)</f>
        <v>RCC</v>
      </c>
      <c r="D176" s="61">
        <v>0</v>
      </c>
      <c r="E176" s="61">
        <v>0</v>
      </c>
      <c r="F176" s="61">
        <v>0</v>
      </c>
      <c r="G176" s="61">
        <v>80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80</v>
      </c>
      <c r="AT176" s="33"/>
    </row>
    <row r="177" spans="1:46" ht="33" customHeight="1">
      <c r="A177" s="32">
        <v>572</v>
      </c>
      <c r="B177" s="328" t="str">
        <f>VLOOKUP(A177,[3]bd_lista!A:C,3,FALSE)</f>
        <v>Empresa de Apoyo a la Producción de Alimentos</v>
      </c>
      <c r="C177" s="329" t="str">
        <f>+VLOOKUP(A177,'[4]DISTRIBUCIÓN UCCF'!$A$7:$E$556,5,FALSE)</f>
        <v>YAP</v>
      </c>
      <c r="D177" s="61">
        <v>0</v>
      </c>
      <c r="E177" s="61">
        <v>0</v>
      </c>
      <c r="F177" s="61">
        <v>15021749.359999999</v>
      </c>
      <c r="G177" s="61">
        <v>6111.41</v>
      </c>
      <c r="H177" s="61">
        <v>0</v>
      </c>
      <c r="I177" s="61">
        <v>0</v>
      </c>
      <c r="J177" s="61">
        <v>0</v>
      </c>
      <c r="K177" s="61">
        <v>4244194.08</v>
      </c>
      <c r="L177" s="61">
        <v>0</v>
      </c>
      <c r="M177" s="61">
        <v>0</v>
      </c>
      <c r="N177" s="61">
        <v>0</v>
      </c>
      <c r="O177" s="61">
        <v>0</v>
      </c>
      <c r="P177" s="61">
        <v>0</v>
      </c>
      <c r="Q177" s="61">
        <v>0</v>
      </c>
      <c r="R177" s="61">
        <v>0</v>
      </c>
      <c r="S177" s="61">
        <v>0</v>
      </c>
      <c r="T177" s="61">
        <v>0</v>
      </c>
      <c r="U177" s="61">
        <v>0</v>
      </c>
      <c r="V177" s="61">
        <v>0</v>
      </c>
      <c r="W177" s="61">
        <v>0</v>
      </c>
      <c r="X177" s="61">
        <v>0</v>
      </c>
      <c r="Y177" s="61">
        <v>140180804.84999993</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159452859.69999993</v>
      </c>
      <c r="AT177" s="33"/>
    </row>
    <row r="178" spans="1:46" ht="33" customHeight="1">
      <c r="A178" s="32">
        <v>573</v>
      </c>
      <c r="B178" s="328" t="str">
        <f>VLOOKUP(A178,[3]bd_lista!A:C,3,FALSE)</f>
        <v>Empresa Siderúrgica del Mutún</v>
      </c>
      <c r="C178" s="329" t="str">
        <f>+VLOOKUP(A178,'[4]DISTRIBUCIÓN UCCF'!$A$7:$E$556,5,FALSE)</f>
        <v>JVS</v>
      </c>
      <c r="D178" s="61">
        <v>0</v>
      </c>
      <c r="E178" s="61">
        <v>7329432.6100000003</v>
      </c>
      <c r="F178" s="61">
        <v>651336.32000000007</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7329432.6125999996</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15310201.5426</v>
      </c>
      <c r="AT178" s="33"/>
    </row>
    <row r="179" spans="1:46" ht="33" customHeight="1">
      <c r="A179" s="32">
        <v>576</v>
      </c>
      <c r="B179" s="328" t="str">
        <f>VLOOKUP(A179,[3]bd_lista!A:C,3,FALSE)</f>
        <v>Empresa Pública Nacional Estratégica Cartones de Bolivia</v>
      </c>
      <c r="C179" s="329" t="str">
        <f>+VLOOKUP(A179,'[4]DISTRIBUCIÓN UCCF'!$A$7:$E$556,5,FALSE)</f>
        <v>MZC</v>
      </c>
      <c r="D179" s="61">
        <v>0</v>
      </c>
      <c r="E179" s="61">
        <v>0</v>
      </c>
      <c r="F179" s="61">
        <v>2093520.66</v>
      </c>
      <c r="G179" s="61">
        <v>0</v>
      </c>
      <c r="H179" s="61">
        <v>0</v>
      </c>
      <c r="I179" s="61">
        <v>0</v>
      </c>
      <c r="J179" s="61">
        <v>270</v>
      </c>
      <c r="K179" s="61">
        <v>612748.92000000004</v>
      </c>
      <c r="L179" s="61">
        <v>0</v>
      </c>
      <c r="M179" s="61">
        <v>50</v>
      </c>
      <c r="N179" s="61">
        <v>0</v>
      </c>
      <c r="O179" s="61">
        <v>0</v>
      </c>
      <c r="P179" s="61">
        <v>0</v>
      </c>
      <c r="Q179" s="61">
        <v>0</v>
      </c>
      <c r="R179" s="61">
        <v>163.35</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2706752.93</v>
      </c>
      <c r="AT179" s="33"/>
    </row>
    <row r="180" spans="1:46" ht="33" customHeight="1">
      <c r="A180" s="32">
        <v>578</v>
      </c>
      <c r="B180" s="328" t="str">
        <f>VLOOKUP(A180,[3]bd_lista!A:C,3,FALSE)</f>
        <v>Boliviana de Aviación</v>
      </c>
      <c r="C180" s="329" t="e">
        <f>+VLOOKUP(A180,'[4]DISTRIBUCIÓN UCCF'!$A$7:$E$556,5,FALSE)</f>
        <v>#REF!</v>
      </c>
      <c r="D180" s="61">
        <v>0</v>
      </c>
      <c r="E180" s="61">
        <v>0</v>
      </c>
      <c r="F180" s="61">
        <v>82656</v>
      </c>
      <c r="G180" s="61">
        <v>1526867.27</v>
      </c>
      <c r="H180" s="61">
        <v>0</v>
      </c>
      <c r="I180" s="61">
        <v>0</v>
      </c>
      <c r="J180" s="61">
        <v>50</v>
      </c>
      <c r="K180" s="61">
        <v>0</v>
      </c>
      <c r="L180" s="61">
        <v>0</v>
      </c>
      <c r="M180" s="61">
        <v>0</v>
      </c>
      <c r="N180" s="61">
        <v>1327.81</v>
      </c>
      <c r="O180" s="61">
        <v>0</v>
      </c>
      <c r="P180" s="61">
        <v>0</v>
      </c>
      <c r="Q180" s="61">
        <v>377834.23999999999</v>
      </c>
      <c r="R180" s="61">
        <v>22015.07</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2010750.3900000001</v>
      </c>
      <c r="AT180" s="33"/>
    </row>
    <row r="181" spans="1:46" ht="33" customHeight="1">
      <c r="A181" s="32">
        <v>580</v>
      </c>
      <c r="B181" s="328" t="str">
        <f>VLOOKUP(A181,[3]bd_lista!A:C,3,FALSE)</f>
        <v>Depósitos Aduaneros Bolivianos</v>
      </c>
      <c r="C181" s="329" t="e">
        <f>+VLOOKUP(A181,'[4]DISTRIBUCIÓN UCCF'!$A$7:$E$556,5,FALSE)</f>
        <v>#REF!</v>
      </c>
      <c r="D181" s="61">
        <v>0</v>
      </c>
      <c r="E181" s="61">
        <v>0</v>
      </c>
      <c r="F181" s="61">
        <v>0</v>
      </c>
      <c r="G181" s="61">
        <v>303.45</v>
      </c>
      <c r="H181" s="61">
        <v>0</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303.45</v>
      </c>
      <c r="AT181" s="33"/>
    </row>
    <row r="182" spans="1:46" ht="33" customHeight="1">
      <c r="A182" s="32">
        <v>584</v>
      </c>
      <c r="B182" s="328" t="str">
        <f>VLOOKUP(A182,[3]bd_lista!A:C,3,FALSE)</f>
        <v>Empresa Boliviana de Industrializacion de Hidrocarburos</v>
      </c>
      <c r="C182" s="329" t="str">
        <f>+VLOOKUP(A182,'[4]DISTRIBUCIÓN UCCF'!$A$7:$E$556,5,FALSE)</f>
        <v>YAP</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28" t="str">
        <f>VLOOKUP(A183,[3]bd_lista!A:C,3,FALSE)</f>
        <v>Agencia Boliviana Espacial</v>
      </c>
      <c r="C183" s="329" t="str">
        <f>+VLOOKUP(A183,'[4]DISTRIBUCIÓN UCCF'!$A$7:$E$556,5,FALSE)</f>
        <v>VCK</v>
      </c>
      <c r="D183" s="61">
        <v>0</v>
      </c>
      <c r="E183" s="61">
        <v>0</v>
      </c>
      <c r="F183" s="61">
        <v>0</v>
      </c>
      <c r="G183" s="61">
        <v>28909.83</v>
      </c>
      <c r="H183" s="61">
        <v>0</v>
      </c>
      <c r="I183" s="61">
        <v>0</v>
      </c>
      <c r="J183" s="61">
        <v>0</v>
      </c>
      <c r="K183" s="61">
        <v>12896.8</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25793.599999999999</v>
      </c>
      <c r="AF183" s="61">
        <v>0</v>
      </c>
      <c r="AG183" s="61">
        <v>0</v>
      </c>
      <c r="AH183" s="61">
        <v>0</v>
      </c>
      <c r="AI183" s="61">
        <v>0</v>
      </c>
      <c r="AJ183" s="61">
        <v>0</v>
      </c>
      <c r="AK183" s="61">
        <v>0</v>
      </c>
      <c r="AL183" s="61">
        <v>0</v>
      </c>
      <c r="AM183" s="61">
        <v>0</v>
      </c>
      <c r="AN183" s="61">
        <v>0</v>
      </c>
      <c r="AO183" s="61">
        <v>0</v>
      </c>
      <c r="AP183" s="61">
        <v>0</v>
      </c>
      <c r="AQ183" s="61">
        <f t="shared" si="2"/>
        <v>67600.23000000001</v>
      </c>
      <c r="AT183" s="33"/>
    </row>
    <row r="184" spans="1:46" ht="33" customHeight="1">
      <c r="A184" s="32">
        <v>586</v>
      </c>
      <c r="B184" s="328" t="str">
        <f>VLOOKUP(A184,[3]bd_lista!A:C,3,FALSE)</f>
        <v>Empresa Azucarera San Buenaventura</v>
      </c>
      <c r="C184" s="329" t="str">
        <f>+VLOOKUP(A184,'[4]DISTRIBUCIÓN UCCF'!$A$7:$E$556,5,FALSE)</f>
        <v>VHM</v>
      </c>
      <c r="D184" s="61">
        <v>0</v>
      </c>
      <c r="E184" s="61">
        <v>0</v>
      </c>
      <c r="F184" s="61">
        <v>3879412</v>
      </c>
      <c r="G184" s="61">
        <v>0</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3879412</v>
      </c>
      <c r="AT184" s="33"/>
    </row>
    <row r="185" spans="1:46" ht="33" customHeight="1">
      <c r="A185" s="32">
        <v>587</v>
      </c>
      <c r="B185" s="328" t="str">
        <f>VLOOKUP(A185,[3]bd_lista!A:C,3,FALSE)</f>
        <v>Empresa Estratégica Boliviana de Construcción y Conservación de Infraestructura Civil</v>
      </c>
      <c r="C185" s="329" t="str">
        <f>+VLOOKUP(A185,'[4]DISTRIBUCIÓN UCCF'!$A$7:$E$556,5,FALSE)</f>
        <v>YAP</v>
      </c>
      <c r="D185" s="61">
        <v>0</v>
      </c>
      <c r="E185" s="61">
        <v>0</v>
      </c>
      <c r="F185" s="61">
        <v>9408475.5999999996</v>
      </c>
      <c r="G185" s="61">
        <v>42897779.620000005</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52306255.220000006</v>
      </c>
      <c r="AT185" s="33"/>
    </row>
    <row r="186" spans="1:46" ht="33" customHeight="1">
      <c r="A186" s="330">
        <v>590</v>
      </c>
      <c r="B186" s="328" t="str">
        <f>VLOOKUP(A186,[3]bd_lista!A:C,3,FALSE)</f>
        <v>Empresa Pública "QUIPUS"</v>
      </c>
      <c r="C186" s="329" t="str">
        <f>+VLOOKUP(A186,'[4]DISTRIBUCIÓN UCCF'!$A$7:$E$556,5,FALSE)</f>
        <v>JRC</v>
      </c>
      <c r="D186" s="61">
        <v>0</v>
      </c>
      <c r="E186" s="61">
        <v>0</v>
      </c>
      <c r="F186" s="61">
        <v>0</v>
      </c>
      <c r="G186" s="61">
        <v>176550.79</v>
      </c>
      <c r="H186" s="61">
        <v>0</v>
      </c>
      <c r="I186" s="61">
        <v>0</v>
      </c>
      <c r="J186" s="61">
        <v>536.65</v>
      </c>
      <c r="K186" s="61">
        <v>0</v>
      </c>
      <c r="L186" s="61">
        <v>0</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177087.44</v>
      </c>
      <c r="AT186" s="33"/>
    </row>
    <row r="187" spans="1:46" ht="33" customHeight="1">
      <c r="A187" s="32">
        <v>591</v>
      </c>
      <c r="B187" s="328" t="str">
        <f>VLOOKUP(A187,[3]bd_lista!A:C,3,FALSE)</f>
        <v>Empresa Estatal de Transporte por Cable "Mi teleférico"</v>
      </c>
      <c r="C187" s="329" t="str">
        <f>+VLOOKUP(A187,'[4]DISTRIBUCIÓN UCCF'!$A$7:$E$556,5,FALSE)</f>
        <v>MZC</v>
      </c>
      <c r="D187" s="61">
        <v>0</v>
      </c>
      <c r="E187" s="61">
        <v>0</v>
      </c>
      <c r="F187" s="61">
        <v>27294.599999999977</v>
      </c>
      <c r="G187" s="61">
        <v>0</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27294.599999999977</v>
      </c>
      <c r="AT187" s="33"/>
    </row>
    <row r="188" spans="1:46" ht="33" customHeight="1">
      <c r="A188" s="32">
        <v>592</v>
      </c>
      <c r="B188" s="328" t="str">
        <f>VLOOKUP(A188,[3]bd_lista!A:C,3,FALSE)</f>
        <v>Empresa Estatal "Boliviana de Turismo"</v>
      </c>
      <c r="C188" s="329" t="str">
        <f>+VLOOKUP(A188,'[4]DISTRIBUCIÓN UCCF'!$A$7:$E$556,5,FALSE)</f>
        <v>VCK</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28" t="str">
        <f>VLOOKUP(A189,[3]bd_lista!A:C,3,FALSE)</f>
        <v>Empresa Pública YACANA</v>
      </c>
      <c r="C189" s="329" t="str">
        <f>+VLOOKUP(A189,'[4]DISTRIBUCIÓN UCCF'!$A$7:$E$556,5,FALSE)</f>
        <v>GCM</v>
      </c>
      <c r="D189" s="61">
        <v>0</v>
      </c>
      <c r="E189" s="61">
        <v>0</v>
      </c>
      <c r="F189" s="61">
        <v>0</v>
      </c>
      <c r="G189" s="61">
        <v>55.3</v>
      </c>
      <c r="H189" s="61">
        <v>0</v>
      </c>
      <c r="I189" s="61">
        <v>0</v>
      </c>
      <c r="J189" s="61">
        <v>0</v>
      </c>
      <c r="K189" s="61">
        <v>0</v>
      </c>
      <c r="L189" s="61">
        <v>0</v>
      </c>
      <c r="M189" s="61">
        <v>100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155.30000000000001</v>
      </c>
      <c r="AT189" s="33"/>
    </row>
    <row r="190" spans="1:46" ht="33" customHeight="1">
      <c r="A190" s="32">
        <v>594</v>
      </c>
      <c r="B190" s="328" t="str">
        <f>VLOOKUP(A190,[3]bd_lista!A:C,3,FALSE)</f>
        <v>Administración de Servicios Portuarios - Bolivia</v>
      </c>
      <c r="C190" s="329" t="str">
        <f>+VLOOKUP(A190,'[4]DISTRIBUCIÓN UCCF'!$A$7:$E$556,5,FALSE)</f>
        <v>VHM</v>
      </c>
      <c r="D190" s="61">
        <v>0</v>
      </c>
      <c r="E190" s="61">
        <v>0</v>
      </c>
      <c r="F190" s="61">
        <v>0</v>
      </c>
      <c r="G190" s="61">
        <v>1286.2</v>
      </c>
      <c r="H190" s="61">
        <v>0</v>
      </c>
      <c r="I190" s="61">
        <v>0</v>
      </c>
      <c r="J190" s="61">
        <v>0</v>
      </c>
      <c r="K190" s="61">
        <v>164407.31</v>
      </c>
      <c r="L190" s="61">
        <v>0</v>
      </c>
      <c r="M190" s="61">
        <v>100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165793.51</v>
      </c>
      <c r="AT190" s="33"/>
    </row>
    <row r="191" spans="1:46" ht="33" customHeight="1">
      <c r="A191" s="32">
        <v>595</v>
      </c>
      <c r="B191" s="328" t="str">
        <f>VLOOKUP(A191,[3]bd_lista!A:C,3,FALSE)</f>
        <v>Gestora Pública de la Seguridad Social de Largo Plazo</v>
      </c>
      <c r="C191" s="329" t="str">
        <f>+VLOOKUP(A191,'[4]DISTRIBUCIÓN UCCF'!$A$7:$E$556,5,FALSE)</f>
        <v>SGP</v>
      </c>
      <c r="D191" s="61">
        <v>0</v>
      </c>
      <c r="E191" s="61">
        <v>0</v>
      </c>
      <c r="F191" s="61">
        <v>0</v>
      </c>
      <c r="G191" s="61">
        <v>19091.939999999999</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19091.939999999999</v>
      </c>
      <c r="AT191" s="33"/>
    </row>
    <row r="192" spans="1:46" ht="33" customHeight="1">
      <c r="A192" s="32">
        <v>596</v>
      </c>
      <c r="B192" s="328" t="str">
        <f>VLOOKUP(A192,[3]bd_lista!A:C,3,FALSE)</f>
        <v xml:space="preserve">Empresa Pública Transporte Aéreo Militar </v>
      </c>
      <c r="C192" s="329" t="str">
        <f>+VLOOKUP(A192,'[4]DISTRIBUCIÓN UCCF'!$A$7:$E$556,5,FALSE)</f>
        <v>MZC</v>
      </c>
      <c r="D192" s="61">
        <v>0</v>
      </c>
      <c r="E192" s="61">
        <v>0</v>
      </c>
      <c r="F192" s="61">
        <v>0</v>
      </c>
      <c r="G192" s="61">
        <v>427.5</v>
      </c>
      <c r="H192" s="61">
        <v>0</v>
      </c>
      <c r="I192" s="61">
        <v>0</v>
      </c>
      <c r="J192" s="61">
        <v>0</v>
      </c>
      <c r="K192" s="61">
        <v>0</v>
      </c>
      <c r="L192" s="61">
        <v>0</v>
      </c>
      <c r="M192" s="61">
        <v>0</v>
      </c>
      <c r="N192" s="61">
        <v>0</v>
      </c>
      <c r="O192" s="61">
        <v>0</v>
      </c>
      <c r="P192" s="61">
        <v>0</v>
      </c>
      <c r="Q192" s="61">
        <v>0</v>
      </c>
      <c r="R192" s="61">
        <v>893.53</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1321.03</v>
      </c>
      <c r="AT192" s="33"/>
    </row>
    <row r="193" spans="1:46" ht="33" customHeight="1">
      <c r="A193" s="32">
        <v>597</v>
      </c>
      <c r="B193" s="328" t="str">
        <f>VLOOKUP(A193,[3]bd_lista!A:C,3,FALSE)</f>
        <v>Empresa Pública Nacional Estratégica de Yacimientos de Litio Bolivianos</v>
      </c>
      <c r="C193" s="329" t="str">
        <f>+VLOOKUP(A193,'[4]DISTRIBUCIÓN UCCF'!$A$7:$E$556,5,FALSE)</f>
        <v>ETC</v>
      </c>
      <c r="D193" s="61">
        <v>0</v>
      </c>
      <c r="E193" s="61">
        <v>387898894.81999999</v>
      </c>
      <c r="F193" s="61">
        <v>0</v>
      </c>
      <c r="G193" s="61">
        <v>479176.86</v>
      </c>
      <c r="H193" s="61">
        <v>0</v>
      </c>
      <c r="I193" s="61">
        <v>0</v>
      </c>
      <c r="J193" s="61">
        <v>18445.18</v>
      </c>
      <c r="K193" s="61">
        <v>38741738.760000005</v>
      </c>
      <c r="L193" s="61">
        <v>0</v>
      </c>
      <c r="M193" s="61">
        <v>1450</v>
      </c>
      <c r="N193" s="61">
        <v>0</v>
      </c>
      <c r="O193" s="61">
        <v>0</v>
      </c>
      <c r="P193" s="61">
        <v>0</v>
      </c>
      <c r="Q193" s="61">
        <v>0</v>
      </c>
      <c r="R193" s="61">
        <v>0</v>
      </c>
      <c r="S193" s="61">
        <v>0</v>
      </c>
      <c r="T193" s="61">
        <v>0</v>
      </c>
      <c r="U193" s="61">
        <v>0</v>
      </c>
      <c r="V193" s="61">
        <v>0</v>
      </c>
      <c r="W193" s="61">
        <v>0</v>
      </c>
      <c r="X193" s="61">
        <v>0</v>
      </c>
      <c r="Y193" s="61">
        <v>0</v>
      </c>
      <c r="Z193" s="61">
        <v>387898894.824</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815038600.44400001</v>
      </c>
      <c r="AT193" s="33"/>
    </row>
    <row r="194" spans="1:46" ht="33" customHeight="1">
      <c r="A194" s="32">
        <v>598</v>
      </c>
      <c r="B194" s="328" t="str">
        <f>VLOOKUP(A194,[3]bd_lista!A:C,3,FALSE)</f>
        <v>Empresa Pública "Editorial del Estado Plurinacional de Bolivia"</v>
      </c>
      <c r="C194" s="329" t="str">
        <f>+VLOOKUP(A194,'[4]DISTRIBUCIÓN UCCF'!$A$7:$E$556,5,FALSE)</f>
        <v>SGP</v>
      </c>
      <c r="D194" s="61">
        <v>0</v>
      </c>
      <c r="E194" s="61">
        <v>0</v>
      </c>
      <c r="F194" s="61">
        <v>85385</v>
      </c>
      <c r="G194" s="61">
        <v>500</v>
      </c>
      <c r="H194" s="61">
        <v>0</v>
      </c>
      <c r="I194" s="61">
        <v>0</v>
      </c>
      <c r="J194" s="61">
        <v>50</v>
      </c>
      <c r="K194" s="61">
        <v>0</v>
      </c>
      <c r="L194" s="61">
        <v>0</v>
      </c>
      <c r="M194" s="61">
        <v>0</v>
      </c>
      <c r="N194" s="61">
        <v>0</v>
      </c>
      <c r="O194" s="61">
        <v>0</v>
      </c>
      <c r="P194" s="61">
        <v>0</v>
      </c>
      <c r="Q194" s="61">
        <v>0</v>
      </c>
      <c r="R194" s="61">
        <v>0</v>
      </c>
      <c r="S194" s="61">
        <v>0</v>
      </c>
      <c r="T194" s="61">
        <v>0</v>
      </c>
      <c r="U194" s="61">
        <v>0</v>
      </c>
      <c r="V194" s="61">
        <v>0</v>
      </c>
      <c r="W194" s="61">
        <v>0</v>
      </c>
      <c r="X194" s="61">
        <v>0</v>
      </c>
      <c r="Y194" s="61">
        <v>299389.46000000002</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385324.46</v>
      </c>
      <c r="AT194" s="33"/>
    </row>
    <row r="195" spans="1:46" ht="33" customHeight="1">
      <c r="A195" s="32">
        <v>599</v>
      </c>
      <c r="B195" s="328" t="str">
        <f>VLOOKUP(A195,[3]bd_lista!A:C,3,FALSE)</f>
        <v>Empresa Boliviana de Alimentos y Derivados</v>
      </c>
      <c r="C195" s="329" t="str">
        <f>+VLOOKUP(A195,'[4]DISTRIBUCIÓN UCCF'!$A$7:$E$556,5,FALSE)</f>
        <v>GRH</v>
      </c>
      <c r="D195" s="61">
        <v>0</v>
      </c>
      <c r="E195" s="61">
        <v>0</v>
      </c>
      <c r="F195" s="61">
        <v>46894576.799999997</v>
      </c>
      <c r="G195" s="61">
        <v>0</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46894576.799999997</v>
      </c>
      <c r="AT195" s="33"/>
    </row>
    <row r="196" spans="1:46" ht="33" customHeight="1">
      <c r="A196" s="32">
        <v>600</v>
      </c>
      <c r="B196" s="328" t="str">
        <f>VLOOKUP(A196,[3]bd_lista!A:C,3,FALSE)</f>
        <v>Empresa Servicios Aéreos Bolivianos</v>
      </c>
      <c r="C196" s="329">
        <v>0</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28" t="s">
        <v>1538</v>
      </c>
      <c r="C197" s="329">
        <v>0</v>
      </c>
      <c r="D197" s="61">
        <v>0</v>
      </c>
      <c r="E197" s="61">
        <v>0</v>
      </c>
      <c r="F197" s="61">
        <v>0</v>
      </c>
      <c r="G197" s="61">
        <v>17901.809999999998</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17901.809999999998</v>
      </c>
      <c r="AT197" s="33"/>
    </row>
    <row r="198" spans="1:46" ht="33" customHeight="1">
      <c r="A198" s="32">
        <v>633</v>
      </c>
      <c r="B198" s="328" t="str">
        <f>VLOOKUP(A198,[3]bd_lista!A:C,3,FALSE)</f>
        <v>Empresa Misicuni</v>
      </c>
      <c r="C198" s="329" t="str">
        <f>+VLOOKUP(A198,'[4]DISTRIBUCIÓN UCCF'!$A$7:$E$556,5,FALSE)</f>
        <v>JRC</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0</v>
      </c>
      <c r="AT198" s="33"/>
    </row>
    <row r="199" spans="1:46" ht="33" customHeight="1">
      <c r="A199" s="32">
        <v>634</v>
      </c>
      <c r="B199" s="328" t="str">
        <f>VLOOKUP(A199,[3]bd_lista!A:C,3,FALSE)</f>
        <v>Empresa Púb. Deptal. Hotel Terminal-Terminal de Buses Oruro</v>
      </c>
      <c r="C199" s="329" t="str">
        <f>+VLOOKUP(A199,'[4]DISTRIBUCIÓN UCCF'!$A$7:$E$556,5,FALSE)</f>
        <v>VCK</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28" t="str">
        <f>VLOOKUP(A200,[3]bd_lista!A:C,3,FALSE)</f>
        <v>Asamblea Legislativa Plurinacional</v>
      </c>
      <c r="C200" s="329" t="str">
        <f>+VLOOKUP(A200,'[4]DISTRIBUCIÓN UCCF'!$A$7:$E$556,5,FALSE)</f>
        <v>ETC</v>
      </c>
      <c r="D200" s="61">
        <v>0</v>
      </c>
      <c r="E200" s="61">
        <v>0</v>
      </c>
      <c r="F200" s="61">
        <v>0</v>
      </c>
      <c r="G200" s="61">
        <v>150787.75</v>
      </c>
      <c r="H200" s="61">
        <v>0</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150787.75</v>
      </c>
      <c r="AT200" s="33"/>
    </row>
    <row r="201" spans="1:46" ht="33" customHeight="1">
      <c r="A201" s="32">
        <v>660</v>
      </c>
      <c r="B201" s="328" t="str">
        <f>VLOOKUP(A201,[3]bd_lista!A:C,3,FALSE)</f>
        <v>Órgano Judicial</v>
      </c>
      <c r="C201" s="329" t="str">
        <f>+VLOOKUP(A201,'[4]DISTRIBUCIÓN UCCF'!$A$7:$E$556,5,FALSE)</f>
        <v>ETC</v>
      </c>
      <c r="D201" s="61">
        <v>0</v>
      </c>
      <c r="E201" s="61">
        <v>0</v>
      </c>
      <c r="F201" s="61">
        <v>30778937.120000001</v>
      </c>
      <c r="G201" s="61">
        <v>307930.8</v>
      </c>
      <c r="H201" s="61">
        <v>0</v>
      </c>
      <c r="I201" s="61">
        <v>0</v>
      </c>
      <c r="J201" s="61">
        <v>0</v>
      </c>
      <c r="K201" s="61">
        <v>600000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31686867.920000002</v>
      </c>
      <c r="AT201" s="33"/>
    </row>
    <row r="202" spans="1:46" ht="33" customHeight="1">
      <c r="A202" s="32">
        <v>661</v>
      </c>
      <c r="B202" s="328" t="str">
        <f>VLOOKUP(A202,[3]bd_lista!A:C,3,FALSE)</f>
        <v>Tribunal Constitucional Plurinacional</v>
      </c>
      <c r="C202" s="329" t="str">
        <f>+VLOOKUP(A202,'[4]DISTRIBUCIÓN UCCF'!$A$7:$E$556,5,FALSE)</f>
        <v>YAP</v>
      </c>
      <c r="D202" s="61">
        <v>0</v>
      </c>
      <c r="E202" s="61">
        <v>0</v>
      </c>
      <c r="F202" s="61">
        <v>3060</v>
      </c>
      <c r="G202" s="61">
        <v>0</v>
      </c>
      <c r="H202" s="61">
        <v>0</v>
      </c>
      <c r="I202" s="61">
        <v>0</v>
      </c>
      <c r="J202" s="61">
        <v>0</v>
      </c>
      <c r="K202" s="61">
        <v>0</v>
      </c>
      <c r="L202" s="61">
        <v>0</v>
      </c>
      <c r="M202" s="61">
        <v>0</v>
      </c>
      <c r="N202" s="61">
        <v>0</v>
      </c>
      <c r="O202" s="61">
        <v>0</v>
      </c>
      <c r="P202" s="61">
        <v>0</v>
      </c>
      <c r="Q202" s="61">
        <v>0</v>
      </c>
      <c r="R202" s="61">
        <v>0</v>
      </c>
      <c r="S202" s="61">
        <v>3390.6</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6450.6</v>
      </c>
      <c r="AT202" s="33"/>
    </row>
    <row r="203" spans="1:46" ht="33" customHeight="1">
      <c r="A203" s="32">
        <v>670</v>
      </c>
      <c r="B203" s="328" t="str">
        <f>VLOOKUP(A203,[3]bd_lista!A:C,3,FALSE)</f>
        <v>Órgano Electoral Plurinacional</v>
      </c>
      <c r="C203" s="329" t="str">
        <f>+VLOOKUP(A203,'[4]DISTRIBUCIÓN UCCF'!$A$7:$E$556,5,FALSE)</f>
        <v>VHM</v>
      </c>
      <c r="D203" s="61">
        <v>0</v>
      </c>
      <c r="E203" s="61">
        <v>0</v>
      </c>
      <c r="F203" s="61">
        <v>2155329</v>
      </c>
      <c r="G203" s="61">
        <v>9252.2800000000007</v>
      </c>
      <c r="H203" s="61">
        <v>0</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83579.08</v>
      </c>
      <c r="AF203" s="61">
        <v>0</v>
      </c>
      <c r="AG203" s="61">
        <v>0</v>
      </c>
      <c r="AH203" s="61">
        <v>0</v>
      </c>
      <c r="AI203" s="61">
        <v>0</v>
      </c>
      <c r="AJ203" s="61">
        <v>0</v>
      </c>
      <c r="AK203" s="61">
        <v>0</v>
      </c>
      <c r="AL203" s="61">
        <v>0</v>
      </c>
      <c r="AM203" s="61">
        <v>0</v>
      </c>
      <c r="AN203" s="61">
        <v>0</v>
      </c>
      <c r="AO203" s="61">
        <v>0</v>
      </c>
      <c r="AP203" s="61">
        <v>0</v>
      </c>
      <c r="AQ203" s="61">
        <f t="shared" si="2"/>
        <v>2248160.36</v>
      </c>
      <c r="AT203" s="33"/>
    </row>
    <row r="204" spans="1:46" ht="33" customHeight="1">
      <c r="A204" s="32">
        <v>680</v>
      </c>
      <c r="B204" s="328" t="str">
        <f>VLOOKUP(A204,[3]bd_lista!A:C,3,FALSE)</f>
        <v>Contraloria General del Estado</v>
      </c>
      <c r="C204" s="329" t="str">
        <f>+VLOOKUP(A204,'[4]DISTRIBUCIÓN UCCF'!$A$7:$E$556,5,FALSE)</f>
        <v>YAP</v>
      </c>
      <c r="D204" s="61">
        <v>0</v>
      </c>
      <c r="E204" s="61">
        <v>0</v>
      </c>
      <c r="F204" s="61">
        <v>5000</v>
      </c>
      <c r="G204" s="61">
        <v>24561.7</v>
      </c>
      <c r="H204" s="61">
        <v>0</v>
      </c>
      <c r="I204" s="61">
        <v>0</v>
      </c>
      <c r="J204" s="61">
        <v>50</v>
      </c>
      <c r="K204" s="61">
        <v>0</v>
      </c>
      <c r="L204" s="61">
        <v>0</v>
      </c>
      <c r="M204" s="61">
        <v>0</v>
      </c>
      <c r="N204" s="61">
        <v>0</v>
      </c>
      <c r="O204" s="61">
        <v>0</v>
      </c>
      <c r="P204" s="61">
        <v>0</v>
      </c>
      <c r="Q204" s="61">
        <v>348</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29959.7</v>
      </c>
      <c r="AT204" s="33"/>
    </row>
    <row r="205" spans="1:46" ht="33" customHeight="1">
      <c r="A205" s="32">
        <v>681</v>
      </c>
      <c r="B205" s="328" t="str">
        <f>VLOOKUP(A205,[3]bd_lista!A:C,3,FALSE)</f>
        <v>Ministerio Público</v>
      </c>
      <c r="C205" s="329" t="str">
        <f>+VLOOKUP(A205,'[4]DISTRIBUCIÓN UCCF'!$A$7:$E$556,5,FALSE)</f>
        <v>SGP</v>
      </c>
      <c r="D205" s="61">
        <v>0</v>
      </c>
      <c r="E205" s="61">
        <v>0</v>
      </c>
      <c r="F205" s="61">
        <v>160399</v>
      </c>
      <c r="G205" s="61">
        <v>0</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6469.73</v>
      </c>
      <c r="AF205" s="61">
        <v>0</v>
      </c>
      <c r="AG205" s="61">
        <v>0</v>
      </c>
      <c r="AH205" s="61">
        <v>0</v>
      </c>
      <c r="AI205" s="61">
        <v>0</v>
      </c>
      <c r="AJ205" s="61">
        <v>0</v>
      </c>
      <c r="AK205" s="61">
        <v>0</v>
      </c>
      <c r="AL205" s="61">
        <v>0</v>
      </c>
      <c r="AM205" s="61">
        <v>0</v>
      </c>
      <c r="AN205" s="61">
        <v>0</v>
      </c>
      <c r="AO205" s="61">
        <v>0</v>
      </c>
      <c r="AP205" s="61">
        <v>0</v>
      </c>
      <c r="AQ205" s="61">
        <f t="shared" si="2"/>
        <v>166868.73000000001</v>
      </c>
      <c r="AT205" s="33"/>
    </row>
    <row r="206" spans="1:46" ht="33" customHeight="1">
      <c r="A206" s="32">
        <v>682</v>
      </c>
      <c r="B206" s="328" t="str">
        <f>VLOOKUP(A206,[3]bd_lista!A:C,3,FALSE)</f>
        <v>Defensoria del Pueblo</v>
      </c>
      <c r="C206" s="329" t="str">
        <f>+VLOOKUP(A206,'[4]DISTRIBUCIÓN UCCF'!$A$7:$E$556,5,FALSE)</f>
        <v>RCC</v>
      </c>
      <c r="D206" s="61">
        <v>0</v>
      </c>
      <c r="E206" s="61">
        <v>0</v>
      </c>
      <c r="F206" s="61">
        <v>0</v>
      </c>
      <c r="G206" s="61">
        <v>0</v>
      </c>
      <c r="H206" s="61">
        <v>0</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0</v>
      </c>
      <c r="AT206" s="33"/>
    </row>
    <row r="207" spans="1:46" ht="33" customHeight="1">
      <c r="A207" s="32">
        <v>683</v>
      </c>
      <c r="B207" s="328" t="str">
        <f>VLOOKUP(A207,[3]bd_lista!A:C,3,FALSE)</f>
        <v>Procuraduria General del Estado</v>
      </c>
      <c r="C207" s="329" t="str">
        <f>+VLOOKUP(A207,'[4]DISTRIBUCIÓN UCCF'!$A$7:$E$556,5,FALSE)</f>
        <v>YAP</v>
      </c>
      <c r="D207" s="61">
        <v>0</v>
      </c>
      <c r="E207" s="61">
        <v>0</v>
      </c>
      <c r="F207" s="61">
        <v>10961</v>
      </c>
      <c r="G207" s="61">
        <v>245.4</v>
      </c>
      <c r="H207" s="61">
        <v>0</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11206.4</v>
      </c>
      <c r="AT207" s="33"/>
    </row>
    <row r="208" spans="1:46" ht="33" customHeight="1">
      <c r="A208" s="32">
        <v>716</v>
      </c>
      <c r="B208" s="328" t="str">
        <f>VLOOKUP(A208,[3]bd_lista!A:C,3,FALSE)</f>
        <v>Empresa Tarijeña del Gas</v>
      </c>
      <c r="C208" s="329" t="str">
        <f>+VLOOKUP(A208,'[4]DISTRIBUCIÓN UCCF'!$A$7:$E$556,5,FALSE)</f>
        <v>SGP</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28" t="str">
        <f>VLOOKUP(A209,[3]bd_lista!A:C,3,FALSE)</f>
        <v>Servicio Autónomo Municipal de Agua Potable y Alcantarillado</v>
      </c>
      <c r="C209" s="329">
        <v>0</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28" t="str">
        <f>VLOOKUP(A210,[3]bd_lista!A:C,3,FALSE)</f>
        <v>Servicio Municipal de Agua Potable y Alcantarillado</v>
      </c>
      <c r="C210" s="329">
        <v>0</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28" t="str">
        <f>VLOOKUP(A211,[3]bd_lista!A:C,3,FALSE)</f>
        <v>Empresa Local de Agua Potable y Alcantarillado Sucre</v>
      </c>
      <c r="C211" s="329">
        <v>0</v>
      </c>
      <c r="D211" s="61">
        <v>0</v>
      </c>
      <c r="E211" s="61">
        <v>0</v>
      </c>
      <c r="F211" s="61">
        <v>0</v>
      </c>
      <c r="G211" s="61">
        <v>0</v>
      </c>
      <c r="H211" s="61">
        <v>0</v>
      </c>
      <c r="I211" s="61">
        <v>0</v>
      </c>
      <c r="J211" s="61">
        <v>0</v>
      </c>
      <c r="K211" s="61">
        <v>28540.3</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28540.3</v>
      </c>
      <c r="AT211" s="33"/>
    </row>
    <row r="212" spans="1:46" ht="33" customHeight="1">
      <c r="A212" s="32">
        <v>821</v>
      </c>
      <c r="B212" s="328" t="str">
        <f>VLOOKUP(A212,[3]bd_lista!A:C,3,FALSE)</f>
        <v>Administración Autónoma para Obras Sanitarias - Potosí</v>
      </c>
      <c r="C212" s="329" t="str">
        <f>+VLOOKUP(A212,'[4]DISTRIBUCIÓN UCCF'!$A$7:$E$556,5,FALSE)</f>
        <v>MZC</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28" t="str">
        <f>VLOOKUP(A213,[3]bd_lista!A:C,3,FALSE)</f>
        <v>Servicio Local de Acueductos y Alcantarillado - Oruro</v>
      </c>
      <c r="C213" s="329">
        <v>0</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28" t="str">
        <f>VLOOKUP(A214,[3]bd_lista!A:C,3,FALSE)</f>
        <v>Fondo Nacional de Desarrollo Regional</v>
      </c>
      <c r="C214" s="329" t="str">
        <f>+VLOOKUP(A214,'[4]DISTRIBUCIÓN UCCF'!$A$7:$E$556,5,FALSE)</f>
        <v>ETC</v>
      </c>
      <c r="D214" s="61">
        <v>0</v>
      </c>
      <c r="E214" s="61">
        <v>0</v>
      </c>
      <c r="F214" s="61">
        <v>0</v>
      </c>
      <c r="G214" s="61">
        <v>0</v>
      </c>
      <c r="H214" s="61">
        <v>0</v>
      </c>
      <c r="I214" s="61">
        <v>0</v>
      </c>
      <c r="J214" s="61">
        <v>0</v>
      </c>
      <c r="K214" s="61">
        <v>0</v>
      </c>
      <c r="L214" s="61">
        <v>0</v>
      </c>
      <c r="M214" s="61">
        <v>0</v>
      </c>
      <c r="N214" s="61">
        <v>0</v>
      </c>
      <c r="O214" s="61">
        <v>0</v>
      </c>
      <c r="P214" s="61">
        <v>0</v>
      </c>
      <c r="Q214" s="61">
        <v>0</v>
      </c>
      <c r="R214" s="61">
        <v>0</v>
      </c>
      <c r="S214" s="61">
        <v>2892101.07</v>
      </c>
      <c r="T214" s="61">
        <v>0</v>
      </c>
      <c r="U214" s="61">
        <v>0</v>
      </c>
      <c r="V214" s="61">
        <v>0</v>
      </c>
      <c r="W214" s="61">
        <v>0</v>
      </c>
      <c r="X214" s="61">
        <v>0</v>
      </c>
      <c r="Y214" s="61">
        <v>0</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2892101.07</v>
      </c>
      <c r="AT214" s="33"/>
    </row>
    <row r="215" spans="1:46">
      <c r="A215" s="32">
        <v>865</v>
      </c>
      <c r="B215" s="328" t="str">
        <f>VLOOKUP(A215,[3]bd_lista!A:C,3,FALSE)</f>
        <v>Fondo de Desarrollo del Sist.Fin. y Apoyo al Sec.Productivo</v>
      </c>
      <c r="C215" s="329" t="str">
        <f>+VLOOKUP(A215,'[4]DISTRIBUCIÓN UCCF'!$A$7:$E$556,5,FALSE)</f>
        <v>RCC</v>
      </c>
      <c r="D215" s="61">
        <v>0</v>
      </c>
      <c r="E215" s="61">
        <v>0</v>
      </c>
      <c r="F215" s="61">
        <v>0</v>
      </c>
      <c r="G215" s="61">
        <v>6034.8099999999995</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6034.8099999999995</v>
      </c>
      <c r="AT215" s="33"/>
    </row>
    <row r="216" spans="1:46" ht="33" customHeight="1">
      <c r="A216" s="32">
        <v>867</v>
      </c>
      <c r="B216" s="328" t="str">
        <f>VLOOKUP(A216,[3]bd_lista!A:C,3,FALSE)</f>
        <v>Fondo Rotatorio de Fomento Productivo Regional</v>
      </c>
      <c r="C216" s="329" t="str">
        <f>+VLOOKUP(A216,'[4]DISTRIBUCIÓN UCCF'!$A$7:$E$556,5,FALSE)</f>
        <v>RCC</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28" t="str">
        <f>VLOOKUP(A217,[3]bd_lista!A:C,3,FALSE)</f>
        <v>Gobierno Autónomo Departamental de Chuquisaca</v>
      </c>
      <c r="C217" s="329" t="str">
        <f>+VLOOKUP(A217,'[4]DISTRIBUCIÓN UCCF'!$A$7:$E$556,5,FALSE)</f>
        <v>VCK</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0</v>
      </c>
      <c r="AT217" s="33"/>
    </row>
    <row r="218" spans="1:46" ht="33" customHeight="1">
      <c r="A218" s="32">
        <v>902</v>
      </c>
      <c r="B218" s="328" t="str">
        <f>VLOOKUP(A218,[3]bd_lista!A:C,3,FALSE)</f>
        <v>Gobierno Autónomo Departamental de La Paz</v>
      </c>
      <c r="C218" s="329" t="str">
        <f>+VLOOKUP(A218,'[4]DISTRIBUCIÓN UCCF'!$A$7:$E$556,5,FALSE)</f>
        <v>VCK</v>
      </c>
      <c r="D218" s="61">
        <v>0</v>
      </c>
      <c r="E218" s="61">
        <v>0</v>
      </c>
      <c r="F218" s="61">
        <v>0</v>
      </c>
      <c r="G218" s="61">
        <v>3205.35</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3205.35</v>
      </c>
      <c r="AT218" s="33"/>
    </row>
    <row r="219" spans="1:46" ht="33" customHeight="1">
      <c r="A219" s="32">
        <v>903</v>
      </c>
      <c r="B219" s="328" t="str">
        <f>VLOOKUP(A219,[3]bd_lista!A:C,3,FALSE)</f>
        <v>Gobierno Autónomo Departamental de Cochabamba</v>
      </c>
      <c r="C219" s="329" t="str">
        <f>+VLOOKUP(A219,'[4]DISTRIBUCIÓN UCCF'!$A$7:$E$556,5,FALSE)</f>
        <v>VCK</v>
      </c>
      <c r="D219" s="61">
        <v>0</v>
      </c>
      <c r="E219" s="61">
        <v>0</v>
      </c>
      <c r="F219" s="61">
        <v>0</v>
      </c>
      <c r="G219" s="61">
        <v>5011.46</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5011.46</v>
      </c>
      <c r="AT219" s="33"/>
    </row>
    <row r="220" spans="1:46" ht="33" customHeight="1">
      <c r="A220" s="32">
        <v>904</v>
      </c>
      <c r="B220" s="328" t="str">
        <f>VLOOKUP(A220,[3]bd_lista!A:C,3,FALSE)</f>
        <v>Gobierno Autónomo Departamental de Oruro</v>
      </c>
      <c r="C220" s="329" t="str">
        <f>+VLOOKUP(A220,'[4]DISTRIBUCIÓN UCCF'!$A$7:$E$556,5,FALSE)</f>
        <v>VCK</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28" t="str">
        <f>VLOOKUP(A221,[3]bd_lista!A:C,3,FALSE)</f>
        <v>Gobierno Autónomo Departamental de Potosí</v>
      </c>
      <c r="C221" s="329" t="str">
        <f>+VLOOKUP(A221,'[4]DISTRIBUCIÓN UCCF'!$A$7:$E$556,5,FALSE)</f>
        <v>VCK</v>
      </c>
      <c r="D221" s="61">
        <v>0</v>
      </c>
      <c r="E221" s="61">
        <v>0</v>
      </c>
      <c r="F221" s="61">
        <v>0</v>
      </c>
      <c r="G221" s="61">
        <v>215298.26</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215298.26</v>
      </c>
      <c r="AT221" s="33"/>
    </row>
    <row r="222" spans="1:46" ht="33" customHeight="1">
      <c r="A222" s="32">
        <v>906</v>
      </c>
      <c r="B222" s="328" t="str">
        <f>VLOOKUP(A222,[3]bd_lista!A:C,3,FALSE)</f>
        <v>Gobierno Autónomo Departamental de Tarija</v>
      </c>
      <c r="C222" s="329" t="str">
        <f>+VLOOKUP(A222,'[4]DISTRIBUCIÓN UCCF'!$A$7:$E$556,5,FALSE)</f>
        <v>VCK</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0</v>
      </c>
      <c r="AT222" s="33"/>
    </row>
    <row r="223" spans="1:46" ht="33" customHeight="1">
      <c r="A223" s="32">
        <v>907</v>
      </c>
      <c r="B223" s="328" t="str">
        <f>VLOOKUP(A223,[3]bd_lista!A:C,3,FALSE)</f>
        <v>Gobierno Autónomo Departamental de Santa Cruz</v>
      </c>
      <c r="C223" s="329" t="str">
        <f>+VLOOKUP(A223,'[4]DISTRIBUCIÓN UCCF'!$A$7:$E$556,5,FALSE)</f>
        <v>VCK</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28" t="str">
        <f>VLOOKUP(A224,[3]bd_lista!A:C,3,FALSE)</f>
        <v>Gobierno Autónomo Departamental del Beni</v>
      </c>
      <c r="C224" s="329" t="str">
        <f>+VLOOKUP(A224,'[4]DISTRIBUCIÓN UCCF'!$A$7:$E$556,5,FALSE)</f>
        <v>VCK</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28" t="str">
        <f>VLOOKUP(A225,[3]bd_lista!A:C,3,FALSE)</f>
        <v>Gobierno Autónomo Departamental de Pando</v>
      </c>
      <c r="C225" s="329" t="str">
        <f>+VLOOKUP(A225,'[4]DISTRIBUCIÓN UCCF'!$A$7:$E$556,5,FALSE)</f>
        <v>VCK</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28" t="str">
        <f>VLOOKUP(A226,[3]bd_lista!A:C,3,FALSE)</f>
        <v>Banco Central de Bolivia</v>
      </c>
      <c r="C226" s="329">
        <v>0</v>
      </c>
      <c r="D226" s="61">
        <v>0</v>
      </c>
      <c r="E226" s="61">
        <v>0</v>
      </c>
      <c r="F226" s="61">
        <v>0</v>
      </c>
      <c r="G226" s="61">
        <v>656.62</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656.62</v>
      </c>
      <c r="AT226" s="33"/>
    </row>
    <row r="227" spans="1:46" ht="33" customHeight="1">
      <c r="A227" s="32">
        <v>1101</v>
      </c>
      <c r="B227" s="328" t="str">
        <f>VLOOKUP(A227,[3]bd_lista!A:C,3,FALSE)</f>
        <v>Gobierno Autónomo Municipal de Sucre</v>
      </c>
      <c r="C227" s="329" t="str">
        <f>+VLOOKUP(A227,'[4]DISTRIBUCIÓN UCCF'!$A$7:$E$556,5,FALSE)</f>
        <v>SGP</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28" t="str">
        <f>VLOOKUP(A228,[3]bd_lista!A:C,3,FALSE)</f>
        <v>Gobierno Autónomo Municipal de Yotala</v>
      </c>
      <c r="C228" s="329" t="str">
        <f>+VLOOKUP(A228,'[4]DISTRIBUCIÓN UCCF'!$A$7:$E$556,5,FALSE)</f>
        <v>SGP</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28" t="str">
        <f>VLOOKUP(A229,[3]bd_lista!A:C,3,FALSE)</f>
        <v>Gobierno Autónomo Municipal de Poroma</v>
      </c>
      <c r="C229" s="329" t="str">
        <f>+VLOOKUP(A229,'[4]DISTRIBUCIÓN UCCF'!$A$7:$E$556,5,FALSE)</f>
        <v>SGP</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28" t="str">
        <f>VLOOKUP(A230,[3]bd_lista!A:C,3,FALSE)</f>
        <v>Gobierno Autónomo Municipal de Villa Azurduy</v>
      </c>
      <c r="C230" s="329" t="str">
        <f>+VLOOKUP(A230,'[4]DISTRIBUCIÓN UCCF'!$A$7:$E$556,5,FALSE)</f>
        <v>SGP</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28" t="str">
        <f>VLOOKUP(A231,[3]bd_lista!A:C,3,FALSE)</f>
        <v>Gobierno Autónomo Municipal de Tarvita (Villa Orías)</v>
      </c>
      <c r="C231" s="329" t="str">
        <f>+VLOOKUP(A231,'[4]DISTRIBUCIÓN UCCF'!$A$7:$E$556,5,FALSE)</f>
        <v>SGP</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28" t="str">
        <f>VLOOKUP(A232,[3]bd_lista!A:C,3,FALSE)</f>
        <v>Gobierno Autónomo Municipal de Villa Zudañez (Tacopaya)</v>
      </c>
      <c r="C232" s="329" t="str">
        <f>+VLOOKUP(A232,'[4]DISTRIBUCIÓN UCCF'!$A$7:$E$556,5,FALSE)</f>
        <v>SGP</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28" t="str">
        <f>VLOOKUP(A233,[3]bd_lista!A:C,3,FALSE)</f>
        <v>Gobierno Autónomo Municipal de Presto</v>
      </c>
      <c r="C233" s="329" t="str">
        <f>+VLOOKUP(A233,'[4]DISTRIBUCIÓN UCCF'!$A$7:$E$556,5,FALSE)</f>
        <v>SGP</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28" t="str">
        <f>VLOOKUP(A234,[3]bd_lista!A:C,3,FALSE)</f>
        <v>Gobierno Autónomo Municipal de Villa Mojocoya</v>
      </c>
      <c r="C234" s="329" t="str">
        <f>+VLOOKUP(A234,'[4]DISTRIBUCIÓN UCCF'!$A$7:$E$556,5,FALSE)</f>
        <v>SGP</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28" t="str">
        <f>VLOOKUP(A235,[3]bd_lista!A:C,3,FALSE)</f>
        <v>Gobierno Autónomo Municipal de Icla</v>
      </c>
      <c r="C235" s="329" t="str">
        <f>+VLOOKUP(A235,'[4]DISTRIBUCIÓN UCCF'!$A$7:$E$556,5,FALSE)</f>
        <v>SGP</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28" t="str">
        <f>VLOOKUP(A236,[3]bd_lista!A:C,3,FALSE)</f>
        <v>Gobierno Autónomo Municipal de Padilla</v>
      </c>
      <c r="C236" s="329" t="str">
        <f>+VLOOKUP(A236,'[4]DISTRIBUCIÓN UCCF'!$A$7:$E$556,5,FALSE)</f>
        <v>SGP</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28" t="str">
        <f>VLOOKUP(A237,[3]bd_lista!A:C,3,FALSE)</f>
        <v>Gobierno Autónomo Municipal de Tomina</v>
      </c>
      <c r="C237" s="329" t="str">
        <f>+VLOOKUP(A237,'[4]DISTRIBUCIÓN UCCF'!$A$7:$E$556,5,FALSE)</f>
        <v>SGP</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28" t="str">
        <f>VLOOKUP(A238,[3]bd_lista!A:C,3,FALSE)</f>
        <v>Gobierno Autónomo Municipal de Sopachuy</v>
      </c>
      <c r="C238" s="329" t="str">
        <f>+VLOOKUP(A238,'[4]DISTRIBUCIÓN UCCF'!$A$7:$E$556,5,FALSE)</f>
        <v>SGP</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28" t="str">
        <f>VLOOKUP(A239,[3]bd_lista!A:C,3,FALSE)</f>
        <v>Gobierno Autónomo Municipal de Villa Alcalá</v>
      </c>
      <c r="C239" s="329" t="str">
        <f>+VLOOKUP(A239,'[4]DISTRIBUCIÓN UCCF'!$A$7:$E$556,5,FALSE)</f>
        <v>SGP</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28" t="str">
        <f>VLOOKUP(A240,[3]bd_lista!A:C,3,FALSE)</f>
        <v>Gobierno Autónomo Municipal de El Villar</v>
      </c>
      <c r="C240" s="329" t="str">
        <f>+VLOOKUP(A240,'[4]DISTRIBUCIÓN UCCF'!$A$7:$E$556,5,FALSE)</f>
        <v>SGP</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28" t="str">
        <f>VLOOKUP(A241,[3]bd_lista!A:C,3,FALSE)</f>
        <v>Gobierno Autónomo Municipal de Monteagudo</v>
      </c>
      <c r="C241" s="329" t="str">
        <f>+VLOOKUP(A241,'[4]DISTRIBUCIÓN UCCF'!$A$7:$E$556,5,FALSE)</f>
        <v>SGP</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28" t="str">
        <f>VLOOKUP(A242,[3]bd_lista!A:C,3,FALSE)</f>
        <v>Gobierno Autónomo Municipal de San Pablo de Huacareta</v>
      </c>
      <c r="C242" s="329" t="str">
        <f>+VLOOKUP(A242,'[4]DISTRIBUCIÓN UCCF'!$A$7:$E$556,5,FALSE)</f>
        <v>SGP</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28" t="str">
        <f>VLOOKUP(A243,[3]bd_lista!A:C,3,FALSE)</f>
        <v>Gobierno Autónomo Municipal de Tarabuco</v>
      </c>
      <c r="C243" s="329" t="str">
        <f>+VLOOKUP(A243,'[4]DISTRIBUCIÓN UCCF'!$A$7:$E$556,5,FALSE)</f>
        <v>SGP</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28" t="str">
        <f>VLOOKUP(A244,[3]bd_lista!A:C,3,FALSE)</f>
        <v>Gobierno Autónomo Municipal de Yamparáez</v>
      </c>
      <c r="C244" s="329" t="str">
        <f>+VLOOKUP(A244,'[4]DISTRIBUCIÓN UCCF'!$A$7:$E$556,5,FALSE)</f>
        <v>SGP</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28" t="str">
        <f>VLOOKUP(A245,[3]bd_lista!A:C,3,FALSE)</f>
        <v>Gobierno Autónomo Municipal de Camargo</v>
      </c>
      <c r="C245" s="329" t="str">
        <f>+VLOOKUP(A245,'[4]DISTRIBUCIÓN UCCF'!$A$7:$E$556,5,FALSE)</f>
        <v>SGP</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28" t="str">
        <f>VLOOKUP(A246,[3]bd_lista!A:C,3,FALSE)</f>
        <v>Gobierno Autónomo Municipal de San Lucas</v>
      </c>
      <c r="C246" s="329" t="str">
        <f>+VLOOKUP(A246,'[4]DISTRIBUCIÓN UCCF'!$A$7:$E$556,5,FALSE)</f>
        <v>SGP</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28" t="str">
        <f>VLOOKUP(A247,[3]bd_lista!A:C,3,FALSE)</f>
        <v>Gobierno Autónomo Municipal de Incahuasi</v>
      </c>
      <c r="C247" s="329" t="str">
        <f>+VLOOKUP(A247,'[4]DISTRIBUCIÓN UCCF'!$A$7:$E$556,5,FALSE)</f>
        <v>SGP</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28" t="str">
        <f>VLOOKUP(A248,[3]bd_lista!A:C,3,FALSE)</f>
        <v>Gobierno Autónomo Municipal de Villa Serrano</v>
      </c>
      <c r="C248" s="329" t="str">
        <f>+VLOOKUP(A248,'[4]DISTRIBUCIÓN UCCF'!$A$7:$E$556,5,FALSE)</f>
        <v>SGP</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28" t="str">
        <f>VLOOKUP(A249,[3]bd_lista!A:C,3,FALSE)</f>
        <v>Gobierno Autónomo Municipal de Camataqui (Villa Abecia)</v>
      </c>
      <c r="C249" s="329" t="str">
        <f>+VLOOKUP(A249,'[4]DISTRIBUCIÓN UCCF'!$A$7:$E$556,5,FALSE)</f>
        <v>SGP</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28" t="str">
        <f>VLOOKUP(A250,[3]bd_lista!A:C,3,FALSE)</f>
        <v>Gobierno Autónomo Municipal de Culpina</v>
      </c>
      <c r="C250" s="329" t="str">
        <f>+VLOOKUP(A250,'[4]DISTRIBUCIÓN UCCF'!$A$7:$E$556,5,FALSE)</f>
        <v>SGP</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28" t="str">
        <f>VLOOKUP(A251,[3]bd_lista!A:C,3,FALSE)</f>
        <v>Gobierno Autónomo Municipal de Las Carreras</v>
      </c>
      <c r="C251" s="329" t="str">
        <f>+VLOOKUP(A251,'[4]DISTRIBUCIÓN UCCF'!$A$7:$E$556,5,FALSE)</f>
        <v>SGP</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28" t="str">
        <f>VLOOKUP(A252,[3]bd_lista!A:C,3,FALSE)</f>
        <v>Gobierno Autónomo Municipal de Villa Vaca Guzmán</v>
      </c>
      <c r="C252" s="329" t="str">
        <f>+VLOOKUP(A252,'[4]DISTRIBUCIÓN UCCF'!$A$7:$E$556,5,FALSE)</f>
        <v>SGP</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28" t="str">
        <f>VLOOKUP(A253,[3]bd_lista!A:C,3,FALSE)</f>
        <v>Gobierno Autónomo Municipal de Villa de Huacaya</v>
      </c>
      <c r="C253" s="329" t="str">
        <f>+VLOOKUP(A253,'[4]DISTRIBUCIÓN UCCF'!$A$7:$E$556,5,FALSE)</f>
        <v>SGP</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28" t="str">
        <f>VLOOKUP(A254,[3]bd_lista!A:C,3,FALSE)</f>
        <v>Gobierno Autónomo Municipal de Machareti</v>
      </c>
      <c r="C254" s="329" t="str">
        <f>+VLOOKUP(A254,'[4]DISTRIBUCIÓN UCCF'!$A$7:$E$556,5,FALSE)</f>
        <v>SGP</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28" t="str">
        <f>VLOOKUP(A255,[3]bd_lista!A:C,3,FALSE)</f>
        <v>Gobierno Autónomo Municipal de Villa Charcas</v>
      </c>
      <c r="C255" s="329" t="str">
        <f>+VLOOKUP(A255,'[4]DISTRIBUCIÓN UCCF'!$A$7:$E$556,5,FALSE)</f>
        <v>SGP</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28" t="str">
        <f>VLOOKUP(A256,[3]bd_lista!A:C,3,FALSE)</f>
        <v>Gobierno Autónomo Municipal de La Paz</v>
      </c>
      <c r="C256" s="329" t="str">
        <f>+VLOOKUP(A256,'[4]DISTRIBUCIÓN UCCF'!$A$7:$E$556,5,FALSE)</f>
        <v>SGP</v>
      </c>
      <c r="D256" s="61">
        <v>0</v>
      </c>
      <c r="E256" s="61">
        <v>0</v>
      </c>
      <c r="F256" s="61">
        <v>0</v>
      </c>
      <c r="G256" s="61">
        <v>8042.25</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8042.25</v>
      </c>
      <c r="AT256" s="33"/>
    </row>
    <row r="257" spans="1:46" ht="33" customHeight="1">
      <c r="A257" s="32">
        <v>1202</v>
      </c>
      <c r="B257" s="328" t="str">
        <f>VLOOKUP(A257,[3]bd_lista!A:C,3,FALSE)</f>
        <v>Gobierno Autónomo Municipal de Palca</v>
      </c>
      <c r="C257" s="329" t="str">
        <f>+VLOOKUP(A257,'[4]DISTRIBUCIÓN UCCF'!$A$7:$E$556,5,FALSE)</f>
        <v>SGP</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28" t="str">
        <f>VLOOKUP(A258,[3]bd_lista!A:C,3,FALSE)</f>
        <v>Gobierno Autónomo Municipal de Mecapaca</v>
      </c>
      <c r="C258" s="329" t="str">
        <f>+VLOOKUP(A258,'[4]DISTRIBUCIÓN UCCF'!$A$7:$E$556,5,FALSE)</f>
        <v>SGP</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28" t="str">
        <f>VLOOKUP(A259,[3]bd_lista!A:C,3,FALSE)</f>
        <v>Gobierno Autónomo Municipal de Achocalla</v>
      </c>
      <c r="C259" s="329" t="str">
        <f>+VLOOKUP(A259,'[4]DISTRIBUCIÓN UCCF'!$A$7:$E$556,5,FALSE)</f>
        <v>SGP</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28" t="str">
        <f>VLOOKUP(A260,[3]bd_lista!A:C,3,FALSE)</f>
        <v>Gobierno Autónomo Municipal de El Alto de La Paz</v>
      </c>
      <c r="C260" s="329" t="str">
        <f>+VLOOKUP(A260,'[4]DISTRIBUCIÓN UCCF'!$A$7:$E$556,5,FALSE)</f>
        <v>SGP</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28" t="str">
        <f>VLOOKUP(A261,[3]bd_lista!A:C,3,FALSE)</f>
        <v>Gobierno Autónomo Municipal de Viacha</v>
      </c>
      <c r="C261" s="329" t="str">
        <f>+VLOOKUP(A261,'[4]DISTRIBUCIÓN UCCF'!$A$7:$E$556,5,FALSE)</f>
        <v>SGP</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28" t="str">
        <f>VLOOKUP(A262,[3]bd_lista!A:C,3,FALSE)</f>
        <v>Gobierno Autónomo Municipal de Guaqui</v>
      </c>
      <c r="C262" s="329" t="str">
        <f>+VLOOKUP(A262,'[4]DISTRIBUCIÓN UCCF'!$A$7:$E$556,5,FALSE)</f>
        <v>SGP</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28" t="str">
        <f>VLOOKUP(A263,[3]bd_lista!A:C,3,FALSE)</f>
        <v>Gobierno Autónomo Municipal de Tiahuanacu</v>
      </c>
      <c r="C263" s="329" t="str">
        <f>+VLOOKUP(A263,'[4]DISTRIBUCIÓN UCCF'!$A$7:$E$556,5,FALSE)</f>
        <v>SGP</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28" t="str">
        <f>VLOOKUP(A264,[3]bd_lista!A:C,3,FALSE)</f>
        <v>Gobierno Autónomo Municipal de Desaguadero</v>
      </c>
      <c r="C264" s="329" t="str">
        <f>+VLOOKUP(A264,'[4]DISTRIBUCIÓN UCCF'!$A$7:$E$556,5,FALSE)</f>
        <v>SGP</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28" t="str">
        <f>VLOOKUP(A265,[3]bd_lista!A:C,3,FALSE)</f>
        <v>Gobierno Autónomo Municipal de Caranavi</v>
      </c>
      <c r="C265" s="329" t="str">
        <f>+VLOOKUP(A265,'[4]DISTRIBUCIÓN UCCF'!$A$7:$E$556,5,FALSE)</f>
        <v>SGP</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28" t="str">
        <f>VLOOKUP(A266,[3]bd_lista!A:C,3,FALSE)</f>
        <v>Gobierno Autónomo Municipal de Sica Sica (Villa Aroma)</v>
      </c>
      <c r="C266" s="329" t="str">
        <f>+VLOOKUP(A266,'[4]DISTRIBUCIÓN UCCF'!$A$7:$E$556,5,FALSE)</f>
        <v>SGP</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28" t="str">
        <f>VLOOKUP(A267,[3]bd_lista!A:C,3,FALSE)</f>
        <v>Gobierno Autónomo Municipal de Umala</v>
      </c>
      <c r="C267" s="329" t="str">
        <f>+VLOOKUP(A267,'[4]DISTRIBUCIÓN UCCF'!$A$7:$E$556,5,FALSE)</f>
        <v>SGP</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28" t="str">
        <f>VLOOKUP(A268,[3]bd_lista!A:C,3,FALSE)</f>
        <v>Gobierno Autónomo Municipal de Ayo Ayo</v>
      </c>
      <c r="C268" s="329" t="str">
        <f>+VLOOKUP(A268,'[4]DISTRIBUCIÓN UCCF'!$A$7:$E$556,5,FALSE)</f>
        <v>SGP</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28" t="str">
        <f>VLOOKUP(A269,[3]bd_lista!A:C,3,FALSE)</f>
        <v>Gobierno Autónomo Municipal de Calamarca</v>
      </c>
      <c r="C269" s="329" t="str">
        <f>+VLOOKUP(A269,'[4]DISTRIBUCIÓN UCCF'!$A$7:$E$556,5,FALSE)</f>
        <v>SGP</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28" t="str">
        <f>VLOOKUP(A270,[3]bd_lista!A:C,3,FALSE)</f>
        <v>Gobierno Autónomo Municipal de Patacamaya</v>
      </c>
      <c r="C270" s="329" t="str">
        <f>+VLOOKUP(A270,'[4]DISTRIBUCIÓN UCCF'!$A$7:$E$556,5,FALSE)</f>
        <v>SGP</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28" t="str">
        <f>VLOOKUP(A271,[3]bd_lista!A:C,3,FALSE)</f>
        <v>Gobierno Autónomo Municipal de Colquencha</v>
      </c>
      <c r="C271" s="329" t="str">
        <f>+VLOOKUP(A271,'[4]DISTRIBUCIÓN UCCF'!$A$7:$E$556,5,FALSE)</f>
        <v>SGP</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28" t="str">
        <f>VLOOKUP(A272,[3]bd_lista!A:C,3,FALSE)</f>
        <v>Gobierno Autónomo Municipal de Collana</v>
      </c>
      <c r="C272" s="329" t="str">
        <f>+VLOOKUP(A272,'[4]DISTRIBUCIÓN UCCF'!$A$7:$E$556,5,FALSE)</f>
        <v>SGP</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28" t="str">
        <f>VLOOKUP(A273,[3]bd_lista!A:C,3,FALSE)</f>
        <v>Gobierno Autónomo Municipal de Inquisivi</v>
      </c>
      <c r="C273" s="329" t="str">
        <f>+VLOOKUP(A273,'[4]DISTRIBUCIÓN UCCF'!$A$7:$E$556,5,FALSE)</f>
        <v>SGP</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28" t="str">
        <f>VLOOKUP(A274,[3]bd_lista!A:C,3,FALSE)</f>
        <v>Gobierno Autónomo Municipal de Quime</v>
      </c>
      <c r="C274" s="329" t="str">
        <f>+VLOOKUP(A274,'[4]DISTRIBUCIÓN UCCF'!$A$7:$E$556,5,FALSE)</f>
        <v>SGP</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28" t="str">
        <f>VLOOKUP(A275,[3]bd_lista!A:C,3,FALSE)</f>
        <v>Gobierno Autónomo Municipal de Cajuata</v>
      </c>
      <c r="C275" s="329" t="str">
        <f>+VLOOKUP(A275,'[4]DISTRIBUCIÓN UCCF'!$A$7:$E$556,5,FALSE)</f>
        <v>SGP</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28" t="str">
        <f>VLOOKUP(A276,[3]bd_lista!A:C,3,FALSE)</f>
        <v>Gobierno Autónomo Municipal de Colquiri</v>
      </c>
      <c r="C276" s="329" t="str">
        <f>+VLOOKUP(A276,'[4]DISTRIBUCIÓN UCCF'!$A$7:$E$556,5,FALSE)</f>
        <v>SGP</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28" t="str">
        <f>VLOOKUP(A277,[3]bd_lista!A:C,3,FALSE)</f>
        <v>Gobierno Autónomo Municipal de Ichoca</v>
      </c>
      <c r="C277" s="329" t="str">
        <f>+VLOOKUP(A277,'[4]DISTRIBUCIÓN UCCF'!$A$7:$E$556,5,FALSE)</f>
        <v>SGP</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28" t="str">
        <f>VLOOKUP(A278,[3]bd_lista!A:C,3,FALSE)</f>
        <v>Gobierno Autónomo Municipal de Villa Libertad Licoma</v>
      </c>
      <c r="C278" s="329" t="str">
        <f>+VLOOKUP(A278,'[4]DISTRIBUCIÓN UCCF'!$A$7:$E$556,5,FALSE)</f>
        <v>SGP</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28" t="str">
        <f>VLOOKUP(A279,[3]bd_lista!A:C,3,FALSE)</f>
        <v>Gobierno Autónomo Municipal de Achacachi</v>
      </c>
      <c r="C279" s="329" t="str">
        <f>+VLOOKUP(A279,'[4]DISTRIBUCIÓN UCCF'!$A$7:$E$556,5,FALSE)</f>
        <v>SGP</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28" t="str">
        <f>VLOOKUP(A280,[3]bd_lista!A:C,3,FALSE)</f>
        <v>Gobierno Autónomo Municipal de Ancoraimes</v>
      </c>
      <c r="C280" s="329" t="str">
        <f>+VLOOKUP(A280,'[4]DISTRIBUCIÓN UCCF'!$A$7:$E$556,5,FALSE)</f>
        <v>SGP</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28" t="str">
        <f>VLOOKUP(A281,[3]bd_lista!A:C,3,FALSE)</f>
        <v>Gobierno Autónomo Municipal de Sorata</v>
      </c>
      <c r="C281" s="329" t="str">
        <f>+VLOOKUP(A281,'[4]DISTRIBUCIÓN UCCF'!$A$7:$E$556,5,FALSE)</f>
        <v>SGP</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28" t="str">
        <f>VLOOKUP(A282,[3]bd_lista!A:C,3,FALSE)</f>
        <v>Gobierno Autónomo Municipal de Guanay</v>
      </c>
      <c r="C282" s="329" t="str">
        <f>+VLOOKUP(A282,'[4]DISTRIBUCIÓN UCCF'!$A$7:$E$556,5,FALSE)</f>
        <v>SGP</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28" t="str">
        <f>VLOOKUP(A283,[3]bd_lista!A:C,3,FALSE)</f>
        <v>Gobierno Autónomo Municipal de Tacacoma</v>
      </c>
      <c r="C283" s="329" t="str">
        <f>+VLOOKUP(A283,'[4]DISTRIBUCIÓN UCCF'!$A$7:$E$556,5,FALSE)</f>
        <v>SGP</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28" t="str">
        <f>VLOOKUP(A284,[3]bd_lista!A:C,3,FALSE)</f>
        <v>Gobierno Autónomo Municipal de Tipuani</v>
      </c>
      <c r="C284" s="329" t="str">
        <f>+VLOOKUP(A284,'[4]DISTRIBUCIÓN UCCF'!$A$7:$E$556,5,FALSE)</f>
        <v>SGP</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28" t="str">
        <f>VLOOKUP(A285,[3]bd_lista!A:C,3,FALSE)</f>
        <v>Gobierno Autónomo Municipal de Quiabaya</v>
      </c>
      <c r="C285" s="329" t="str">
        <f>+VLOOKUP(A285,'[4]DISTRIBUCIÓN UCCF'!$A$7:$E$556,5,FALSE)</f>
        <v>SGP</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28" t="str">
        <f>VLOOKUP(A286,[3]bd_lista!A:C,3,FALSE)</f>
        <v>Gobierno Autónomo Municipal de Combaya</v>
      </c>
      <c r="C286" s="329" t="str">
        <f>+VLOOKUP(A286,'[4]DISTRIBUCIÓN UCCF'!$A$7:$E$556,5,FALSE)</f>
        <v>SGP</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28" t="str">
        <f>VLOOKUP(A287,[3]bd_lista!A:C,3,FALSE)</f>
        <v>Gobierno Autónomo Municipal de Copacabana</v>
      </c>
      <c r="C287" s="329" t="str">
        <f>+VLOOKUP(A287,'[4]DISTRIBUCIÓN UCCF'!$A$7:$E$556,5,FALSE)</f>
        <v>SGP</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28" t="str">
        <f>VLOOKUP(A288,[3]bd_lista!A:C,3,FALSE)</f>
        <v>Gobierno Autónomo Municipal de San Pedro de Tiquina</v>
      </c>
      <c r="C288" s="329" t="str">
        <f>+VLOOKUP(A288,'[4]DISTRIBUCIÓN UCCF'!$A$7:$E$556,5,FALSE)</f>
        <v>SGP</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28" t="str">
        <f>VLOOKUP(A289,[3]bd_lista!A:C,3,FALSE)</f>
        <v>Gobierno Autónomo Municipal de Tito Yupanqui</v>
      </c>
      <c r="C289" s="329" t="str">
        <f>+VLOOKUP(A289,'[4]DISTRIBUCIÓN UCCF'!$A$7:$E$556,5,FALSE)</f>
        <v>SGP</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28" t="str">
        <f>VLOOKUP(A290,[3]bd_lista!A:C,3,FALSE)</f>
        <v>Gobierno Autónomo Municipal de Chuma</v>
      </c>
      <c r="C290" s="329" t="str">
        <f>+VLOOKUP(A290,'[4]DISTRIBUCIÓN UCCF'!$A$7:$E$556,5,FALSE)</f>
        <v>SGP</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28" t="str">
        <f>VLOOKUP(A291,[3]bd_lista!A:C,3,FALSE)</f>
        <v>Gobierno Autónomo Municipal de Ayata</v>
      </c>
      <c r="C291" s="329" t="str">
        <f>+VLOOKUP(A291,'[4]DISTRIBUCIÓN UCCF'!$A$7:$E$556,5,FALSE)</f>
        <v>SGP</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28" t="str">
        <f>VLOOKUP(A292,[3]bd_lista!A:C,3,FALSE)</f>
        <v>Gobierno Autónomo Municipal de Aucapata</v>
      </c>
      <c r="C292" s="329" t="str">
        <f>+VLOOKUP(A292,'[4]DISTRIBUCIÓN UCCF'!$A$7:$E$556,5,FALSE)</f>
        <v>SGP</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28" t="str">
        <f>VLOOKUP(A293,[3]bd_lista!A:C,3,FALSE)</f>
        <v>Gobierno Autónomo Municipal de Corocoro</v>
      </c>
      <c r="C293" s="329" t="str">
        <f>+VLOOKUP(A293,'[4]DISTRIBUCIÓN UCCF'!$A$7:$E$556,5,FALSE)</f>
        <v>SGP</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28" t="str">
        <f>VLOOKUP(A294,[3]bd_lista!A:C,3,FALSE)</f>
        <v>Gobierno Autónomo Municipal de Caquiaviri</v>
      </c>
      <c r="C294" s="329" t="str">
        <f>+VLOOKUP(A294,'[4]DISTRIBUCIÓN UCCF'!$A$7:$E$556,5,FALSE)</f>
        <v>SGP</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28" t="str">
        <f>VLOOKUP(A295,[3]bd_lista!A:C,3,FALSE)</f>
        <v>Gobierno Autónomo Municipal de Calacoto</v>
      </c>
      <c r="C295" s="329" t="str">
        <f>+VLOOKUP(A295,'[4]DISTRIBUCIÓN UCCF'!$A$7:$E$556,5,FALSE)</f>
        <v>SGP</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28" t="str">
        <f>VLOOKUP(A296,[3]bd_lista!A:C,3,FALSE)</f>
        <v>Gobierno Autónomo Municipal de Comanche</v>
      </c>
      <c r="C296" s="329" t="str">
        <f>+VLOOKUP(A296,'[4]DISTRIBUCIÓN UCCF'!$A$7:$E$556,5,FALSE)</f>
        <v>SGP</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28" t="str">
        <f>VLOOKUP(A297,[3]bd_lista!A:C,3,FALSE)</f>
        <v>Gobierno Autónomo Municipal de Charaña</v>
      </c>
      <c r="C297" s="329" t="str">
        <f>+VLOOKUP(A297,'[4]DISTRIBUCIÓN UCCF'!$A$7:$E$556,5,FALSE)</f>
        <v>SGP</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28" t="str">
        <f>VLOOKUP(A298,[3]bd_lista!A:C,3,FALSE)</f>
        <v>Gobierno Autónomo Municipal de Waldo Ballivián</v>
      </c>
      <c r="C298" s="329" t="str">
        <f>+VLOOKUP(A298,'[4]DISTRIBUCIÓN UCCF'!$A$7:$E$556,5,FALSE)</f>
        <v>SGP</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28" t="str">
        <f>VLOOKUP(A299,[3]bd_lista!A:C,3,FALSE)</f>
        <v>Gobierno Autónomo Municipal de Nazacara de Pacajes</v>
      </c>
      <c r="C299" s="329" t="str">
        <f>+VLOOKUP(A299,'[4]DISTRIBUCIÓN UCCF'!$A$7:$E$556,5,FALSE)</f>
        <v>SGP</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28" t="str">
        <f>VLOOKUP(A300,[3]bd_lista!A:C,3,FALSE)</f>
        <v>Gobierno Autónomo Municipal de Santiago de Callapa</v>
      </c>
      <c r="C300" s="329" t="str">
        <f>+VLOOKUP(A300,'[4]DISTRIBUCIÓN UCCF'!$A$7:$E$556,5,FALSE)</f>
        <v>SGP</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28" t="str">
        <f>VLOOKUP(A301,[3]bd_lista!A:C,3,FALSE)</f>
        <v>Gobierno Autónomo Municipal de Puerto Acosta</v>
      </c>
      <c r="C301" s="329" t="str">
        <f>+VLOOKUP(A301,'[4]DISTRIBUCIÓN UCCF'!$A$7:$E$556,5,FALSE)</f>
        <v>SGP</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28" t="str">
        <f>VLOOKUP(A302,[3]bd_lista!A:C,3,FALSE)</f>
        <v>Gobierno Autónomo Municipal de Mocomoco</v>
      </c>
      <c r="C302" s="329" t="str">
        <f>+VLOOKUP(A302,'[4]DISTRIBUCIÓN UCCF'!$A$7:$E$556,5,FALSE)</f>
        <v>SGP</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28" t="str">
        <f>VLOOKUP(A303,[3]bd_lista!A:C,3,FALSE)</f>
        <v>Gobierno Autónomo Municipal de Carabuco</v>
      </c>
      <c r="C303" s="329" t="str">
        <f>+VLOOKUP(A303,'[4]DISTRIBUCIÓN UCCF'!$A$7:$E$556,5,FALSE)</f>
        <v>SGP</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28" t="str">
        <f>VLOOKUP(A304,[3]bd_lista!A:C,3,FALSE)</f>
        <v>Gobierno Autónomo Municipal de Apolo</v>
      </c>
      <c r="C304" s="329" t="str">
        <f>+VLOOKUP(A304,'[4]DISTRIBUCIÓN UCCF'!$A$7:$E$556,5,FALSE)</f>
        <v>SGP</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28" t="str">
        <f>VLOOKUP(A305,[3]bd_lista!A:C,3,FALSE)</f>
        <v>Gobierno Autónomo Municipal de Pelechuco</v>
      </c>
      <c r="C305" s="329" t="str">
        <f>+VLOOKUP(A305,'[4]DISTRIBUCIÓN UCCF'!$A$7:$E$556,5,FALSE)</f>
        <v>SGP</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28" t="str">
        <f>VLOOKUP(A306,[3]bd_lista!A:C,3,FALSE)</f>
        <v>Gobierno Autónomo Municipal de Luribay</v>
      </c>
      <c r="C306" s="329" t="str">
        <f>+VLOOKUP(A306,'[4]DISTRIBUCIÓN UCCF'!$A$7:$E$556,5,FALSE)</f>
        <v>SGP</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28" t="str">
        <f>VLOOKUP(A307,[3]bd_lista!A:C,3,FALSE)</f>
        <v>Gobierno Autónomo Municipal de Sapahaqui</v>
      </c>
      <c r="C307" s="329" t="str">
        <f>+VLOOKUP(A307,'[4]DISTRIBUCIÓN UCCF'!$A$7:$E$556,5,FALSE)</f>
        <v>SGP</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28" t="str">
        <f>VLOOKUP(A308,[3]bd_lista!A:C,3,FALSE)</f>
        <v>Gobierno Autónomo Municipal de Yaco</v>
      </c>
      <c r="C308" s="329" t="str">
        <f>+VLOOKUP(A308,'[4]DISTRIBUCIÓN UCCF'!$A$7:$E$556,5,FALSE)</f>
        <v>SGP</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28" t="str">
        <f>VLOOKUP(A309,[3]bd_lista!A:C,3,FALSE)</f>
        <v>Gobierno Autónomo Municipal de Malla</v>
      </c>
      <c r="C309" s="329" t="str">
        <f>+VLOOKUP(A309,'[4]DISTRIBUCIÓN UCCF'!$A$7:$E$556,5,FALSE)</f>
        <v>SGP</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28" t="str">
        <f>VLOOKUP(A310,[3]bd_lista!A:C,3,FALSE)</f>
        <v>Gobierno Autónomo Municipal de Cairoma</v>
      </c>
      <c r="C310" s="329" t="str">
        <f>+VLOOKUP(A310,'[4]DISTRIBUCIÓN UCCF'!$A$7:$E$556,5,FALSE)</f>
        <v>SGP</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28" t="str">
        <f>VLOOKUP(A311,[3]bd_lista!A:C,3,FALSE)</f>
        <v>Gobierno Autónomo Municipal de Chulumani (Villa de la Libertad)</v>
      </c>
      <c r="C311" s="329" t="str">
        <f>+VLOOKUP(A311,'[4]DISTRIBUCIÓN UCCF'!$A$7:$E$556,5,FALSE)</f>
        <v>SGP</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28" t="str">
        <f>VLOOKUP(A312,[3]bd_lista!A:C,3,FALSE)</f>
        <v>Gobierno Autónomo Municipal de Irupana (Villa de Lanza)</v>
      </c>
      <c r="C312" s="329" t="str">
        <f>+VLOOKUP(A312,'[4]DISTRIBUCIÓN UCCF'!$A$7:$E$556,5,FALSE)</f>
        <v>SGP</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28" t="str">
        <f>VLOOKUP(A313,[3]bd_lista!A:C,3,FALSE)</f>
        <v>Gobierno Autónomo Municipal de Yanacachi</v>
      </c>
      <c r="C313" s="329" t="str">
        <f>+VLOOKUP(A313,'[4]DISTRIBUCIÓN UCCF'!$A$7:$E$556,5,FALSE)</f>
        <v>SGP</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28" t="str">
        <f>VLOOKUP(A314,[3]bd_lista!A:C,3,FALSE)</f>
        <v>Gobierno Autónomo Municipal de Palos Blancos</v>
      </c>
      <c r="C314" s="329" t="str">
        <f>+VLOOKUP(A314,'[4]DISTRIBUCIÓN UCCF'!$A$7:$E$556,5,FALSE)</f>
        <v>SGP</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28" t="str">
        <f>VLOOKUP(A315,[3]bd_lista!A:C,3,FALSE)</f>
        <v>Gobierno Autónomo Municipal de La Asunta</v>
      </c>
      <c r="C315" s="329" t="str">
        <f>+VLOOKUP(A315,'[4]DISTRIBUCIÓN UCCF'!$A$7:$E$556,5,FALSE)</f>
        <v>SGP</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28" t="str">
        <f>VLOOKUP(A316,[3]bd_lista!A:C,3,FALSE)</f>
        <v>Gobierno Autónomo Municipal de Pucarani</v>
      </c>
      <c r="C316" s="329" t="str">
        <f>+VLOOKUP(A316,'[4]DISTRIBUCIÓN UCCF'!$A$7:$E$556,5,FALSE)</f>
        <v>SGP</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28" t="str">
        <f>VLOOKUP(A317,[3]bd_lista!A:C,3,FALSE)</f>
        <v>Gobierno Autónomo Municipal de Laja</v>
      </c>
      <c r="C317" s="329" t="str">
        <f>+VLOOKUP(A317,'[4]DISTRIBUCIÓN UCCF'!$A$7:$E$556,5,FALSE)</f>
        <v>SGP</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28" t="str">
        <f>VLOOKUP(A318,[3]bd_lista!A:C,3,FALSE)</f>
        <v>Gobierno Autónomo Municipal de Batallas</v>
      </c>
      <c r="C318" s="329" t="str">
        <f>+VLOOKUP(A318,'[4]DISTRIBUCIÓN UCCF'!$A$7:$E$556,5,FALSE)</f>
        <v>SGP</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28" t="str">
        <f>VLOOKUP(A319,[3]bd_lista!A:C,3,FALSE)</f>
        <v>Gobierno Autónomo Municipal de Puerto Pérez</v>
      </c>
      <c r="C319" s="329" t="str">
        <f>+VLOOKUP(A319,'[4]DISTRIBUCIÓN UCCF'!$A$7:$E$556,5,FALSE)</f>
        <v>SGP</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28" t="str">
        <f>VLOOKUP(A320,[3]bd_lista!A:C,3,FALSE)</f>
        <v>Gobierno Autónomo Municipal de Coroico</v>
      </c>
      <c r="C320" s="329" t="str">
        <f>+VLOOKUP(A320,'[4]DISTRIBUCIÓN UCCF'!$A$7:$E$556,5,FALSE)</f>
        <v>SGP</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28" t="str">
        <f>VLOOKUP(A321,[3]bd_lista!A:C,3,FALSE)</f>
        <v>Gobierno Autónomo Municipal de Coripata</v>
      </c>
      <c r="C321" s="329" t="str">
        <f>+VLOOKUP(A321,'[4]DISTRIBUCIÓN UCCF'!$A$7:$E$556,5,FALSE)</f>
        <v>SGP</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28" t="str">
        <f>VLOOKUP(A322,[3]bd_lista!A:C,3,FALSE)</f>
        <v>Gobierno Autónomo Municipal de Ixiamas</v>
      </c>
      <c r="C322" s="329" t="str">
        <f>+VLOOKUP(A322,'[4]DISTRIBUCIÓN UCCF'!$A$7:$E$556,5,FALSE)</f>
        <v>SGP</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28" t="str">
        <f>VLOOKUP(A323,[3]bd_lista!A:C,3,FALSE)</f>
        <v>Gobierno Autónomo Municipal de San Buenaventura</v>
      </c>
      <c r="C323" s="329" t="str">
        <f>+VLOOKUP(A323,'[4]DISTRIBUCIÓN UCCF'!$A$7:$E$556,5,FALSE)</f>
        <v>SGP</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28" t="str">
        <f>VLOOKUP(A324,[3]bd_lista!A:C,3,FALSE)</f>
        <v>Gobierno Autónomo Municipal de General Juan José Pérez (Charazani)</v>
      </c>
      <c r="C324" s="329" t="str">
        <f>+VLOOKUP(A324,'[4]DISTRIBUCIÓN UCCF'!$A$7:$E$556,5,FALSE)</f>
        <v>SGP</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28" t="str">
        <f>VLOOKUP(A325,[3]bd_lista!A:C,3,FALSE)</f>
        <v>Gobierno Autónomo Municipal de Curva</v>
      </c>
      <c r="C325" s="329" t="str">
        <f>+VLOOKUP(A325,'[4]DISTRIBUCIÓN UCCF'!$A$7:$E$556,5,FALSE)</f>
        <v>SGP</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28" t="str">
        <f>VLOOKUP(A326,[3]bd_lista!A:C,3,FALSE)</f>
        <v>Gobierno Autónomo Municipal de San Pedro de Curahuara</v>
      </c>
      <c r="C326" s="329" t="str">
        <f>+VLOOKUP(A326,'[4]DISTRIBUCIÓN UCCF'!$A$7:$E$556,5,FALSE)</f>
        <v>SGP</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28" t="str">
        <f>VLOOKUP(A327,[3]bd_lista!A:C,3,FALSE)</f>
        <v>Gobierno Autónomo Municipal de Papel Pampa</v>
      </c>
      <c r="C327" s="329" t="str">
        <f>+VLOOKUP(A327,'[4]DISTRIBUCIÓN UCCF'!$A$7:$E$556,5,FALSE)</f>
        <v>SGP</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28" t="str">
        <f>VLOOKUP(A328,[3]bd_lista!A:C,3,FALSE)</f>
        <v>Gobierno Autónomo Municipal de Chacarilla</v>
      </c>
      <c r="C328" s="329" t="str">
        <f>+VLOOKUP(A328,'[4]DISTRIBUCIÓN UCCF'!$A$7:$E$556,5,FALSE)</f>
        <v>SGP</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28" t="str">
        <f>VLOOKUP(A329,[3]bd_lista!A:C,3,FALSE)</f>
        <v>Gobierno Autónomo Municipal de Santiago de Machaca</v>
      </c>
      <c r="C329" s="329" t="str">
        <f>+VLOOKUP(A329,'[4]DISTRIBUCIÓN UCCF'!$A$7:$E$556,5,FALSE)</f>
        <v>SGP</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28" t="str">
        <f>VLOOKUP(A330,[3]bd_lista!A:C,3,FALSE)</f>
        <v>Gobierno Autónomo Municipal de Catacora</v>
      </c>
      <c r="C330" s="329" t="str">
        <f>+VLOOKUP(A330,'[4]DISTRIBUCIÓN UCCF'!$A$7:$E$556,5,FALSE)</f>
        <v>SGP</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28" t="str">
        <f>VLOOKUP(A331,[3]bd_lista!A:C,3,FALSE)</f>
        <v>Gobierno Autónomo Municipal de Mapiri</v>
      </c>
      <c r="C331" s="329" t="str">
        <f>+VLOOKUP(A331,'[4]DISTRIBUCIÓN UCCF'!$A$7:$E$556,5,FALSE)</f>
        <v>SGP</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28" t="str">
        <f>VLOOKUP(A332,[3]bd_lista!A:C,3,FALSE)</f>
        <v>Gobierno Autónomo Municipal de Teoponte</v>
      </c>
      <c r="C332" s="329" t="str">
        <f>+VLOOKUP(A332,'[4]DISTRIBUCIÓN UCCF'!$A$7:$E$556,5,FALSE)</f>
        <v>SGP</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28" t="str">
        <f>VLOOKUP(A333,[3]bd_lista!A:C,3,FALSE)</f>
        <v>Gobierno Autónomo Municipal de San Andrés de Machaca</v>
      </c>
      <c r="C333" s="329" t="str">
        <f>+VLOOKUP(A333,'[4]DISTRIBUCIÓN UCCF'!$A$7:$E$556,5,FALSE)</f>
        <v>SGP</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28" t="str">
        <f>VLOOKUP(A334,[3]bd_lista!A:C,3,FALSE)</f>
        <v>Gobierno Autónomo Municipal de Jesús de Machaca</v>
      </c>
      <c r="C334" s="329" t="str">
        <f>+VLOOKUP(A334,'[4]DISTRIBUCIÓN UCCF'!$A$7:$E$556,5,FALSE)</f>
        <v>SGP</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28" t="str">
        <f>VLOOKUP(A335,[3]bd_lista!A:C,3,FALSE)</f>
        <v>Gobierno Autónomo Municipal de Taraco</v>
      </c>
      <c r="C335" s="329" t="str">
        <f>+VLOOKUP(A335,'[4]DISTRIBUCIÓN UCCF'!$A$7:$E$556,5,FALSE)</f>
        <v>SGP</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28" t="str">
        <f>VLOOKUP(A336,[3]bd_lista!A:C,3,FALSE)</f>
        <v>Gobierno Autónomo Municipal de Huarina</v>
      </c>
      <c r="C336" s="329" t="str">
        <f>+VLOOKUP(A336,'[4]DISTRIBUCIÓN UCCF'!$A$7:$E$556,5,FALSE)</f>
        <v>SGP</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28" t="str">
        <f>VLOOKUP(A337,[3]bd_lista!A:C,3,FALSE)</f>
        <v>Gobierno Autónomo Municipal de Santiago de Huata</v>
      </c>
      <c r="C337" s="329" t="str">
        <f>+VLOOKUP(A337,'[4]DISTRIBUCIÓN UCCF'!$A$7:$E$556,5,FALSE)</f>
        <v>SGP</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28" t="str">
        <f>VLOOKUP(A338,[3]bd_lista!A:C,3,FALSE)</f>
        <v>Gobierno Autónomo Municipal de Escoma</v>
      </c>
      <c r="C338" s="329" t="str">
        <f>+VLOOKUP(A338,'[4]DISTRIBUCIÓN UCCF'!$A$7:$E$556,5,FALSE)</f>
        <v>SGP</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28" t="str">
        <f>VLOOKUP(A339,[3]bd_lista!A:C,3,FALSE)</f>
        <v>Gobierno Autónomo Municipal de Humanata</v>
      </c>
      <c r="C339" s="329" t="str">
        <f>+VLOOKUP(A339,'[4]DISTRIBUCIÓN UCCF'!$A$7:$E$556,5,FALSE)</f>
        <v>SGP</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28" t="str">
        <f>VLOOKUP(A340,[3]bd_lista!A:C,3,FALSE)</f>
        <v>Gobierno Autónomo Municipal de Alto Beni</v>
      </c>
      <c r="C340" s="329" t="str">
        <f>+VLOOKUP(A340,'[4]DISTRIBUCIÓN UCCF'!$A$7:$E$556,5,FALSE)</f>
        <v>SGP</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28" t="str">
        <f>VLOOKUP(A341,[3]bd_lista!A:C,3,FALSE)</f>
        <v>Gobierno Autónomo Municipal de Huatajata</v>
      </c>
      <c r="C341" s="329" t="str">
        <f>+VLOOKUP(A341,'[4]DISTRIBUCIÓN UCCF'!$A$7:$E$556,5,FALSE)</f>
        <v>SGP</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28" t="str">
        <f>VLOOKUP(A342,[3]bd_lista!A:C,3,FALSE)</f>
        <v>Gobierno Autónomo Municipal de Chua Cocani</v>
      </c>
      <c r="C342" s="329" t="str">
        <f>+VLOOKUP(A342,'[4]DISTRIBUCIÓN UCCF'!$A$7:$E$556,5,FALSE)</f>
        <v>SGP</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28" t="str">
        <f>VLOOKUP(A343,[3]bd_lista!A:C,3,FALSE)</f>
        <v>Gobierno Autónomo Municipal de Cochabamba</v>
      </c>
      <c r="C343" s="329" t="str">
        <f>+VLOOKUP(A343,'[4]DISTRIBUCIÓN UCCF'!$A$7:$E$556,5,FALSE)</f>
        <v>SGP</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28" t="str">
        <f>VLOOKUP(A344,[3]bd_lista!A:C,3,FALSE)</f>
        <v>Gobierno Autónomo Municipal de Quillacollo</v>
      </c>
      <c r="C344" s="329" t="str">
        <f>+VLOOKUP(A344,'[4]DISTRIBUCIÓN UCCF'!$A$7:$E$556,5,FALSE)</f>
        <v>SGP</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28" t="str">
        <f>VLOOKUP(A345,[3]bd_lista!A:C,3,FALSE)</f>
        <v>Gobierno Autónomo Municipal de Sipe Sipe</v>
      </c>
      <c r="C345" s="329" t="str">
        <f>+VLOOKUP(A345,'[4]DISTRIBUCIÓN UCCF'!$A$7:$E$556,5,FALSE)</f>
        <v>SGP</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28" t="str">
        <f>VLOOKUP(A346,[3]bd_lista!A:C,3,FALSE)</f>
        <v>Gobierno Autónomo Municipal de Tiquipaya</v>
      </c>
      <c r="C346" s="329" t="str">
        <f>+VLOOKUP(A346,'[4]DISTRIBUCIÓN UCCF'!$A$7:$E$556,5,FALSE)</f>
        <v>SGP</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28" t="str">
        <f>VLOOKUP(A347,[3]bd_lista!A:C,3,FALSE)</f>
        <v>Gobierno Autónomo Municipal de Vinto</v>
      </c>
      <c r="C347" s="329" t="str">
        <f>+VLOOKUP(A347,'[4]DISTRIBUCIÓN UCCF'!$A$7:$E$556,5,FALSE)</f>
        <v>SGP</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28" t="str">
        <f>VLOOKUP(A348,[3]bd_lista!A:C,3,FALSE)</f>
        <v>Gobierno Autónomo Municipal de Colcapirhua</v>
      </c>
      <c r="C348" s="329" t="str">
        <f>+VLOOKUP(A348,'[4]DISTRIBUCIÓN UCCF'!$A$7:$E$556,5,FALSE)</f>
        <v>SGP</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28" t="str">
        <f>VLOOKUP(A349,[3]bd_lista!A:C,3,FALSE)</f>
        <v>Gobierno Autónomo Municipal de Aiquile</v>
      </c>
      <c r="C349" s="329" t="str">
        <f>+VLOOKUP(A349,'[4]DISTRIBUCIÓN UCCF'!$A$7:$E$556,5,FALSE)</f>
        <v>SGP</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28" t="str">
        <f>VLOOKUP(A350,[3]bd_lista!A:C,3,FALSE)</f>
        <v>Gobierno Autónomo Municipal de Pasorapa</v>
      </c>
      <c r="C350" s="329" t="str">
        <f>+VLOOKUP(A350,'[4]DISTRIBUCIÓN UCCF'!$A$7:$E$556,5,FALSE)</f>
        <v>SGP</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28" t="str">
        <f>VLOOKUP(A351,[3]bd_lista!A:C,3,FALSE)</f>
        <v>Gobierno Autónomo Municipal de Omereque</v>
      </c>
      <c r="C351" s="329" t="str">
        <f>+VLOOKUP(A351,'[4]DISTRIBUCIÓN UCCF'!$A$7:$E$556,5,FALSE)</f>
        <v>SGP</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28" t="str">
        <f>VLOOKUP(A352,[3]bd_lista!A:C,3,FALSE)</f>
        <v>Gobierno Autónomo Municipal de Independencia</v>
      </c>
      <c r="C352" s="329" t="str">
        <f>+VLOOKUP(A352,'[4]DISTRIBUCIÓN UCCF'!$A$7:$E$556,5,FALSE)</f>
        <v>SGP</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28" t="str">
        <f>VLOOKUP(A353,[3]bd_lista!A:C,3,FALSE)</f>
        <v>Gobierno Autónomo Municipal de Morochata</v>
      </c>
      <c r="C353" s="329" t="str">
        <f>+VLOOKUP(A353,'[4]DISTRIBUCIÓN UCCF'!$A$7:$E$556,5,FALSE)</f>
        <v>SGP</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28" t="str">
        <f>VLOOKUP(A354,[3]bd_lista!A:C,3,FALSE)</f>
        <v>Gobierno Autónomo Municipal de Sacaba</v>
      </c>
      <c r="C354" s="329" t="str">
        <f>+VLOOKUP(A354,'[4]DISTRIBUCIÓN UCCF'!$A$7:$E$556,5,FALSE)</f>
        <v>SGP</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28" t="str">
        <f>VLOOKUP(A355,[3]bd_lista!A:C,3,FALSE)</f>
        <v>Gobierno Autónomo Municipal de Colomi</v>
      </c>
      <c r="C355" s="329" t="str">
        <f>+VLOOKUP(A355,'[4]DISTRIBUCIÓN UCCF'!$A$7:$E$556,5,FALSE)</f>
        <v>SGP</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28" t="str">
        <f>VLOOKUP(A356,[3]bd_lista!A:C,3,FALSE)</f>
        <v>Gobierno Autónomo Municipal de Villa Tunari</v>
      </c>
      <c r="C356" s="329" t="str">
        <f>+VLOOKUP(A356,'[4]DISTRIBUCIÓN UCCF'!$A$7:$E$556,5,FALSE)</f>
        <v>SGP</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28" t="str">
        <f>VLOOKUP(A357,[3]bd_lista!A:C,3,FALSE)</f>
        <v>Gobierno Autónomo Municipal de Punata</v>
      </c>
      <c r="C357" s="329" t="str">
        <f>+VLOOKUP(A357,'[4]DISTRIBUCIÓN UCCF'!$A$7:$E$556,5,FALSE)</f>
        <v>SGP</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28" t="str">
        <f>VLOOKUP(A358,[3]bd_lista!A:C,3,FALSE)</f>
        <v>Gobierno Autónomo Municipal de Villa Rivero</v>
      </c>
      <c r="C358" s="329" t="str">
        <f>+VLOOKUP(A358,'[4]DISTRIBUCIÓN UCCF'!$A$7:$E$556,5,FALSE)</f>
        <v>SGP</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28" t="str">
        <f>VLOOKUP(A359,[3]bd_lista!A:C,3,FALSE)</f>
        <v>Gobierno Autónomo Municipal de San Benito (Villa José Quintín Mendoza)</v>
      </c>
      <c r="C359" s="329" t="str">
        <f>+VLOOKUP(A359,'[4]DISTRIBUCIÓN UCCF'!$A$7:$E$556,5,FALSE)</f>
        <v>SGP</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28" t="str">
        <f>VLOOKUP(A360,[3]bd_lista!A:C,3,FALSE)</f>
        <v>Gobierno Autónomo Municipal de Tacachi</v>
      </c>
      <c r="C360" s="329" t="str">
        <f>+VLOOKUP(A360,'[4]DISTRIBUCIÓN UCCF'!$A$7:$E$556,5,FALSE)</f>
        <v>SGP</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28" t="str">
        <f>VLOOKUP(A361,[3]bd_lista!A:C,3,FALSE)</f>
        <v>Gobierno Autónomo Municipal Villa Gualberto Villarroel</v>
      </c>
      <c r="C361" s="329" t="str">
        <f>+VLOOKUP(A361,'[4]DISTRIBUCIÓN UCCF'!$A$7:$E$556,5,FALSE)</f>
        <v>SGP</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28" t="str">
        <f>VLOOKUP(A362,[3]bd_lista!A:C,3,FALSE)</f>
        <v>Gobierno Autónomo Municipal de Tarata</v>
      </c>
      <c r="C362" s="329" t="str">
        <f>+VLOOKUP(A362,'[4]DISTRIBUCIÓN UCCF'!$A$7:$E$556,5,FALSE)</f>
        <v>SGP</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28" t="str">
        <f>VLOOKUP(A363,[3]bd_lista!A:C,3,FALSE)</f>
        <v>Gobierno Autónomo Municipal de Anzaldo</v>
      </c>
      <c r="C363" s="329" t="str">
        <f>+VLOOKUP(A363,'[4]DISTRIBUCIÓN UCCF'!$A$7:$E$556,5,FALSE)</f>
        <v>SGP</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28" t="str">
        <f>VLOOKUP(A364,[3]bd_lista!A:C,3,FALSE)</f>
        <v>Gobierno Autónomo Municipal de Arbieto</v>
      </c>
      <c r="C364" s="329" t="str">
        <f>+VLOOKUP(A364,'[4]DISTRIBUCIÓN UCCF'!$A$7:$E$556,5,FALSE)</f>
        <v>SGP</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28" t="str">
        <f>VLOOKUP(A365,[3]bd_lista!A:C,3,FALSE)</f>
        <v>Gobierno Autónomo Municipal de Sacabamba</v>
      </c>
      <c r="C365" s="329" t="str">
        <f>+VLOOKUP(A365,'[4]DISTRIBUCIÓN UCCF'!$A$7:$E$556,5,FALSE)</f>
        <v>SGP</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28" t="str">
        <f>VLOOKUP(A366,[3]bd_lista!A:C,3,FALSE)</f>
        <v>Gobierno Autónomo Municipal de Cliza</v>
      </c>
      <c r="C366" s="329" t="str">
        <f>+VLOOKUP(A366,'[4]DISTRIBUCIÓN UCCF'!$A$7:$E$556,5,FALSE)</f>
        <v>SGP</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28" t="str">
        <f>VLOOKUP(A367,[3]bd_lista!A:C,3,FALSE)</f>
        <v>Gobierno Autónomo Municipal de Toco</v>
      </c>
      <c r="C367" s="329" t="str">
        <f>+VLOOKUP(A367,'[4]DISTRIBUCIÓN UCCF'!$A$7:$E$556,5,FALSE)</f>
        <v>SGP</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28" t="str">
        <f>VLOOKUP(A368,[3]bd_lista!A:C,3,FALSE)</f>
        <v>Gobierno Autónomo Municipal de Tolata</v>
      </c>
      <c r="C368" s="329" t="str">
        <f>+VLOOKUP(A368,'[4]DISTRIBUCIÓN UCCF'!$A$7:$E$556,5,FALSE)</f>
        <v>SGP</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28" t="str">
        <f>VLOOKUP(A369,[3]bd_lista!A:C,3,FALSE)</f>
        <v>Gobierno Autónomo Municipal de Capinota</v>
      </c>
      <c r="C369" s="329" t="str">
        <f>+VLOOKUP(A369,'[4]DISTRIBUCIÓN UCCF'!$A$7:$E$556,5,FALSE)</f>
        <v>SGP</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28" t="str">
        <f>VLOOKUP(A370,[3]bd_lista!A:C,3,FALSE)</f>
        <v>Gobierno Autónomo Municipal de Santivañez</v>
      </c>
      <c r="C370" s="329" t="str">
        <f>+VLOOKUP(A370,'[4]DISTRIBUCIÓN UCCF'!$A$7:$E$556,5,FALSE)</f>
        <v>SGP</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28" t="str">
        <f>VLOOKUP(A371,[3]bd_lista!A:C,3,FALSE)</f>
        <v>Gobierno Autónomo Municipal de Sicaya</v>
      </c>
      <c r="C371" s="329" t="str">
        <f>+VLOOKUP(A371,'[4]DISTRIBUCIÓN UCCF'!$A$7:$E$556,5,FALSE)</f>
        <v>SGP</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28" t="str">
        <f>VLOOKUP(A372,[3]bd_lista!A:C,3,FALSE)</f>
        <v>Gobierno Autónomo Municipal de Tapacari</v>
      </c>
      <c r="C372" s="329" t="str">
        <f>+VLOOKUP(A372,'[4]DISTRIBUCIÓN UCCF'!$A$7:$E$556,5,FALSE)</f>
        <v>SGP</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28" t="str">
        <f>VLOOKUP(A373,[3]bd_lista!A:C,3,FALSE)</f>
        <v>Gobierno Autónomo Municipal de Totora</v>
      </c>
      <c r="C373" s="329" t="str">
        <f>+VLOOKUP(A373,'[4]DISTRIBUCIÓN UCCF'!$A$7:$E$556,5,FALSE)</f>
        <v>SGP</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28" t="str">
        <f>VLOOKUP(A374,[3]bd_lista!A:C,3,FALSE)</f>
        <v>Gobierno Autónomo Municipal de Pojo</v>
      </c>
      <c r="C374" s="329" t="str">
        <f>+VLOOKUP(A374,'[4]DISTRIBUCIÓN UCCF'!$A$7:$E$556,5,FALSE)</f>
        <v>SGP</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28" t="str">
        <f>VLOOKUP(A375,[3]bd_lista!A:C,3,FALSE)</f>
        <v>Gobierno Autónomo Municipal de Pocona</v>
      </c>
      <c r="C375" s="329" t="str">
        <f>+VLOOKUP(A375,'[4]DISTRIBUCIÓN UCCF'!$A$7:$E$556,5,FALSE)</f>
        <v>SGP</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28" t="str">
        <f>VLOOKUP(A376,[3]bd_lista!A:C,3,FALSE)</f>
        <v>Gobierno Autónomo Municipal de Chimoré</v>
      </c>
      <c r="C376" s="329" t="str">
        <f>+VLOOKUP(A376,'[4]DISTRIBUCIÓN UCCF'!$A$7:$E$556,5,FALSE)</f>
        <v>SGP</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28" t="str">
        <f>VLOOKUP(A377,[3]bd_lista!A:C,3,FALSE)</f>
        <v>Gobierno Autónomo Municipal de Puerto Villarroel</v>
      </c>
      <c r="C377" s="329" t="str">
        <f>+VLOOKUP(A377,'[4]DISTRIBUCIÓN UCCF'!$A$7:$E$556,5,FALSE)</f>
        <v>SGP</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28" t="str">
        <f>VLOOKUP(A378,[3]bd_lista!A:C,3,FALSE)</f>
        <v>Gobierno Autónomo Municipal de Arani</v>
      </c>
      <c r="C378" s="329" t="str">
        <f>+VLOOKUP(A378,'[4]DISTRIBUCIÓN UCCF'!$A$7:$E$556,5,FALSE)</f>
        <v>SGP</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28" t="str">
        <f>VLOOKUP(A379,[3]bd_lista!A:C,3,FALSE)</f>
        <v>Gobierno Autónomo Municipal de Vacas</v>
      </c>
      <c r="C379" s="329" t="str">
        <f>+VLOOKUP(A379,'[4]DISTRIBUCIÓN UCCF'!$A$7:$E$556,5,FALSE)</f>
        <v>SGP</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28" t="str">
        <f>VLOOKUP(A380,[3]bd_lista!A:C,3,FALSE)</f>
        <v>Gobierno Autónomo Municipal de Arque</v>
      </c>
      <c r="C380" s="329" t="str">
        <f>+VLOOKUP(A380,'[4]DISTRIBUCIÓN UCCF'!$A$7:$E$556,5,FALSE)</f>
        <v>SGP</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28" t="str">
        <f>VLOOKUP(A381,[3]bd_lista!A:C,3,FALSE)</f>
        <v>Gobierno Autónomo Municipal de Tacopaya</v>
      </c>
      <c r="C381" s="329" t="str">
        <f>+VLOOKUP(A381,'[4]DISTRIBUCIÓN UCCF'!$A$7:$E$556,5,FALSE)</f>
        <v>SGP</v>
      </c>
      <c r="D381" s="61">
        <v>0</v>
      </c>
      <c r="E381" s="61">
        <v>0</v>
      </c>
      <c r="F381" s="61">
        <v>0</v>
      </c>
      <c r="G381" s="61">
        <v>6438.66</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6438.66</v>
      </c>
      <c r="AT381" s="33"/>
    </row>
    <row r="382" spans="1:46" ht="33" customHeight="1">
      <c r="A382" s="32">
        <v>1340</v>
      </c>
      <c r="B382" s="328" t="str">
        <f>VLOOKUP(A382,[3]bd_lista!A:C,3,FALSE)</f>
        <v>Gobierno Autónomo Municipal de Bolivar</v>
      </c>
      <c r="C382" s="329" t="str">
        <f>+VLOOKUP(A382,'[4]DISTRIBUCIÓN UCCF'!$A$7:$E$556,5,FALSE)</f>
        <v>SGP</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28" t="str">
        <f>VLOOKUP(A383,[3]bd_lista!A:C,3,FALSE)</f>
        <v>Gobierno Autónomo Municipal de Tiraque</v>
      </c>
      <c r="C383" s="329" t="str">
        <f>+VLOOKUP(A383,'[4]DISTRIBUCIÓN UCCF'!$A$7:$E$556,5,FALSE)</f>
        <v>SGP</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28" t="str">
        <f>VLOOKUP(A384,[3]bd_lista!A:C,3,FALSE)</f>
        <v>Gobierno Autónomo Municipal de Mizque</v>
      </c>
      <c r="C384" s="329" t="str">
        <f>+VLOOKUP(A384,'[4]DISTRIBUCIÓN UCCF'!$A$7:$E$556,5,FALSE)</f>
        <v>SGP</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28" t="str">
        <f>VLOOKUP(A385,[3]bd_lista!A:C,3,FALSE)</f>
        <v>Gobierno Autónomo Municipal de Vila Vila</v>
      </c>
      <c r="C385" s="329" t="str">
        <f>+VLOOKUP(A385,'[4]DISTRIBUCIÓN UCCF'!$A$7:$E$556,5,FALSE)</f>
        <v>SGP</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28" t="str">
        <f>VLOOKUP(A386,[3]bd_lista!A:C,3,FALSE)</f>
        <v>Gobierno Autónomo Municipal de Alalay</v>
      </c>
      <c r="C386" s="329" t="str">
        <f>+VLOOKUP(A386,'[4]DISTRIBUCIÓN UCCF'!$A$7:$E$556,5,FALSE)</f>
        <v>SGP</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28" t="str">
        <f>VLOOKUP(A387,[3]bd_lista!A:C,3,FALSE)</f>
        <v>Gobierno Autónomo Municipal de Entre Rios</v>
      </c>
      <c r="C387" s="329" t="str">
        <f>+VLOOKUP(A387,'[4]DISTRIBUCIÓN UCCF'!$A$7:$E$556,5,FALSE)</f>
        <v>SGP</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28" t="str">
        <f>VLOOKUP(A388,[3]bd_lista!A:C,3,FALSE)</f>
        <v>Gobierno Autónomo Municipal de Cocapata</v>
      </c>
      <c r="C388" s="329" t="str">
        <f>+VLOOKUP(A388,'[4]DISTRIBUCIÓN UCCF'!$A$7:$E$556,5,FALSE)</f>
        <v>SGP</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28" t="str">
        <f>VLOOKUP(A389,[3]bd_lista!A:C,3,FALSE)</f>
        <v>Gobierno Autónomo Municipal de Shinahota</v>
      </c>
      <c r="C389" s="329" t="str">
        <f>+VLOOKUP(A389,'[4]DISTRIBUCIÓN UCCF'!$A$7:$E$556,5,FALSE)</f>
        <v>SGP</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28" t="str">
        <f>VLOOKUP(A390,[3]bd_lista!A:C,3,FALSE)</f>
        <v>Gobierno Autónomo Municipal de Oruro</v>
      </c>
      <c r="C390" s="329" t="str">
        <f>+VLOOKUP(A390,'[4]DISTRIBUCIÓN UCCF'!$A$7:$E$556,5,FALSE)</f>
        <v>SGP</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28" t="str">
        <f>VLOOKUP(A391,[3]bd_lista!A:C,3,FALSE)</f>
        <v>Gobierno Autónomo Municipal de Caracollo</v>
      </c>
      <c r="C391" s="329" t="str">
        <f>+VLOOKUP(A391,'[4]DISTRIBUCIÓN UCCF'!$A$7:$E$556,5,FALSE)</f>
        <v>SGP</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28" t="str">
        <f>VLOOKUP(A392,[3]bd_lista!A:C,3,FALSE)</f>
        <v>Gobierno Autónomo Municipal de El Choro</v>
      </c>
      <c r="C392" s="329" t="str">
        <f>+VLOOKUP(A392,'[4]DISTRIBUCIÓN UCCF'!$A$7:$E$556,5,FALSE)</f>
        <v>SGP</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28" t="str">
        <f>VLOOKUP(A393,[3]bd_lista!A:C,3,FALSE)</f>
        <v>Gobierno Autónomo Municipal de Challapata</v>
      </c>
      <c r="C393" s="329" t="str">
        <f>+VLOOKUP(A393,'[4]DISTRIBUCIÓN UCCF'!$A$7:$E$556,5,FALSE)</f>
        <v>SGP</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28" t="str">
        <f>VLOOKUP(A394,[3]bd_lista!A:C,3,FALSE)</f>
        <v>Gobierno Autónomo Municipal de Santuario de Quillacas</v>
      </c>
      <c r="C394" s="329" t="str">
        <f>+VLOOKUP(A394,'[4]DISTRIBUCIÓN UCCF'!$A$7:$E$556,5,FALSE)</f>
        <v>SGP</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28" t="str">
        <f>VLOOKUP(A395,[3]bd_lista!A:C,3,FALSE)</f>
        <v>Gobierno Autónomo Municipal de Huanuni</v>
      </c>
      <c r="C395" s="329" t="str">
        <f>+VLOOKUP(A395,'[4]DISTRIBUCIÓN UCCF'!$A$7:$E$556,5,FALSE)</f>
        <v>SGP</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28" t="str">
        <f>VLOOKUP(A396,[3]bd_lista!A:C,3,FALSE)</f>
        <v>Gobierno Autónomo Municipal de Machacamarca</v>
      </c>
      <c r="C396" s="329" t="str">
        <f>+VLOOKUP(A396,'[4]DISTRIBUCIÓN UCCF'!$A$7:$E$556,5,FALSE)</f>
        <v>SGP</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28" t="str">
        <f>VLOOKUP(A397,[3]bd_lista!A:C,3,FALSE)</f>
        <v>Gobierno Autónomo Municipal de Poopó (Villa Poopó)</v>
      </c>
      <c r="C397" s="329" t="str">
        <f>+VLOOKUP(A397,'[4]DISTRIBUCIÓN UCCF'!$A$7:$E$556,5,FALSE)</f>
        <v>SGP</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28" t="str">
        <f>VLOOKUP(A398,[3]bd_lista!A:C,3,FALSE)</f>
        <v>Gobierno Autónomo Municipal de Pazña</v>
      </c>
      <c r="C398" s="329" t="str">
        <f>+VLOOKUP(A398,'[4]DISTRIBUCIÓN UCCF'!$A$7:$E$556,5,FALSE)</f>
        <v>SGP</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28" t="str">
        <f>VLOOKUP(A399,[3]bd_lista!A:C,3,FALSE)</f>
        <v>Gobierno Autónomo Municipal de Antequera</v>
      </c>
      <c r="C399" s="329" t="str">
        <f>+VLOOKUP(A399,'[4]DISTRIBUCIÓN UCCF'!$A$7:$E$556,5,FALSE)</f>
        <v>SGP</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28" t="str">
        <f>VLOOKUP(A400,[3]bd_lista!A:C,3,FALSE)</f>
        <v>Gobierno Autónomo Municipal de Eucaliptus</v>
      </c>
      <c r="C400" s="329" t="str">
        <f>+VLOOKUP(A400,'[4]DISTRIBUCIÓN UCCF'!$A$7:$E$556,5,FALSE)</f>
        <v>SGP</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28" t="str">
        <f>VLOOKUP(A401,[3]bd_lista!A:C,3,FALSE)</f>
        <v>Gobierno Autónomo Municipal de Santiago de Huari</v>
      </c>
      <c r="C401" s="329" t="str">
        <f>+VLOOKUP(A401,'[4]DISTRIBUCIÓN UCCF'!$A$7:$E$556,5,FALSE)</f>
        <v>SGP</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28" t="str">
        <f>VLOOKUP(A402,[3]bd_lista!A:C,3,FALSE)</f>
        <v>Gobierno Autónomo Municipal de Totora</v>
      </c>
      <c r="C402" s="329" t="str">
        <f>+VLOOKUP(A402,'[4]DISTRIBUCIÓN UCCF'!$A$7:$E$556,5,FALSE)</f>
        <v>SGP</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28" t="str">
        <f>VLOOKUP(A403,[3]bd_lista!A:C,3,FALSE)</f>
        <v>Gobierno Autónomo Municipal de Corque</v>
      </c>
      <c r="C403" s="329" t="str">
        <f>+VLOOKUP(A403,'[4]DISTRIBUCIÓN UCCF'!$A$7:$E$556,5,FALSE)</f>
        <v>SGP</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28" t="str">
        <f>VLOOKUP(A404,[3]bd_lista!A:C,3,FALSE)</f>
        <v>Gobierno Autónomo Municipal de Choquecota</v>
      </c>
      <c r="C404" s="329" t="str">
        <f>+VLOOKUP(A404,'[4]DISTRIBUCIÓN UCCF'!$A$7:$E$556,5,FALSE)</f>
        <v>SGP</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28" t="str">
        <f>VLOOKUP(A405,[3]bd_lista!A:C,3,FALSE)</f>
        <v>Gobierno Autónomo Municipal de Curahuara de Carangas</v>
      </c>
      <c r="C405" s="329" t="str">
        <f>+VLOOKUP(A405,'[4]DISTRIBUCIÓN UCCF'!$A$7:$E$556,5,FALSE)</f>
        <v>SGP</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28" t="str">
        <f>VLOOKUP(A406,[3]bd_lista!A:C,3,FALSE)</f>
        <v>Gobierno Autónomo Municipal de Turco</v>
      </c>
      <c r="C406" s="329" t="str">
        <f>+VLOOKUP(A406,'[4]DISTRIBUCIÓN UCCF'!$A$7:$E$556,5,FALSE)</f>
        <v>SGP</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28" t="str">
        <f>VLOOKUP(A407,[3]bd_lista!A:C,3,FALSE)</f>
        <v>Gobierno Autónomo Municipal de Huachacalla</v>
      </c>
      <c r="C407" s="329" t="str">
        <f>+VLOOKUP(A407,'[4]DISTRIBUCIÓN UCCF'!$A$7:$E$556,5,FALSE)</f>
        <v>SGP</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28" t="str">
        <f>VLOOKUP(A408,[3]bd_lista!A:C,3,FALSE)</f>
        <v>Gobierno Autónomo Municipal de Escara</v>
      </c>
      <c r="C408" s="329" t="str">
        <f>+VLOOKUP(A408,'[4]DISTRIBUCIÓN UCCF'!$A$7:$E$556,5,FALSE)</f>
        <v>SGP</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28" t="str">
        <f>VLOOKUP(A409,[3]bd_lista!A:C,3,FALSE)</f>
        <v>Gobierno Autónomo Municipal de Cruz de Machacamarca</v>
      </c>
      <c r="C409" s="329" t="str">
        <f>+VLOOKUP(A409,'[4]DISTRIBUCIÓN UCCF'!$A$7:$E$556,5,FALSE)</f>
        <v>SGP</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28" t="str">
        <f>VLOOKUP(A410,[3]bd_lista!A:C,3,FALSE)</f>
        <v>Gobierno Autónomo Municipal de Yunguyo de Litoral</v>
      </c>
      <c r="C410" s="329" t="str">
        <f>+VLOOKUP(A410,'[4]DISTRIBUCIÓN UCCF'!$A$7:$E$556,5,FALSE)</f>
        <v>SGP</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28" t="str">
        <f>VLOOKUP(A411,[3]bd_lista!A:C,3,FALSE)</f>
        <v>Gobierno Autónomo Municipal de Esmeralda</v>
      </c>
      <c r="C411" s="329" t="str">
        <f>+VLOOKUP(A411,'[4]DISTRIBUCIÓN UCCF'!$A$7:$E$556,5,FALSE)</f>
        <v>SGP</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28" t="str">
        <f>VLOOKUP(A412,[3]bd_lista!A:C,3,FALSE)</f>
        <v>Gobierno Autónomo Municipal de Toledo</v>
      </c>
      <c r="C412" s="329" t="str">
        <f>+VLOOKUP(A412,'[4]DISTRIBUCIÓN UCCF'!$A$7:$E$556,5,FALSE)</f>
        <v>SGP</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28" t="str">
        <f>VLOOKUP(A413,[3]bd_lista!A:C,3,FALSE)</f>
        <v>Gobierno Autónomo Municipal de Andamarca (Santiago de Andamarca)</v>
      </c>
      <c r="C413" s="329" t="str">
        <f>+VLOOKUP(A413,'[4]DISTRIBUCIÓN UCCF'!$A$7:$E$556,5,FALSE)</f>
        <v>SGP</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28" t="str">
        <f>VLOOKUP(A414,[3]bd_lista!A:C,3,FALSE)</f>
        <v>Gobierno Autónomo Municipal de Belén de Andamarca</v>
      </c>
      <c r="C414" s="329" t="str">
        <f>+VLOOKUP(A414,'[4]DISTRIBUCIÓN UCCF'!$A$7:$E$556,5,FALSE)</f>
        <v>SGP</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28" t="str">
        <f>VLOOKUP(A415,[3]bd_lista!A:C,3,FALSE)</f>
        <v>Gobierno Autónomo Municipal de Salinas de G. Mendoza</v>
      </c>
      <c r="C415" s="329" t="str">
        <f>+VLOOKUP(A415,'[4]DISTRIBUCIÓN UCCF'!$A$7:$E$556,5,FALSE)</f>
        <v>SGP</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28" t="str">
        <f>VLOOKUP(A416,[3]bd_lista!A:C,3,FALSE)</f>
        <v>Gobierno Autónomo Municipal de Pampa Aullagas</v>
      </c>
      <c r="C416" s="329" t="str">
        <f>+VLOOKUP(A416,'[4]DISTRIBUCIÓN UCCF'!$A$7:$E$556,5,FALSE)</f>
        <v>SGP</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28" t="str">
        <f>VLOOKUP(A417,[3]bd_lista!A:C,3,FALSE)</f>
        <v>Gobierno Autónomo Municipal de La Rivera</v>
      </c>
      <c r="C417" s="329" t="str">
        <f>+VLOOKUP(A417,'[4]DISTRIBUCIÓN UCCF'!$A$7:$E$556,5,FALSE)</f>
        <v>SGP</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28" t="str">
        <f>VLOOKUP(A418,[3]bd_lista!A:C,3,FALSE)</f>
        <v>Gobierno Autónomo Municipal de Todos Santos</v>
      </c>
      <c r="C418" s="329" t="str">
        <f>+VLOOKUP(A418,'[4]DISTRIBUCIÓN UCCF'!$A$7:$E$556,5,FALSE)</f>
        <v>SGP</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28" t="str">
        <f>VLOOKUP(A419,[3]bd_lista!A:C,3,FALSE)</f>
        <v>Gobierno Autónomo Municipal de Carangas</v>
      </c>
      <c r="C419" s="329" t="str">
        <f>+VLOOKUP(A419,'[4]DISTRIBUCIÓN UCCF'!$A$7:$E$556,5,FALSE)</f>
        <v>SGP</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28" t="str">
        <f>VLOOKUP(A420,[3]bd_lista!A:C,3,FALSE)</f>
        <v>Gobierno Autónomo Municipal de Sabaya</v>
      </c>
      <c r="C420" s="329" t="str">
        <f>+VLOOKUP(A420,'[4]DISTRIBUCIÓN UCCF'!$A$7:$E$556,5,FALSE)</f>
        <v>SGP</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28" t="str">
        <f>VLOOKUP(A421,[3]bd_lista!A:C,3,FALSE)</f>
        <v>Gobierno Autónomo Municipal de Coipasa</v>
      </c>
      <c r="C421" s="329" t="str">
        <f>+VLOOKUP(A421,'[4]DISTRIBUCIÓN UCCF'!$A$7:$E$556,5,FALSE)</f>
        <v>SGP</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28" t="str">
        <f>VLOOKUP(A422,[3]bd_lista!A:C,3,FALSE)</f>
        <v>Gobierno Autónomo Municipal de Huayllamarca (Santiago de Huayllamarca)</v>
      </c>
      <c r="C422" s="329" t="str">
        <f>+VLOOKUP(A422,'[4]DISTRIBUCIÓN UCCF'!$A$7:$E$556,5,FALSE)</f>
        <v>SGP</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28" t="str">
        <f>VLOOKUP(A423,[3]bd_lista!A:C,3,FALSE)</f>
        <v>Gobierno Autónomo Municipal de Soracachi</v>
      </c>
      <c r="C423" s="329" t="str">
        <f>+VLOOKUP(A423,'[4]DISTRIBUCIÓN UCCF'!$A$7:$E$556,5,FALSE)</f>
        <v>SGP</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28" t="str">
        <f>VLOOKUP(A424,[3]bd_lista!A:C,3,FALSE)</f>
        <v>Gobierno Autónomo Municipal de Potosí</v>
      </c>
      <c r="C424" s="329" t="str">
        <f>+VLOOKUP(A424,'[4]DISTRIBUCIÓN UCCF'!$A$7:$E$556,5,FALSE)</f>
        <v>SGP</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28" t="str">
        <f>VLOOKUP(A425,[3]bd_lista!A:C,3,FALSE)</f>
        <v>Gobierno Autónomo Municipal de Tinguipaya</v>
      </c>
      <c r="C425" s="329" t="str">
        <f>+VLOOKUP(A425,'[4]DISTRIBUCIÓN UCCF'!$A$7:$E$556,5,FALSE)</f>
        <v>SGP</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28" t="str">
        <f>VLOOKUP(A426,[3]bd_lista!A:C,3,FALSE)</f>
        <v>Gobierno Autónomo Municipal de Yocalla</v>
      </c>
      <c r="C426" s="329" t="str">
        <f>+VLOOKUP(A426,'[4]DISTRIBUCIÓN UCCF'!$A$7:$E$556,5,FALSE)</f>
        <v>SGP</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28" t="str">
        <f>VLOOKUP(A427,[3]bd_lista!A:C,3,FALSE)</f>
        <v>Gobierno Autónomo Municipal de Urmiri</v>
      </c>
      <c r="C427" s="329" t="str">
        <f>+VLOOKUP(A427,'[4]DISTRIBUCIÓN UCCF'!$A$7:$E$556,5,FALSE)</f>
        <v>SGP</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28" t="str">
        <f>VLOOKUP(A428,[3]bd_lista!A:C,3,FALSE)</f>
        <v>Gobierno Autónomo Municipal de Uncía</v>
      </c>
      <c r="C428" s="329" t="str">
        <f>+VLOOKUP(A428,'[4]DISTRIBUCIÓN UCCF'!$A$7:$E$556,5,FALSE)</f>
        <v>SGP</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28" t="str">
        <f>VLOOKUP(A429,[3]bd_lista!A:C,3,FALSE)</f>
        <v>Gobierno Autónomo Municipal de Chayanta</v>
      </c>
      <c r="C429" s="329" t="str">
        <f>+VLOOKUP(A429,'[4]DISTRIBUCIÓN UCCF'!$A$7:$E$556,5,FALSE)</f>
        <v>SGP</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28" t="str">
        <f>VLOOKUP(A430,[3]bd_lista!A:C,3,FALSE)</f>
        <v>Gobierno Autónomo Municipal de Llallagua</v>
      </c>
      <c r="C430" s="329" t="str">
        <f>+VLOOKUP(A430,'[4]DISTRIBUCIÓN UCCF'!$A$7:$E$556,5,FALSE)</f>
        <v>SGP</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28" t="str">
        <f>VLOOKUP(A431,[3]bd_lista!A:C,3,FALSE)</f>
        <v>Gobierno Autónomo Municipal de Betanzos</v>
      </c>
      <c r="C431" s="329" t="str">
        <f>+VLOOKUP(A431,'[4]DISTRIBUCIÓN UCCF'!$A$7:$E$556,5,FALSE)</f>
        <v>SGP</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28" t="str">
        <f>VLOOKUP(A432,[3]bd_lista!A:C,3,FALSE)</f>
        <v>Gobierno Autónomo Municipal de Chaqui</v>
      </c>
      <c r="C432" s="329" t="str">
        <f>+VLOOKUP(A432,'[4]DISTRIBUCIÓN UCCF'!$A$7:$E$556,5,FALSE)</f>
        <v>SGP</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28" t="str">
        <f>VLOOKUP(A433,[3]bd_lista!A:C,3,FALSE)</f>
        <v>Gobierno Autónomo Municipal de Tacobamba</v>
      </c>
      <c r="C433" s="329" t="str">
        <f>+VLOOKUP(A433,'[4]DISTRIBUCIÓN UCCF'!$A$7:$E$556,5,FALSE)</f>
        <v>SGP</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28" t="str">
        <f>VLOOKUP(A434,[3]bd_lista!A:C,3,FALSE)</f>
        <v>Gobierno Autónomo Municipal de Colquechaca</v>
      </c>
      <c r="C434" s="329" t="str">
        <f>+VLOOKUP(A434,'[4]DISTRIBUCIÓN UCCF'!$A$7:$E$556,5,FALSE)</f>
        <v>SGP</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28" t="str">
        <f>VLOOKUP(A435,[3]bd_lista!A:C,3,FALSE)</f>
        <v>Gobierno Autónomo Municipal de Ravelo</v>
      </c>
      <c r="C435" s="329" t="str">
        <f>+VLOOKUP(A435,'[4]DISTRIBUCIÓN UCCF'!$A$7:$E$556,5,FALSE)</f>
        <v>SGP</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28" t="str">
        <f>VLOOKUP(A436,[3]bd_lista!A:C,3,FALSE)</f>
        <v>Gobierno Autónomo Municipal de Pocoata</v>
      </c>
      <c r="C436" s="329" t="str">
        <f>+VLOOKUP(A436,'[4]DISTRIBUCIÓN UCCF'!$A$7:$E$556,5,FALSE)</f>
        <v>SGP</v>
      </c>
      <c r="D436" s="61">
        <v>0</v>
      </c>
      <c r="E436" s="61">
        <v>0</v>
      </c>
      <c r="F436" s="61">
        <v>0</v>
      </c>
      <c r="G436" s="61">
        <v>1</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1</v>
      </c>
      <c r="AT436" s="33"/>
    </row>
    <row r="437" spans="1:46" ht="33" customHeight="1">
      <c r="A437" s="32">
        <v>1514</v>
      </c>
      <c r="B437" s="328" t="str">
        <f>VLOOKUP(A437,[3]bd_lista!A:C,3,FALSE)</f>
        <v>Gobierno Autónomo Municipal de Ocurí</v>
      </c>
      <c r="C437" s="329" t="str">
        <f>+VLOOKUP(A437,'[4]DISTRIBUCIÓN UCCF'!$A$7:$E$556,5,FALSE)</f>
        <v>SGP</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28" t="str">
        <f>VLOOKUP(A438,[3]bd_lista!A:C,3,FALSE)</f>
        <v>Gobierno Autónomo Municipal de San Pedro de Buena Vista</v>
      </c>
      <c r="C438" s="329" t="str">
        <f>+VLOOKUP(A438,'[4]DISTRIBUCIÓN UCCF'!$A$7:$E$556,5,FALSE)</f>
        <v>SGP</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28" t="str">
        <f>VLOOKUP(A439,[3]bd_lista!A:C,3,FALSE)</f>
        <v>Gobierno Autónomo Municipal de Toro Toro</v>
      </c>
      <c r="C439" s="329" t="str">
        <f>+VLOOKUP(A439,'[4]DISTRIBUCIÓN UCCF'!$A$7:$E$556,5,FALSE)</f>
        <v>SGP</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28" t="str">
        <f>VLOOKUP(A440,[3]bd_lista!A:C,3,FALSE)</f>
        <v>Gobierno Autónomo Municipal de Cotagaita</v>
      </c>
      <c r="C440" s="329" t="str">
        <f>+VLOOKUP(A440,'[4]DISTRIBUCIÓN UCCF'!$A$7:$E$556,5,FALSE)</f>
        <v>SGP</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28" t="str">
        <f>VLOOKUP(A441,[3]bd_lista!A:C,3,FALSE)</f>
        <v>Gobierno Autónomo Municipal de Vitichi</v>
      </c>
      <c r="C441" s="329" t="str">
        <f>+VLOOKUP(A441,'[4]DISTRIBUCIÓN UCCF'!$A$7:$E$556,5,FALSE)</f>
        <v>SGP</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28" t="str">
        <f>VLOOKUP(A442,[3]bd_lista!A:C,3,FALSE)</f>
        <v>Gobierno Autónomo Municipal de Tupiza</v>
      </c>
      <c r="C442" s="329" t="str">
        <f>+VLOOKUP(A442,'[4]DISTRIBUCIÓN UCCF'!$A$7:$E$556,5,FALSE)</f>
        <v>SGP</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28" t="str">
        <f>VLOOKUP(A443,[3]bd_lista!A:C,3,FALSE)</f>
        <v>Gobierno Autónomo Municipal de Atocha</v>
      </c>
      <c r="C443" s="329" t="str">
        <f>+VLOOKUP(A443,'[4]DISTRIBUCIÓN UCCF'!$A$7:$E$556,5,FALSE)</f>
        <v>SGP</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28" t="str">
        <f>VLOOKUP(A444,[3]bd_lista!A:C,3,FALSE)</f>
        <v>Gobierno Autónomo Municipal de Colcha"K" (Villa Martín)</v>
      </c>
      <c r="C444" s="329" t="str">
        <f>+VLOOKUP(A444,'[4]DISTRIBUCIÓN UCCF'!$A$7:$E$556,5,FALSE)</f>
        <v>SGP</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28" t="str">
        <f>VLOOKUP(A445,[3]bd_lista!A:C,3,FALSE)</f>
        <v>Gobierno Autónomo Municipal de San Pedro de Quemes</v>
      </c>
      <c r="C445" s="329" t="str">
        <f>+VLOOKUP(A445,'[4]DISTRIBUCIÓN UCCF'!$A$7:$E$556,5,FALSE)</f>
        <v>SGP</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28" t="str">
        <f>VLOOKUP(A446,[3]bd_lista!A:C,3,FALSE)</f>
        <v>Gobierno Autónomo Municipal de San Pablo de Lípez</v>
      </c>
      <c r="C446" s="329" t="str">
        <f>+VLOOKUP(A446,'[4]DISTRIBUCIÓN UCCF'!$A$7:$E$556,5,FALSE)</f>
        <v>SGP</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28" t="str">
        <f>VLOOKUP(A447,[3]bd_lista!A:C,3,FALSE)</f>
        <v>Gobierno Autónomo Municipal de Mojinete</v>
      </c>
      <c r="C447" s="329" t="str">
        <f>+VLOOKUP(A447,'[4]DISTRIBUCIÓN UCCF'!$A$7:$E$556,5,FALSE)</f>
        <v>SGP</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28" t="str">
        <f>VLOOKUP(A448,[3]bd_lista!A:C,3,FALSE)</f>
        <v>Gobierno Autónomo Municipal de San Antonio de Esmoruco</v>
      </c>
      <c r="C448" s="329" t="str">
        <f>+VLOOKUP(A448,'[4]DISTRIBUCIÓN UCCF'!$A$7:$E$556,5,FALSE)</f>
        <v>SGP</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28" t="str">
        <f>VLOOKUP(A449,[3]bd_lista!A:C,3,FALSE)</f>
        <v>Gobierno Autónomo Municipal de Sacaca (Villa de Sacaca)</v>
      </c>
      <c r="C449" s="329" t="str">
        <f>+VLOOKUP(A449,'[4]DISTRIBUCIÓN UCCF'!$A$7:$E$556,5,FALSE)</f>
        <v>SGP</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28" t="str">
        <f>VLOOKUP(A450,[3]bd_lista!A:C,3,FALSE)</f>
        <v>Gobierno Autónomo Municipal de Caripuyo</v>
      </c>
      <c r="C450" s="329" t="str">
        <f>+VLOOKUP(A450,'[4]DISTRIBUCIÓN UCCF'!$A$7:$E$556,5,FALSE)</f>
        <v>SGP</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28" t="str">
        <f>VLOOKUP(A451,[3]bd_lista!A:C,3,FALSE)</f>
        <v>Gobierno Autónomo Municipal de Puna (Villa Talavera)</v>
      </c>
      <c r="C451" s="329" t="str">
        <f>+VLOOKUP(A451,'[4]DISTRIBUCIÓN UCCF'!$A$7:$E$556,5,FALSE)</f>
        <v>SGP</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28" t="str">
        <f>VLOOKUP(A452,[3]bd_lista!A:C,3,FALSE)</f>
        <v>Gobierno Autónomo Municipal de Caiza "D"</v>
      </c>
      <c r="C452" s="329" t="str">
        <f>+VLOOKUP(A452,'[4]DISTRIBUCIÓN UCCF'!$A$7:$E$556,5,FALSE)</f>
        <v>SGP</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28" t="str">
        <f>VLOOKUP(A453,[3]bd_lista!A:C,3,FALSE)</f>
        <v>Gobierno Autónomo Municipal de Uyuni</v>
      </c>
      <c r="C453" s="329" t="str">
        <f>+VLOOKUP(A453,'[4]DISTRIBUCIÓN UCCF'!$A$7:$E$556,5,FALSE)</f>
        <v>SGP</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28" t="str">
        <f>VLOOKUP(A454,[3]bd_lista!A:C,3,FALSE)</f>
        <v>Gobierno Autónomo Municipal de Tomave</v>
      </c>
      <c r="C454" s="329" t="str">
        <f>+VLOOKUP(A454,'[4]DISTRIBUCIÓN UCCF'!$A$7:$E$556,5,FALSE)</f>
        <v>SGP</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28" t="str">
        <f>VLOOKUP(A455,[3]bd_lista!A:C,3,FALSE)</f>
        <v>Gobierno Autónomo Municipal de Porco</v>
      </c>
      <c r="C455" s="329" t="str">
        <f>+VLOOKUP(A455,'[4]DISTRIBUCIÓN UCCF'!$A$7:$E$556,5,FALSE)</f>
        <v>SGP</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28" t="str">
        <f>VLOOKUP(A456,[3]bd_lista!A:C,3,FALSE)</f>
        <v>Gobierno Autónomo Municipal de Arampampa</v>
      </c>
      <c r="C456" s="329" t="str">
        <f>+VLOOKUP(A456,'[4]DISTRIBUCIÓN UCCF'!$A$7:$E$556,5,FALSE)</f>
        <v>SGP</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28" t="str">
        <f>VLOOKUP(A457,[3]bd_lista!A:C,3,FALSE)</f>
        <v>Gobierno Autónomo Municipal de Acasio</v>
      </c>
      <c r="C457" s="329" t="str">
        <f>+VLOOKUP(A457,'[4]DISTRIBUCIÓN UCCF'!$A$7:$E$556,5,FALSE)</f>
        <v>SGP</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28" t="str">
        <f>VLOOKUP(A458,[3]bd_lista!A:C,3,FALSE)</f>
        <v>Gobierno Autónomo Municipal de Llica</v>
      </c>
      <c r="C458" s="329" t="str">
        <f>+VLOOKUP(A458,'[4]DISTRIBUCIÓN UCCF'!$A$7:$E$556,5,FALSE)</f>
        <v>SGP</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28" t="str">
        <f>VLOOKUP(A459,[3]bd_lista!A:C,3,FALSE)</f>
        <v>Gobierno Autónomo Municipal de Tahua</v>
      </c>
      <c r="C459" s="329" t="str">
        <f>+VLOOKUP(A459,'[4]DISTRIBUCIÓN UCCF'!$A$7:$E$556,5,FALSE)</f>
        <v>SGP</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28" t="str">
        <f>VLOOKUP(A460,[3]bd_lista!A:C,3,FALSE)</f>
        <v>Gobierno Autónomo Municipal de Villazón</v>
      </c>
      <c r="C460" s="329" t="str">
        <f>+VLOOKUP(A460,'[4]DISTRIBUCIÓN UCCF'!$A$7:$E$556,5,FALSE)</f>
        <v>SGP</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28" t="str">
        <f>VLOOKUP(A461,[3]bd_lista!A:C,3,FALSE)</f>
        <v>Gobierno Autónomo Municipal de San Agustín</v>
      </c>
      <c r="C461" s="329" t="str">
        <f>+VLOOKUP(A461,'[4]DISTRIBUCIÓN UCCF'!$A$7:$E$556,5,FALSE)</f>
        <v>SGP</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28" t="str">
        <f>VLOOKUP(A462,[3]bd_lista!A:C,3,FALSE)</f>
        <v>Gobierno Autónomo Municipal de Ckochas</v>
      </c>
      <c r="C462" s="329" t="str">
        <f>+VLOOKUP(A462,'[4]DISTRIBUCIÓN UCCF'!$A$7:$E$556,5,FALSE)</f>
        <v>SGP</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28" t="str">
        <f>VLOOKUP(A463,[3]bd_lista!A:C,3,FALSE)</f>
        <v>Gobierno Autónomo Municipal de Chuquihuta Ayllu Jucumani</v>
      </c>
      <c r="C463" s="329" t="str">
        <f>+VLOOKUP(A463,'[4]DISTRIBUCIÓN UCCF'!$A$7:$E$556,5,FALSE)</f>
        <v>SGP</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28" t="str">
        <f>VLOOKUP(A464,[3]bd_lista!A:C,3,FALSE)</f>
        <v>Gobierno Autónomo Municipal de Tarija</v>
      </c>
      <c r="C464" s="329" t="str">
        <f>+VLOOKUP(A464,'[4]DISTRIBUCIÓN UCCF'!$A$7:$E$556,5,FALSE)</f>
        <v>SGP</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28" t="str">
        <f>VLOOKUP(A465,[3]bd_lista!A:C,3,FALSE)</f>
        <v>Gobierno Autónomo Municipal de Padcaya</v>
      </c>
      <c r="C465" s="329" t="str">
        <f>+VLOOKUP(A465,'[4]DISTRIBUCIÓN UCCF'!$A$7:$E$556,5,FALSE)</f>
        <v>SGP</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28" t="str">
        <f>VLOOKUP(A466,[3]bd_lista!A:C,3,FALSE)</f>
        <v>Gobierno Autónomo Municipal de Bermejo</v>
      </c>
      <c r="C466" s="329" t="str">
        <f>+VLOOKUP(A466,'[4]DISTRIBUCIÓN UCCF'!$A$7:$E$556,5,FALSE)</f>
        <v>SGP</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28" t="str">
        <f>VLOOKUP(A467,[3]bd_lista!A:C,3,FALSE)</f>
        <v>Gobierno Autónomo Municipal de Yacuiba</v>
      </c>
      <c r="C467" s="329" t="str">
        <f>+VLOOKUP(A467,'[4]DISTRIBUCIÓN UCCF'!$A$7:$E$556,5,FALSE)</f>
        <v>SGP</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28" t="str">
        <f>VLOOKUP(A468,[3]bd_lista!A:C,3,FALSE)</f>
        <v>Gobierno Autónomo Municipal de Caraparí</v>
      </c>
      <c r="C468" s="329" t="str">
        <f>+VLOOKUP(A468,'[4]DISTRIBUCIÓN UCCF'!$A$7:$E$556,5,FALSE)</f>
        <v>SGP</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28" t="str">
        <f>VLOOKUP(A469,[3]bd_lista!A:C,3,FALSE)</f>
        <v>Gobierno Autónomo Municipal de Villamontes</v>
      </c>
      <c r="C469" s="329" t="str">
        <f>+VLOOKUP(A469,'[4]DISTRIBUCIÓN UCCF'!$A$7:$E$556,5,FALSE)</f>
        <v>SGP</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28" t="str">
        <f>VLOOKUP(A470,[3]bd_lista!A:C,3,FALSE)</f>
        <v>Gobierno Autónomo Municipal de Uriondo (Concepción)</v>
      </c>
      <c r="C470" s="329" t="str">
        <f>+VLOOKUP(A470,'[4]DISTRIBUCIÓN UCCF'!$A$7:$E$556,5,FALSE)</f>
        <v>SGP</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28" t="str">
        <f>VLOOKUP(A471,[3]bd_lista!A:C,3,FALSE)</f>
        <v>Gobierno Autónomo Municipal de Yunchara</v>
      </c>
      <c r="C471" s="329" t="str">
        <f>+VLOOKUP(A471,'[4]DISTRIBUCIÓN UCCF'!$A$7:$E$556,5,FALSE)</f>
        <v>SGP</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28" t="str">
        <f>VLOOKUP(A472,[3]bd_lista!A:C,3,FALSE)</f>
        <v>Gobierno Autónomo Municipal de San Lorenzo</v>
      </c>
      <c r="C472" s="329" t="str">
        <f>+VLOOKUP(A472,'[4]DISTRIBUCIÓN UCCF'!$A$7:$E$556,5,FALSE)</f>
        <v>SGP</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28" t="str">
        <f>VLOOKUP(A473,[3]bd_lista!A:C,3,FALSE)</f>
        <v>Gobierno Autónomo Municipal de El Puente</v>
      </c>
      <c r="C473" s="329" t="str">
        <f>+VLOOKUP(A473,'[4]DISTRIBUCIÓN UCCF'!$A$7:$E$556,5,FALSE)</f>
        <v>SGP</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28" t="str">
        <f>VLOOKUP(A474,[3]bd_lista!A:C,3,FALSE)</f>
        <v>Gobierno Autónomo Municipal de Entre Ríos</v>
      </c>
      <c r="C474" s="329" t="str">
        <f>+VLOOKUP(A474,'[4]DISTRIBUCIÓN UCCF'!$A$7:$E$556,5,FALSE)</f>
        <v>SGP</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28" t="str">
        <f>VLOOKUP(A475,[3]bd_lista!A:C,3,FALSE)</f>
        <v>Gobierno Autónomo Municipal de Santa Cruz de La Sierra</v>
      </c>
      <c r="C475" s="329" t="str">
        <f>+VLOOKUP(A475,'[4]DISTRIBUCIÓN UCCF'!$A$7:$E$556,5,FALSE)</f>
        <v>SGP</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28" t="str">
        <f>VLOOKUP(A476,[3]bd_lista!A:C,3,FALSE)</f>
        <v>Gobierno Autónomo Municipal de Cotoca</v>
      </c>
      <c r="C476" s="329" t="str">
        <f>+VLOOKUP(A476,'[4]DISTRIBUCIÓN UCCF'!$A$7:$E$556,5,FALSE)</f>
        <v>SGP</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28" t="str">
        <f>VLOOKUP(A477,[3]bd_lista!A:C,3,FALSE)</f>
        <v>Gobierno Autónomo Municipal de Porongo (Ayacucho)</v>
      </c>
      <c r="C477" s="329" t="str">
        <f>+VLOOKUP(A477,'[4]DISTRIBUCIÓN UCCF'!$A$7:$E$556,5,FALSE)</f>
        <v>SGP</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28" t="str">
        <f>VLOOKUP(A478,[3]bd_lista!A:C,3,FALSE)</f>
        <v>Gobierno Autónomo Municipal de La Guardia</v>
      </c>
      <c r="C478" s="329" t="str">
        <f>+VLOOKUP(A478,'[4]DISTRIBUCIÓN UCCF'!$A$7:$E$556,5,FALSE)</f>
        <v>SGP</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28" t="str">
        <f>VLOOKUP(A479,[3]bd_lista!A:C,3,FALSE)</f>
        <v>Gobierno Autónomo Municipal de El Torno</v>
      </c>
      <c r="C479" s="329" t="str">
        <f>+VLOOKUP(A479,'[4]DISTRIBUCIÓN UCCF'!$A$7:$E$556,5,FALSE)</f>
        <v>SGP</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28" t="str">
        <f>VLOOKUP(A480,[3]bd_lista!A:C,3,FALSE)</f>
        <v>Gobierno Autónomo Municipal de Warnes</v>
      </c>
      <c r="C480" s="329" t="str">
        <f>+VLOOKUP(A480,'[4]DISTRIBUCIÓN UCCF'!$A$7:$E$556,5,FALSE)</f>
        <v>SGP</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28" t="str">
        <f>VLOOKUP(A481,[3]bd_lista!A:C,3,FALSE)</f>
        <v>Gobierno Autónomo Municipal de San Ignacio (San Ignacio de Velasco)</v>
      </c>
      <c r="C481" s="329" t="str">
        <f>+VLOOKUP(A481,'[4]DISTRIBUCIÓN UCCF'!$A$7:$E$556,5,FALSE)</f>
        <v>SGP</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28" t="str">
        <f>VLOOKUP(A482,[3]bd_lista!A:C,3,FALSE)</f>
        <v>Gobierno Autónomo Municipal de San Miguel (San Miguel de Velasco)</v>
      </c>
      <c r="C482" s="329" t="str">
        <f>+VLOOKUP(A482,'[4]DISTRIBUCIÓN UCCF'!$A$7:$E$556,5,FALSE)</f>
        <v>SGP</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28" t="str">
        <f>VLOOKUP(A483,[3]bd_lista!A:C,3,FALSE)</f>
        <v>Gobierno Autónomo Municipal de San Rafael</v>
      </c>
      <c r="C483" s="329" t="str">
        <f>+VLOOKUP(A483,'[4]DISTRIBUCIÓN UCCF'!$A$7:$E$556,5,FALSE)</f>
        <v>SGP</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28" t="str">
        <f>VLOOKUP(A484,[3]bd_lista!A:C,3,FALSE)</f>
        <v>Gobierno Autónomo Municipal de Buena Vista</v>
      </c>
      <c r="C484" s="329" t="str">
        <f>+VLOOKUP(A484,'[4]DISTRIBUCIÓN UCCF'!$A$7:$E$556,5,FALSE)</f>
        <v>SGP</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28" t="str">
        <f>VLOOKUP(A485,[3]bd_lista!A:C,3,FALSE)</f>
        <v>Gobierno Autónomo Municipal de San Carlos</v>
      </c>
      <c r="C485" s="329" t="str">
        <f>+VLOOKUP(A485,'[4]DISTRIBUCIÓN UCCF'!$A$7:$E$556,5,FALSE)</f>
        <v>SGP</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28" t="str">
        <f>VLOOKUP(A486,[3]bd_lista!A:C,3,FALSE)</f>
        <v>Gobierno Autónomo Municipal de Yapacaní</v>
      </c>
      <c r="C486" s="329" t="str">
        <f>+VLOOKUP(A486,'[4]DISTRIBUCIÓN UCCF'!$A$7:$E$556,5,FALSE)</f>
        <v>SGP</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28" t="str">
        <f>VLOOKUP(A487,[3]bd_lista!A:C,3,FALSE)</f>
        <v>Gobierno Autónomo Municipal de San José</v>
      </c>
      <c r="C487" s="329" t="str">
        <f>+VLOOKUP(A487,'[4]DISTRIBUCIÓN UCCF'!$A$7:$E$556,5,FALSE)</f>
        <v>SGP</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28" t="str">
        <f>VLOOKUP(A488,[3]bd_lista!A:C,3,FALSE)</f>
        <v>Gobierno Autónomo Municipal de Pailón</v>
      </c>
      <c r="C488" s="329" t="str">
        <f>+VLOOKUP(A488,'[4]DISTRIBUCIÓN UCCF'!$A$7:$E$556,5,FALSE)</f>
        <v>SGP</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28" t="str">
        <f>VLOOKUP(A489,[3]bd_lista!A:C,3,FALSE)</f>
        <v>Gobierno Autónomo Municipal de Roboré</v>
      </c>
      <c r="C489" s="329" t="str">
        <f>+VLOOKUP(A489,'[4]DISTRIBUCIÓN UCCF'!$A$7:$E$556,5,FALSE)</f>
        <v>SGP</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28" t="str">
        <f>VLOOKUP(A490,[3]bd_lista!A:C,3,FALSE)</f>
        <v>Gobierno Autónomo Municipal de Portachuelo</v>
      </c>
      <c r="C490" s="329" t="str">
        <f>+VLOOKUP(A490,'[4]DISTRIBUCIÓN UCCF'!$A$7:$E$556,5,FALSE)</f>
        <v>SGP</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28" t="str">
        <f>VLOOKUP(A491,[3]bd_lista!A:C,3,FALSE)</f>
        <v>Gobierno Autónomo Municipal de Santa Rosa del Sara</v>
      </c>
      <c r="C491" s="329" t="str">
        <f>+VLOOKUP(A491,'[4]DISTRIBUCIÓN UCCF'!$A$7:$E$556,5,FALSE)</f>
        <v>SGP</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28" t="str">
        <f>VLOOKUP(A492,[3]bd_lista!A:C,3,FALSE)</f>
        <v>Gobierno Autónomo Municipal de Lagunillas</v>
      </c>
      <c r="C492" s="329" t="str">
        <f>+VLOOKUP(A492,'[4]DISTRIBUCIÓN UCCF'!$A$7:$E$556,5,FALSE)</f>
        <v>SGP</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28" t="str">
        <f>VLOOKUP(A493,[3]bd_lista!A:C,3,FALSE)</f>
        <v>Gobierno Autónomo Municipal de Cabezas</v>
      </c>
      <c r="C493" s="329" t="str">
        <f>+VLOOKUP(A493,'[4]DISTRIBUCIÓN UCCF'!$A$7:$E$556,5,FALSE)</f>
        <v>SGP</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28" t="str">
        <f>VLOOKUP(A494,[3]bd_lista!A:C,3,FALSE)</f>
        <v>Gobierno Autónomo Municipal de Cuevo</v>
      </c>
      <c r="C494" s="329" t="str">
        <f>+VLOOKUP(A494,'[4]DISTRIBUCIÓN UCCF'!$A$7:$E$556,5,FALSE)</f>
        <v>SGP</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28" t="str">
        <f>VLOOKUP(A495,[3]bd_lista!A:C,3,FALSE)</f>
        <v>Gobierno Autónomo Municipal de Gutiérrez</v>
      </c>
      <c r="C495" s="329" t="str">
        <f>+VLOOKUP(A495,'[4]DISTRIBUCIÓN UCCF'!$A$7:$E$556,5,FALSE)</f>
        <v>SGP</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28" t="str">
        <f>VLOOKUP(A496,[3]bd_lista!A:C,3,FALSE)</f>
        <v>Gobierno Autónomo Municipal de Camiri</v>
      </c>
      <c r="C496" s="329" t="str">
        <f>+VLOOKUP(A496,'[4]DISTRIBUCIÓN UCCF'!$A$7:$E$556,5,FALSE)</f>
        <v>SGP</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28" t="str">
        <f>VLOOKUP(A497,[3]bd_lista!A:C,3,FALSE)</f>
        <v>Gobierno Autónomo Municipal de Boyuibe</v>
      </c>
      <c r="C497" s="329" t="str">
        <f>+VLOOKUP(A497,'[4]DISTRIBUCIÓN UCCF'!$A$7:$E$556,5,FALSE)</f>
        <v>SGP</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28" t="str">
        <f>VLOOKUP(A498,[3]bd_lista!A:C,3,FALSE)</f>
        <v>Gobierno Autónomo Municipal de Vallegrande</v>
      </c>
      <c r="C498" s="329" t="str">
        <f>+VLOOKUP(A498,'[4]DISTRIBUCIÓN UCCF'!$A$7:$E$556,5,FALSE)</f>
        <v>SGP</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28" t="str">
        <f>VLOOKUP(A499,[3]bd_lista!A:C,3,FALSE)</f>
        <v>Gobierno Autónomo Municipal de Trigal</v>
      </c>
      <c r="C499" s="329" t="str">
        <f>+VLOOKUP(A499,'[4]DISTRIBUCIÓN UCCF'!$A$7:$E$556,5,FALSE)</f>
        <v>SGP</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28" t="str">
        <f>VLOOKUP(A500,[3]bd_lista!A:C,3,FALSE)</f>
        <v>Gobierno Autónomo Municipal de Moro Moro</v>
      </c>
      <c r="C500" s="329" t="str">
        <f>+VLOOKUP(A500,'[4]DISTRIBUCIÓN UCCF'!$A$7:$E$556,5,FALSE)</f>
        <v>SGP</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28" t="str">
        <f>VLOOKUP(A501,[3]bd_lista!A:C,3,FALSE)</f>
        <v>Gobierno Autónomo Municipal de Postrer Valle</v>
      </c>
      <c r="C501" s="329" t="str">
        <f>+VLOOKUP(A501,'[4]DISTRIBUCIÓN UCCF'!$A$7:$E$556,5,FALSE)</f>
        <v>SGP</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28" t="str">
        <f>VLOOKUP(A502,[3]bd_lista!A:C,3,FALSE)</f>
        <v>Gobierno Autónomo Municipal de Pucara</v>
      </c>
      <c r="C502" s="329" t="str">
        <f>+VLOOKUP(A502,'[4]DISTRIBUCIÓN UCCF'!$A$7:$E$556,5,FALSE)</f>
        <v>SGP</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28" t="str">
        <f>VLOOKUP(A503,[3]bd_lista!A:C,3,FALSE)</f>
        <v>Gobierno Autónomo Municipal de Samaipata</v>
      </c>
      <c r="C503" s="329" t="str">
        <f>+VLOOKUP(A503,'[4]DISTRIBUCIÓN UCCF'!$A$7:$E$556,5,FALSE)</f>
        <v>SGP</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28" t="str">
        <f>VLOOKUP(A504,[3]bd_lista!A:C,3,FALSE)</f>
        <v>Gobierno Autónomo Municipal de Pampa Grande</v>
      </c>
      <c r="C504" s="329" t="str">
        <f>+VLOOKUP(A504,'[4]DISTRIBUCIÓN UCCF'!$A$7:$E$556,5,FALSE)</f>
        <v>SGP</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28" t="str">
        <f>VLOOKUP(A505,[3]bd_lista!A:C,3,FALSE)</f>
        <v>Gobierno Autónomo Municipal de Mairana</v>
      </c>
      <c r="C505" s="329" t="str">
        <f>+VLOOKUP(A505,'[4]DISTRIBUCIÓN UCCF'!$A$7:$E$556,5,FALSE)</f>
        <v>SGP</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28" t="str">
        <f>VLOOKUP(A506,[3]bd_lista!A:C,3,FALSE)</f>
        <v>Gobierno Autónomo Municipal de Quirusillas</v>
      </c>
      <c r="C506" s="329" t="str">
        <f>+VLOOKUP(A506,'[4]DISTRIBUCIÓN UCCF'!$A$7:$E$556,5,FALSE)</f>
        <v>SGP</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28" t="str">
        <f>VLOOKUP(A507,[3]bd_lista!A:C,3,FALSE)</f>
        <v>Gobierno Autónomo Municipal de Montero</v>
      </c>
      <c r="C507" s="329" t="str">
        <f>+VLOOKUP(A507,'[4]DISTRIBUCIÓN UCCF'!$A$7:$E$556,5,FALSE)</f>
        <v>SGP</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28" t="str">
        <f>VLOOKUP(A508,[3]bd_lista!A:C,3,FALSE)</f>
        <v>Gobierno Autónomo Municipal de General Agustín Saavedra</v>
      </c>
      <c r="C508" s="329" t="str">
        <f>+VLOOKUP(A508,'[4]DISTRIBUCIÓN UCCF'!$A$7:$E$556,5,FALSE)</f>
        <v>SGP</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28" t="str">
        <f>VLOOKUP(A509,[3]bd_lista!A:C,3,FALSE)</f>
        <v>Gobierno Autónomo Municipal de Mineros</v>
      </c>
      <c r="C509" s="329" t="str">
        <f>+VLOOKUP(A509,'[4]DISTRIBUCIÓN UCCF'!$A$7:$E$556,5,FALSE)</f>
        <v>SGP</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28" t="str">
        <f>VLOOKUP(A510,[3]bd_lista!A:C,3,FALSE)</f>
        <v>Gobierno Autónomo Municipal de Concepción</v>
      </c>
      <c r="C510" s="329" t="str">
        <f>+VLOOKUP(A510,'[4]DISTRIBUCIÓN UCCF'!$A$7:$E$556,5,FALSE)</f>
        <v>SGP</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28" t="str">
        <f>VLOOKUP(A511,[3]bd_lista!A:C,3,FALSE)</f>
        <v>Gobierno Autónomo Municipal de San Javier</v>
      </c>
      <c r="C511" s="329" t="str">
        <f>+VLOOKUP(A511,'[4]DISTRIBUCIÓN UCCF'!$A$7:$E$556,5,FALSE)</f>
        <v>SGP</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28" t="str">
        <f>VLOOKUP(A512,[3]bd_lista!A:C,3,FALSE)</f>
        <v>Gobierno Autónomo Municipal de San Julián</v>
      </c>
      <c r="C512" s="329" t="str">
        <f>+VLOOKUP(A512,'[4]DISTRIBUCIÓN UCCF'!$A$7:$E$556,5,FALSE)</f>
        <v>SGP</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28" t="str">
        <f>VLOOKUP(A513,[3]bd_lista!A:C,3,FALSE)</f>
        <v>Gobierno Autónomo Municipal de San Matías</v>
      </c>
      <c r="C513" s="329" t="str">
        <f>+VLOOKUP(A513,'[4]DISTRIBUCIÓN UCCF'!$A$7:$E$556,5,FALSE)</f>
        <v>SGP</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28" t="str">
        <f>VLOOKUP(A514,[3]bd_lista!A:C,3,FALSE)</f>
        <v>Gobierno Autónomo Municipal de Comarapa</v>
      </c>
      <c r="C514" s="329" t="str">
        <f>+VLOOKUP(A514,'[4]DISTRIBUCIÓN UCCF'!$A$7:$E$556,5,FALSE)</f>
        <v>SGP</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28" t="str">
        <f>VLOOKUP(A515,[3]bd_lista!A:C,3,FALSE)</f>
        <v>Gobierno Autónomo Municipal de Saipina</v>
      </c>
      <c r="C515" s="329" t="str">
        <f>+VLOOKUP(A515,'[4]DISTRIBUCIÓN UCCF'!$A$7:$E$556,5,FALSE)</f>
        <v>SGP</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28" t="str">
        <f>VLOOKUP(A516,[3]bd_lista!A:C,3,FALSE)</f>
        <v>Gobierno Autónomo Municipal de Puerto Suárez</v>
      </c>
      <c r="C516" s="329" t="str">
        <f>+VLOOKUP(A516,'[4]DISTRIBUCIÓN UCCF'!$A$7:$E$556,5,FALSE)</f>
        <v>SGP</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28" t="str">
        <f>VLOOKUP(A517,[3]bd_lista!A:C,3,FALSE)</f>
        <v>Gobierno Autónomo Municipal de Puerto Quijarro</v>
      </c>
      <c r="C517" s="329" t="str">
        <f>+VLOOKUP(A517,'[4]DISTRIBUCIÓN UCCF'!$A$7:$E$556,5,FALSE)</f>
        <v>SGP</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28" t="str">
        <f>VLOOKUP(A518,[3]bd_lista!A:C,3,FALSE)</f>
        <v>Gobierno Autónomo Municipal de Ascención de Guarayos</v>
      </c>
      <c r="C518" s="329" t="str">
        <f>+VLOOKUP(A518,'[4]DISTRIBUCIÓN UCCF'!$A$7:$E$556,5,FALSE)</f>
        <v>SGP</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28" t="str">
        <f>VLOOKUP(A519,[3]bd_lista!A:C,3,FALSE)</f>
        <v>Gobierno Autónomo Municipal de Urubicha</v>
      </c>
      <c r="C519" s="329" t="str">
        <f>+VLOOKUP(A519,'[4]DISTRIBUCIÓN UCCF'!$A$7:$E$556,5,FALSE)</f>
        <v>SGP</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28" t="str">
        <f>VLOOKUP(A520,[3]bd_lista!A:C,3,FALSE)</f>
        <v>Gobierno Autónomo Municipal de El Puente</v>
      </c>
      <c r="C520" s="329" t="str">
        <f>+VLOOKUP(A520,'[4]DISTRIBUCIÓN UCCF'!$A$7:$E$556,5,FALSE)</f>
        <v>SGP</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28" t="str">
        <f>VLOOKUP(A521,[3]bd_lista!A:C,3,FALSE)</f>
        <v>Gobierno Autónomo Municipal de Okinawa Uno</v>
      </c>
      <c r="C521" s="329" t="str">
        <f>+VLOOKUP(A521,'[4]DISTRIBUCIÓN UCCF'!$A$7:$E$556,5,FALSE)</f>
        <v>SGP</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28" t="str">
        <f>VLOOKUP(A522,[3]bd_lista!A:C,3,FALSE)</f>
        <v>Gobierno Autónomo Municipal de San Antonio de Lomerio</v>
      </c>
      <c r="C522" s="329" t="str">
        <f>+VLOOKUP(A522,'[4]DISTRIBUCIÓN UCCF'!$A$7:$E$556,5,FALSE)</f>
        <v>SGP</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28" t="str">
        <f>VLOOKUP(A523,[3]bd_lista!A:C,3,FALSE)</f>
        <v>Gobierno Autónomo Municipal de San Ramón</v>
      </c>
      <c r="C523" s="329" t="str">
        <f>+VLOOKUP(A523,'[4]DISTRIBUCIÓN UCCF'!$A$7:$E$556,5,FALSE)</f>
        <v>SGP</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28" t="str">
        <f>VLOOKUP(A524,[3]bd_lista!A:C,3,FALSE)</f>
        <v>Gobierno Autónomo Municipal de El Carmen Rivero Tórrez</v>
      </c>
      <c r="C524" s="329" t="str">
        <f>+VLOOKUP(A524,'[4]DISTRIBUCIÓN UCCF'!$A$7:$E$556,5,FALSE)</f>
        <v>SGP</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28" t="str">
        <f>VLOOKUP(A525,[3]bd_lista!A:C,3,FALSE)</f>
        <v>Gobierno Autónomo Municipal de San Juan</v>
      </c>
      <c r="C525" s="329" t="str">
        <f>+VLOOKUP(A525,'[4]DISTRIBUCIÓN UCCF'!$A$7:$E$556,5,FALSE)</f>
        <v>SGP</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28" t="str">
        <f>VLOOKUP(A526,[3]bd_lista!A:C,3,FALSE)</f>
        <v>Gobierno Autónomo Municipal de Fernández Alonso</v>
      </c>
      <c r="C526" s="329" t="str">
        <f>+VLOOKUP(A526,'[4]DISTRIBUCIÓN UCCF'!$A$7:$E$556,5,FALSE)</f>
        <v>SGP</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28" t="str">
        <f>VLOOKUP(A527,[3]bd_lista!A:C,3,FALSE)</f>
        <v>Gobierno Autónomo Municipal de San Pedro</v>
      </c>
      <c r="C527" s="329" t="str">
        <f>+VLOOKUP(A527,'[4]DISTRIBUCIÓN UCCF'!$A$7:$E$556,5,FALSE)</f>
        <v>SGP</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28" t="str">
        <f>VLOOKUP(A528,[3]bd_lista!A:C,3,FALSE)</f>
        <v>Gobierno Autónomo Municipal de Cuatro Cañadas</v>
      </c>
      <c r="C528" s="329" t="str">
        <f>+VLOOKUP(A528,'[4]DISTRIBUCIÓN UCCF'!$A$7:$E$556,5,FALSE)</f>
        <v>SGP</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28" t="str">
        <f>VLOOKUP(A529,[3]bd_lista!A:C,3,FALSE)</f>
        <v>Gobierno Autónomo Municipal de Colpa Bélgica</v>
      </c>
      <c r="C529" s="329" t="str">
        <f>+VLOOKUP(A529,'[4]DISTRIBUCIÓN UCCF'!$A$7:$E$556,5,FALSE)</f>
        <v>SGP</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28" t="str">
        <f>VLOOKUP(A530,[3]bd_lista!A:C,3,FALSE)</f>
        <v>Gobierno Autónomo Municipal de Trinidad</v>
      </c>
      <c r="C530" s="329" t="str">
        <f>+VLOOKUP(A530,'[4]DISTRIBUCIÓN UCCF'!$A$7:$E$556,5,FALSE)</f>
        <v>SGP</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28" t="str">
        <f>VLOOKUP(A531,[3]bd_lista!A:C,3,FALSE)</f>
        <v>Gobierno Autónomo Municipal de San Javier</v>
      </c>
      <c r="C531" s="329" t="str">
        <f>+VLOOKUP(A531,'[4]DISTRIBUCIÓN UCCF'!$A$7:$E$556,5,FALSE)</f>
        <v>SGP</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28" t="str">
        <f>VLOOKUP(A532,[3]bd_lista!A:C,3,FALSE)</f>
        <v>Gobierno Autónomo Municipal de Riberalta</v>
      </c>
      <c r="C532" s="329" t="str">
        <f>+VLOOKUP(A532,'[4]DISTRIBUCIÓN UCCF'!$A$7:$E$556,5,FALSE)</f>
        <v>SGP</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28" t="str">
        <f>VLOOKUP(A533,[3]bd_lista!A:C,3,FALSE)</f>
        <v>Gobierno Autónomo Municipal de Puerto Guayaramerín</v>
      </c>
      <c r="C533" s="329" t="str">
        <f>+VLOOKUP(A533,'[4]DISTRIBUCIÓN UCCF'!$A$7:$E$556,5,FALSE)</f>
        <v>SGP</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28" t="str">
        <f>VLOOKUP(A534,[3]bd_lista!A:C,3,FALSE)</f>
        <v>Gobierno Autónomo Municipal de Reyes</v>
      </c>
      <c r="C534" s="329" t="str">
        <f>+VLOOKUP(A534,'[4]DISTRIBUCIÓN UCCF'!$A$7:$E$556,5,FALSE)</f>
        <v>SGP</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28" t="str">
        <f>VLOOKUP(A535,[3]bd_lista!A:C,3,FALSE)</f>
        <v>Gobierno Autónomo Municipal de Puerto Rurrenabaque</v>
      </c>
      <c r="C535" s="329" t="str">
        <f>+VLOOKUP(A535,'[4]DISTRIBUCIÓN UCCF'!$A$7:$E$556,5,FALSE)</f>
        <v>SGP</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28" t="str">
        <f>VLOOKUP(A536,[3]bd_lista!A:C,3,FALSE)</f>
        <v>Gobierno Autónomo Municipal de San Borja</v>
      </c>
      <c r="C536" s="329" t="str">
        <f>+VLOOKUP(A536,'[4]DISTRIBUCIÓN UCCF'!$A$7:$E$556,5,FALSE)</f>
        <v>SGP</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28" t="str">
        <f>VLOOKUP(A537,[3]bd_lista!A:C,3,FALSE)</f>
        <v>Gobierno Autónomo Municipal de Santa Rosa</v>
      </c>
      <c r="C537" s="329" t="str">
        <f>+VLOOKUP(A537,'[4]DISTRIBUCIÓN UCCF'!$A$7:$E$556,5,FALSE)</f>
        <v>SGP</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28" t="str">
        <f>VLOOKUP(A538,[3]bd_lista!A:C,3,FALSE)</f>
        <v>Gobierno Autónomo Municipal de Santa Ana</v>
      </c>
      <c r="C538" s="329" t="str">
        <f>+VLOOKUP(A538,'[4]DISTRIBUCIÓN UCCF'!$A$7:$E$556,5,FALSE)</f>
        <v>SGP</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28" t="str">
        <f>VLOOKUP(A539,[3]bd_lista!A:C,3,FALSE)</f>
        <v>Gobierno Autónomo Municipal de San Ignacio</v>
      </c>
      <c r="C539" s="329" t="str">
        <f>+VLOOKUP(A539,'[4]DISTRIBUCIÓN UCCF'!$A$7:$E$556,5,FALSE)</f>
        <v>SGP</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28" t="str">
        <f>VLOOKUP(A540,[3]bd_lista!A:C,3,FALSE)</f>
        <v>Gobierno Autónomo Municipal de Loreto</v>
      </c>
      <c r="C540" s="329" t="str">
        <f>+VLOOKUP(A540,'[4]DISTRIBUCIÓN UCCF'!$A$7:$E$556,5,FALSE)</f>
        <v>SGP</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28" t="str">
        <f>VLOOKUP(A541,[3]bd_lista!A:C,3,FALSE)</f>
        <v>Gobierno Autónomo Municipal de San Andrés</v>
      </c>
      <c r="C541" s="329" t="str">
        <f>+VLOOKUP(A541,'[4]DISTRIBUCIÓN UCCF'!$A$7:$E$556,5,FALSE)</f>
        <v>SGP</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28" t="str">
        <f>VLOOKUP(A542,[3]bd_lista!A:C,3,FALSE)</f>
        <v>Gobierno Autónomo Municipal de San Joaquín</v>
      </c>
      <c r="C542" s="329" t="str">
        <f>+VLOOKUP(A542,'[4]DISTRIBUCIÓN UCCF'!$A$7:$E$556,5,FALSE)</f>
        <v>SGP</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28" t="str">
        <f>VLOOKUP(A543,[3]bd_lista!A:C,3,FALSE)</f>
        <v>Gobierno Autónomo Municipal de San Ramón</v>
      </c>
      <c r="C543" s="329" t="str">
        <f>+VLOOKUP(A543,'[4]DISTRIBUCIÓN UCCF'!$A$7:$E$556,5,FALSE)</f>
        <v>SGP</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28" t="str">
        <f>VLOOKUP(A544,[3]bd_lista!A:C,3,FALSE)</f>
        <v>Gobierno Autónomo Municipal de Puerto Síles</v>
      </c>
      <c r="C544" s="329" t="str">
        <f>+VLOOKUP(A544,'[4]DISTRIBUCIÓN UCCF'!$A$7:$E$556,5,FALSE)</f>
        <v>SGP</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28" t="str">
        <f>VLOOKUP(A545,[3]bd_lista!A:C,3,FALSE)</f>
        <v>Gobierno Autónomo Municipal de Magdalena</v>
      </c>
      <c r="C545" s="329" t="str">
        <f>+VLOOKUP(A545,'[4]DISTRIBUCIÓN UCCF'!$A$7:$E$556,5,FALSE)</f>
        <v>SGP</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28" t="str">
        <f>VLOOKUP(A546,[3]bd_lista!A:C,3,FALSE)</f>
        <v>Gobierno Autónomo Municipal de Baures</v>
      </c>
      <c r="C546" s="329" t="str">
        <f>+VLOOKUP(A546,'[4]DISTRIBUCIÓN UCCF'!$A$7:$E$556,5,FALSE)</f>
        <v>SGP</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28" t="str">
        <f>VLOOKUP(A547,[3]bd_lista!A:C,3,FALSE)</f>
        <v>Gobierno Autónomo Municipal de Huacaraje</v>
      </c>
      <c r="C547" s="329" t="str">
        <f>+VLOOKUP(A547,'[4]DISTRIBUCIÓN UCCF'!$A$7:$E$556,5,FALSE)</f>
        <v>SGP</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28" t="str">
        <f>VLOOKUP(A548,[3]bd_lista!A:C,3,FALSE)</f>
        <v>Gobierno Autónomo Municipal de Exaltación</v>
      </c>
      <c r="C548" s="329" t="str">
        <f>+VLOOKUP(A548,'[4]DISTRIBUCIÓN UCCF'!$A$7:$E$556,5,FALSE)</f>
        <v>SGP</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28" t="str">
        <f>VLOOKUP(A549,[3]bd_lista!A:C,3,FALSE)</f>
        <v>Gobierno Autónomo Municipal de Cobija</v>
      </c>
      <c r="C549" s="329" t="str">
        <f>+VLOOKUP(A549,'[4]DISTRIBUCIÓN UCCF'!$A$7:$E$556,5,FALSE)</f>
        <v>SGP</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28" t="str">
        <f>VLOOKUP(A550,[3]bd_lista!A:C,3,FALSE)</f>
        <v>Gobierno Autónomo Municipal de Porvenir</v>
      </c>
      <c r="C550" s="329" t="str">
        <f>+VLOOKUP(A550,'[4]DISTRIBUCIÓN UCCF'!$A$7:$E$556,5,FALSE)</f>
        <v>SGP</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28" t="str">
        <f>VLOOKUP(A551,[3]bd_lista!A:C,3,FALSE)</f>
        <v>Gobierno Autónomo Municipal de Bolpebra</v>
      </c>
      <c r="C551" s="329" t="str">
        <f>+VLOOKUP(A551,'[4]DISTRIBUCIÓN UCCF'!$A$7:$E$556,5,FALSE)</f>
        <v>SGP</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28" t="str">
        <f>VLOOKUP(A552,[3]bd_lista!A:C,3,FALSE)</f>
        <v>Gobierno Autónomo Municipal de Bella Flor</v>
      </c>
      <c r="C552" s="329" t="str">
        <f>+VLOOKUP(A552,'[4]DISTRIBUCIÓN UCCF'!$A$7:$E$556,5,FALSE)</f>
        <v>SGP</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28" t="str">
        <f>VLOOKUP(A553,[3]bd_lista!A:C,3,FALSE)</f>
        <v>Gobierno Autónomo Municipal de Puerto Rico</v>
      </c>
      <c r="C553" s="329" t="str">
        <f>+VLOOKUP(A553,'[4]DISTRIBUCIÓN UCCF'!$A$7:$E$556,5,FALSE)</f>
        <v>SGP</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28" t="str">
        <f>VLOOKUP(A554,[3]bd_lista!A:C,3,FALSE)</f>
        <v>Gobierno Autónomo Municipal de San Pedro</v>
      </c>
      <c r="C554" s="329" t="str">
        <f>+VLOOKUP(A554,'[4]DISTRIBUCIÓN UCCF'!$A$7:$E$556,5,FALSE)</f>
        <v>SGP</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28" t="str">
        <f>VLOOKUP(A555,[3]bd_lista!A:C,3,FALSE)</f>
        <v>Gobierno Autónomo Municipal de Filadelfia</v>
      </c>
      <c r="C555" s="329" t="str">
        <f>+VLOOKUP(A555,'[4]DISTRIBUCIÓN UCCF'!$A$7:$E$556,5,FALSE)</f>
        <v>SGP</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28" t="str">
        <f>VLOOKUP(A556,[3]bd_lista!A:C,3,FALSE)</f>
        <v>Gobierno Autónomo Municipal de Puerto Gonzalo Moreno</v>
      </c>
      <c r="C556" s="329" t="str">
        <f>+VLOOKUP(A556,'[4]DISTRIBUCIÓN UCCF'!$A$7:$E$556,5,FALSE)</f>
        <v>SGP</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28" t="str">
        <f>VLOOKUP(A557,[3]bd_lista!A:C,3,FALSE)</f>
        <v>Gobierno Autónomo Municipal de San Lorenzo</v>
      </c>
      <c r="C557" s="329" t="str">
        <f>+VLOOKUP(A557,'[4]DISTRIBUCIÓN UCCF'!$A$7:$E$556,5,FALSE)</f>
        <v>SGP</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28" t="str">
        <f>VLOOKUP(A558,[3]bd_lista!A:C,3,FALSE)</f>
        <v>Gobierno Autónomo Municipal de Sena</v>
      </c>
      <c r="C558" s="329" t="str">
        <f>+VLOOKUP(A558,'[4]DISTRIBUCIÓN UCCF'!$A$7:$E$556,5,FALSE)</f>
        <v>SGP</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28" t="str">
        <f>VLOOKUP(A559,[3]bd_lista!A:C,3,FALSE)</f>
        <v>Gobierno Autónomo Municipal de Santa Rosa del Abuná</v>
      </c>
      <c r="C559" s="329" t="str">
        <f>+VLOOKUP(A559,'[4]DISTRIBUCIÓN UCCF'!$A$7:$E$556,5,FALSE)</f>
        <v>SGP</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28" t="str">
        <f>VLOOKUP(A560,[3]bd_lista!A:C,3,FALSE)</f>
        <v>Gobierno Autónomo Municipal de Ingavi (Humaita)</v>
      </c>
      <c r="C560" s="329" t="str">
        <f>+VLOOKUP(A560,'[4]DISTRIBUCIÓN UCCF'!$A$7:$E$556,5,FALSE)</f>
        <v>SGP</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28" t="str">
        <f>VLOOKUP(A561,[3]bd_lista!A:C,3,FALSE)</f>
        <v>Gobierno Autónomo Municipal de Nueva Esperanza</v>
      </c>
      <c r="C561" s="329" t="str">
        <f>+VLOOKUP(A561,'[4]DISTRIBUCIÓN UCCF'!$A$7:$E$556,5,FALSE)</f>
        <v>SGP</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28" t="str">
        <f>VLOOKUP(A562,[3]bd_lista!A:C,3,FALSE)</f>
        <v>Gobierno Autónomo Municipal de Villa Nueva (Loma Alta)</v>
      </c>
      <c r="C562" s="329" t="str">
        <f>+VLOOKUP(A562,'[4]DISTRIBUCIÓN UCCF'!$A$7:$E$556,5,FALSE)</f>
        <v>SGP</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28" t="str">
        <f>VLOOKUP(A563,[3]bd_lista!A:C,3,FALSE)</f>
        <v>Gobierno Autónomo Municipal de Santos Mercado</v>
      </c>
      <c r="C563" s="329" t="str">
        <f>+VLOOKUP(A563,'[4]DISTRIBUCIÓN UCCF'!$A$7:$E$556,5,FALSE)</f>
        <v>SGP</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28" t="str">
        <f>VLOOKUP(A564,[3]bd_lista!A:C,3,FALSE)</f>
        <v>Empresa Municipal de Gestión de Residuos Sólidos</v>
      </c>
      <c r="C564" s="329">
        <v>0</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28" t="str">
        <f>VLOOKUP(A565,[3]bd_lista!A:C,3,FALSE)</f>
        <v>Empresa Municipal de Agua Potable y Alcantarillado Sacaba</v>
      </c>
      <c r="C565" s="329" t="str">
        <f>+VLOOKUP(A565,'[4]DISTRIBUCIÓN UCCF'!$A$7:$E$556,5,FALSE)</f>
        <v>VCK</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28" t="str">
        <f>VLOOKUP(A566,[3]bd_lista!A:C,3,FALSE)</f>
        <v>Empresa Municipal de Areas Verdes y Recreación alternativa</v>
      </c>
      <c r="C566" s="329" t="str">
        <f>+VLOOKUP(A566,'[4]DISTRIBUCIÓN UCCF'!$A$7:$E$556,5,FALSE)</f>
        <v>VHM</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28" t="str">
        <f>VLOOKUP(A567,[3]bd_lista!A:C,3,FALSE)</f>
        <v>SERVICIO DE ENCAUZAMIENTO DE RIOS (SEARPI)</v>
      </c>
      <c r="C567" s="329">
        <v>0</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28" t="str">
        <f>VLOOKUP(A568,[3]bd_lista!A:C,3,FALSE)</f>
        <v>EMPRESA MUNICIPAL DE AGUA POTABLE Y ALCANTARILLADO VIACHA</v>
      </c>
      <c r="C568" s="329" t="e">
        <f>+VLOOKUP(A568,'[4]DISTRIBUCIÓN UCCF'!$A$7:$E$556,5,FALSE)</f>
        <v>#REF!</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28" t="str">
        <f>VLOOKUP(A569,[3]bd_lista!A:C,3,FALSE)</f>
        <v>ENTIDAD MUNICIPAL DE ASEO URBANO SUCRE</v>
      </c>
      <c r="C569" s="329">
        <v>0</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28" t="str">
        <f>VLOOKUP(A570,[3]bd_lista!A:C,3,FALSE)</f>
        <v>EMPRESA MUNICIPAL DE AREAS VERDES SUCRE</v>
      </c>
      <c r="C570" s="329">
        <v>0</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28" t="str">
        <f>VLOOKUP(A571,[3]bd_lista!A:C,3,FALSE)</f>
        <v xml:space="preserve">Empresa Municipal de Servicio de Aseo </v>
      </c>
      <c r="C571" s="329">
        <v>0</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28" t="str">
        <f>VLOOKUP(A572,[3]bd_lista!A:C,3,FALSE)</f>
        <v>Empresa Municipal de Áreas Verdes, Parques y Forestación</v>
      </c>
      <c r="C572" s="329">
        <v>0</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28" t="str">
        <f>VLOOKUP(A573,[3]bd_lista!A:C,3,FALSE)</f>
        <v>Empresa Municipal de Asfaltos y Vías</v>
      </c>
      <c r="C573" s="329">
        <v>0</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28" t="str">
        <f>VLOOKUP(A574,[3]bd_lista!A:C,3,FALSE)</f>
        <v>Entidad Descentralizada UMMIPRE PROMAN</v>
      </c>
      <c r="C574" s="329">
        <v>0</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28" t="str">
        <f>VLOOKUP(A575,[3]bd_lista!A:C,3,FALSE)</f>
        <v>EMPRESA PÚBLICA DEPARTAMENTAL ESTRATÉGICA DE AGUAS - LA PAZ</v>
      </c>
      <c r="C575" s="329" t="str">
        <f>+VLOOKUP(A575,'[4]DISTRIBUCIÓN UCCF'!$A$7:$E$556,5,FALSE)</f>
        <v>YAP</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28" t="str">
        <f>VLOOKUP(A576,[3]bd_lista!A:C,3,FALSE)</f>
        <v>EMPRESA PUBLICA MUNICIPAL DE SERVICIOS DE AGUA Y ALCANTARRILLADO SANITARIO DE COBIJA</v>
      </c>
      <c r="C576" s="329">
        <v>0</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28" t="str">
        <f>VLOOKUP(A577,[3]bd_lista!A:C,3,FALSE)</f>
        <v>ENTIDAD MATADERO FRIGORIFICO MUNICIPAL DE TARIJA</v>
      </c>
      <c r="C577" s="329">
        <v>0</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28" t="str">
        <f>VLOOKUP(A578,[3]bd_lista!A:C,3,FALSE)</f>
        <v>ENTIDAD ASEO MUNICIPAL DE TARIJA</v>
      </c>
      <c r="C578" s="329">
        <v>0</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28" t="str">
        <f>VLOOKUP(A579,[3]bd_lista!A:C,3,FALSE)</f>
        <v>ENTIDAD OBRAS PUBLICAS MUNICIPALES DE TARIJA</v>
      </c>
      <c r="C579" s="329">
        <v>0</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28" t="str">
        <f>VLOOKUP(A580,[3]bd_lista!A:C,3,FALSE)</f>
        <v>ENTIDAD ORDENAMIENTO TERRITORIAL DE TARIJA</v>
      </c>
      <c r="C580" s="329">
        <v>0</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28" t="str">
        <f>VLOOKUP(A581,[3]bd_lista!A:C,3,FALSE)</f>
        <v>ENTIDAD ORDEN Y SEGURIDAD CIUDADANA MUNICIPAL DE TARIJA</v>
      </c>
      <c r="C581" s="329">
        <v>0</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28" t="str">
        <f>VLOOKUP(A582,[3]bd_lista!A:C,3,FALSE)</f>
        <v>EMPRESA MUNICIPAL AUTONOMA DE AGUA POTABLE Y ALCANTARILLADO  DE YACUIBA</v>
      </c>
      <c r="C582" s="329">
        <v>0</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28" t="str">
        <f>VLOOKUP(A583,[3]bd_lista!A:C,3,FALSE)</f>
        <v>EMPRESA MUNICIPAL DE AGUA POTABLE Y ALCANTARILLADO SANITARIO DE URIONDO</v>
      </c>
      <c r="C583" s="329">
        <v>0</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28" t="str">
        <f>VLOOKUP(A584,[3]bd_lista!A:C,3,FALSE)</f>
        <v>EMPRESA PÚBLICA DEPARTAMENTAL DE SERVICIOS ELECTRICOS TARIJA - SETAR</v>
      </c>
      <c r="C584" s="329">
        <v>0</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28" t="str">
        <f>VLOOKUP(A585,[3]bd_lista!A:C,3,FALSE)</f>
        <v>ENTIDAD DESCENTRALIZADA MUNICIPAL TERMINAL DE BUSES LA PAZ</v>
      </c>
      <c r="C585" s="329">
        <v>0</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28" t="str">
        <f>VLOOKUP(A586,[3]bd_lista!A:C,3,FALSE)</f>
        <v>ENTIDAD DIRECCIÓN DE LA TERMINAL DE BUSES DE TARIJA</v>
      </c>
      <c r="C586" s="329">
        <v>0</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28" t="str">
        <f>VLOOKUP(A587,[3]bd_lista!A:C,3,FALSE)</f>
        <v>ENTIDAD DESCENTRALIZADA MUNICIPAL DE MAQUINARIA Y EQUIPO</v>
      </c>
      <c r="C587" s="329">
        <v>0</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28" t="str">
        <f>VLOOKUP(A588,[3]bd_lista!A:C,3,FALSE)</f>
        <v>ENTIDAD MUNICIPAL DE ASEO POTOSI</v>
      </c>
      <c r="C588" s="329">
        <v>0</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28" t="str">
        <f>VLOOKUP(A589,[3]bd_lista!A:C,3,FALSE)</f>
        <v>EMPRESA PÚBLICA DEPARTAMENTAL FÁBRICA DE CALAMINAS Y CLAVOS POTOSI</v>
      </c>
      <c r="C589" s="329">
        <v>0</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28" t="str">
        <f>VLOOKUP(A590,[3]bd_lista!A:C,3,FALSE)</f>
        <v>ENTIDAD DESCENTRALIZADA MUNICIPAL DE CEMENTERIOS DE LA PAZ</v>
      </c>
      <c r="C590" s="329">
        <v>0</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28" t="str">
        <f>VLOOKUP(A591,[3]bd_lista!A:C,3,FALSE)</f>
        <v xml:space="preserve">EMPRESA PRESTADORA DE SERVICIO DE AGUA POTABLE Y ALCANTARILLADO </v>
      </c>
      <c r="C591" s="329">
        <v>0</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28" t="str">
        <f>VLOOKUP(A592,[3]bd_lista!A:C,3,FALSE)</f>
        <v>EMPRESA MUNICIPAL FABRICA DE JOYAS</v>
      </c>
      <c r="C592" s="329">
        <v>0</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28" t="str">
        <f>VLOOKUP(A593,[3]bd_lista!A:C,3,FALSE)</f>
        <v>EMPRESA MUNICIPAL DE DISTRIBUCION DE ENERGIA ELECTRICA LLALLAGUA</v>
      </c>
      <c r="C593" s="329">
        <v>0</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28" t="str">
        <f>VLOOKUP(A594,[3]bd_lista!A:C,3,FALSE)</f>
        <v>Gobierno Autónomo Indígena Originario Campesino del Territorio de Raqaypampa</v>
      </c>
      <c r="C594" s="329">
        <v>0</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28" t="str">
        <f>VLOOKUP(A595,[3]bd_lista!A:C,3,FALSE)</f>
        <v>GAIOC de la Nación Originaria Uru Chipaya</v>
      </c>
      <c r="C595" s="329">
        <v>0</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28" t="str">
        <f>VLOOKUP(A596,[3]bd_lista!A:C,3,FALSE)</f>
        <v>Gobierno Autónomo Regional del Gran Chaco</v>
      </c>
      <c r="C596" s="329">
        <v>0</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28" t="str">
        <f>VLOOKUP(A597,[3]bd_lista!A:C,3,FALSE)</f>
        <v>Acreedores</v>
      </c>
      <c r="C597" s="329">
        <v>0</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1374</v>
      </c>
      <c r="B598" s="328" t="str">
        <f>VLOOKUP(A598,[3]bd_lista!A:C,3,FALSE)</f>
        <v>Área de Conciliación y Recolección de Datos</v>
      </c>
      <c r="C598" s="329">
        <v>0</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28" t="s">
        <v>1264</v>
      </c>
      <c r="C599" s="329">
        <v>0</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28" t="str">
        <f>VLOOKUP(A600,[3]bd_lista!A:C,3,FALSE)</f>
        <v>No Identificado</v>
      </c>
      <c r="C600" s="329">
        <v>0</v>
      </c>
      <c r="D600" s="61">
        <v>0</v>
      </c>
      <c r="E600" s="61">
        <v>0</v>
      </c>
      <c r="F600" s="61">
        <v>0</v>
      </c>
      <c r="G600" s="61">
        <v>447456.2</v>
      </c>
      <c r="H600" s="61">
        <v>0</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447456.2</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1236617850.9200001</v>
      </c>
      <c r="E602" s="101">
        <f t="shared" si="10"/>
        <v>1068806701.28</v>
      </c>
      <c r="F602" s="101">
        <f t="shared" si="10"/>
        <v>637288015.19999993</v>
      </c>
      <c r="G602" s="101">
        <f t="shared" si="10"/>
        <v>143546369.78000003</v>
      </c>
      <c r="H602" s="101">
        <f t="shared" si="10"/>
        <v>0</v>
      </c>
      <c r="I602" s="101">
        <f t="shared" si="10"/>
        <v>0</v>
      </c>
      <c r="J602" s="101">
        <f t="shared" si="10"/>
        <v>265379.53999999998</v>
      </c>
      <c r="K602" s="101">
        <f t="shared" si="10"/>
        <v>407955399.96000004</v>
      </c>
      <c r="L602" s="101">
        <f t="shared" si="10"/>
        <v>0</v>
      </c>
      <c r="M602" s="101">
        <f t="shared" si="10"/>
        <v>7419.5399999999936</v>
      </c>
      <c r="N602" s="101">
        <f t="shared" si="10"/>
        <v>244764.35999999996</v>
      </c>
      <c r="O602" s="101">
        <f t="shared" si="10"/>
        <v>1202157.56</v>
      </c>
      <c r="P602" s="101">
        <f t="shared" si="10"/>
        <v>0</v>
      </c>
      <c r="Q602" s="101">
        <f t="shared" si="10"/>
        <v>981530608.50999999</v>
      </c>
      <c r="R602" s="101">
        <f t="shared" si="10"/>
        <v>814137.04999999993</v>
      </c>
      <c r="S602" s="101">
        <f t="shared" si="10"/>
        <v>806710140.68000007</v>
      </c>
      <c r="T602" s="101">
        <f t="shared" si="10"/>
        <v>1273601705.0899999</v>
      </c>
      <c r="U602" s="101">
        <f t="shared" si="10"/>
        <v>35656983.740000002</v>
      </c>
      <c r="V602" s="101">
        <f t="shared" si="10"/>
        <v>0</v>
      </c>
      <c r="W602" s="101">
        <f t="shared" si="10"/>
        <v>0</v>
      </c>
      <c r="X602" s="101">
        <f t="shared" si="10"/>
        <v>521354733.85000002</v>
      </c>
      <c r="Y602" s="101">
        <f t="shared" si="10"/>
        <v>301834835.31999987</v>
      </c>
      <c r="Z602" s="101">
        <f t="shared" si="10"/>
        <v>1044969859.794</v>
      </c>
      <c r="AA602" s="101">
        <f t="shared" si="10"/>
        <v>1164820903.8788002</v>
      </c>
      <c r="AB602" s="101">
        <f t="shared" si="10"/>
        <v>0</v>
      </c>
      <c r="AC602" s="101">
        <f t="shared" si="10"/>
        <v>0</v>
      </c>
      <c r="AD602" s="101">
        <f t="shared" si="10"/>
        <v>200.04</v>
      </c>
      <c r="AE602" s="101">
        <f t="shared" si="10"/>
        <v>1074419400.9499998</v>
      </c>
      <c r="AF602" s="101">
        <f t="shared" si="10"/>
        <v>100.02</v>
      </c>
      <c r="AG602" s="101">
        <f t="shared" si="10"/>
        <v>0</v>
      </c>
      <c r="AH602" s="101">
        <f t="shared" si="10"/>
        <v>1245.71</v>
      </c>
      <c r="AI602" s="101">
        <f t="shared" si="10"/>
        <v>60605.48</v>
      </c>
      <c r="AJ602" s="101">
        <f t="shared" si="10"/>
        <v>0</v>
      </c>
      <c r="AK602" s="101">
        <f t="shared" si="10"/>
        <v>223743050.71000004</v>
      </c>
      <c r="AL602" s="101">
        <f t="shared" si="10"/>
        <v>0</v>
      </c>
      <c r="AM602" s="101">
        <f t="shared" si="10"/>
        <v>1.1000000000000005</v>
      </c>
      <c r="AN602" s="101">
        <f t="shared" si="10"/>
        <v>0</v>
      </c>
      <c r="AO602" s="101">
        <f t="shared" si="10"/>
        <v>33803.47</v>
      </c>
      <c r="AP602" s="101">
        <f t="shared" si="10"/>
        <v>0</v>
      </c>
      <c r="AQ602" s="101">
        <f t="shared" si="10"/>
        <v>10875496465.274801</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5" t="s">
        <v>1269</v>
      </c>
      <c r="F617" s="205" t="s">
        <v>1271</v>
      </c>
      <c r="G617" s="205" t="s">
        <v>1272</v>
      </c>
      <c r="H617" s="205" t="s">
        <v>1273</v>
      </c>
      <c r="I617" s="205"/>
    </row>
    <row r="618" spans="3:43" ht="15.75">
      <c r="E618" s="209" t="s">
        <v>1270</v>
      </c>
      <c r="F618" s="206">
        <f>+SUM(G602:V602)</f>
        <v>3651535065.8099995</v>
      </c>
      <c r="G618" s="207">
        <f>+SUMIFS('CUT MN'!P8:P2589,'CUT MN'!A8:A2589,"&lt;&gt;IDH")+SUMIFS('CUT MN'!Q8:Q2589,'CUT MN'!A8:A2589,"&lt;&gt;IDH")+CVD_AUTO!H36</f>
        <v>3651535065.8100019</v>
      </c>
      <c r="H618" s="207">
        <f t="shared" ref="H618:H623" si="11">+F618-G618</f>
        <v>0</v>
      </c>
      <c r="I618" s="235"/>
      <c r="J618" s="46" t="b">
        <f t="shared" ref="J618:J624" si="12">+F618=G618</f>
        <v>1</v>
      </c>
    </row>
    <row r="619" spans="3:43" ht="15.75">
      <c r="E619" s="210" t="s">
        <v>1274</v>
      </c>
      <c r="F619" s="207">
        <f>+SUM(AB602:AN602)</f>
        <v>1298224604.0099998</v>
      </c>
      <c r="G619" s="207">
        <f>+'CUT ME'!P148+'CUT ME'!Q148</f>
        <v>1298224604.01</v>
      </c>
      <c r="H619" s="207">
        <f t="shared" si="11"/>
        <v>0</v>
      </c>
      <c r="I619" s="235"/>
      <c r="J619" s="46" t="b">
        <f t="shared" si="12"/>
        <v>1</v>
      </c>
    </row>
    <row r="620" spans="3:43" ht="15.75">
      <c r="E620" s="210" t="s">
        <v>1275</v>
      </c>
      <c r="F620" s="207">
        <f>+D602+E602</f>
        <v>2305424552.1999998</v>
      </c>
      <c r="G620" s="207">
        <f>+'TRL MN'!P196</f>
        <v>2305424552.2000008</v>
      </c>
      <c r="H620" s="207">
        <f t="shared" si="11"/>
        <v>0</v>
      </c>
      <c r="I620" s="235"/>
      <c r="J620" s="46" t="b">
        <f t="shared" si="12"/>
        <v>1</v>
      </c>
    </row>
    <row r="621" spans="3:43" ht="15.75">
      <c r="E621" s="210" t="s">
        <v>1276</v>
      </c>
      <c r="F621" s="207">
        <f>+Z602+AA602</f>
        <v>2209790763.6728001</v>
      </c>
      <c r="G621" s="207">
        <f>+'TRL ME'!P149</f>
        <v>2209790763.6728001</v>
      </c>
      <c r="H621" s="207">
        <f t="shared" si="11"/>
        <v>0</v>
      </c>
      <c r="I621" s="235"/>
      <c r="J621" s="46" t="b">
        <f t="shared" si="12"/>
        <v>1</v>
      </c>
    </row>
    <row r="622" spans="3:43" ht="15.75">
      <c r="E622" s="210" t="s">
        <v>25</v>
      </c>
      <c r="F622" s="207">
        <f>+F602</f>
        <v>637288015.19999993</v>
      </c>
      <c r="G622" s="207">
        <f>+CDI!H81</f>
        <v>637288015.19999993</v>
      </c>
      <c r="H622" s="207">
        <f t="shared" si="11"/>
        <v>0</v>
      </c>
      <c r="I622" s="235"/>
      <c r="J622" s="46" t="b">
        <f t="shared" si="12"/>
        <v>1</v>
      </c>
    </row>
    <row r="623" spans="3:43">
      <c r="E623" s="208" t="s">
        <v>678</v>
      </c>
      <c r="F623" s="207">
        <f>+Y602</f>
        <v>301834835.31999987</v>
      </c>
      <c r="G623" s="207">
        <f>+'TCR MN'!F53</f>
        <v>301834835.31999987</v>
      </c>
      <c r="H623" s="207">
        <f t="shared" si="11"/>
        <v>0</v>
      </c>
      <c r="I623" s="235"/>
      <c r="J623" s="46" t="b">
        <f t="shared" si="12"/>
        <v>1</v>
      </c>
    </row>
    <row r="624" spans="3:43">
      <c r="E624" s="208" t="s">
        <v>678</v>
      </c>
      <c r="F624" s="207">
        <f>+X602+AO602</f>
        <v>521388537.32000005</v>
      </c>
      <c r="G624" s="207">
        <f>+'TFD MN'!F15+'TFD ME'!G9</f>
        <v>521388537.32000005</v>
      </c>
      <c r="H624" s="207">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59"/>
  <sheetViews>
    <sheetView view="pageBreakPreview" topLeftCell="A30"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643</v>
      </c>
      <c r="C3" s="49"/>
    </row>
    <row r="4" spans="1:3" ht="56.25">
      <c r="A4" s="49"/>
      <c r="B4" s="52" t="s">
        <v>1257</v>
      </c>
      <c r="C4" s="49"/>
    </row>
    <row r="5" spans="1:3" ht="22.5">
      <c r="A5" s="49"/>
      <c r="B5" s="52" t="s">
        <v>618</v>
      </c>
      <c r="C5" s="49"/>
    </row>
    <row r="6" spans="1:3" ht="15.75" thickBot="1">
      <c r="A6" s="49"/>
      <c r="B6" s="52" t="s">
        <v>629</v>
      </c>
      <c r="C6" s="49"/>
    </row>
    <row r="7" spans="1:3">
      <c r="A7" s="49"/>
      <c r="B7" s="53" t="s">
        <v>563</v>
      </c>
      <c r="C7" s="49"/>
    </row>
    <row r="8" spans="1:3">
      <c r="A8" s="49"/>
      <c r="B8" s="54" t="s">
        <v>564</v>
      </c>
      <c r="C8" s="49"/>
    </row>
    <row r="9" spans="1:3" ht="23.25" thickBot="1">
      <c r="A9" s="49"/>
      <c r="B9" s="55" t="s">
        <v>1415</v>
      </c>
      <c r="C9" s="49"/>
    </row>
    <row r="10" spans="1:3">
      <c r="A10" s="49"/>
      <c r="B10" s="56" t="s">
        <v>565</v>
      </c>
      <c r="C10" s="49"/>
    </row>
    <row r="11" spans="1:3">
      <c r="A11" s="49"/>
      <c r="B11" s="54" t="s">
        <v>566</v>
      </c>
      <c r="C11" s="49"/>
    </row>
    <row r="12" spans="1:3" ht="57" thickBot="1">
      <c r="A12" s="49"/>
      <c r="B12" s="54" t="s">
        <v>567</v>
      </c>
      <c r="C12" s="49"/>
    </row>
    <row r="13" spans="1:3" ht="57" thickBot="1">
      <c r="A13" s="49"/>
      <c r="B13" s="57" t="s">
        <v>619</v>
      </c>
      <c r="C13" s="49"/>
    </row>
    <row r="14" spans="1:3" ht="34.5" hidden="1" thickBot="1">
      <c r="A14" s="49"/>
      <c r="B14" s="58" t="s">
        <v>633</v>
      </c>
      <c r="C14" s="49"/>
    </row>
    <row r="15" spans="1:3" ht="34.5" hidden="1" thickBot="1">
      <c r="A15" s="49"/>
      <c r="B15" s="59" t="s">
        <v>630</v>
      </c>
      <c r="C15" s="49"/>
    </row>
    <row r="16" spans="1:3" hidden="1">
      <c r="A16" s="49"/>
      <c r="B16" s="53" t="s">
        <v>568</v>
      </c>
      <c r="C16" s="49"/>
    </row>
    <row r="17" spans="1:3" hidden="1">
      <c r="A17" s="49"/>
      <c r="B17" s="54" t="s">
        <v>569</v>
      </c>
      <c r="C17" s="49"/>
    </row>
    <row r="18" spans="1:3" ht="15.75" hidden="1" thickBot="1">
      <c r="A18" s="49"/>
      <c r="B18" s="55" t="s">
        <v>570</v>
      </c>
      <c r="C18" s="49"/>
    </row>
    <row r="19" spans="1:3">
      <c r="A19" s="49"/>
      <c r="B19" s="56" t="s">
        <v>571</v>
      </c>
      <c r="C19" s="49"/>
    </row>
    <row r="20" spans="1:3">
      <c r="A20" s="49"/>
      <c r="B20" s="54" t="s">
        <v>620</v>
      </c>
      <c r="C20" s="49"/>
    </row>
    <row r="21" spans="1:3" ht="15.75" thickBot="1">
      <c r="A21" s="49"/>
      <c r="B21" s="55" t="s">
        <v>572</v>
      </c>
      <c r="C21" s="49"/>
    </row>
    <row r="22" spans="1:3">
      <c r="A22" s="49"/>
      <c r="B22" s="56" t="s">
        <v>573</v>
      </c>
      <c r="C22" s="49"/>
    </row>
    <row r="23" spans="1:3">
      <c r="A23" s="49"/>
      <c r="B23" s="54" t="s">
        <v>621</v>
      </c>
      <c r="C23" s="49"/>
    </row>
    <row r="24" spans="1:3" ht="23.25" thickBot="1">
      <c r="A24" s="49"/>
      <c r="B24" s="55" t="s">
        <v>574</v>
      </c>
      <c r="C24" s="49"/>
    </row>
    <row r="25" spans="1:3">
      <c r="A25" s="49"/>
      <c r="B25" s="56" t="s">
        <v>1358</v>
      </c>
      <c r="C25" s="49"/>
    </row>
    <row r="26" spans="1:3">
      <c r="A26" s="49"/>
      <c r="B26" s="54" t="s">
        <v>575</v>
      </c>
      <c r="C26" s="49"/>
    </row>
    <row r="27" spans="1:3" ht="15.75" thickBot="1">
      <c r="A27" s="49"/>
      <c r="B27" s="55" t="s">
        <v>576</v>
      </c>
      <c r="C27" s="49"/>
    </row>
    <row r="28" spans="1:3">
      <c r="A28" s="49"/>
      <c r="B28" s="56" t="s">
        <v>1416</v>
      </c>
      <c r="C28" s="49"/>
    </row>
    <row r="29" spans="1:3" ht="45.75" thickBot="1">
      <c r="A29" s="49"/>
      <c r="B29" s="55" t="s">
        <v>1360</v>
      </c>
      <c r="C29" s="49"/>
    </row>
    <row r="30" spans="1:3">
      <c r="A30" s="49"/>
      <c r="B30" s="56" t="s">
        <v>577</v>
      </c>
      <c r="C30" s="49"/>
    </row>
    <row r="31" spans="1:3">
      <c r="A31" s="49"/>
      <c r="B31" s="54" t="s">
        <v>578</v>
      </c>
      <c r="C31" s="49"/>
    </row>
    <row r="32" spans="1:3" ht="15.75" thickBot="1">
      <c r="A32" s="49"/>
      <c r="B32" s="55" t="s">
        <v>579</v>
      </c>
      <c r="C32" s="49"/>
    </row>
    <row r="33" spans="1:3">
      <c r="A33" s="49"/>
      <c r="B33" s="56" t="s">
        <v>580</v>
      </c>
      <c r="C33" s="49"/>
    </row>
    <row r="34" spans="1:3">
      <c r="A34" s="49"/>
      <c r="B34" s="54" t="s">
        <v>581</v>
      </c>
      <c r="C34" s="49"/>
    </row>
    <row r="35" spans="1:3" ht="15.75" thickBot="1">
      <c r="A35" s="49"/>
      <c r="B35" s="55" t="s">
        <v>582</v>
      </c>
      <c r="C35" s="49"/>
    </row>
    <row r="36" spans="1:3">
      <c r="A36" s="49"/>
      <c r="B36" s="56" t="s">
        <v>622</v>
      </c>
      <c r="C36" s="49"/>
    </row>
    <row r="37" spans="1:3">
      <c r="A37" s="49"/>
      <c r="B37" s="54" t="s">
        <v>583</v>
      </c>
      <c r="C37" s="49"/>
    </row>
    <row r="38" spans="1:3" ht="15.75" thickBot="1">
      <c r="A38" s="49"/>
      <c r="B38" s="55" t="s">
        <v>582</v>
      </c>
      <c r="C38" s="49"/>
    </row>
    <row r="39" spans="1:3">
      <c r="A39" s="49"/>
      <c r="B39" s="56" t="s">
        <v>631</v>
      </c>
      <c r="C39" s="49"/>
    </row>
    <row r="40" spans="1:3">
      <c r="A40" s="49"/>
      <c r="B40" s="54" t="s">
        <v>623</v>
      </c>
      <c r="C40" s="49"/>
    </row>
    <row r="41" spans="1:3" ht="23.25" thickBot="1">
      <c r="A41" s="49"/>
      <c r="B41" s="55" t="s">
        <v>584</v>
      </c>
      <c r="C41" s="49"/>
    </row>
    <row r="42" spans="1:3" ht="12" customHeight="1">
      <c r="A42" s="49"/>
      <c r="B42" s="56" t="s">
        <v>585</v>
      </c>
      <c r="C42" s="49"/>
    </row>
    <row r="43" spans="1:3">
      <c r="A43" s="49"/>
      <c r="B43" s="54" t="s">
        <v>586</v>
      </c>
      <c r="C43" s="49"/>
    </row>
    <row r="44" spans="1:3">
      <c r="A44" s="49"/>
      <c r="B44" s="54" t="s">
        <v>1361</v>
      </c>
      <c r="C44" s="49"/>
    </row>
    <row r="45" spans="1:3" ht="22.5">
      <c r="A45" s="49"/>
      <c r="B45" s="54" t="s">
        <v>632</v>
      </c>
      <c r="C45" s="49"/>
    </row>
    <row r="46" spans="1:3" ht="34.5" thickBot="1">
      <c r="A46" s="49"/>
      <c r="B46" s="276" t="s">
        <v>1362</v>
      </c>
      <c r="C46" s="49"/>
    </row>
    <row r="47" spans="1:3" ht="12" customHeight="1">
      <c r="A47" s="49"/>
      <c r="B47" s="56" t="s">
        <v>1354</v>
      </c>
      <c r="C47" s="49"/>
    </row>
    <row r="48" spans="1:3" ht="22.5">
      <c r="A48" s="49"/>
      <c r="B48" s="54" t="s">
        <v>1363</v>
      </c>
      <c r="C48" s="49"/>
    </row>
    <row r="49" spans="1:3" ht="33.75">
      <c r="A49" s="49"/>
      <c r="B49" s="54" t="s">
        <v>1355</v>
      </c>
      <c r="C49" s="49"/>
    </row>
    <row r="50" spans="1:3">
      <c r="A50" s="49"/>
      <c r="B50" s="54" t="s">
        <v>1356</v>
      </c>
      <c r="C50" s="49"/>
    </row>
    <row r="51" spans="1:3">
      <c r="A51" s="49"/>
      <c r="B51" s="54" t="s">
        <v>624</v>
      </c>
      <c r="C51" s="49"/>
    </row>
    <row r="52" spans="1:3" ht="22.5">
      <c r="A52" s="49"/>
      <c r="B52" s="54" t="s">
        <v>625</v>
      </c>
      <c r="C52" s="49"/>
    </row>
    <row r="53" spans="1:3" ht="23.25" thickBot="1">
      <c r="A53" s="49"/>
      <c r="B53" s="55" t="s">
        <v>1357</v>
      </c>
      <c r="C53" s="49"/>
    </row>
    <row r="54" spans="1:3" ht="13.5" customHeight="1">
      <c r="A54" s="161"/>
      <c r="B54" s="162" t="s">
        <v>681</v>
      </c>
      <c r="C54" s="49"/>
    </row>
    <row r="55" spans="1:3" ht="22.5">
      <c r="A55" s="49"/>
      <c r="B55" s="54" t="s">
        <v>682</v>
      </c>
      <c r="C55" s="49"/>
    </row>
    <row r="56" spans="1:3" ht="23.25" thickBot="1">
      <c r="A56" s="49"/>
      <c r="B56" s="55" t="s">
        <v>680</v>
      </c>
      <c r="C56" s="49"/>
    </row>
    <row r="57" spans="1:3" ht="1.5" customHeight="1">
      <c r="A57" s="49"/>
      <c r="B57" s="160"/>
      <c r="C57" s="49"/>
    </row>
    <row r="58" spans="1:3" ht="22.5">
      <c r="A58" s="49"/>
      <c r="B58" s="60" t="s">
        <v>587</v>
      </c>
      <c r="C58" s="49"/>
    </row>
    <row r="59" spans="1:3">
      <c r="A59" s="49"/>
      <c r="B59" s="49"/>
      <c r="C59"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2609"/>
  <sheetViews>
    <sheetView showGridLines="0" zoomScaleNormal="100"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hidden="1" customWidth="1" outlineLevel="1"/>
    <col min="6" max="6" width="12.140625" style="66" customWidth="1" collapsed="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115"/>
      <c r="I1" s="115"/>
      <c r="J1" s="73"/>
      <c r="K1" s="73"/>
      <c r="L1" s="115"/>
      <c r="M1" s="73"/>
      <c r="N1" s="112"/>
      <c r="O1" s="112"/>
      <c r="P1" s="112"/>
      <c r="Q1" s="112"/>
      <c r="R1" s="73"/>
      <c r="S1" s="73"/>
    </row>
    <row r="2" spans="1:20" ht="15.75">
      <c r="A2" s="115" t="s">
        <v>675</v>
      </c>
      <c r="B2" s="115"/>
      <c r="C2" s="115"/>
      <c r="D2" s="115"/>
      <c r="E2" s="115"/>
      <c r="F2" s="115"/>
      <c r="G2" s="115"/>
      <c r="H2" s="115"/>
      <c r="I2" s="115"/>
      <c r="J2" s="73"/>
      <c r="K2" s="73"/>
      <c r="L2" s="115"/>
      <c r="M2" s="73"/>
      <c r="N2" s="112"/>
      <c r="O2" s="112"/>
      <c r="P2" s="112"/>
      <c r="Q2" s="112"/>
      <c r="R2" s="73"/>
      <c r="S2" s="73"/>
    </row>
    <row r="3" spans="1:20">
      <c r="A3" s="115" t="s">
        <v>6346</v>
      </c>
      <c r="B3" s="115"/>
      <c r="C3" s="115"/>
      <c r="D3" s="115"/>
      <c r="E3" s="115"/>
      <c r="F3" s="115"/>
      <c r="G3" s="115"/>
      <c r="H3" s="115"/>
      <c r="I3" s="115"/>
      <c r="J3" s="73"/>
      <c r="K3" s="73"/>
      <c r="L3" s="115"/>
      <c r="M3" s="73"/>
      <c r="N3" s="112"/>
      <c r="O3" s="112"/>
      <c r="P3" s="112"/>
      <c r="Q3" s="112"/>
      <c r="R3" s="73"/>
      <c r="S3" s="73"/>
    </row>
    <row r="4" spans="1:20">
      <c r="A4" s="65" t="s">
        <v>4068</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4" t="s">
        <v>1554</v>
      </c>
      <c r="B6" s="465"/>
      <c r="C6" s="103"/>
      <c r="D6" s="67"/>
      <c r="E6" s="67"/>
      <c r="F6" s="67"/>
      <c r="G6" s="67"/>
      <c r="H6" s="67"/>
      <c r="I6" s="71"/>
      <c r="J6" s="464" t="s">
        <v>1556</v>
      </c>
      <c r="K6" s="465"/>
      <c r="L6" s="464" t="s">
        <v>1557</v>
      </c>
      <c r="M6" s="465"/>
      <c r="N6" s="462" t="s">
        <v>1558</v>
      </c>
      <c r="O6" s="463"/>
      <c r="P6" s="462" t="s">
        <v>1559</v>
      </c>
      <c r="Q6" s="463"/>
      <c r="R6" s="67"/>
      <c r="S6" s="67"/>
    </row>
    <row r="7" spans="1:20" ht="44.25" customHeight="1">
      <c r="A7" s="351" t="s">
        <v>657</v>
      </c>
      <c r="B7" s="351" t="s">
        <v>658</v>
      </c>
      <c r="C7" s="352" t="s">
        <v>664</v>
      </c>
      <c r="D7" s="352" t="s">
        <v>1553</v>
      </c>
      <c r="E7" s="352" t="s">
        <v>652</v>
      </c>
      <c r="F7" s="352" t="s">
        <v>653</v>
      </c>
      <c r="G7" s="352" t="s">
        <v>655</v>
      </c>
      <c r="H7" s="354" t="s">
        <v>1555</v>
      </c>
      <c r="I7" s="352" t="s">
        <v>656</v>
      </c>
      <c r="J7" s="351" t="s">
        <v>659</v>
      </c>
      <c r="K7" s="351" t="s">
        <v>662</v>
      </c>
      <c r="L7" s="351" t="s">
        <v>660</v>
      </c>
      <c r="M7" s="351" t="s">
        <v>661</v>
      </c>
      <c r="N7" s="353" t="s">
        <v>1307</v>
      </c>
      <c r="O7" s="353" t="s">
        <v>1308</v>
      </c>
      <c r="P7" s="353" t="s">
        <v>1293</v>
      </c>
      <c r="Q7" s="352" t="s">
        <v>1294</v>
      </c>
      <c r="R7" s="352" t="s">
        <v>666</v>
      </c>
      <c r="S7" s="352" t="s">
        <v>1560</v>
      </c>
      <c r="T7" s="354" t="s">
        <v>1359</v>
      </c>
    </row>
    <row r="8" spans="1:20" ht="51">
      <c r="A8" s="192" t="s">
        <v>550</v>
      </c>
      <c r="B8" s="68"/>
      <c r="C8" s="214" t="s">
        <v>589</v>
      </c>
      <c r="D8" s="215">
        <v>44929</v>
      </c>
      <c r="E8" s="192" t="s">
        <v>1577</v>
      </c>
      <c r="F8" s="192" t="s">
        <v>3</v>
      </c>
      <c r="G8" s="192">
        <v>2082415</v>
      </c>
      <c r="H8" s="68"/>
      <c r="I8" s="198" t="s">
        <v>1778</v>
      </c>
      <c r="J8" s="68"/>
      <c r="K8" s="68"/>
      <c r="L8" s="68"/>
      <c r="M8" s="68"/>
      <c r="N8" s="362"/>
      <c r="O8" s="362"/>
      <c r="P8" s="216">
        <v>0</v>
      </c>
      <c r="Q8" s="216">
        <v>2949.08</v>
      </c>
      <c r="R8" s="68" t="s">
        <v>638</v>
      </c>
      <c r="S8" s="363"/>
      <c r="T8" s="277"/>
    </row>
    <row r="9" spans="1:20" ht="51">
      <c r="A9" s="192" t="s">
        <v>550</v>
      </c>
      <c r="B9" s="68"/>
      <c r="C9" s="214" t="s">
        <v>589</v>
      </c>
      <c r="D9" s="215">
        <v>44929</v>
      </c>
      <c r="E9" s="192" t="s">
        <v>1578</v>
      </c>
      <c r="F9" s="192" t="s">
        <v>3</v>
      </c>
      <c r="G9" s="192">
        <v>2082418</v>
      </c>
      <c r="H9" s="68"/>
      <c r="I9" s="198" t="s">
        <v>1779</v>
      </c>
      <c r="J9" s="68"/>
      <c r="K9" s="68"/>
      <c r="L9" s="68"/>
      <c r="M9" s="68"/>
      <c r="N9" s="362"/>
      <c r="O9" s="362"/>
      <c r="P9" s="216">
        <v>0</v>
      </c>
      <c r="Q9" s="216">
        <v>7722.7</v>
      </c>
      <c r="R9" s="68" t="s">
        <v>638</v>
      </c>
      <c r="S9" s="363"/>
      <c r="T9" s="277"/>
    </row>
    <row r="10" spans="1:20" ht="51">
      <c r="A10" s="192" t="s">
        <v>550</v>
      </c>
      <c r="B10" s="68"/>
      <c r="C10" s="214" t="s">
        <v>589</v>
      </c>
      <c r="D10" s="215">
        <v>44931</v>
      </c>
      <c r="E10" s="192" t="s">
        <v>1579</v>
      </c>
      <c r="F10" s="192" t="s">
        <v>3</v>
      </c>
      <c r="G10" s="192">
        <v>2082881</v>
      </c>
      <c r="H10" s="68"/>
      <c r="I10" s="198" t="s">
        <v>1780</v>
      </c>
      <c r="J10" s="68"/>
      <c r="K10" s="68"/>
      <c r="L10" s="68"/>
      <c r="M10" s="68"/>
      <c r="N10" s="362"/>
      <c r="O10" s="362"/>
      <c r="P10" s="216">
        <v>0</v>
      </c>
      <c r="Q10" s="216">
        <v>7588</v>
      </c>
      <c r="R10" s="68" t="s">
        <v>638</v>
      </c>
      <c r="S10" s="363"/>
      <c r="T10" s="277"/>
    </row>
    <row r="11" spans="1:20" ht="38.25">
      <c r="A11" s="192" t="s">
        <v>550</v>
      </c>
      <c r="B11" s="68"/>
      <c r="C11" s="214" t="s">
        <v>589</v>
      </c>
      <c r="D11" s="215">
        <v>44931</v>
      </c>
      <c r="E11" s="192" t="s">
        <v>1580</v>
      </c>
      <c r="F11" s="192" t="s">
        <v>3</v>
      </c>
      <c r="G11" s="192">
        <v>2082977</v>
      </c>
      <c r="H11" s="68"/>
      <c r="I11" s="198" t="s">
        <v>1786</v>
      </c>
      <c r="J11" s="68"/>
      <c r="K11" s="68"/>
      <c r="L11" s="68"/>
      <c r="M11" s="68"/>
      <c r="N11" s="362"/>
      <c r="O11" s="362"/>
      <c r="P11" s="216">
        <v>0</v>
      </c>
      <c r="Q11" s="216">
        <v>400</v>
      </c>
      <c r="R11" s="68" t="s">
        <v>638</v>
      </c>
      <c r="S11" s="363"/>
      <c r="T11" s="277"/>
    </row>
    <row r="12" spans="1:20" ht="51">
      <c r="A12" s="192" t="s">
        <v>550</v>
      </c>
      <c r="B12" s="68"/>
      <c r="C12" s="214" t="s">
        <v>589</v>
      </c>
      <c r="D12" s="215">
        <v>44931</v>
      </c>
      <c r="E12" s="192" t="s">
        <v>1581</v>
      </c>
      <c r="F12" s="192" t="s">
        <v>3</v>
      </c>
      <c r="G12" s="192">
        <v>2083019</v>
      </c>
      <c r="H12" s="68"/>
      <c r="I12" s="198" t="s">
        <v>1788</v>
      </c>
      <c r="J12" s="68"/>
      <c r="K12" s="68"/>
      <c r="L12" s="68"/>
      <c r="M12" s="68"/>
      <c r="N12" s="362"/>
      <c r="O12" s="362"/>
      <c r="P12" s="216">
        <v>0</v>
      </c>
      <c r="Q12" s="216">
        <v>225.75</v>
      </c>
      <c r="R12" s="68" t="s">
        <v>638</v>
      </c>
      <c r="S12" s="363"/>
      <c r="T12" s="277"/>
    </row>
    <row r="13" spans="1:20" ht="51">
      <c r="A13" s="192" t="s">
        <v>550</v>
      </c>
      <c r="B13" s="68"/>
      <c r="C13" s="214" t="s">
        <v>589</v>
      </c>
      <c r="D13" s="215">
        <v>44931</v>
      </c>
      <c r="E13" s="192" t="s">
        <v>1582</v>
      </c>
      <c r="F13" s="192" t="s">
        <v>3</v>
      </c>
      <c r="G13" s="192">
        <v>2082944</v>
      </c>
      <c r="H13" s="68"/>
      <c r="I13" s="198" t="s">
        <v>1789</v>
      </c>
      <c r="J13" s="68"/>
      <c r="K13" s="68"/>
      <c r="L13" s="68"/>
      <c r="M13" s="68"/>
      <c r="N13" s="362"/>
      <c r="O13" s="362"/>
      <c r="P13" s="216">
        <v>0</v>
      </c>
      <c r="Q13" s="216">
        <v>7272.3</v>
      </c>
      <c r="R13" s="68" t="s">
        <v>638</v>
      </c>
      <c r="S13" s="363"/>
      <c r="T13" s="277"/>
    </row>
    <row r="14" spans="1:20" ht="63.75">
      <c r="A14" s="192" t="s">
        <v>541</v>
      </c>
      <c r="B14" s="68"/>
      <c r="C14" s="214" t="s">
        <v>590</v>
      </c>
      <c r="D14" s="215">
        <v>44931</v>
      </c>
      <c r="E14" s="192" t="s">
        <v>1583</v>
      </c>
      <c r="F14" s="192" t="s">
        <v>3</v>
      </c>
      <c r="G14" s="192">
        <v>2082943</v>
      </c>
      <c r="H14" s="68"/>
      <c r="I14" s="198" t="s">
        <v>1790</v>
      </c>
      <c r="J14" s="68"/>
      <c r="K14" s="68"/>
      <c r="L14" s="68"/>
      <c r="M14" s="68"/>
      <c r="N14" s="362"/>
      <c r="O14" s="362"/>
      <c r="P14" s="216">
        <v>0</v>
      </c>
      <c r="Q14" s="216">
        <v>3534.72</v>
      </c>
      <c r="R14" s="68" t="s">
        <v>638</v>
      </c>
      <c r="S14" s="363"/>
      <c r="T14" s="277"/>
    </row>
    <row r="15" spans="1:20" ht="63.75">
      <c r="A15" s="192" t="s">
        <v>541</v>
      </c>
      <c r="B15" s="68"/>
      <c r="C15" s="214" t="s">
        <v>590</v>
      </c>
      <c r="D15" s="215">
        <v>44931</v>
      </c>
      <c r="E15" s="192" t="s">
        <v>1584</v>
      </c>
      <c r="F15" s="192" t="s">
        <v>3</v>
      </c>
      <c r="G15" s="192">
        <v>2082942</v>
      </c>
      <c r="H15" s="68"/>
      <c r="I15" s="198" t="s">
        <v>1791</v>
      </c>
      <c r="J15" s="68"/>
      <c r="K15" s="68"/>
      <c r="L15" s="68"/>
      <c r="M15" s="68"/>
      <c r="N15" s="362"/>
      <c r="O15" s="362"/>
      <c r="P15" s="216">
        <v>0</v>
      </c>
      <c r="Q15" s="216">
        <v>1558.74</v>
      </c>
      <c r="R15" s="68" t="s">
        <v>638</v>
      </c>
      <c r="S15" s="363"/>
      <c r="T15" s="277"/>
    </row>
    <row r="16" spans="1:20" ht="63.75">
      <c r="A16" s="192" t="s">
        <v>550</v>
      </c>
      <c r="B16" s="68"/>
      <c r="C16" s="214" t="s">
        <v>589</v>
      </c>
      <c r="D16" s="215">
        <v>44932</v>
      </c>
      <c r="E16" s="192" t="s">
        <v>1585</v>
      </c>
      <c r="F16" s="192" t="s">
        <v>3</v>
      </c>
      <c r="G16" s="192">
        <v>2083368</v>
      </c>
      <c r="H16" s="68"/>
      <c r="I16" s="198" t="s">
        <v>1792</v>
      </c>
      <c r="J16" s="68"/>
      <c r="K16" s="68"/>
      <c r="L16" s="68"/>
      <c r="M16" s="68"/>
      <c r="N16" s="362"/>
      <c r="O16" s="362"/>
      <c r="P16" s="216">
        <v>0</v>
      </c>
      <c r="Q16" s="216">
        <v>5261.73</v>
      </c>
      <c r="R16" s="68" t="s">
        <v>638</v>
      </c>
      <c r="S16" s="363"/>
      <c r="T16" s="277"/>
    </row>
    <row r="17" spans="1:20" ht="63.75">
      <c r="A17" s="192" t="s">
        <v>550</v>
      </c>
      <c r="B17" s="68"/>
      <c r="C17" s="214" t="s">
        <v>589</v>
      </c>
      <c r="D17" s="215">
        <v>44935</v>
      </c>
      <c r="E17" s="192" t="s">
        <v>1586</v>
      </c>
      <c r="F17" s="192" t="s">
        <v>3</v>
      </c>
      <c r="G17" s="192">
        <v>2083593</v>
      </c>
      <c r="H17" s="68"/>
      <c r="I17" s="198" t="s">
        <v>1793</v>
      </c>
      <c r="J17" s="68"/>
      <c r="K17" s="68"/>
      <c r="L17" s="68"/>
      <c r="M17" s="68"/>
      <c r="N17" s="362"/>
      <c r="O17" s="362"/>
      <c r="P17" s="216">
        <v>0</v>
      </c>
      <c r="Q17" s="216">
        <v>3176.37</v>
      </c>
      <c r="R17" s="68" t="s">
        <v>638</v>
      </c>
      <c r="S17" s="363"/>
      <c r="T17" s="277"/>
    </row>
    <row r="18" spans="1:20" ht="63.75">
      <c r="A18" s="192" t="s">
        <v>541</v>
      </c>
      <c r="B18" s="68"/>
      <c r="C18" s="214" t="s">
        <v>590</v>
      </c>
      <c r="D18" s="215">
        <v>44935</v>
      </c>
      <c r="E18" s="192" t="s">
        <v>1587</v>
      </c>
      <c r="F18" s="192" t="s">
        <v>3</v>
      </c>
      <c r="G18" s="192">
        <v>2083594</v>
      </c>
      <c r="H18" s="68"/>
      <c r="I18" s="198" t="s">
        <v>1794</v>
      </c>
      <c r="J18" s="68"/>
      <c r="K18" s="68"/>
      <c r="L18" s="68"/>
      <c r="M18" s="68"/>
      <c r="N18" s="362"/>
      <c r="O18" s="362"/>
      <c r="P18" s="216">
        <v>0</v>
      </c>
      <c r="Q18" s="216">
        <v>22653.119999999999</v>
      </c>
      <c r="R18" s="68" t="s">
        <v>638</v>
      </c>
      <c r="S18" s="363"/>
      <c r="T18" s="277"/>
    </row>
    <row r="19" spans="1:20" ht="63.75">
      <c r="A19" s="192" t="s">
        <v>550</v>
      </c>
      <c r="B19" s="68"/>
      <c r="C19" s="214" t="s">
        <v>589</v>
      </c>
      <c r="D19" s="215">
        <v>44935</v>
      </c>
      <c r="E19" s="192" t="s">
        <v>1588</v>
      </c>
      <c r="F19" s="192" t="s">
        <v>3</v>
      </c>
      <c r="G19" s="192">
        <v>2083597</v>
      </c>
      <c r="H19" s="68"/>
      <c r="I19" s="198" t="s">
        <v>1795</v>
      </c>
      <c r="J19" s="68"/>
      <c r="K19" s="68"/>
      <c r="L19" s="68"/>
      <c r="M19" s="68"/>
      <c r="N19" s="362"/>
      <c r="O19" s="362"/>
      <c r="P19" s="216">
        <v>0</v>
      </c>
      <c r="Q19" s="216">
        <v>1807.14</v>
      </c>
      <c r="R19" s="68" t="s">
        <v>638</v>
      </c>
      <c r="S19" s="363"/>
      <c r="T19" s="277"/>
    </row>
    <row r="20" spans="1:20" ht="51">
      <c r="A20" s="192" t="s">
        <v>550</v>
      </c>
      <c r="B20" s="68"/>
      <c r="C20" s="214" t="s">
        <v>589</v>
      </c>
      <c r="D20" s="215">
        <v>44936</v>
      </c>
      <c r="E20" s="192" t="s">
        <v>1589</v>
      </c>
      <c r="F20" s="192" t="s">
        <v>3</v>
      </c>
      <c r="G20" s="192">
        <v>2083889</v>
      </c>
      <c r="H20" s="68"/>
      <c r="I20" s="198" t="s">
        <v>1797</v>
      </c>
      <c r="J20" s="68"/>
      <c r="K20" s="68"/>
      <c r="L20" s="68"/>
      <c r="M20" s="68"/>
      <c r="N20" s="362"/>
      <c r="O20" s="362"/>
      <c r="P20" s="216">
        <v>0</v>
      </c>
      <c r="Q20" s="216">
        <v>268.10000000000002</v>
      </c>
      <c r="R20" s="68" t="s">
        <v>638</v>
      </c>
      <c r="S20" s="363"/>
      <c r="T20" s="277"/>
    </row>
    <row r="21" spans="1:20" ht="51">
      <c r="A21" s="192" t="s">
        <v>550</v>
      </c>
      <c r="B21" s="68"/>
      <c r="C21" s="214" t="s">
        <v>589</v>
      </c>
      <c r="D21" s="215">
        <v>44936</v>
      </c>
      <c r="E21" s="192" t="s">
        <v>1590</v>
      </c>
      <c r="F21" s="192" t="s">
        <v>3</v>
      </c>
      <c r="G21" s="192">
        <v>2083903</v>
      </c>
      <c r="H21" s="68"/>
      <c r="I21" s="198" t="s">
        <v>1798</v>
      </c>
      <c r="J21" s="68"/>
      <c r="K21" s="68"/>
      <c r="L21" s="68"/>
      <c r="M21" s="68"/>
      <c r="N21" s="362"/>
      <c r="O21" s="362"/>
      <c r="P21" s="216">
        <v>0</v>
      </c>
      <c r="Q21" s="216">
        <v>45.01</v>
      </c>
      <c r="R21" s="68" t="s">
        <v>638</v>
      </c>
      <c r="S21" s="363"/>
      <c r="T21" s="277"/>
    </row>
    <row r="22" spans="1:20" ht="51">
      <c r="A22" s="192" t="s">
        <v>550</v>
      </c>
      <c r="B22" s="68"/>
      <c r="C22" s="214" t="s">
        <v>589</v>
      </c>
      <c r="D22" s="215">
        <v>44936</v>
      </c>
      <c r="E22" s="192" t="s">
        <v>1591</v>
      </c>
      <c r="F22" s="192" t="s">
        <v>3</v>
      </c>
      <c r="G22" s="192">
        <v>2083886</v>
      </c>
      <c r="H22" s="68"/>
      <c r="I22" s="198" t="s">
        <v>1799</v>
      </c>
      <c r="J22" s="68"/>
      <c r="K22" s="68"/>
      <c r="L22" s="68"/>
      <c r="M22" s="68"/>
      <c r="N22" s="362"/>
      <c r="O22" s="362"/>
      <c r="P22" s="216">
        <v>0</v>
      </c>
      <c r="Q22" s="216">
        <v>1510</v>
      </c>
      <c r="R22" s="68" t="s">
        <v>638</v>
      </c>
      <c r="S22" s="363"/>
      <c r="T22" s="277"/>
    </row>
    <row r="23" spans="1:20" ht="51">
      <c r="A23" s="192" t="s">
        <v>550</v>
      </c>
      <c r="B23" s="68"/>
      <c r="C23" s="214" t="s">
        <v>589</v>
      </c>
      <c r="D23" s="215">
        <v>44936</v>
      </c>
      <c r="E23" s="192" t="s">
        <v>1592</v>
      </c>
      <c r="F23" s="192" t="s">
        <v>3</v>
      </c>
      <c r="G23" s="192">
        <v>2083890</v>
      </c>
      <c r="H23" s="68"/>
      <c r="I23" s="198" t="s">
        <v>1800</v>
      </c>
      <c r="J23" s="68"/>
      <c r="K23" s="68"/>
      <c r="L23" s="68"/>
      <c r="M23" s="68"/>
      <c r="N23" s="362"/>
      <c r="O23" s="362"/>
      <c r="P23" s="216">
        <v>0</v>
      </c>
      <c r="Q23" s="216">
        <v>7272.3</v>
      </c>
      <c r="R23" s="68" t="s">
        <v>638</v>
      </c>
      <c r="S23" s="363"/>
      <c r="T23" s="277"/>
    </row>
    <row r="24" spans="1:20" ht="38.25">
      <c r="A24" s="192" t="s">
        <v>550</v>
      </c>
      <c r="B24" s="68"/>
      <c r="C24" s="214" t="s">
        <v>589</v>
      </c>
      <c r="D24" s="215">
        <v>44937</v>
      </c>
      <c r="E24" s="192" t="s">
        <v>1593</v>
      </c>
      <c r="F24" s="192" t="s">
        <v>3</v>
      </c>
      <c r="G24" s="192">
        <v>2084288</v>
      </c>
      <c r="H24" s="68"/>
      <c r="I24" s="198" t="s">
        <v>1801</v>
      </c>
      <c r="J24" s="68"/>
      <c r="K24" s="68"/>
      <c r="L24" s="68"/>
      <c r="M24" s="68"/>
      <c r="N24" s="362"/>
      <c r="O24" s="362"/>
      <c r="P24" s="216">
        <v>0</v>
      </c>
      <c r="Q24" s="216">
        <v>32.74</v>
      </c>
      <c r="R24" s="68" t="s">
        <v>638</v>
      </c>
      <c r="S24" s="363"/>
      <c r="T24" s="277"/>
    </row>
    <row r="25" spans="1:20" ht="51">
      <c r="A25" s="192" t="s">
        <v>550</v>
      </c>
      <c r="B25" s="68"/>
      <c r="C25" s="214" t="s">
        <v>589</v>
      </c>
      <c r="D25" s="215">
        <v>44937</v>
      </c>
      <c r="E25" s="192" t="s">
        <v>1594</v>
      </c>
      <c r="F25" s="192" t="s">
        <v>3</v>
      </c>
      <c r="G25" s="192">
        <v>2084290</v>
      </c>
      <c r="H25" s="68"/>
      <c r="I25" s="198" t="s">
        <v>1802</v>
      </c>
      <c r="J25" s="68"/>
      <c r="K25" s="68"/>
      <c r="L25" s="68"/>
      <c r="M25" s="68"/>
      <c r="N25" s="362"/>
      <c r="O25" s="362"/>
      <c r="P25" s="216">
        <v>0</v>
      </c>
      <c r="Q25" s="216">
        <v>0.52</v>
      </c>
      <c r="R25" s="68" t="s">
        <v>638</v>
      </c>
      <c r="S25" s="363"/>
      <c r="T25" s="277"/>
    </row>
    <row r="26" spans="1:20" ht="51">
      <c r="A26" s="192">
        <v>46</v>
      </c>
      <c r="B26" s="68"/>
      <c r="C26" s="214" t="s">
        <v>1379</v>
      </c>
      <c r="D26" s="215">
        <v>44937</v>
      </c>
      <c r="E26" s="192" t="s">
        <v>1595</v>
      </c>
      <c r="F26" s="192" t="s">
        <v>3</v>
      </c>
      <c r="G26" s="192">
        <v>2084240</v>
      </c>
      <c r="H26" s="68"/>
      <c r="I26" s="198" t="s">
        <v>1803</v>
      </c>
      <c r="J26" s="68"/>
      <c r="K26" s="68"/>
      <c r="L26" s="68"/>
      <c r="M26" s="68"/>
      <c r="N26" s="362"/>
      <c r="O26" s="362"/>
      <c r="P26" s="216">
        <v>0</v>
      </c>
      <c r="Q26" s="216">
        <v>6429.27</v>
      </c>
      <c r="R26" s="68" t="s">
        <v>638</v>
      </c>
      <c r="S26" s="363"/>
      <c r="T26" s="277"/>
    </row>
    <row r="27" spans="1:20" ht="51">
      <c r="A27" s="192">
        <v>46</v>
      </c>
      <c r="B27" s="68"/>
      <c r="C27" s="214" t="s">
        <v>1379</v>
      </c>
      <c r="D27" s="215">
        <v>44937</v>
      </c>
      <c r="E27" s="192" t="s">
        <v>1596</v>
      </c>
      <c r="F27" s="192" t="s">
        <v>3</v>
      </c>
      <c r="G27" s="192">
        <v>2084241</v>
      </c>
      <c r="H27" s="68"/>
      <c r="I27" s="198" t="s">
        <v>1804</v>
      </c>
      <c r="J27" s="68"/>
      <c r="K27" s="68"/>
      <c r="L27" s="68"/>
      <c r="M27" s="68"/>
      <c r="N27" s="362"/>
      <c r="O27" s="362"/>
      <c r="P27" s="216">
        <v>0</v>
      </c>
      <c r="Q27" s="216">
        <v>5237.3999999999996</v>
      </c>
      <c r="R27" s="68" t="s">
        <v>638</v>
      </c>
      <c r="S27" s="363"/>
      <c r="T27" s="277"/>
    </row>
    <row r="28" spans="1:20" ht="63.75">
      <c r="A28" s="192" t="s">
        <v>541</v>
      </c>
      <c r="B28" s="68"/>
      <c r="C28" s="214" t="s">
        <v>590</v>
      </c>
      <c r="D28" s="215">
        <v>44937</v>
      </c>
      <c r="E28" s="192" t="s">
        <v>1597</v>
      </c>
      <c r="F28" s="192" t="s">
        <v>3</v>
      </c>
      <c r="G28" s="192">
        <v>2084268</v>
      </c>
      <c r="H28" s="68"/>
      <c r="I28" s="198" t="s">
        <v>1805</v>
      </c>
      <c r="J28" s="68"/>
      <c r="K28" s="68"/>
      <c r="L28" s="68"/>
      <c r="M28" s="68"/>
      <c r="N28" s="362"/>
      <c r="O28" s="362"/>
      <c r="P28" s="216">
        <v>0</v>
      </c>
      <c r="Q28" s="216">
        <v>12153.86</v>
      </c>
      <c r="R28" s="68" t="s">
        <v>638</v>
      </c>
      <c r="S28" s="363"/>
      <c r="T28" s="277"/>
    </row>
    <row r="29" spans="1:20" ht="63.75">
      <c r="A29" s="192" t="s">
        <v>541</v>
      </c>
      <c r="B29" s="68"/>
      <c r="C29" s="214" t="s">
        <v>590</v>
      </c>
      <c r="D29" s="215">
        <v>44937</v>
      </c>
      <c r="E29" s="192" t="s">
        <v>1598</v>
      </c>
      <c r="F29" s="192" t="s">
        <v>3</v>
      </c>
      <c r="G29" s="192">
        <v>2084269</v>
      </c>
      <c r="H29" s="68"/>
      <c r="I29" s="198" t="s">
        <v>1806</v>
      </c>
      <c r="J29" s="68"/>
      <c r="K29" s="68"/>
      <c r="L29" s="68"/>
      <c r="M29" s="68"/>
      <c r="N29" s="362"/>
      <c r="O29" s="362"/>
      <c r="P29" s="216">
        <v>0</v>
      </c>
      <c r="Q29" s="216">
        <v>77633.679999999993</v>
      </c>
      <c r="R29" s="68" t="s">
        <v>638</v>
      </c>
      <c r="S29" s="363"/>
      <c r="T29" s="277"/>
    </row>
    <row r="30" spans="1:20" ht="51">
      <c r="A30" s="192" t="s">
        <v>550</v>
      </c>
      <c r="B30" s="68"/>
      <c r="C30" s="214" t="s">
        <v>589</v>
      </c>
      <c r="D30" s="215">
        <v>44938</v>
      </c>
      <c r="E30" s="192" t="s">
        <v>1599</v>
      </c>
      <c r="F30" s="192" t="s">
        <v>3</v>
      </c>
      <c r="G30" s="192">
        <v>2084597</v>
      </c>
      <c r="H30" s="68"/>
      <c r="I30" s="198" t="s">
        <v>1808</v>
      </c>
      <c r="J30" s="68"/>
      <c r="K30" s="68"/>
      <c r="L30" s="68"/>
      <c r="M30" s="68"/>
      <c r="N30" s="362"/>
      <c r="O30" s="362"/>
      <c r="P30" s="216">
        <v>0</v>
      </c>
      <c r="Q30" s="216">
        <v>308.33</v>
      </c>
      <c r="R30" s="68" t="s">
        <v>638</v>
      </c>
      <c r="S30" s="363"/>
      <c r="T30" s="277"/>
    </row>
    <row r="31" spans="1:20" ht="51">
      <c r="A31" s="192" t="s">
        <v>550</v>
      </c>
      <c r="B31" s="68"/>
      <c r="C31" s="214" t="s">
        <v>589</v>
      </c>
      <c r="D31" s="215">
        <v>44938</v>
      </c>
      <c r="E31" s="192" t="s">
        <v>1600</v>
      </c>
      <c r="F31" s="192" t="s">
        <v>3</v>
      </c>
      <c r="G31" s="192">
        <v>2084614</v>
      </c>
      <c r="H31" s="68"/>
      <c r="I31" s="198" t="s">
        <v>1809</v>
      </c>
      <c r="J31" s="68"/>
      <c r="K31" s="68"/>
      <c r="L31" s="68"/>
      <c r="M31" s="68"/>
      <c r="N31" s="362"/>
      <c r="O31" s="362"/>
      <c r="P31" s="216">
        <v>0</v>
      </c>
      <c r="Q31" s="216">
        <v>2589.23</v>
      </c>
      <c r="R31" s="68" t="s">
        <v>638</v>
      </c>
      <c r="S31" s="363"/>
      <c r="T31" s="277"/>
    </row>
    <row r="32" spans="1:20" ht="51">
      <c r="A32" s="192" t="s">
        <v>550</v>
      </c>
      <c r="B32" s="68"/>
      <c r="C32" s="214" t="s">
        <v>589</v>
      </c>
      <c r="D32" s="215">
        <v>44938</v>
      </c>
      <c r="E32" s="192" t="s">
        <v>1601</v>
      </c>
      <c r="F32" s="192" t="s">
        <v>3</v>
      </c>
      <c r="G32" s="192">
        <v>2084699</v>
      </c>
      <c r="H32" s="68"/>
      <c r="I32" s="198" t="s">
        <v>1810</v>
      </c>
      <c r="J32" s="68"/>
      <c r="K32" s="68"/>
      <c r="L32" s="68"/>
      <c r="M32" s="68"/>
      <c r="N32" s="362"/>
      <c r="O32" s="362"/>
      <c r="P32" s="216">
        <v>0</v>
      </c>
      <c r="Q32" s="216">
        <v>2000</v>
      </c>
      <c r="R32" s="68" t="s">
        <v>638</v>
      </c>
      <c r="S32" s="363"/>
      <c r="T32" s="277"/>
    </row>
    <row r="33" spans="1:20" ht="51">
      <c r="A33" s="192" t="s">
        <v>550</v>
      </c>
      <c r="B33" s="68"/>
      <c r="C33" s="214" t="s">
        <v>589</v>
      </c>
      <c r="D33" s="215">
        <v>44938</v>
      </c>
      <c r="E33" s="192" t="s">
        <v>1602</v>
      </c>
      <c r="F33" s="192" t="s">
        <v>3</v>
      </c>
      <c r="G33" s="192">
        <v>2084632</v>
      </c>
      <c r="H33" s="68"/>
      <c r="I33" s="198" t="s">
        <v>1811</v>
      </c>
      <c r="J33" s="68"/>
      <c r="K33" s="68"/>
      <c r="L33" s="68"/>
      <c r="M33" s="68"/>
      <c r="N33" s="362"/>
      <c r="O33" s="362"/>
      <c r="P33" s="216">
        <v>0</v>
      </c>
      <c r="Q33" s="216">
        <v>3604.08</v>
      </c>
      <c r="R33" s="68" t="s">
        <v>638</v>
      </c>
      <c r="S33" s="363"/>
      <c r="T33" s="277"/>
    </row>
    <row r="34" spans="1:20" ht="63.75">
      <c r="A34" s="192">
        <v>344</v>
      </c>
      <c r="B34" s="68"/>
      <c r="C34" s="214" t="s">
        <v>139</v>
      </c>
      <c r="D34" s="215">
        <v>44939</v>
      </c>
      <c r="E34" s="192" t="s">
        <v>1603</v>
      </c>
      <c r="F34" s="192" t="s">
        <v>3</v>
      </c>
      <c r="G34" s="192">
        <v>2085059</v>
      </c>
      <c r="H34" s="68"/>
      <c r="I34" s="198" t="s">
        <v>1812</v>
      </c>
      <c r="J34" s="68"/>
      <c r="K34" s="68"/>
      <c r="L34" s="68"/>
      <c r="M34" s="68"/>
      <c r="N34" s="362"/>
      <c r="O34" s="362"/>
      <c r="P34" s="216">
        <v>0</v>
      </c>
      <c r="Q34" s="216">
        <v>990.68</v>
      </c>
      <c r="R34" s="68" t="s">
        <v>638</v>
      </c>
      <c r="S34" s="363"/>
      <c r="T34" s="277"/>
    </row>
    <row r="35" spans="1:20" ht="51">
      <c r="A35" s="192" t="s">
        <v>550</v>
      </c>
      <c r="B35" s="68"/>
      <c r="C35" s="214" t="s">
        <v>589</v>
      </c>
      <c r="D35" s="215">
        <v>44942</v>
      </c>
      <c r="E35" s="192" t="s">
        <v>1604</v>
      </c>
      <c r="F35" s="192" t="s">
        <v>3</v>
      </c>
      <c r="G35" s="192">
        <v>2085200</v>
      </c>
      <c r="H35" s="68"/>
      <c r="I35" s="198" t="s">
        <v>1813</v>
      </c>
      <c r="J35" s="68"/>
      <c r="K35" s="68"/>
      <c r="L35" s="68"/>
      <c r="M35" s="68"/>
      <c r="N35" s="362"/>
      <c r="O35" s="362"/>
      <c r="P35" s="216">
        <v>0</v>
      </c>
      <c r="Q35" s="216">
        <v>280</v>
      </c>
      <c r="R35" s="68" t="s">
        <v>638</v>
      </c>
      <c r="S35" s="363"/>
      <c r="T35" s="277"/>
    </row>
    <row r="36" spans="1:20" ht="51">
      <c r="A36" s="192" t="s">
        <v>550</v>
      </c>
      <c r="B36" s="68"/>
      <c r="C36" s="214" t="s">
        <v>589</v>
      </c>
      <c r="D36" s="215">
        <v>44942</v>
      </c>
      <c r="E36" s="192" t="s">
        <v>1605</v>
      </c>
      <c r="F36" s="192" t="s">
        <v>3</v>
      </c>
      <c r="G36" s="192">
        <v>2085281</v>
      </c>
      <c r="H36" s="68"/>
      <c r="I36" s="198" t="s">
        <v>1814</v>
      </c>
      <c r="J36" s="68"/>
      <c r="K36" s="68"/>
      <c r="L36" s="68"/>
      <c r="M36" s="68"/>
      <c r="N36" s="362"/>
      <c r="O36" s="362"/>
      <c r="P36" s="216">
        <v>0</v>
      </c>
      <c r="Q36" s="216">
        <v>400</v>
      </c>
      <c r="R36" s="68" t="s">
        <v>638</v>
      </c>
      <c r="S36" s="363"/>
      <c r="T36" s="277"/>
    </row>
    <row r="37" spans="1:20" ht="51">
      <c r="A37" s="192" t="s">
        <v>550</v>
      </c>
      <c r="B37" s="68"/>
      <c r="C37" s="214" t="s">
        <v>589</v>
      </c>
      <c r="D37" s="215">
        <v>44943</v>
      </c>
      <c r="E37" s="192" t="s">
        <v>1606</v>
      </c>
      <c r="F37" s="192" t="s">
        <v>3</v>
      </c>
      <c r="G37" s="192">
        <v>2085633</v>
      </c>
      <c r="H37" s="68"/>
      <c r="I37" s="198" t="s">
        <v>1815</v>
      </c>
      <c r="J37" s="68"/>
      <c r="K37" s="68"/>
      <c r="L37" s="68"/>
      <c r="M37" s="68"/>
      <c r="N37" s="362"/>
      <c r="O37" s="362"/>
      <c r="P37" s="216">
        <v>0</v>
      </c>
      <c r="Q37" s="216">
        <v>376.34</v>
      </c>
      <c r="R37" s="68" t="s">
        <v>638</v>
      </c>
      <c r="S37" s="363"/>
      <c r="T37" s="277"/>
    </row>
    <row r="38" spans="1:20" ht="51">
      <c r="A38" s="192" t="s">
        <v>550</v>
      </c>
      <c r="B38" s="68"/>
      <c r="C38" s="214" t="s">
        <v>589</v>
      </c>
      <c r="D38" s="215">
        <v>44943</v>
      </c>
      <c r="E38" s="192" t="s">
        <v>1607</v>
      </c>
      <c r="F38" s="192" t="s">
        <v>3</v>
      </c>
      <c r="G38" s="192">
        <v>2085573</v>
      </c>
      <c r="H38" s="68"/>
      <c r="I38" s="198" t="s">
        <v>1816</v>
      </c>
      <c r="J38" s="68"/>
      <c r="K38" s="68"/>
      <c r="L38" s="68"/>
      <c r="M38" s="68"/>
      <c r="N38" s="362"/>
      <c r="O38" s="362"/>
      <c r="P38" s="216">
        <v>0</v>
      </c>
      <c r="Q38" s="216">
        <v>554.08000000000004</v>
      </c>
      <c r="R38" s="68" t="s">
        <v>638</v>
      </c>
      <c r="S38" s="363"/>
      <c r="T38" s="277"/>
    </row>
    <row r="39" spans="1:20" ht="51">
      <c r="A39" s="192" t="s">
        <v>550</v>
      </c>
      <c r="B39" s="68"/>
      <c r="C39" s="214" t="s">
        <v>589</v>
      </c>
      <c r="D39" s="215">
        <v>44943</v>
      </c>
      <c r="E39" s="192" t="s">
        <v>1608</v>
      </c>
      <c r="F39" s="192" t="s">
        <v>3</v>
      </c>
      <c r="G39" s="192">
        <v>2085576</v>
      </c>
      <c r="H39" s="68"/>
      <c r="I39" s="198" t="s">
        <v>1817</v>
      </c>
      <c r="J39" s="68"/>
      <c r="K39" s="68"/>
      <c r="L39" s="68"/>
      <c r="M39" s="68"/>
      <c r="N39" s="362"/>
      <c r="O39" s="362"/>
      <c r="P39" s="216">
        <v>0</v>
      </c>
      <c r="Q39" s="216">
        <v>788.88</v>
      </c>
      <c r="R39" s="68" t="s">
        <v>638</v>
      </c>
      <c r="S39" s="363"/>
      <c r="T39" s="277"/>
    </row>
    <row r="40" spans="1:20" ht="51">
      <c r="A40" s="192" t="s">
        <v>550</v>
      </c>
      <c r="B40" s="68"/>
      <c r="C40" s="214" t="s">
        <v>589</v>
      </c>
      <c r="D40" s="215">
        <v>44943</v>
      </c>
      <c r="E40" s="192" t="s">
        <v>1609</v>
      </c>
      <c r="F40" s="192" t="s">
        <v>3</v>
      </c>
      <c r="G40" s="192">
        <v>2085578</v>
      </c>
      <c r="H40" s="68"/>
      <c r="I40" s="198" t="s">
        <v>1818</v>
      </c>
      <c r="J40" s="68"/>
      <c r="K40" s="68"/>
      <c r="L40" s="68"/>
      <c r="M40" s="68"/>
      <c r="N40" s="362"/>
      <c r="O40" s="362"/>
      <c r="P40" s="216">
        <v>0</v>
      </c>
      <c r="Q40" s="216">
        <v>2424.1</v>
      </c>
      <c r="R40" s="68" t="s">
        <v>638</v>
      </c>
      <c r="S40" s="363"/>
      <c r="T40" s="277"/>
    </row>
    <row r="41" spans="1:20" ht="51">
      <c r="A41" s="192" t="s">
        <v>550</v>
      </c>
      <c r="B41" s="68"/>
      <c r="C41" s="214" t="s">
        <v>589</v>
      </c>
      <c r="D41" s="215">
        <v>44943</v>
      </c>
      <c r="E41" s="192" t="s">
        <v>1610</v>
      </c>
      <c r="F41" s="192" t="s">
        <v>3</v>
      </c>
      <c r="G41" s="192">
        <v>2085580</v>
      </c>
      <c r="H41" s="68"/>
      <c r="I41" s="198" t="s">
        <v>1819</v>
      </c>
      <c r="J41" s="68"/>
      <c r="K41" s="68"/>
      <c r="L41" s="68"/>
      <c r="M41" s="68"/>
      <c r="N41" s="362"/>
      <c r="O41" s="362"/>
      <c r="P41" s="216">
        <v>0</v>
      </c>
      <c r="Q41" s="216">
        <v>445.55</v>
      </c>
      <c r="R41" s="68" t="s">
        <v>638</v>
      </c>
      <c r="S41" s="363"/>
      <c r="T41" s="277"/>
    </row>
    <row r="42" spans="1:20" ht="51">
      <c r="A42" s="192" t="s">
        <v>550</v>
      </c>
      <c r="B42" s="68"/>
      <c r="C42" s="214" t="s">
        <v>589</v>
      </c>
      <c r="D42" s="215">
        <v>44944</v>
      </c>
      <c r="E42" s="192" t="s">
        <v>1611</v>
      </c>
      <c r="F42" s="192" t="s">
        <v>3</v>
      </c>
      <c r="G42" s="192">
        <v>2085865</v>
      </c>
      <c r="H42" s="68"/>
      <c r="I42" s="198" t="s">
        <v>1820</v>
      </c>
      <c r="J42" s="68"/>
      <c r="K42" s="68"/>
      <c r="L42" s="68"/>
      <c r="M42" s="68"/>
      <c r="N42" s="362"/>
      <c r="O42" s="362"/>
      <c r="P42" s="216">
        <v>0</v>
      </c>
      <c r="Q42" s="216">
        <v>7746.82</v>
      </c>
      <c r="R42" s="68" t="s">
        <v>638</v>
      </c>
      <c r="S42" s="363"/>
      <c r="T42" s="277"/>
    </row>
    <row r="43" spans="1:20" ht="38.25">
      <c r="A43" s="192" t="s">
        <v>550</v>
      </c>
      <c r="B43" s="68"/>
      <c r="C43" s="214" t="s">
        <v>589</v>
      </c>
      <c r="D43" s="215">
        <v>44944</v>
      </c>
      <c r="E43" s="192" t="s">
        <v>1612</v>
      </c>
      <c r="F43" s="192" t="s">
        <v>3</v>
      </c>
      <c r="G43" s="192">
        <v>2085892</v>
      </c>
      <c r="H43" s="68"/>
      <c r="I43" s="198" t="s">
        <v>1821</v>
      </c>
      <c r="J43" s="68"/>
      <c r="K43" s="68"/>
      <c r="L43" s="68"/>
      <c r="M43" s="68"/>
      <c r="N43" s="362"/>
      <c r="O43" s="362"/>
      <c r="P43" s="216">
        <v>0</v>
      </c>
      <c r="Q43" s="216">
        <v>197.1</v>
      </c>
      <c r="R43" s="68" t="s">
        <v>638</v>
      </c>
      <c r="S43" s="363"/>
      <c r="T43" s="277"/>
    </row>
    <row r="44" spans="1:20" ht="51">
      <c r="A44" s="192" t="s">
        <v>550</v>
      </c>
      <c r="B44" s="68"/>
      <c r="C44" s="214" t="s">
        <v>589</v>
      </c>
      <c r="D44" s="215">
        <v>44944</v>
      </c>
      <c r="E44" s="192" t="s">
        <v>1613</v>
      </c>
      <c r="F44" s="192" t="s">
        <v>3</v>
      </c>
      <c r="G44" s="192">
        <v>2085934</v>
      </c>
      <c r="H44" s="68"/>
      <c r="I44" s="198" t="s">
        <v>1822</v>
      </c>
      <c r="J44" s="68"/>
      <c r="K44" s="68"/>
      <c r="L44" s="68"/>
      <c r="M44" s="68"/>
      <c r="N44" s="362"/>
      <c r="O44" s="362"/>
      <c r="P44" s="216">
        <v>0</v>
      </c>
      <c r="Q44" s="216">
        <v>100</v>
      </c>
      <c r="R44" s="68" t="s">
        <v>638</v>
      </c>
      <c r="S44" s="363"/>
      <c r="T44" s="277"/>
    </row>
    <row r="45" spans="1:20" ht="51">
      <c r="A45" s="192" t="s">
        <v>544</v>
      </c>
      <c r="B45" s="68"/>
      <c r="C45" s="214" t="s">
        <v>683</v>
      </c>
      <c r="D45" s="215">
        <v>44944</v>
      </c>
      <c r="E45" s="192" t="s">
        <v>1614</v>
      </c>
      <c r="F45" s="192" t="s">
        <v>3</v>
      </c>
      <c r="G45" s="192">
        <v>2085869</v>
      </c>
      <c r="H45" s="68"/>
      <c r="I45" s="198" t="s">
        <v>1823</v>
      </c>
      <c r="J45" s="68"/>
      <c r="K45" s="68"/>
      <c r="L45" s="68"/>
      <c r="M45" s="68"/>
      <c r="N45" s="362"/>
      <c r="O45" s="362"/>
      <c r="P45" s="216">
        <v>0</v>
      </c>
      <c r="Q45" s="216">
        <v>162131.75</v>
      </c>
      <c r="R45" s="68" t="s">
        <v>638</v>
      </c>
      <c r="S45" s="363"/>
      <c r="T45" s="277"/>
    </row>
    <row r="46" spans="1:20" ht="51">
      <c r="A46" s="192" t="s">
        <v>550</v>
      </c>
      <c r="B46" s="68"/>
      <c r="C46" s="214" t="s">
        <v>589</v>
      </c>
      <c r="D46" s="215">
        <v>44944</v>
      </c>
      <c r="E46" s="192" t="s">
        <v>1615</v>
      </c>
      <c r="F46" s="192" t="s">
        <v>3</v>
      </c>
      <c r="G46" s="192">
        <v>2085891</v>
      </c>
      <c r="H46" s="68"/>
      <c r="I46" s="198" t="s">
        <v>1824</v>
      </c>
      <c r="J46" s="68"/>
      <c r="K46" s="68"/>
      <c r="L46" s="68"/>
      <c r="M46" s="68"/>
      <c r="N46" s="362"/>
      <c r="O46" s="362"/>
      <c r="P46" s="216">
        <v>0</v>
      </c>
      <c r="Q46" s="216">
        <v>1722.76</v>
      </c>
      <c r="R46" s="68" t="s">
        <v>638</v>
      </c>
      <c r="S46" s="363"/>
      <c r="T46" s="277"/>
    </row>
    <row r="47" spans="1:20" ht="51">
      <c r="A47" s="192" t="s">
        <v>541</v>
      </c>
      <c r="B47" s="68"/>
      <c r="C47" s="214" t="s">
        <v>590</v>
      </c>
      <c r="D47" s="215">
        <v>44944</v>
      </c>
      <c r="E47" s="192" t="s">
        <v>1616</v>
      </c>
      <c r="F47" s="192" t="s">
        <v>3</v>
      </c>
      <c r="G47" s="192">
        <v>2085921</v>
      </c>
      <c r="H47" s="68"/>
      <c r="I47" s="198" t="s">
        <v>1825</v>
      </c>
      <c r="J47" s="68"/>
      <c r="K47" s="68"/>
      <c r="L47" s="68"/>
      <c r="M47" s="68"/>
      <c r="N47" s="362"/>
      <c r="O47" s="362"/>
      <c r="P47" s="216">
        <v>0</v>
      </c>
      <c r="Q47" s="216">
        <v>318090.83</v>
      </c>
      <c r="R47" s="68" t="s">
        <v>638</v>
      </c>
      <c r="S47" s="363"/>
      <c r="T47" s="277"/>
    </row>
    <row r="48" spans="1:20" ht="51">
      <c r="A48" s="192" t="s">
        <v>541</v>
      </c>
      <c r="B48" s="68"/>
      <c r="C48" s="214" t="s">
        <v>590</v>
      </c>
      <c r="D48" s="215">
        <v>44944</v>
      </c>
      <c r="E48" s="192" t="s">
        <v>1617</v>
      </c>
      <c r="F48" s="192" t="s">
        <v>3</v>
      </c>
      <c r="G48" s="192">
        <v>2085922</v>
      </c>
      <c r="H48" s="68"/>
      <c r="I48" s="198" t="s">
        <v>1826</v>
      </c>
      <c r="J48" s="68"/>
      <c r="K48" s="68"/>
      <c r="L48" s="68"/>
      <c r="M48" s="68"/>
      <c r="N48" s="362"/>
      <c r="O48" s="362"/>
      <c r="P48" s="216">
        <v>0</v>
      </c>
      <c r="Q48" s="216">
        <v>11664.58</v>
      </c>
      <c r="R48" s="68" t="s">
        <v>638</v>
      </c>
      <c r="S48" s="363"/>
      <c r="T48" s="277"/>
    </row>
    <row r="49" spans="1:20" ht="51">
      <c r="A49" s="192" t="s">
        <v>541</v>
      </c>
      <c r="B49" s="68"/>
      <c r="C49" s="214" t="s">
        <v>590</v>
      </c>
      <c r="D49" s="215">
        <v>44944</v>
      </c>
      <c r="E49" s="192" t="s">
        <v>1618</v>
      </c>
      <c r="F49" s="192" t="s">
        <v>3</v>
      </c>
      <c r="G49" s="192">
        <v>2085925</v>
      </c>
      <c r="H49" s="68"/>
      <c r="I49" s="198" t="s">
        <v>1827</v>
      </c>
      <c r="J49" s="68"/>
      <c r="K49" s="68"/>
      <c r="L49" s="68"/>
      <c r="M49" s="68"/>
      <c r="N49" s="362"/>
      <c r="O49" s="362"/>
      <c r="P49" s="216">
        <v>0</v>
      </c>
      <c r="Q49" s="216">
        <v>362621.14</v>
      </c>
      <c r="R49" s="68" t="s">
        <v>638</v>
      </c>
      <c r="S49" s="363"/>
      <c r="T49" s="277"/>
    </row>
    <row r="50" spans="1:20" ht="51">
      <c r="A50" s="192" t="s">
        <v>541</v>
      </c>
      <c r="B50" s="68"/>
      <c r="C50" s="214" t="s">
        <v>590</v>
      </c>
      <c r="D50" s="215">
        <v>44944</v>
      </c>
      <c r="E50" s="192" t="s">
        <v>1619</v>
      </c>
      <c r="F50" s="192" t="s">
        <v>3</v>
      </c>
      <c r="G50" s="192">
        <v>2085929</v>
      </c>
      <c r="H50" s="68"/>
      <c r="I50" s="198" t="s">
        <v>1828</v>
      </c>
      <c r="J50" s="68"/>
      <c r="K50" s="68"/>
      <c r="L50" s="68"/>
      <c r="M50" s="68"/>
      <c r="N50" s="362"/>
      <c r="O50" s="362"/>
      <c r="P50" s="216">
        <v>0</v>
      </c>
      <c r="Q50" s="216">
        <v>1925.75</v>
      </c>
      <c r="R50" s="68" t="s">
        <v>638</v>
      </c>
      <c r="S50" s="363"/>
      <c r="T50" s="277"/>
    </row>
    <row r="51" spans="1:20" ht="51">
      <c r="A51" s="192" t="s">
        <v>550</v>
      </c>
      <c r="B51" s="68"/>
      <c r="C51" s="214" t="s">
        <v>589</v>
      </c>
      <c r="D51" s="215">
        <v>44945</v>
      </c>
      <c r="E51" s="192" t="s">
        <v>1620</v>
      </c>
      <c r="F51" s="192" t="s">
        <v>3</v>
      </c>
      <c r="G51" s="192">
        <v>2086327</v>
      </c>
      <c r="H51" s="68"/>
      <c r="I51" s="198" t="s">
        <v>1829</v>
      </c>
      <c r="J51" s="68"/>
      <c r="K51" s="68"/>
      <c r="L51" s="68"/>
      <c r="M51" s="68"/>
      <c r="N51" s="362"/>
      <c r="O51" s="362"/>
      <c r="P51" s="216">
        <v>0</v>
      </c>
      <c r="Q51" s="216">
        <v>321.60000000000002</v>
      </c>
      <c r="R51" s="68" t="s">
        <v>638</v>
      </c>
      <c r="S51" s="363"/>
      <c r="T51" s="277"/>
    </row>
    <row r="52" spans="1:20" ht="51">
      <c r="A52" s="192" t="s">
        <v>541</v>
      </c>
      <c r="B52" s="68"/>
      <c r="C52" s="214" t="s">
        <v>590</v>
      </c>
      <c r="D52" s="215">
        <v>44945</v>
      </c>
      <c r="E52" s="192" t="s">
        <v>1621</v>
      </c>
      <c r="F52" s="192" t="s">
        <v>3</v>
      </c>
      <c r="G52" s="192">
        <v>2086239</v>
      </c>
      <c r="H52" s="68"/>
      <c r="I52" s="198" t="s">
        <v>1830</v>
      </c>
      <c r="J52" s="68"/>
      <c r="K52" s="68"/>
      <c r="L52" s="68"/>
      <c r="M52" s="68"/>
      <c r="N52" s="362"/>
      <c r="O52" s="362"/>
      <c r="P52" s="216">
        <v>0</v>
      </c>
      <c r="Q52" s="216">
        <v>1017.3</v>
      </c>
      <c r="R52" s="68" t="s">
        <v>638</v>
      </c>
      <c r="S52" s="363"/>
      <c r="T52" s="277"/>
    </row>
    <row r="53" spans="1:20" ht="51">
      <c r="A53" s="192" t="s">
        <v>541</v>
      </c>
      <c r="B53" s="68"/>
      <c r="C53" s="214" t="s">
        <v>590</v>
      </c>
      <c r="D53" s="215">
        <v>44945</v>
      </c>
      <c r="E53" s="192" t="s">
        <v>1622</v>
      </c>
      <c r="F53" s="192" t="s">
        <v>3</v>
      </c>
      <c r="G53" s="192">
        <v>2086241</v>
      </c>
      <c r="H53" s="68"/>
      <c r="I53" s="198" t="s">
        <v>1831</v>
      </c>
      <c r="J53" s="68"/>
      <c r="K53" s="68"/>
      <c r="L53" s="68"/>
      <c r="M53" s="68"/>
      <c r="N53" s="362"/>
      <c r="O53" s="362"/>
      <c r="P53" s="216">
        <v>0</v>
      </c>
      <c r="Q53" s="216">
        <v>9321.94</v>
      </c>
      <c r="R53" s="68" t="s">
        <v>638</v>
      </c>
      <c r="S53" s="363"/>
      <c r="T53" s="277"/>
    </row>
    <row r="54" spans="1:20" ht="51">
      <c r="A54" s="192" t="s">
        <v>550</v>
      </c>
      <c r="B54" s="68"/>
      <c r="C54" s="214" t="s">
        <v>589</v>
      </c>
      <c r="D54" s="215">
        <v>44946</v>
      </c>
      <c r="E54" s="192" t="s">
        <v>1623</v>
      </c>
      <c r="F54" s="192" t="s">
        <v>3</v>
      </c>
      <c r="G54" s="192">
        <v>2086579</v>
      </c>
      <c r="H54" s="68"/>
      <c r="I54" s="198" t="s">
        <v>1832</v>
      </c>
      <c r="J54" s="68"/>
      <c r="K54" s="68"/>
      <c r="L54" s="68"/>
      <c r="M54" s="68"/>
      <c r="N54" s="362"/>
      <c r="O54" s="362"/>
      <c r="P54" s="216">
        <v>0</v>
      </c>
      <c r="Q54" s="216">
        <v>950</v>
      </c>
      <c r="R54" s="68" t="s">
        <v>638</v>
      </c>
      <c r="S54" s="363"/>
      <c r="T54" s="277"/>
    </row>
    <row r="55" spans="1:20" ht="51">
      <c r="A55" s="192">
        <v>903</v>
      </c>
      <c r="B55" s="68"/>
      <c r="C55" s="214" t="s">
        <v>192</v>
      </c>
      <c r="D55" s="215">
        <v>44946</v>
      </c>
      <c r="E55" s="192" t="s">
        <v>1624</v>
      </c>
      <c r="F55" s="192" t="s">
        <v>3</v>
      </c>
      <c r="G55" s="192">
        <v>2086558</v>
      </c>
      <c r="H55" s="68"/>
      <c r="I55" s="198" t="s">
        <v>1833</v>
      </c>
      <c r="J55" s="68"/>
      <c r="K55" s="68"/>
      <c r="L55" s="68"/>
      <c r="M55" s="68"/>
      <c r="N55" s="362"/>
      <c r="O55" s="362"/>
      <c r="P55" s="216">
        <v>0</v>
      </c>
      <c r="Q55" s="216">
        <v>4349.6400000000003</v>
      </c>
      <c r="R55" s="68" t="s">
        <v>638</v>
      </c>
      <c r="S55" s="363"/>
      <c r="T55" s="277"/>
    </row>
    <row r="56" spans="1:20" ht="76.5">
      <c r="A56" s="192" t="s">
        <v>550</v>
      </c>
      <c r="B56" s="68"/>
      <c r="C56" s="214" t="s">
        <v>589</v>
      </c>
      <c r="D56" s="215">
        <v>44946</v>
      </c>
      <c r="E56" s="192" t="s">
        <v>1935</v>
      </c>
      <c r="F56" s="192" t="s">
        <v>3</v>
      </c>
      <c r="G56" s="192">
        <v>2086569</v>
      </c>
      <c r="H56" s="68"/>
      <c r="I56" s="198" t="s">
        <v>2122</v>
      </c>
      <c r="J56" s="68"/>
      <c r="K56" s="68"/>
      <c r="L56" s="68"/>
      <c r="M56" s="68"/>
      <c r="N56" s="362"/>
      <c r="O56" s="362"/>
      <c r="P56" s="216">
        <v>0</v>
      </c>
      <c r="Q56" s="216">
        <v>9130</v>
      </c>
      <c r="R56" s="68" t="s">
        <v>1472</v>
      </c>
      <c r="S56" s="363"/>
      <c r="T56" s="277"/>
    </row>
    <row r="57" spans="1:20" ht="76.5">
      <c r="A57" s="192">
        <v>905</v>
      </c>
      <c r="B57" s="68"/>
      <c r="C57" s="214" t="s">
        <v>194</v>
      </c>
      <c r="D57" s="215">
        <v>44946</v>
      </c>
      <c r="E57" s="192" t="s">
        <v>1936</v>
      </c>
      <c r="F57" s="192" t="s">
        <v>3</v>
      </c>
      <c r="G57" s="192">
        <v>2086570</v>
      </c>
      <c r="H57" s="68"/>
      <c r="I57" s="198" t="s">
        <v>2123</v>
      </c>
      <c r="J57" s="68"/>
      <c r="K57" s="68"/>
      <c r="L57" s="68"/>
      <c r="M57" s="68"/>
      <c r="N57" s="362"/>
      <c r="O57" s="362"/>
      <c r="P57" s="216">
        <v>0</v>
      </c>
      <c r="Q57" s="216">
        <v>719.25</v>
      </c>
      <c r="R57" s="68" t="s">
        <v>1472</v>
      </c>
      <c r="S57" s="363"/>
      <c r="T57" s="277"/>
    </row>
    <row r="58" spans="1:20" ht="76.5">
      <c r="A58" s="192">
        <v>905</v>
      </c>
      <c r="B58" s="68"/>
      <c r="C58" s="214" t="s">
        <v>194</v>
      </c>
      <c r="D58" s="215">
        <v>44946</v>
      </c>
      <c r="E58" s="192" t="s">
        <v>1936</v>
      </c>
      <c r="F58" s="192" t="s">
        <v>3</v>
      </c>
      <c r="G58" s="192">
        <v>2086570</v>
      </c>
      <c r="H58" s="68"/>
      <c r="I58" s="198" t="s">
        <v>2123</v>
      </c>
      <c r="J58" s="68"/>
      <c r="K58" s="68"/>
      <c r="L58" s="68"/>
      <c r="M58" s="68"/>
      <c r="N58" s="362"/>
      <c r="O58" s="362"/>
      <c r="P58" s="216">
        <v>0</v>
      </c>
      <c r="Q58" s="216">
        <v>3349.35</v>
      </c>
      <c r="R58" s="68" t="s">
        <v>1472</v>
      </c>
      <c r="S58" s="363"/>
      <c r="T58" s="277"/>
    </row>
    <row r="59" spans="1:20" ht="38.25">
      <c r="A59" s="192" t="s">
        <v>550</v>
      </c>
      <c r="B59" s="68"/>
      <c r="C59" s="214" t="s">
        <v>589</v>
      </c>
      <c r="D59" s="215">
        <v>44950</v>
      </c>
      <c r="E59" s="192" t="s">
        <v>1625</v>
      </c>
      <c r="F59" s="192" t="s">
        <v>3</v>
      </c>
      <c r="G59" s="192">
        <v>2086874</v>
      </c>
      <c r="H59" s="68"/>
      <c r="I59" s="198" t="s">
        <v>1834</v>
      </c>
      <c r="J59" s="68"/>
      <c r="K59" s="68"/>
      <c r="L59" s="68"/>
      <c r="M59" s="68"/>
      <c r="N59" s="362"/>
      <c r="O59" s="362"/>
      <c r="P59" s="216">
        <v>0</v>
      </c>
      <c r="Q59" s="216">
        <v>1713.97</v>
      </c>
      <c r="R59" s="68" t="s">
        <v>638</v>
      </c>
      <c r="S59" s="363"/>
      <c r="T59" s="277"/>
    </row>
    <row r="60" spans="1:20" ht="51">
      <c r="A60" s="192" t="s">
        <v>550</v>
      </c>
      <c r="B60" s="68"/>
      <c r="C60" s="214" t="s">
        <v>589</v>
      </c>
      <c r="D60" s="215">
        <v>44950</v>
      </c>
      <c r="E60" s="192" t="s">
        <v>1626</v>
      </c>
      <c r="F60" s="192" t="s">
        <v>3</v>
      </c>
      <c r="G60" s="192">
        <v>2086886</v>
      </c>
      <c r="H60" s="68"/>
      <c r="I60" s="198" t="s">
        <v>1835</v>
      </c>
      <c r="J60" s="68"/>
      <c r="K60" s="68"/>
      <c r="L60" s="68"/>
      <c r="M60" s="68"/>
      <c r="N60" s="362"/>
      <c r="O60" s="362"/>
      <c r="P60" s="216">
        <v>0</v>
      </c>
      <c r="Q60" s="216">
        <v>493.97</v>
      </c>
      <c r="R60" s="68" t="s">
        <v>638</v>
      </c>
      <c r="S60" s="363"/>
      <c r="T60" s="277"/>
    </row>
    <row r="61" spans="1:20" ht="51">
      <c r="A61" s="192">
        <v>417</v>
      </c>
      <c r="B61" s="68"/>
      <c r="C61" s="214" t="s">
        <v>147</v>
      </c>
      <c r="D61" s="215">
        <v>44950</v>
      </c>
      <c r="E61" s="192" t="s">
        <v>1627</v>
      </c>
      <c r="F61" s="192" t="s">
        <v>3</v>
      </c>
      <c r="G61" s="192">
        <v>2086912</v>
      </c>
      <c r="H61" s="68"/>
      <c r="I61" s="198" t="s">
        <v>1836</v>
      </c>
      <c r="J61" s="68"/>
      <c r="K61" s="68"/>
      <c r="L61" s="68"/>
      <c r="M61" s="68"/>
      <c r="N61" s="362"/>
      <c r="O61" s="362"/>
      <c r="P61" s="216">
        <v>0</v>
      </c>
      <c r="Q61" s="216">
        <v>49085.33</v>
      </c>
      <c r="R61" s="68" t="s">
        <v>638</v>
      </c>
      <c r="S61" s="363"/>
      <c r="T61" s="277"/>
    </row>
    <row r="62" spans="1:20" ht="51">
      <c r="A62" s="192" t="s">
        <v>550</v>
      </c>
      <c r="B62" s="68"/>
      <c r="C62" s="214" t="s">
        <v>589</v>
      </c>
      <c r="D62" s="215">
        <v>44950</v>
      </c>
      <c r="E62" s="192" t="s">
        <v>1628</v>
      </c>
      <c r="F62" s="192" t="s">
        <v>3</v>
      </c>
      <c r="G62" s="192">
        <v>2086923</v>
      </c>
      <c r="H62" s="68"/>
      <c r="I62" s="198" t="s">
        <v>1837</v>
      </c>
      <c r="J62" s="68"/>
      <c r="K62" s="68"/>
      <c r="L62" s="68"/>
      <c r="M62" s="68"/>
      <c r="N62" s="362"/>
      <c r="O62" s="362"/>
      <c r="P62" s="216">
        <v>0</v>
      </c>
      <c r="Q62" s="216">
        <v>1265.94</v>
      </c>
      <c r="R62" s="68" t="s">
        <v>638</v>
      </c>
      <c r="S62" s="363"/>
      <c r="T62" s="277"/>
    </row>
    <row r="63" spans="1:20" ht="51">
      <c r="A63" s="192" t="s">
        <v>550</v>
      </c>
      <c r="B63" s="68"/>
      <c r="C63" s="214" t="s">
        <v>589</v>
      </c>
      <c r="D63" s="215">
        <v>44950</v>
      </c>
      <c r="E63" s="192" t="s">
        <v>1629</v>
      </c>
      <c r="F63" s="192" t="s">
        <v>3</v>
      </c>
      <c r="G63" s="192">
        <v>2086926</v>
      </c>
      <c r="H63" s="68"/>
      <c r="I63" s="198" t="s">
        <v>1838</v>
      </c>
      <c r="J63" s="68"/>
      <c r="K63" s="68"/>
      <c r="L63" s="68"/>
      <c r="M63" s="68"/>
      <c r="N63" s="362"/>
      <c r="O63" s="362"/>
      <c r="P63" s="216">
        <v>0</v>
      </c>
      <c r="Q63" s="216">
        <v>697.47</v>
      </c>
      <c r="R63" s="68" t="s">
        <v>638</v>
      </c>
      <c r="S63" s="363"/>
      <c r="T63" s="277"/>
    </row>
    <row r="64" spans="1:20" ht="51">
      <c r="A64" s="192" t="s">
        <v>550</v>
      </c>
      <c r="B64" s="68"/>
      <c r="C64" s="214" t="s">
        <v>589</v>
      </c>
      <c r="D64" s="215">
        <v>44950</v>
      </c>
      <c r="E64" s="192" t="s">
        <v>1630</v>
      </c>
      <c r="F64" s="192" t="s">
        <v>3</v>
      </c>
      <c r="G64" s="192">
        <v>2086977</v>
      </c>
      <c r="H64" s="68"/>
      <c r="I64" s="198" t="s">
        <v>1839</v>
      </c>
      <c r="J64" s="68"/>
      <c r="K64" s="68"/>
      <c r="L64" s="68"/>
      <c r="M64" s="68"/>
      <c r="N64" s="362"/>
      <c r="O64" s="362"/>
      <c r="P64" s="216">
        <v>0</v>
      </c>
      <c r="Q64" s="216">
        <v>4638.59</v>
      </c>
      <c r="R64" s="68" t="s">
        <v>638</v>
      </c>
      <c r="S64" s="363"/>
      <c r="T64" s="277"/>
    </row>
    <row r="65" spans="1:20" ht="51">
      <c r="A65" s="192" t="s">
        <v>550</v>
      </c>
      <c r="B65" s="68"/>
      <c r="C65" s="214" t="s">
        <v>589</v>
      </c>
      <c r="D65" s="215">
        <v>44951</v>
      </c>
      <c r="E65" s="192" t="s">
        <v>1631</v>
      </c>
      <c r="F65" s="192" t="s">
        <v>3</v>
      </c>
      <c r="G65" s="192">
        <v>2087261</v>
      </c>
      <c r="H65" s="68"/>
      <c r="I65" s="198" t="s">
        <v>1840</v>
      </c>
      <c r="J65" s="68"/>
      <c r="K65" s="68"/>
      <c r="L65" s="68"/>
      <c r="M65" s="68"/>
      <c r="N65" s="362"/>
      <c r="O65" s="362"/>
      <c r="P65" s="216">
        <v>0</v>
      </c>
      <c r="Q65" s="216">
        <v>456.62</v>
      </c>
      <c r="R65" s="68" t="s">
        <v>638</v>
      </c>
      <c r="S65" s="363"/>
      <c r="T65" s="277"/>
    </row>
    <row r="66" spans="1:20" ht="51">
      <c r="A66" s="192" t="s">
        <v>550</v>
      </c>
      <c r="B66" s="68"/>
      <c r="C66" s="214" t="s">
        <v>589</v>
      </c>
      <c r="D66" s="215">
        <v>44951</v>
      </c>
      <c r="E66" s="192" t="s">
        <v>1632</v>
      </c>
      <c r="F66" s="192" t="s">
        <v>3</v>
      </c>
      <c r="G66" s="192">
        <v>2087297</v>
      </c>
      <c r="H66" s="68"/>
      <c r="I66" s="198" t="s">
        <v>1841</v>
      </c>
      <c r="J66" s="68"/>
      <c r="K66" s="68"/>
      <c r="L66" s="68"/>
      <c r="M66" s="68"/>
      <c r="N66" s="362"/>
      <c r="O66" s="362"/>
      <c r="P66" s="216">
        <v>0</v>
      </c>
      <c r="Q66" s="216">
        <v>75.16</v>
      </c>
      <c r="R66" s="68" t="s">
        <v>638</v>
      </c>
      <c r="S66" s="363"/>
      <c r="T66" s="277"/>
    </row>
    <row r="67" spans="1:20" ht="51">
      <c r="A67" s="192" t="s">
        <v>550</v>
      </c>
      <c r="B67" s="68"/>
      <c r="C67" s="214" t="s">
        <v>589</v>
      </c>
      <c r="D67" s="215">
        <v>44951</v>
      </c>
      <c r="E67" s="192" t="s">
        <v>1633</v>
      </c>
      <c r="F67" s="192" t="s">
        <v>3</v>
      </c>
      <c r="G67" s="192">
        <v>2087390</v>
      </c>
      <c r="H67" s="68"/>
      <c r="I67" s="198" t="s">
        <v>1842</v>
      </c>
      <c r="J67" s="68"/>
      <c r="K67" s="68"/>
      <c r="L67" s="68"/>
      <c r="M67" s="68"/>
      <c r="N67" s="362"/>
      <c r="O67" s="362"/>
      <c r="P67" s="216">
        <v>0</v>
      </c>
      <c r="Q67" s="216">
        <v>188.33</v>
      </c>
      <c r="R67" s="68" t="s">
        <v>638</v>
      </c>
      <c r="S67" s="363"/>
      <c r="T67" s="277"/>
    </row>
    <row r="68" spans="1:20" ht="51">
      <c r="A68" s="192" t="s">
        <v>550</v>
      </c>
      <c r="B68" s="68"/>
      <c r="C68" s="214" t="s">
        <v>589</v>
      </c>
      <c r="D68" s="215">
        <v>44951</v>
      </c>
      <c r="E68" s="192" t="s">
        <v>1634</v>
      </c>
      <c r="F68" s="192" t="s">
        <v>3</v>
      </c>
      <c r="G68" s="192">
        <v>2087192</v>
      </c>
      <c r="H68" s="68"/>
      <c r="I68" s="198" t="s">
        <v>1843</v>
      </c>
      <c r="J68" s="68"/>
      <c r="K68" s="68"/>
      <c r="L68" s="68"/>
      <c r="M68" s="68"/>
      <c r="N68" s="362"/>
      <c r="O68" s="362"/>
      <c r="P68" s="216">
        <v>0</v>
      </c>
      <c r="Q68" s="216">
        <v>3024</v>
      </c>
      <c r="R68" s="68" t="s">
        <v>638</v>
      </c>
      <c r="S68" s="363"/>
      <c r="T68" s="277"/>
    </row>
    <row r="69" spans="1:20" ht="51">
      <c r="A69" s="192" t="s">
        <v>550</v>
      </c>
      <c r="B69" s="68"/>
      <c r="C69" s="214" t="s">
        <v>589</v>
      </c>
      <c r="D69" s="215">
        <v>44951</v>
      </c>
      <c r="E69" s="192" t="s">
        <v>1635</v>
      </c>
      <c r="F69" s="192" t="s">
        <v>3</v>
      </c>
      <c r="G69" s="192">
        <v>2087260</v>
      </c>
      <c r="H69" s="68"/>
      <c r="I69" s="198" t="s">
        <v>1844</v>
      </c>
      <c r="J69" s="68"/>
      <c r="K69" s="68"/>
      <c r="L69" s="68"/>
      <c r="M69" s="68"/>
      <c r="N69" s="362"/>
      <c r="O69" s="362"/>
      <c r="P69" s="216">
        <v>0</v>
      </c>
      <c r="Q69" s="216">
        <v>936.24</v>
      </c>
      <c r="R69" s="68" t="s">
        <v>638</v>
      </c>
      <c r="S69" s="363"/>
      <c r="T69" s="277"/>
    </row>
    <row r="70" spans="1:20" ht="51">
      <c r="A70" s="192" t="s">
        <v>541</v>
      </c>
      <c r="B70" s="68"/>
      <c r="C70" s="214" t="s">
        <v>590</v>
      </c>
      <c r="D70" s="215">
        <v>44952</v>
      </c>
      <c r="E70" s="192" t="s">
        <v>1636</v>
      </c>
      <c r="F70" s="192" t="s">
        <v>3</v>
      </c>
      <c r="G70" s="192">
        <v>2087640</v>
      </c>
      <c r="H70" s="68"/>
      <c r="I70" s="198" t="s">
        <v>1845</v>
      </c>
      <c r="J70" s="68"/>
      <c r="K70" s="68"/>
      <c r="L70" s="68"/>
      <c r="M70" s="68"/>
      <c r="N70" s="362"/>
      <c r="O70" s="362"/>
      <c r="P70" s="216">
        <v>0</v>
      </c>
      <c r="Q70" s="216">
        <v>6646.67</v>
      </c>
      <c r="R70" s="68" t="s">
        <v>638</v>
      </c>
      <c r="S70" s="363"/>
      <c r="T70" s="277"/>
    </row>
    <row r="71" spans="1:20" ht="51">
      <c r="A71" s="192" t="s">
        <v>550</v>
      </c>
      <c r="B71" s="68"/>
      <c r="C71" s="214" t="s">
        <v>589</v>
      </c>
      <c r="D71" s="215">
        <v>44952</v>
      </c>
      <c r="E71" s="192" t="s">
        <v>1637</v>
      </c>
      <c r="F71" s="192" t="s">
        <v>3</v>
      </c>
      <c r="G71" s="192">
        <v>2087688</v>
      </c>
      <c r="H71" s="68"/>
      <c r="I71" s="198" t="s">
        <v>1846</v>
      </c>
      <c r="J71" s="68"/>
      <c r="K71" s="68"/>
      <c r="L71" s="68"/>
      <c r="M71" s="68"/>
      <c r="N71" s="362"/>
      <c r="O71" s="362"/>
      <c r="P71" s="216">
        <v>0</v>
      </c>
      <c r="Q71" s="216">
        <v>100</v>
      </c>
      <c r="R71" s="68" t="s">
        <v>638</v>
      </c>
      <c r="S71" s="363"/>
      <c r="T71" s="277"/>
    </row>
    <row r="72" spans="1:20" ht="51">
      <c r="A72" s="192" t="s">
        <v>541</v>
      </c>
      <c r="B72" s="68"/>
      <c r="C72" s="214" t="s">
        <v>590</v>
      </c>
      <c r="D72" s="215">
        <v>44952</v>
      </c>
      <c r="E72" s="192" t="s">
        <v>1638</v>
      </c>
      <c r="F72" s="192" t="s">
        <v>3</v>
      </c>
      <c r="G72" s="192">
        <v>2087585</v>
      </c>
      <c r="H72" s="68"/>
      <c r="I72" s="198" t="s">
        <v>1847</v>
      </c>
      <c r="J72" s="68"/>
      <c r="K72" s="68"/>
      <c r="L72" s="68"/>
      <c r="M72" s="68"/>
      <c r="N72" s="362"/>
      <c r="O72" s="362"/>
      <c r="P72" s="216">
        <v>0</v>
      </c>
      <c r="Q72" s="216">
        <v>11221.06</v>
      </c>
      <c r="R72" s="68" t="s">
        <v>638</v>
      </c>
      <c r="S72" s="363"/>
      <c r="T72" s="277"/>
    </row>
    <row r="73" spans="1:20" ht="63.75">
      <c r="A73" s="192" t="s">
        <v>550</v>
      </c>
      <c r="B73" s="68"/>
      <c r="C73" s="214" t="s">
        <v>589</v>
      </c>
      <c r="D73" s="215">
        <v>44953</v>
      </c>
      <c r="E73" s="192" t="s">
        <v>1639</v>
      </c>
      <c r="F73" s="192" t="s">
        <v>3</v>
      </c>
      <c r="G73" s="192">
        <v>2087890</v>
      </c>
      <c r="H73" s="68"/>
      <c r="I73" s="198" t="s">
        <v>1848</v>
      </c>
      <c r="J73" s="68"/>
      <c r="K73" s="68"/>
      <c r="L73" s="68"/>
      <c r="M73" s="68"/>
      <c r="N73" s="362"/>
      <c r="O73" s="362"/>
      <c r="P73" s="216">
        <v>0</v>
      </c>
      <c r="Q73" s="216">
        <v>14.36</v>
      </c>
      <c r="R73" s="68" t="s">
        <v>638</v>
      </c>
      <c r="S73" s="363"/>
      <c r="T73" s="277"/>
    </row>
    <row r="74" spans="1:20" ht="38.25">
      <c r="A74" s="192" t="s">
        <v>550</v>
      </c>
      <c r="B74" s="68"/>
      <c r="C74" s="214" t="s">
        <v>589</v>
      </c>
      <c r="D74" s="215">
        <v>44953</v>
      </c>
      <c r="E74" s="192" t="s">
        <v>1640</v>
      </c>
      <c r="F74" s="192" t="s">
        <v>3</v>
      </c>
      <c r="G74" s="192">
        <v>2087922</v>
      </c>
      <c r="H74" s="68"/>
      <c r="I74" s="198" t="s">
        <v>1849</v>
      </c>
      <c r="J74" s="68"/>
      <c r="K74" s="68"/>
      <c r="L74" s="68"/>
      <c r="M74" s="68"/>
      <c r="N74" s="362"/>
      <c r="O74" s="362"/>
      <c r="P74" s="216">
        <v>0</v>
      </c>
      <c r="Q74" s="216">
        <v>1500</v>
      </c>
      <c r="R74" s="68" t="s">
        <v>638</v>
      </c>
      <c r="S74" s="363"/>
      <c r="T74" s="277"/>
    </row>
    <row r="75" spans="1:20" ht="51">
      <c r="A75" s="192" t="s">
        <v>550</v>
      </c>
      <c r="B75" s="68"/>
      <c r="C75" s="214" t="s">
        <v>589</v>
      </c>
      <c r="D75" s="215">
        <v>44953</v>
      </c>
      <c r="E75" s="192" t="s">
        <v>1641</v>
      </c>
      <c r="F75" s="192" t="s">
        <v>3</v>
      </c>
      <c r="G75" s="192">
        <v>2088088</v>
      </c>
      <c r="H75" s="68"/>
      <c r="I75" s="198" t="s">
        <v>1850</v>
      </c>
      <c r="J75" s="68"/>
      <c r="K75" s="68"/>
      <c r="L75" s="68"/>
      <c r="M75" s="68"/>
      <c r="N75" s="362"/>
      <c r="O75" s="362"/>
      <c r="P75" s="216">
        <v>0</v>
      </c>
      <c r="Q75" s="216">
        <v>36</v>
      </c>
      <c r="R75" s="68" t="s">
        <v>638</v>
      </c>
      <c r="S75" s="363"/>
      <c r="T75" s="277"/>
    </row>
    <row r="76" spans="1:20" ht="51">
      <c r="A76" s="192" t="s">
        <v>550</v>
      </c>
      <c r="B76" s="68"/>
      <c r="C76" s="214" t="s">
        <v>589</v>
      </c>
      <c r="D76" s="215">
        <v>44956</v>
      </c>
      <c r="E76" s="192" t="s">
        <v>1642</v>
      </c>
      <c r="F76" s="192" t="s">
        <v>3</v>
      </c>
      <c r="G76" s="192">
        <v>2088313</v>
      </c>
      <c r="H76" s="68"/>
      <c r="I76" s="198" t="s">
        <v>1425</v>
      </c>
      <c r="J76" s="68"/>
      <c r="K76" s="68"/>
      <c r="L76" s="68"/>
      <c r="M76" s="68"/>
      <c r="N76" s="362"/>
      <c r="O76" s="362"/>
      <c r="P76" s="216">
        <v>0</v>
      </c>
      <c r="Q76" s="216">
        <v>200</v>
      </c>
      <c r="R76" s="68" t="s">
        <v>638</v>
      </c>
      <c r="S76" s="363"/>
      <c r="T76" s="277"/>
    </row>
    <row r="77" spans="1:20" ht="51">
      <c r="A77" s="192" t="s">
        <v>550</v>
      </c>
      <c r="B77" s="68"/>
      <c r="C77" s="214" t="s">
        <v>589</v>
      </c>
      <c r="D77" s="215">
        <v>44956</v>
      </c>
      <c r="E77" s="192" t="s">
        <v>1643</v>
      </c>
      <c r="F77" s="192" t="s">
        <v>3</v>
      </c>
      <c r="G77" s="192">
        <v>2088431</v>
      </c>
      <c r="H77" s="68"/>
      <c r="I77" s="198" t="s">
        <v>1851</v>
      </c>
      <c r="J77" s="68"/>
      <c r="K77" s="68"/>
      <c r="L77" s="68"/>
      <c r="M77" s="68"/>
      <c r="N77" s="362"/>
      <c r="O77" s="362"/>
      <c r="P77" s="216">
        <v>0</v>
      </c>
      <c r="Q77" s="216">
        <v>18</v>
      </c>
      <c r="R77" s="68" t="s">
        <v>638</v>
      </c>
      <c r="S77" s="363"/>
      <c r="T77" s="277"/>
    </row>
    <row r="78" spans="1:20" ht="51">
      <c r="A78" s="192" t="s">
        <v>550</v>
      </c>
      <c r="B78" s="68"/>
      <c r="C78" s="214" t="s">
        <v>589</v>
      </c>
      <c r="D78" s="215">
        <v>44956</v>
      </c>
      <c r="E78" s="192" t="s">
        <v>1644</v>
      </c>
      <c r="F78" s="192" t="s">
        <v>3</v>
      </c>
      <c r="G78" s="192">
        <v>2088437</v>
      </c>
      <c r="H78" s="68"/>
      <c r="I78" s="198" t="s">
        <v>1852</v>
      </c>
      <c r="J78" s="68"/>
      <c r="K78" s="68"/>
      <c r="L78" s="68"/>
      <c r="M78" s="68"/>
      <c r="N78" s="362"/>
      <c r="O78" s="362"/>
      <c r="P78" s="216">
        <v>0</v>
      </c>
      <c r="Q78" s="216">
        <v>72</v>
      </c>
      <c r="R78" s="68" t="s">
        <v>638</v>
      </c>
      <c r="S78" s="363"/>
      <c r="T78" s="277"/>
    </row>
    <row r="79" spans="1:20" ht="51">
      <c r="A79" s="192" t="s">
        <v>550</v>
      </c>
      <c r="B79" s="68"/>
      <c r="C79" s="214" t="s">
        <v>589</v>
      </c>
      <c r="D79" s="215">
        <v>44957</v>
      </c>
      <c r="E79" s="192" t="s">
        <v>1645</v>
      </c>
      <c r="F79" s="192" t="s">
        <v>3</v>
      </c>
      <c r="G79" s="192">
        <v>2088657</v>
      </c>
      <c r="H79" s="68"/>
      <c r="I79" s="198" t="s">
        <v>1853</v>
      </c>
      <c r="J79" s="68"/>
      <c r="K79" s="68"/>
      <c r="L79" s="68"/>
      <c r="M79" s="68"/>
      <c r="N79" s="362"/>
      <c r="O79" s="362"/>
      <c r="P79" s="216">
        <v>0</v>
      </c>
      <c r="Q79" s="216">
        <v>7209.5</v>
      </c>
      <c r="R79" s="68" t="s">
        <v>638</v>
      </c>
      <c r="S79" s="363"/>
      <c r="T79" s="277"/>
    </row>
    <row r="80" spans="1:20" ht="51">
      <c r="A80" s="192" t="s">
        <v>550</v>
      </c>
      <c r="B80" s="68"/>
      <c r="C80" s="214" t="s">
        <v>589</v>
      </c>
      <c r="D80" s="215">
        <v>44957</v>
      </c>
      <c r="E80" s="192" t="s">
        <v>1646</v>
      </c>
      <c r="F80" s="192" t="s">
        <v>3</v>
      </c>
      <c r="G80" s="192">
        <v>2088709</v>
      </c>
      <c r="H80" s="68"/>
      <c r="I80" s="198" t="s">
        <v>1854</v>
      </c>
      <c r="J80" s="68"/>
      <c r="K80" s="68"/>
      <c r="L80" s="68"/>
      <c r="M80" s="68"/>
      <c r="N80" s="362"/>
      <c r="O80" s="362"/>
      <c r="P80" s="216">
        <v>0</v>
      </c>
      <c r="Q80" s="216">
        <v>0.13</v>
      </c>
      <c r="R80" s="68" t="s">
        <v>638</v>
      </c>
      <c r="S80" s="363"/>
      <c r="T80" s="277"/>
    </row>
    <row r="81" spans="1:20" ht="51">
      <c r="A81" s="192">
        <v>417</v>
      </c>
      <c r="B81" s="68"/>
      <c r="C81" s="214" t="s">
        <v>147</v>
      </c>
      <c r="D81" s="215">
        <v>44957</v>
      </c>
      <c r="E81" s="192" t="s">
        <v>1647</v>
      </c>
      <c r="F81" s="192" t="s">
        <v>3</v>
      </c>
      <c r="G81" s="192">
        <v>2088638</v>
      </c>
      <c r="H81" s="68"/>
      <c r="I81" s="198" t="s">
        <v>1855</v>
      </c>
      <c r="J81" s="68"/>
      <c r="K81" s="68"/>
      <c r="L81" s="68"/>
      <c r="M81" s="68"/>
      <c r="N81" s="362"/>
      <c r="O81" s="362"/>
      <c r="P81" s="216">
        <v>0</v>
      </c>
      <c r="Q81" s="216">
        <v>12790.75</v>
      </c>
      <c r="R81" s="68" t="s">
        <v>638</v>
      </c>
      <c r="S81" s="363"/>
      <c r="T81" s="277"/>
    </row>
    <row r="82" spans="1:20" ht="51">
      <c r="A82" s="192">
        <v>46</v>
      </c>
      <c r="B82" s="68"/>
      <c r="C82" s="214" t="s">
        <v>1379</v>
      </c>
      <c r="D82" s="215">
        <v>44957</v>
      </c>
      <c r="E82" s="192" t="s">
        <v>1648</v>
      </c>
      <c r="F82" s="192" t="s">
        <v>3</v>
      </c>
      <c r="G82" s="192">
        <v>2088696</v>
      </c>
      <c r="H82" s="68"/>
      <c r="I82" s="198" t="s">
        <v>1856</v>
      </c>
      <c r="J82" s="68"/>
      <c r="K82" s="68"/>
      <c r="L82" s="68"/>
      <c r="M82" s="68"/>
      <c r="N82" s="362"/>
      <c r="O82" s="362"/>
      <c r="P82" s="216">
        <v>0</v>
      </c>
      <c r="Q82" s="216">
        <v>750.83</v>
      </c>
      <c r="R82" s="68" t="s">
        <v>638</v>
      </c>
      <c r="S82" s="363"/>
      <c r="T82" s="277"/>
    </row>
    <row r="83" spans="1:20" ht="51">
      <c r="A83" s="192" t="s">
        <v>541</v>
      </c>
      <c r="B83" s="68"/>
      <c r="C83" s="214" t="s">
        <v>590</v>
      </c>
      <c r="D83" s="215">
        <v>44930</v>
      </c>
      <c r="E83" s="192" t="s">
        <v>1651</v>
      </c>
      <c r="F83" s="192" t="s">
        <v>6</v>
      </c>
      <c r="G83" s="192">
        <v>1742322</v>
      </c>
      <c r="H83" s="68"/>
      <c r="I83" s="198" t="s">
        <v>1860</v>
      </c>
      <c r="J83" s="68"/>
      <c r="K83" s="68"/>
      <c r="L83" s="68"/>
      <c r="M83" s="68"/>
      <c r="N83" s="362"/>
      <c r="O83" s="362"/>
      <c r="P83" s="216">
        <v>0</v>
      </c>
      <c r="Q83" s="216">
        <v>283.52</v>
      </c>
      <c r="R83" s="68" t="s">
        <v>638</v>
      </c>
      <c r="S83" s="363"/>
      <c r="T83" s="277"/>
    </row>
    <row r="84" spans="1:20" ht="51">
      <c r="A84" s="192" t="s">
        <v>541</v>
      </c>
      <c r="B84" s="68"/>
      <c r="C84" s="214" t="s">
        <v>590</v>
      </c>
      <c r="D84" s="215">
        <v>44935</v>
      </c>
      <c r="E84" s="192" t="s">
        <v>1652</v>
      </c>
      <c r="F84" s="192" t="s">
        <v>639</v>
      </c>
      <c r="G84" s="192">
        <v>5071782</v>
      </c>
      <c r="H84" s="68"/>
      <c r="I84" s="198" t="s">
        <v>1861</v>
      </c>
      <c r="J84" s="68"/>
      <c r="K84" s="68"/>
      <c r="L84" s="68"/>
      <c r="M84" s="68"/>
      <c r="N84" s="362"/>
      <c r="O84" s="362"/>
      <c r="P84" s="216">
        <v>0</v>
      </c>
      <c r="Q84" s="216">
        <v>350000000</v>
      </c>
      <c r="R84" s="68" t="s">
        <v>638</v>
      </c>
      <c r="S84" s="363"/>
      <c r="T84" s="277"/>
    </row>
    <row r="85" spans="1:20" ht="89.25">
      <c r="A85" s="192" t="s">
        <v>541</v>
      </c>
      <c r="B85" s="68"/>
      <c r="C85" s="214" t="s">
        <v>590</v>
      </c>
      <c r="D85" s="215">
        <v>44935</v>
      </c>
      <c r="E85" s="192" t="s">
        <v>1653</v>
      </c>
      <c r="F85" s="192" t="s">
        <v>6</v>
      </c>
      <c r="G85" s="192">
        <v>11</v>
      </c>
      <c r="H85" s="68"/>
      <c r="I85" s="198" t="s">
        <v>1862</v>
      </c>
      <c r="J85" s="68"/>
      <c r="K85" s="68"/>
      <c r="L85" s="68"/>
      <c r="M85" s="68"/>
      <c r="N85" s="362"/>
      <c r="O85" s="362"/>
      <c r="P85" s="216">
        <v>0</v>
      </c>
      <c r="Q85" s="216">
        <v>6481.87</v>
      </c>
      <c r="R85" s="68" t="s">
        <v>638</v>
      </c>
      <c r="S85" s="363"/>
      <c r="T85" s="277"/>
    </row>
    <row r="86" spans="1:20" ht="63.75">
      <c r="A86" s="192" t="s">
        <v>544</v>
      </c>
      <c r="B86" s="68"/>
      <c r="C86" s="214" t="s">
        <v>683</v>
      </c>
      <c r="D86" s="215">
        <v>44938</v>
      </c>
      <c r="E86" s="192" t="s">
        <v>1654</v>
      </c>
      <c r="F86" s="192" t="s">
        <v>6</v>
      </c>
      <c r="G86" s="192">
        <v>1746164</v>
      </c>
      <c r="H86" s="68"/>
      <c r="I86" s="198" t="s">
        <v>1863</v>
      </c>
      <c r="J86" s="68"/>
      <c r="K86" s="68"/>
      <c r="L86" s="68"/>
      <c r="M86" s="68"/>
      <c r="N86" s="362"/>
      <c r="O86" s="362"/>
      <c r="P86" s="216">
        <v>0</v>
      </c>
      <c r="Q86" s="216">
        <v>489.8</v>
      </c>
      <c r="R86" s="68" t="s">
        <v>638</v>
      </c>
      <c r="S86" s="363"/>
      <c r="T86" s="277"/>
    </row>
    <row r="87" spans="1:20" ht="89.25">
      <c r="A87" s="192" t="s">
        <v>541</v>
      </c>
      <c r="B87" s="68"/>
      <c r="C87" s="214" t="s">
        <v>590</v>
      </c>
      <c r="D87" s="215">
        <v>44944</v>
      </c>
      <c r="E87" s="192" t="s">
        <v>1655</v>
      </c>
      <c r="F87" s="192" t="s">
        <v>6</v>
      </c>
      <c r="G87" s="192">
        <v>24</v>
      </c>
      <c r="H87" s="68"/>
      <c r="I87" s="198" t="s">
        <v>1864</v>
      </c>
      <c r="J87" s="68"/>
      <c r="K87" s="68"/>
      <c r="L87" s="68"/>
      <c r="M87" s="68"/>
      <c r="N87" s="362"/>
      <c r="O87" s="362"/>
      <c r="P87" s="216">
        <v>0</v>
      </c>
      <c r="Q87" s="216">
        <v>17026.330000000002</v>
      </c>
      <c r="R87" s="68" t="s">
        <v>638</v>
      </c>
      <c r="S87" s="363"/>
      <c r="T87" s="277"/>
    </row>
    <row r="88" spans="1:20" ht="51">
      <c r="A88" s="192" t="s">
        <v>541</v>
      </c>
      <c r="B88" s="68"/>
      <c r="C88" s="214" t="s">
        <v>590</v>
      </c>
      <c r="D88" s="215">
        <v>44945</v>
      </c>
      <c r="E88" s="192" t="s">
        <v>1656</v>
      </c>
      <c r="F88" s="192" t="s">
        <v>6</v>
      </c>
      <c r="G88" s="192">
        <v>1750116</v>
      </c>
      <c r="H88" s="68"/>
      <c r="I88" s="198" t="s">
        <v>1865</v>
      </c>
      <c r="J88" s="68"/>
      <c r="K88" s="68"/>
      <c r="L88" s="68"/>
      <c r="M88" s="68"/>
      <c r="N88" s="362"/>
      <c r="O88" s="362"/>
      <c r="P88" s="216">
        <v>0</v>
      </c>
      <c r="Q88" s="216">
        <v>279496.2</v>
      </c>
      <c r="R88" s="68" t="s">
        <v>638</v>
      </c>
      <c r="S88" s="363"/>
      <c r="T88" s="277"/>
    </row>
    <row r="89" spans="1:20" ht="63.75">
      <c r="A89" s="192" t="s">
        <v>542</v>
      </c>
      <c r="B89" s="68"/>
      <c r="C89" s="214" t="s">
        <v>691</v>
      </c>
      <c r="D89" s="215">
        <v>44946</v>
      </c>
      <c r="E89" s="192" t="s">
        <v>1657</v>
      </c>
      <c r="F89" s="192" t="s">
        <v>10</v>
      </c>
      <c r="G89" s="192">
        <v>16976</v>
      </c>
      <c r="H89" s="68"/>
      <c r="I89" s="198" t="s">
        <v>1866</v>
      </c>
      <c r="J89" s="68"/>
      <c r="K89" s="68"/>
      <c r="L89" s="68"/>
      <c r="M89" s="68"/>
      <c r="N89" s="362"/>
      <c r="O89" s="362"/>
      <c r="P89" s="216">
        <v>25235.599999999999</v>
      </c>
      <c r="Q89" s="216">
        <v>0</v>
      </c>
      <c r="R89" s="68" t="s">
        <v>638</v>
      </c>
      <c r="S89" s="363"/>
      <c r="T89" s="277"/>
    </row>
    <row r="90" spans="1:20" ht="63.75">
      <c r="A90" s="192" t="s">
        <v>541</v>
      </c>
      <c r="B90" s="68"/>
      <c r="C90" s="214" t="s">
        <v>590</v>
      </c>
      <c r="D90" s="215">
        <v>44950</v>
      </c>
      <c r="E90" s="192" t="s">
        <v>1658</v>
      </c>
      <c r="F90" s="192" t="s">
        <v>6</v>
      </c>
      <c r="G90" s="192">
        <v>1751490</v>
      </c>
      <c r="H90" s="68"/>
      <c r="I90" s="198" t="s">
        <v>1867</v>
      </c>
      <c r="J90" s="68"/>
      <c r="K90" s="68"/>
      <c r="L90" s="68"/>
      <c r="M90" s="68"/>
      <c r="N90" s="362"/>
      <c r="O90" s="362"/>
      <c r="P90" s="216">
        <v>0</v>
      </c>
      <c r="Q90" s="216">
        <v>4018.5</v>
      </c>
      <c r="R90" s="68" t="s">
        <v>1472</v>
      </c>
      <c r="S90" s="363"/>
      <c r="T90" s="277"/>
    </row>
    <row r="91" spans="1:20" ht="76.5">
      <c r="A91" s="192" t="s">
        <v>541</v>
      </c>
      <c r="B91" s="68"/>
      <c r="C91" s="214" t="s">
        <v>590</v>
      </c>
      <c r="D91" s="215">
        <v>44952</v>
      </c>
      <c r="E91" s="192" t="s">
        <v>1659</v>
      </c>
      <c r="F91" s="192" t="s">
        <v>14</v>
      </c>
      <c r="G91" s="192">
        <v>2150516</v>
      </c>
      <c r="H91" s="68"/>
      <c r="I91" s="198" t="s">
        <v>1868</v>
      </c>
      <c r="J91" s="68"/>
      <c r="K91" s="68"/>
      <c r="L91" s="68"/>
      <c r="M91" s="68"/>
      <c r="N91" s="362"/>
      <c r="O91" s="362"/>
      <c r="P91" s="216">
        <v>50</v>
      </c>
      <c r="Q91" s="216">
        <v>0</v>
      </c>
      <c r="R91" s="68" t="s">
        <v>638</v>
      </c>
      <c r="S91" s="363"/>
      <c r="T91" s="277"/>
    </row>
    <row r="92" spans="1:20" ht="102">
      <c r="A92" s="192">
        <v>249</v>
      </c>
      <c r="B92" s="68"/>
      <c r="C92" s="214" t="s">
        <v>102</v>
      </c>
      <c r="D92" s="215">
        <v>44953</v>
      </c>
      <c r="E92" s="192" t="s">
        <v>1660</v>
      </c>
      <c r="F92" s="192" t="s">
        <v>601</v>
      </c>
      <c r="G92" s="192">
        <v>17605</v>
      </c>
      <c r="H92" s="68"/>
      <c r="I92" s="198" t="s">
        <v>1869</v>
      </c>
      <c r="J92" s="68"/>
      <c r="K92" s="68"/>
      <c r="L92" s="68"/>
      <c r="M92" s="68"/>
      <c r="N92" s="362"/>
      <c r="O92" s="362"/>
      <c r="P92" s="216">
        <v>645.96</v>
      </c>
      <c r="Q92" s="216">
        <v>0</v>
      </c>
      <c r="R92" s="68" t="s">
        <v>638</v>
      </c>
      <c r="S92" s="363"/>
      <c r="T92" s="277"/>
    </row>
    <row r="93" spans="1:20" ht="38.25">
      <c r="A93" s="192" t="s">
        <v>667</v>
      </c>
      <c r="B93" s="68"/>
      <c r="C93" s="214" t="s">
        <v>1256</v>
      </c>
      <c r="D93" s="215">
        <v>44953</v>
      </c>
      <c r="E93" s="192" t="s">
        <v>1661</v>
      </c>
      <c r="F93" s="192" t="s">
        <v>12</v>
      </c>
      <c r="G93" s="192">
        <v>441245</v>
      </c>
      <c r="H93" s="68"/>
      <c r="I93" s="198" t="s">
        <v>1870</v>
      </c>
      <c r="J93" s="68"/>
      <c r="K93" s="68"/>
      <c r="L93" s="68"/>
      <c r="M93" s="68"/>
      <c r="N93" s="362"/>
      <c r="O93" s="362"/>
      <c r="P93" s="216">
        <v>4877371.2300000004</v>
      </c>
      <c r="Q93" s="216">
        <v>0</v>
      </c>
      <c r="R93" s="68" t="s">
        <v>638</v>
      </c>
      <c r="S93" s="363"/>
      <c r="T93" s="277"/>
    </row>
    <row r="94" spans="1:20" ht="38.25">
      <c r="A94" s="192" t="s">
        <v>667</v>
      </c>
      <c r="B94" s="68"/>
      <c r="C94" s="214" t="s">
        <v>1256</v>
      </c>
      <c r="D94" s="215">
        <v>44953</v>
      </c>
      <c r="E94" s="192" t="s">
        <v>1662</v>
      </c>
      <c r="F94" s="192" t="s">
        <v>12</v>
      </c>
      <c r="G94" s="192">
        <v>441247</v>
      </c>
      <c r="H94" s="68"/>
      <c r="I94" s="198" t="s">
        <v>1870</v>
      </c>
      <c r="J94" s="68"/>
      <c r="K94" s="68"/>
      <c r="L94" s="68"/>
      <c r="M94" s="68"/>
      <c r="N94" s="362"/>
      <c r="O94" s="362"/>
      <c r="P94" s="216">
        <v>5289959.6900000004</v>
      </c>
      <c r="Q94" s="216">
        <v>0</v>
      </c>
      <c r="R94" s="68" t="s">
        <v>638</v>
      </c>
      <c r="S94" s="363"/>
      <c r="T94" s="277"/>
    </row>
    <row r="95" spans="1:20" ht="38.25">
      <c r="A95" s="192" t="s">
        <v>667</v>
      </c>
      <c r="B95" s="68"/>
      <c r="C95" s="214" t="s">
        <v>1256</v>
      </c>
      <c r="D95" s="215">
        <v>44953</v>
      </c>
      <c r="E95" s="192" t="s">
        <v>1663</v>
      </c>
      <c r="F95" s="192" t="s">
        <v>12</v>
      </c>
      <c r="G95" s="192">
        <v>441249</v>
      </c>
      <c r="H95" s="68"/>
      <c r="I95" s="198" t="s">
        <v>1870</v>
      </c>
      <c r="J95" s="68"/>
      <c r="K95" s="68"/>
      <c r="L95" s="68"/>
      <c r="M95" s="68"/>
      <c r="N95" s="362"/>
      <c r="O95" s="362"/>
      <c r="P95" s="216">
        <v>239381.35</v>
      </c>
      <c r="Q95" s="216">
        <v>0</v>
      </c>
      <c r="R95" s="68" t="s">
        <v>638</v>
      </c>
      <c r="S95" s="363"/>
      <c r="T95" s="277"/>
    </row>
    <row r="96" spans="1:20" ht="38.25">
      <c r="A96" s="192" t="s">
        <v>667</v>
      </c>
      <c r="B96" s="68"/>
      <c r="C96" s="214" t="s">
        <v>1256</v>
      </c>
      <c r="D96" s="215">
        <v>44953</v>
      </c>
      <c r="E96" s="192" t="s">
        <v>1664</v>
      </c>
      <c r="F96" s="192" t="s">
        <v>12</v>
      </c>
      <c r="G96" s="192">
        <v>441251</v>
      </c>
      <c r="H96" s="68"/>
      <c r="I96" s="198" t="s">
        <v>1870</v>
      </c>
      <c r="J96" s="68"/>
      <c r="K96" s="68"/>
      <c r="L96" s="68"/>
      <c r="M96" s="68"/>
      <c r="N96" s="362"/>
      <c r="O96" s="362"/>
      <c r="P96" s="216">
        <v>1859806.3</v>
      </c>
      <c r="Q96" s="216">
        <v>0</v>
      </c>
      <c r="R96" s="68" t="s">
        <v>638</v>
      </c>
      <c r="S96" s="363"/>
      <c r="T96" s="277"/>
    </row>
    <row r="97" spans="1:20" ht="38.25">
      <c r="A97" s="192" t="s">
        <v>667</v>
      </c>
      <c r="B97" s="68"/>
      <c r="C97" s="214" t="s">
        <v>1256</v>
      </c>
      <c r="D97" s="215">
        <v>44953</v>
      </c>
      <c r="E97" s="192" t="s">
        <v>1665</v>
      </c>
      <c r="F97" s="192" t="s">
        <v>12</v>
      </c>
      <c r="G97" s="192">
        <v>441253</v>
      </c>
      <c r="H97" s="68"/>
      <c r="I97" s="198" t="s">
        <v>1870</v>
      </c>
      <c r="J97" s="68"/>
      <c r="K97" s="68"/>
      <c r="L97" s="68"/>
      <c r="M97" s="68"/>
      <c r="N97" s="362"/>
      <c r="O97" s="362"/>
      <c r="P97" s="216">
        <v>4481138.3899999997</v>
      </c>
      <c r="Q97" s="216">
        <v>0</v>
      </c>
      <c r="R97" s="68" t="s">
        <v>638</v>
      </c>
      <c r="S97" s="363"/>
      <c r="T97" s="277"/>
    </row>
    <row r="98" spans="1:20" ht="38.25">
      <c r="A98" s="192" t="s">
        <v>667</v>
      </c>
      <c r="B98" s="68"/>
      <c r="C98" s="214" t="s">
        <v>1256</v>
      </c>
      <c r="D98" s="215">
        <v>44953</v>
      </c>
      <c r="E98" s="192" t="s">
        <v>1666</v>
      </c>
      <c r="F98" s="192" t="s">
        <v>12</v>
      </c>
      <c r="G98" s="192">
        <v>441255</v>
      </c>
      <c r="H98" s="68"/>
      <c r="I98" s="198" t="s">
        <v>1870</v>
      </c>
      <c r="J98" s="68"/>
      <c r="K98" s="68"/>
      <c r="L98" s="68"/>
      <c r="M98" s="68"/>
      <c r="N98" s="362"/>
      <c r="O98" s="362"/>
      <c r="P98" s="216">
        <v>202780.5</v>
      </c>
      <c r="Q98" s="216">
        <v>0</v>
      </c>
      <c r="R98" s="68" t="s">
        <v>638</v>
      </c>
      <c r="S98" s="363"/>
      <c r="T98" s="277"/>
    </row>
    <row r="99" spans="1:20" ht="38.25">
      <c r="A99" s="192" t="s">
        <v>667</v>
      </c>
      <c r="B99" s="68"/>
      <c r="C99" s="214" t="s">
        <v>1256</v>
      </c>
      <c r="D99" s="215">
        <v>44953</v>
      </c>
      <c r="E99" s="192" t="s">
        <v>1667</v>
      </c>
      <c r="F99" s="192" t="s">
        <v>12</v>
      </c>
      <c r="G99" s="192">
        <v>441257</v>
      </c>
      <c r="H99" s="68"/>
      <c r="I99" s="198" t="s">
        <v>1870</v>
      </c>
      <c r="J99" s="68"/>
      <c r="K99" s="68"/>
      <c r="L99" s="68"/>
      <c r="M99" s="68"/>
      <c r="N99" s="362"/>
      <c r="O99" s="362"/>
      <c r="P99" s="216">
        <v>556960.52</v>
      </c>
      <c r="Q99" s="216">
        <v>0</v>
      </c>
      <c r="R99" s="68" t="s">
        <v>638</v>
      </c>
      <c r="S99" s="363"/>
      <c r="T99" s="277"/>
    </row>
    <row r="100" spans="1:20" ht="38.25">
      <c r="A100" s="192" t="s">
        <v>667</v>
      </c>
      <c r="B100" s="68"/>
      <c r="C100" s="214" t="s">
        <v>1256</v>
      </c>
      <c r="D100" s="215">
        <v>44953</v>
      </c>
      <c r="E100" s="192" t="s">
        <v>1668</v>
      </c>
      <c r="F100" s="192" t="s">
        <v>12</v>
      </c>
      <c r="G100" s="192">
        <v>441259</v>
      </c>
      <c r="H100" s="68"/>
      <c r="I100" s="198" t="s">
        <v>1870</v>
      </c>
      <c r="J100" s="68"/>
      <c r="K100" s="68"/>
      <c r="L100" s="68"/>
      <c r="M100" s="68"/>
      <c r="N100" s="362"/>
      <c r="O100" s="362"/>
      <c r="P100" s="216">
        <v>12307972.93</v>
      </c>
      <c r="Q100" s="216">
        <v>0</v>
      </c>
      <c r="R100" s="68" t="s">
        <v>638</v>
      </c>
      <c r="S100" s="363"/>
      <c r="T100" s="277"/>
    </row>
    <row r="101" spans="1:20" ht="38.25">
      <c r="A101" s="192" t="s">
        <v>667</v>
      </c>
      <c r="B101" s="68"/>
      <c r="C101" s="214" t="s">
        <v>1256</v>
      </c>
      <c r="D101" s="215">
        <v>44953</v>
      </c>
      <c r="E101" s="192" t="s">
        <v>1669</v>
      </c>
      <c r="F101" s="192" t="s">
        <v>12</v>
      </c>
      <c r="G101" s="192">
        <v>441261</v>
      </c>
      <c r="H101" s="68"/>
      <c r="I101" s="198" t="s">
        <v>1870</v>
      </c>
      <c r="J101" s="68"/>
      <c r="K101" s="68"/>
      <c r="L101" s="68"/>
      <c r="M101" s="68"/>
      <c r="N101" s="362"/>
      <c r="O101" s="362"/>
      <c r="P101" s="216">
        <v>11348017.050000001</v>
      </c>
      <c r="Q101" s="216">
        <v>0</v>
      </c>
      <c r="R101" s="68" t="s">
        <v>638</v>
      </c>
      <c r="S101" s="363"/>
      <c r="T101" s="277"/>
    </row>
    <row r="102" spans="1:20" ht="38.25">
      <c r="A102" s="192" t="s">
        <v>667</v>
      </c>
      <c r="B102" s="68"/>
      <c r="C102" s="214" t="s">
        <v>1256</v>
      </c>
      <c r="D102" s="215">
        <v>44953</v>
      </c>
      <c r="E102" s="192" t="s">
        <v>1670</v>
      </c>
      <c r="F102" s="192" t="s">
        <v>12</v>
      </c>
      <c r="G102" s="192">
        <v>441263</v>
      </c>
      <c r="H102" s="68"/>
      <c r="I102" s="198" t="s">
        <v>1870</v>
      </c>
      <c r="J102" s="68"/>
      <c r="K102" s="68"/>
      <c r="L102" s="68"/>
      <c r="M102" s="68"/>
      <c r="N102" s="362"/>
      <c r="O102" s="362"/>
      <c r="P102" s="216">
        <v>2264430.23</v>
      </c>
      <c r="Q102" s="216">
        <v>0</v>
      </c>
      <c r="R102" s="68" t="s">
        <v>638</v>
      </c>
      <c r="S102" s="363"/>
      <c r="T102" s="277"/>
    </row>
    <row r="103" spans="1:20" ht="38.25">
      <c r="A103" s="192" t="s">
        <v>667</v>
      </c>
      <c r="B103" s="68"/>
      <c r="C103" s="214" t="s">
        <v>1256</v>
      </c>
      <c r="D103" s="215">
        <v>44953</v>
      </c>
      <c r="E103" s="192" t="s">
        <v>1671</v>
      </c>
      <c r="F103" s="192" t="s">
        <v>12</v>
      </c>
      <c r="G103" s="192">
        <v>441265</v>
      </c>
      <c r="H103" s="68"/>
      <c r="I103" s="198" t="s">
        <v>1870</v>
      </c>
      <c r="J103" s="68"/>
      <c r="K103" s="68"/>
      <c r="L103" s="68"/>
      <c r="M103" s="68"/>
      <c r="N103" s="362"/>
      <c r="O103" s="362"/>
      <c r="P103" s="216">
        <v>939806.21</v>
      </c>
      <c r="Q103" s="216">
        <v>0</v>
      </c>
      <c r="R103" s="68" t="s">
        <v>638</v>
      </c>
      <c r="S103" s="363"/>
      <c r="T103" s="277"/>
    </row>
    <row r="104" spans="1:20" ht="38.25">
      <c r="A104" s="192" t="s">
        <v>667</v>
      </c>
      <c r="B104" s="68"/>
      <c r="C104" s="214" t="s">
        <v>1256</v>
      </c>
      <c r="D104" s="215">
        <v>44953</v>
      </c>
      <c r="E104" s="192" t="s">
        <v>1672</v>
      </c>
      <c r="F104" s="192" t="s">
        <v>12</v>
      </c>
      <c r="G104" s="192">
        <v>441267</v>
      </c>
      <c r="H104" s="68"/>
      <c r="I104" s="198" t="s">
        <v>1870</v>
      </c>
      <c r="J104" s="68"/>
      <c r="K104" s="68"/>
      <c r="L104" s="68"/>
      <c r="M104" s="68"/>
      <c r="N104" s="362"/>
      <c r="O104" s="362"/>
      <c r="P104" s="216">
        <v>2087816.78</v>
      </c>
      <c r="Q104" s="216">
        <v>0</v>
      </c>
      <c r="R104" s="68" t="s">
        <v>638</v>
      </c>
      <c r="S104" s="363"/>
      <c r="T104" s="277"/>
    </row>
    <row r="105" spans="1:20" ht="38.25">
      <c r="A105" s="192" t="s">
        <v>667</v>
      </c>
      <c r="B105" s="68"/>
      <c r="C105" s="214" t="s">
        <v>1256</v>
      </c>
      <c r="D105" s="215">
        <v>44953</v>
      </c>
      <c r="E105" s="192" t="s">
        <v>1673</v>
      </c>
      <c r="F105" s="192" t="s">
        <v>12</v>
      </c>
      <c r="G105" s="192">
        <v>441269</v>
      </c>
      <c r="H105" s="68"/>
      <c r="I105" s="198" t="s">
        <v>1870</v>
      </c>
      <c r="J105" s="68"/>
      <c r="K105" s="68"/>
      <c r="L105" s="68"/>
      <c r="M105" s="68"/>
      <c r="N105" s="362"/>
      <c r="O105" s="362"/>
      <c r="P105" s="216">
        <v>2206976.63</v>
      </c>
      <c r="Q105" s="216">
        <v>0</v>
      </c>
      <c r="R105" s="68" t="s">
        <v>638</v>
      </c>
      <c r="S105" s="363"/>
      <c r="T105" s="277"/>
    </row>
    <row r="106" spans="1:20" ht="38.25">
      <c r="A106" s="192" t="s">
        <v>667</v>
      </c>
      <c r="B106" s="68"/>
      <c r="C106" s="214" t="s">
        <v>1256</v>
      </c>
      <c r="D106" s="215">
        <v>44953</v>
      </c>
      <c r="E106" s="192" t="s">
        <v>1674</v>
      </c>
      <c r="F106" s="192" t="s">
        <v>12</v>
      </c>
      <c r="G106" s="192">
        <v>441271</v>
      </c>
      <c r="H106" s="68"/>
      <c r="I106" s="198" t="s">
        <v>1870</v>
      </c>
      <c r="J106" s="68"/>
      <c r="K106" s="68"/>
      <c r="L106" s="68"/>
      <c r="M106" s="68"/>
      <c r="N106" s="362"/>
      <c r="O106" s="362"/>
      <c r="P106" s="216">
        <v>518357.79</v>
      </c>
      <c r="Q106" s="216">
        <v>0</v>
      </c>
      <c r="R106" s="68" t="s">
        <v>638</v>
      </c>
      <c r="S106" s="363"/>
      <c r="T106" s="277"/>
    </row>
    <row r="107" spans="1:20" ht="38.25">
      <c r="A107" s="192" t="s">
        <v>667</v>
      </c>
      <c r="B107" s="68"/>
      <c r="C107" s="214" t="s">
        <v>1256</v>
      </c>
      <c r="D107" s="215">
        <v>44953</v>
      </c>
      <c r="E107" s="192" t="s">
        <v>1675</v>
      </c>
      <c r="F107" s="192" t="s">
        <v>12</v>
      </c>
      <c r="G107" s="192">
        <v>441273</v>
      </c>
      <c r="H107" s="68"/>
      <c r="I107" s="198" t="s">
        <v>1870</v>
      </c>
      <c r="J107" s="68"/>
      <c r="K107" s="68"/>
      <c r="L107" s="68"/>
      <c r="M107" s="68"/>
      <c r="N107" s="362"/>
      <c r="O107" s="362"/>
      <c r="P107" s="216">
        <v>1494787.89</v>
      </c>
      <c r="Q107" s="216">
        <v>0</v>
      </c>
      <c r="R107" s="68" t="s">
        <v>638</v>
      </c>
      <c r="S107" s="363"/>
      <c r="T107" s="277"/>
    </row>
    <row r="108" spans="1:20" ht="38.25">
      <c r="A108" s="192" t="s">
        <v>667</v>
      </c>
      <c r="B108" s="68"/>
      <c r="C108" s="214" t="s">
        <v>1256</v>
      </c>
      <c r="D108" s="215">
        <v>44953</v>
      </c>
      <c r="E108" s="192" t="s">
        <v>1676</v>
      </c>
      <c r="F108" s="192" t="s">
        <v>12</v>
      </c>
      <c r="G108" s="192">
        <v>441275</v>
      </c>
      <c r="H108" s="68"/>
      <c r="I108" s="198" t="s">
        <v>1870</v>
      </c>
      <c r="J108" s="68"/>
      <c r="K108" s="68"/>
      <c r="L108" s="68"/>
      <c r="M108" s="68"/>
      <c r="N108" s="362"/>
      <c r="O108" s="362"/>
      <c r="P108" s="216">
        <v>4105610.46</v>
      </c>
      <c r="Q108" s="216">
        <v>0</v>
      </c>
      <c r="R108" s="68" t="s">
        <v>638</v>
      </c>
      <c r="S108" s="363"/>
      <c r="T108" s="277"/>
    </row>
    <row r="109" spans="1:20" ht="38.25">
      <c r="A109" s="192" t="s">
        <v>667</v>
      </c>
      <c r="B109" s="68"/>
      <c r="C109" s="214" t="s">
        <v>1256</v>
      </c>
      <c r="D109" s="215">
        <v>44953</v>
      </c>
      <c r="E109" s="192" t="s">
        <v>1677</v>
      </c>
      <c r="F109" s="192" t="s">
        <v>12</v>
      </c>
      <c r="G109" s="192">
        <v>441277</v>
      </c>
      <c r="H109" s="68"/>
      <c r="I109" s="198" t="s">
        <v>1870</v>
      </c>
      <c r="J109" s="68"/>
      <c r="K109" s="68"/>
      <c r="L109" s="68"/>
      <c r="M109" s="68"/>
      <c r="N109" s="362"/>
      <c r="O109" s="362"/>
      <c r="P109" s="216">
        <v>1423730.57</v>
      </c>
      <c r="Q109" s="216">
        <v>0</v>
      </c>
      <c r="R109" s="68" t="s">
        <v>638</v>
      </c>
      <c r="S109" s="363"/>
      <c r="T109" s="277"/>
    </row>
    <row r="110" spans="1:20" ht="38.25">
      <c r="A110" s="192" t="s">
        <v>667</v>
      </c>
      <c r="B110" s="68"/>
      <c r="C110" s="214" t="s">
        <v>1256</v>
      </c>
      <c r="D110" s="215">
        <v>44953</v>
      </c>
      <c r="E110" s="192" t="s">
        <v>1678</v>
      </c>
      <c r="F110" s="192" t="s">
        <v>12</v>
      </c>
      <c r="G110" s="192">
        <v>441279</v>
      </c>
      <c r="H110" s="68"/>
      <c r="I110" s="198" t="s">
        <v>1870</v>
      </c>
      <c r="J110" s="68"/>
      <c r="K110" s="68"/>
      <c r="L110" s="68"/>
      <c r="M110" s="68"/>
      <c r="N110" s="362"/>
      <c r="O110" s="362"/>
      <c r="P110" s="216">
        <v>6061720.46</v>
      </c>
      <c r="Q110" s="216">
        <v>0</v>
      </c>
      <c r="R110" s="68" t="s">
        <v>638</v>
      </c>
      <c r="S110" s="363"/>
      <c r="T110" s="277"/>
    </row>
    <row r="111" spans="1:20" ht="38.25">
      <c r="A111" s="192" t="s">
        <v>667</v>
      </c>
      <c r="B111" s="68"/>
      <c r="C111" s="214" t="s">
        <v>1256</v>
      </c>
      <c r="D111" s="215">
        <v>44953</v>
      </c>
      <c r="E111" s="192" t="s">
        <v>1679</v>
      </c>
      <c r="F111" s="192" t="s">
        <v>12</v>
      </c>
      <c r="G111" s="192">
        <v>441281</v>
      </c>
      <c r="H111" s="68"/>
      <c r="I111" s="198" t="s">
        <v>1870</v>
      </c>
      <c r="J111" s="68"/>
      <c r="K111" s="68"/>
      <c r="L111" s="68"/>
      <c r="M111" s="68"/>
      <c r="N111" s="362"/>
      <c r="O111" s="362"/>
      <c r="P111" s="216">
        <v>3477873.13</v>
      </c>
      <c r="Q111" s="216">
        <v>0</v>
      </c>
      <c r="R111" s="68" t="s">
        <v>638</v>
      </c>
      <c r="S111" s="363"/>
      <c r="T111" s="277"/>
    </row>
    <row r="112" spans="1:20" ht="38.25">
      <c r="A112" s="192" t="s">
        <v>667</v>
      </c>
      <c r="B112" s="68"/>
      <c r="C112" s="214" t="s">
        <v>1256</v>
      </c>
      <c r="D112" s="215">
        <v>44953</v>
      </c>
      <c r="E112" s="192" t="s">
        <v>1680</v>
      </c>
      <c r="F112" s="192" t="s">
        <v>12</v>
      </c>
      <c r="G112" s="192">
        <v>441283</v>
      </c>
      <c r="H112" s="68"/>
      <c r="I112" s="198" t="s">
        <v>1870</v>
      </c>
      <c r="J112" s="68"/>
      <c r="K112" s="68"/>
      <c r="L112" s="68"/>
      <c r="M112" s="68"/>
      <c r="N112" s="362"/>
      <c r="O112" s="362"/>
      <c r="P112" s="216">
        <v>856541.04</v>
      </c>
      <c r="Q112" s="216">
        <v>0</v>
      </c>
      <c r="R112" s="68" t="s">
        <v>638</v>
      </c>
      <c r="S112" s="363"/>
      <c r="T112" s="277"/>
    </row>
    <row r="113" spans="1:20" ht="38.25">
      <c r="A113" s="192" t="s">
        <v>667</v>
      </c>
      <c r="B113" s="68"/>
      <c r="C113" s="214" t="s">
        <v>1256</v>
      </c>
      <c r="D113" s="215">
        <v>44953</v>
      </c>
      <c r="E113" s="192" t="s">
        <v>1681</v>
      </c>
      <c r="F113" s="192" t="s">
        <v>12</v>
      </c>
      <c r="G113" s="192">
        <v>441285</v>
      </c>
      <c r="H113" s="68"/>
      <c r="I113" s="198" t="s">
        <v>1870</v>
      </c>
      <c r="J113" s="68"/>
      <c r="K113" s="68"/>
      <c r="L113" s="68"/>
      <c r="M113" s="68"/>
      <c r="N113" s="362"/>
      <c r="O113" s="362"/>
      <c r="P113" s="216">
        <v>1206045.83</v>
      </c>
      <c r="Q113" s="216">
        <v>0</v>
      </c>
      <c r="R113" s="68" t="s">
        <v>638</v>
      </c>
      <c r="S113" s="363"/>
      <c r="T113" s="277"/>
    </row>
    <row r="114" spans="1:20" ht="38.25">
      <c r="A114" s="192" t="s">
        <v>667</v>
      </c>
      <c r="B114" s="68"/>
      <c r="C114" s="214" t="s">
        <v>1256</v>
      </c>
      <c r="D114" s="215">
        <v>44953</v>
      </c>
      <c r="E114" s="192" t="s">
        <v>1682</v>
      </c>
      <c r="F114" s="192" t="s">
        <v>12</v>
      </c>
      <c r="G114" s="192">
        <v>441287</v>
      </c>
      <c r="H114" s="68"/>
      <c r="I114" s="198" t="s">
        <v>1870</v>
      </c>
      <c r="J114" s="68"/>
      <c r="K114" s="68"/>
      <c r="L114" s="68"/>
      <c r="M114" s="68"/>
      <c r="N114" s="362"/>
      <c r="O114" s="362"/>
      <c r="P114" s="216">
        <v>14103602.970000001</v>
      </c>
      <c r="Q114" s="216">
        <v>0</v>
      </c>
      <c r="R114" s="68" t="s">
        <v>638</v>
      </c>
      <c r="S114" s="363"/>
      <c r="T114" s="277"/>
    </row>
    <row r="115" spans="1:20" ht="38.25">
      <c r="A115" s="192" t="s">
        <v>667</v>
      </c>
      <c r="B115" s="68"/>
      <c r="C115" s="214" t="s">
        <v>1256</v>
      </c>
      <c r="D115" s="215">
        <v>44953</v>
      </c>
      <c r="E115" s="192" t="s">
        <v>1683</v>
      </c>
      <c r="F115" s="192" t="s">
        <v>12</v>
      </c>
      <c r="G115" s="192">
        <v>441289</v>
      </c>
      <c r="H115" s="68"/>
      <c r="I115" s="198" t="s">
        <v>1870</v>
      </c>
      <c r="J115" s="68"/>
      <c r="K115" s="68"/>
      <c r="L115" s="68"/>
      <c r="M115" s="68"/>
      <c r="N115" s="362"/>
      <c r="O115" s="362"/>
      <c r="P115" s="216">
        <v>3312546.44</v>
      </c>
      <c r="Q115" s="216">
        <v>0</v>
      </c>
      <c r="R115" s="68" t="s">
        <v>638</v>
      </c>
      <c r="S115" s="363"/>
      <c r="T115" s="277"/>
    </row>
    <row r="116" spans="1:20" ht="38.25">
      <c r="A116" s="192" t="s">
        <v>667</v>
      </c>
      <c r="B116" s="68"/>
      <c r="C116" s="214" t="s">
        <v>1256</v>
      </c>
      <c r="D116" s="215">
        <v>44953</v>
      </c>
      <c r="E116" s="192" t="s">
        <v>1684</v>
      </c>
      <c r="F116" s="192" t="s">
        <v>12</v>
      </c>
      <c r="G116" s="192">
        <v>441291</v>
      </c>
      <c r="H116" s="68"/>
      <c r="I116" s="198" t="s">
        <v>1870</v>
      </c>
      <c r="J116" s="68"/>
      <c r="K116" s="68"/>
      <c r="L116" s="68"/>
      <c r="M116" s="68"/>
      <c r="N116" s="362"/>
      <c r="O116" s="362"/>
      <c r="P116" s="216">
        <v>9552387.0099999998</v>
      </c>
      <c r="Q116" s="216">
        <v>0</v>
      </c>
      <c r="R116" s="68" t="s">
        <v>638</v>
      </c>
      <c r="S116" s="363"/>
      <c r="T116" s="277"/>
    </row>
    <row r="117" spans="1:20" ht="38.25">
      <c r="A117" s="192" t="s">
        <v>667</v>
      </c>
      <c r="B117" s="68"/>
      <c r="C117" s="214" t="s">
        <v>1256</v>
      </c>
      <c r="D117" s="215">
        <v>44953</v>
      </c>
      <c r="E117" s="192" t="s">
        <v>1685</v>
      </c>
      <c r="F117" s="192" t="s">
        <v>12</v>
      </c>
      <c r="G117" s="192">
        <v>441293</v>
      </c>
      <c r="H117" s="68"/>
      <c r="I117" s="198" t="s">
        <v>1870</v>
      </c>
      <c r="J117" s="68"/>
      <c r="K117" s="68"/>
      <c r="L117" s="68"/>
      <c r="M117" s="68"/>
      <c r="N117" s="362"/>
      <c r="O117" s="362"/>
      <c r="P117" s="216">
        <v>1757455.44</v>
      </c>
      <c r="Q117" s="216">
        <v>0</v>
      </c>
      <c r="R117" s="68" t="s">
        <v>638</v>
      </c>
      <c r="S117" s="363"/>
      <c r="T117" s="277"/>
    </row>
    <row r="118" spans="1:20" ht="38.25">
      <c r="A118" s="192" t="s">
        <v>667</v>
      </c>
      <c r="B118" s="68"/>
      <c r="C118" s="214" t="s">
        <v>1256</v>
      </c>
      <c r="D118" s="215">
        <v>44953</v>
      </c>
      <c r="E118" s="192" t="s">
        <v>1686</v>
      </c>
      <c r="F118" s="192" t="s">
        <v>12</v>
      </c>
      <c r="G118" s="192">
        <v>441295</v>
      </c>
      <c r="H118" s="68"/>
      <c r="I118" s="198" t="s">
        <v>1870</v>
      </c>
      <c r="J118" s="68"/>
      <c r="K118" s="68"/>
      <c r="L118" s="68"/>
      <c r="M118" s="68"/>
      <c r="N118" s="362"/>
      <c r="O118" s="362"/>
      <c r="P118" s="216">
        <v>609444.80000000005</v>
      </c>
      <c r="Q118" s="216">
        <v>0</v>
      </c>
      <c r="R118" s="68" t="s">
        <v>638</v>
      </c>
      <c r="S118" s="363"/>
      <c r="T118" s="277"/>
    </row>
    <row r="119" spans="1:20" ht="38.25">
      <c r="A119" s="192" t="s">
        <v>667</v>
      </c>
      <c r="B119" s="68"/>
      <c r="C119" s="214" t="s">
        <v>1256</v>
      </c>
      <c r="D119" s="215">
        <v>44953</v>
      </c>
      <c r="E119" s="192" t="s">
        <v>1687</v>
      </c>
      <c r="F119" s="192" t="s">
        <v>12</v>
      </c>
      <c r="G119" s="192">
        <v>441297</v>
      </c>
      <c r="H119" s="68"/>
      <c r="I119" s="198" t="s">
        <v>1870</v>
      </c>
      <c r="J119" s="68"/>
      <c r="K119" s="68"/>
      <c r="L119" s="68"/>
      <c r="M119" s="68"/>
      <c r="N119" s="362"/>
      <c r="O119" s="362"/>
      <c r="P119" s="216">
        <v>432831.43</v>
      </c>
      <c r="Q119" s="216">
        <v>0</v>
      </c>
      <c r="R119" s="68" t="s">
        <v>638</v>
      </c>
      <c r="S119" s="363"/>
      <c r="T119" s="277"/>
    </row>
    <row r="120" spans="1:20" ht="38.25">
      <c r="A120" s="192" t="s">
        <v>667</v>
      </c>
      <c r="B120" s="68"/>
      <c r="C120" s="214" t="s">
        <v>1256</v>
      </c>
      <c r="D120" s="215">
        <v>44953</v>
      </c>
      <c r="E120" s="192" t="s">
        <v>1688</v>
      </c>
      <c r="F120" s="192" t="s">
        <v>12</v>
      </c>
      <c r="G120" s="192">
        <v>441305</v>
      </c>
      <c r="H120" s="68"/>
      <c r="I120" s="198" t="s">
        <v>1870</v>
      </c>
      <c r="J120" s="68"/>
      <c r="K120" s="68"/>
      <c r="L120" s="68"/>
      <c r="M120" s="68"/>
      <c r="N120" s="362"/>
      <c r="O120" s="362"/>
      <c r="P120" s="216">
        <v>102420416.51000001</v>
      </c>
      <c r="Q120" s="216">
        <v>0</v>
      </c>
      <c r="R120" s="68" t="s">
        <v>638</v>
      </c>
      <c r="S120" s="363"/>
      <c r="T120" s="277"/>
    </row>
    <row r="121" spans="1:20" ht="38.25">
      <c r="A121" s="192" t="s">
        <v>667</v>
      </c>
      <c r="B121" s="68"/>
      <c r="C121" s="214" t="s">
        <v>1256</v>
      </c>
      <c r="D121" s="215">
        <v>44953</v>
      </c>
      <c r="E121" s="192" t="s">
        <v>1689</v>
      </c>
      <c r="F121" s="192" t="s">
        <v>12</v>
      </c>
      <c r="G121" s="192">
        <v>441299</v>
      </c>
      <c r="H121" s="68"/>
      <c r="I121" s="198" t="s">
        <v>1870</v>
      </c>
      <c r="J121" s="68"/>
      <c r="K121" s="68"/>
      <c r="L121" s="68"/>
      <c r="M121" s="68"/>
      <c r="N121" s="362"/>
      <c r="O121" s="362"/>
      <c r="P121" s="216">
        <v>17507763.539999999</v>
      </c>
      <c r="Q121" s="216">
        <v>0</v>
      </c>
      <c r="R121" s="68" t="s">
        <v>638</v>
      </c>
      <c r="S121" s="363"/>
      <c r="T121" s="277"/>
    </row>
    <row r="122" spans="1:20" ht="38.25">
      <c r="A122" s="192" t="s">
        <v>667</v>
      </c>
      <c r="B122" s="68"/>
      <c r="C122" s="214" t="s">
        <v>1256</v>
      </c>
      <c r="D122" s="215">
        <v>44953</v>
      </c>
      <c r="E122" s="192" t="s">
        <v>1690</v>
      </c>
      <c r="F122" s="192" t="s">
        <v>12</v>
      </c>
      <c r="G122" s="192">
        <v>441301</v>
      </c>
      <c r="H122" s="68"/>
      <c r="I122" s="198" t="s">
        <v>1870</v>
      </c>
      <c r="J122" s="68"/>
      <c r="K122" s="68"/>
      <c r="L122" s="68"/>
      <c r="M122" s="68"/>
      <c r="N122" s="362"/>
      <c r="O122" s="362"/>
      <c r="P122" s="216">
        <v>22012877.289999999</v>
      </c>
      <c r="Q122" s="216">
        <v>0</v>
      </c>
      <c r="R122" s="68" t="s">
        <v>638</v>
      </c>
      <c r="S122" s="363"/>
      <c r="T122" s="277"/>
    </row>
    <row r="123" spans="1:20" ht="38.25">
      <c r="A123" s="192" t="s">
        <v>667</v>
      </c>
      <c r="B123" s="68"/>
      <c r="C123" s="214" t="s">
        <v>1256</v>
      </c>
      <c r="D123" s="215">
        <v>44953</v>
      </c>
      <c r="E123" s="192" t="s">
        <v>1691</v>
      </c>
      <c r="F123" s="192" t="s">
        <v>12</v>
      </c>
      <c r="G123" s="192">
        <v>441303</v>
      </c>
      <c r="H123" s="68"/>
      <c r="I123" s="198" t="s">
        <v>1870</v>
      </c>
      <c r="J123" s="68"/>
      <c r="K123" s="68"/>
      <c r="L123" s="68"/>
      <c r="M123" s="68"/>
      <c r="N123" s="362"/>
      <c r="O123" s="362"/>
      <c r="P123" s="216">
        <v>8478222.2799999993</v>
      </c>
      <c r="Q123" s="216">
        <v>0</v>
      </c>
      <c r="R123" s="68" t="s">
        <v>638</v>
      </c>
      <c r="S123" s="363"/>
      <c r="T123" s="277"/>
    </row>
    <row r="124" spans="1:20" ht="38.25">
      <c r="A124" s="192" t="s">
        <v>667</v>
      </c>
      <c r="B124" s="68"/>
      <c r="C124" s="214" t="s">
        <v>1256</v>
      </c>
      <c r="D124" s="215">
        <v>44953</v>
      </c>
      <c r="E124" s="192" t="s">
        <v>1692</v>
      </c>
      <c r="F124" s="192" t="s">
        <v>12</v>
      </c>
      <c r="G124" s="192">
        <v>441307</v>
      </c>
      <c r="H124" s="68"/>
      <c r="I124" s="198" t="s">
        <v>1870</v>
      </c>
      <c r="J124" s="68"/>
      <c r="K124" s="68"/>
      <c r="L124" s="68"/>
      <c r="M124" s="68"/>
      <c r="N124" s="362"/>
      <c r="O124" s="362"/>
      <c r="P124" s="216">
        <v>7524826.75</v>
      </c>
      <c r="Q124" s="216">
        <v>0</v>
      </c>
      <c r="R124" s="68" t="s">
        <v>638</v>
      </c>
      <c r="S124" s="363"/>
      <c r="T124" s="277"/>
    </row>
    <row r="125" spans="1:20" ht="38.25">
      <c r="A125" s="192" t="s">
        <v>667</v>
      </c>
      <c r="B125" s="68"/>
      <c r="C125" s="214" t="s">
        <v>1256</v>
      </c>
      <c r="D125" s="215">
        <v>44953</v>
      </c>
      <c r="E125" s="192" t="s">
        <v>1693</v>
      </c>
      <c r="F125" s="192" t="s">
        <v>12</v>
      </c>
      <c r="G125" s="192">
        <v>441309</v>
      </c>
      <c r="H125" s="68"/>
      <c r="I125" s="198" t="s">
        <v>1870</v>
      </c>
      <c r="J125" s="68"/>
      <c r="K125" s="68"/>
      <c r="L125" s="68"/>
      <c r="M125" s="68"/>
      <c r="N125" s="362"/>
      <c r="O125" s="362"/>
      <c r="P125" s="216">
        <v>11838.51</v>
      </c>
      <c r="Q125" s="216">
        <v>0</v>
      </c>
      <c r="R125" s="68" t="s">
        <v>638</v>
      </c>
      <c r="S125" s="363"/>
      <c r="T125" s="277"/>
    </row>
    <row r="126" spans="1:20" ht="38.25">
      <c r="A126" s="192" t="s">
        <v>667</v>
      </c>
      <c r="B126" s="68"/>
      <c r="C126" s="214" t="s">
        <v>1256</v>
      </c>
      <c r="D126" s="215">
        <v>44953</v>
      </c>
      <c r="E126" s="192" t="s">
        <v>1694</v>
      </c>
      <c r="F126" s="192" t="s">
        <v>12</v>
      </c>
      <c r="G126" s="192">
        <v>441311</v>
      </c>
      <c r="H126" s="68"/>
      <c r="I126" s="198" t="s">
        <v>1870</v>
      </c>
      <c r="J126" s="68"/>
      <c r="K126" s="68"/>
      <c r="L126" s="68"/>
      <c r="M126" s="68"/>
      <c r="N126" s="362"/>
      <c r="O126" s="362"/>
      <c r="P126" s="216">
        <v>12839.93</v>
      </c>
      <c r="Q126" s="216">
        <v>0</v>
      </c>
      <c r="R126" s="68" t="s">
        <v>638</v>
      </c>
      <c r="S126" s="363"/>
      <c r="T126" s="277"/>
    </row>
    <row r="127" spans="1:20" ht="38.25">
      <c r="A127" s="192" t="s">
        <v>667</v>
      </c>
      <c r="B127" s="68"/>
      <c r="C127" s="214" t="s">
        <v>1256</v>
      </c>
      <c r="D127" s="215">
        <v>44953</v>
      </c>
      <c r="E127" s="192" t="s">
        <v>1695</v>
      </c>
      <c r="F127" s="192" t="s">
        <v>12</v>
      </c>
      <c r="G127" s="192">
        <v>441313</v>
      </c>
      <c r="H127" s="68"/>
      <c r="I127" s="198" t="s">
        <v>1870</v>
      </c>
      <c r="J127" s="68"/>
      <c r="K127" s="68"/>
      <c r="L127" s="68"/>
      <c r="M127" s="68"/>
      <c r="N127" s="362"/>
      <c r="O127" s="362"/>
      <c r="P127" s="216">
        <v>5328.99</v>
      </c>
      <c r="Q127" s="216">
        <v>0</v>
      </c>
      <c r="R127" s="68" t="s">
        <v>638</v>
      </c>
      <c r="S127" s="363"/>
      <c r="T127" s="277"/>
    </row>
    <row r="128" spans="1:20" ht="38.25">
      <c r="A128" s="192" t="s">
        <v>667</v>
      </c>
      <c r="B128" s="68"/>
      <c r="C128" s="214" t="s">
        <v>1256</v>
      </c>
      <c r="D128" s="215">
        <v>44953</v>
      </c>
      <c r="E128" s="192" t="s">
        <v>1696</v>
      </c>
      <c r="F128" s="192" t="s">
        <v>12</v>
      </c>
      <c r="G128" s="192">
        <v>441315</v>
      </c>
      <c r="H128" s="68"/>
      <c r="I128" s="198" t="s">
        <v>1870</v>
      </c>
      <c r="J128" s="68"/>
      <c r="K128" s="68"/>
      <c r="L128" s="68"/>
      <c r="M128" s="68"/>
      <c r="N128" s="362"/>
      <c r="O128" s="362"/>
      <c r="P128" s="216">
        <v>15294.23</v>
      </c>
      <c r="Q128" s="216">
        <v>0</v>
      </c>
      <c r="R128" s="68" t="s">
        <v>638</v>
      </c>
      <c r="S128" s="363"/>
      <c r="T128" s="277"/>
    </row>
    <row r="129" spans="1:20" ht="38.25">
      <c r="A129" s="192" t="s">
        <v>667</v>
      </c>
      <c r="B129" s="68"/>
      <c r="C129" s="214" t="s">
        <v>1256</v>
      </c>
      <c r="D129" s="215">
        <v>44953</v>
      </c>
      <c r="E129" s="192" t="s">
        <v>1697</v>
      </c>
      <c r="F129" s="192" t="s">
        <v>12</v>
      </c>
      <c r="G129" s="192">
        <v>441317</v>
      </c>
      <c r="H129" s="68"/>
      <c r="I129" s="198" t="s">
        <v>1870</v>
      </c>
      <c r="J129" s="68"/>
      <c r="K129" s="68"/>
      <c r="L129" s="68"/>
      <c r="M129" s="68"/>
      <c r="N129" s="362"/>
      <c r="O129" s="362"/>
      <c r="P129" s="216">
        <v>15294.23</v>
      </c>
      <c r="Q129" s="216">
        <v>0</v>
      </c>
      <c r="R129" s="68" t="s">
        <v>638</v>
      </c>
      <c r="S129" s="363"/>
      <c r="T129" s="277"/>
    </row>
    <row r="130" spans="1:20" ht="38.25">
      <c r="A130" s="192" t="s">
        <v>667</v>
      </c>
      <c r="B130" s="68"/>
      <c r="C130" s="214" t="s">
        <v>1256</v>
      </c>
      <c r="D130" s="215">
        <v>44953</v>
      </c>
      <c r="E130" s="192" t="s">
        <v>1698</v>
      </c>
      <c r="F130" s="192" t="s">
        <v>12</v>
      </c>
      <c r="G130" s="192">
        <v>441319</v>
      </c>
      <c r="H130" s="68"/>
      <c r="I130" s="198" t="s">
        <v>1870</v>
      </c>
      <c r="J130" s="68"/>
      <c r="K130" s="68"/>
      <c r="L130" s="68"/>
      <c r="M130" s="68"/>
      <c r="N130" s="362"/>
      <c r="O130" s="362"/>
      <c r="P130" s="216">
        <v>15294.23</v>
      </c>
      <c r="Q130" s="216">
        <v>0</v>
      </c>
      <c r="R130" s="68" t="s">
        <v>638</v>
      </c>
      <c r="S130" s="363"/>
      <c r="T130" s="277"/>
    </row>
    <row r="131" spans="1:20" ht="38.25">
      <c r="A131" s="192" t="s">
        <v>667</v>
      </c>
      <c r="B131" s="68"/>
      <c r="C131" s="214" t="s">
        <v>1256</v>
      </c>
      <c r="D131" s="215">
        <v>44953</v>
      </c>
      <c r="E131" s="192" t="s">
        <v>1699</v>
      </c>
      <c r="F131" s="192" t="s">
        <v>12</v>
      </c>
      <c r="G131" s="192">
        <v>441321</v>
      </c>
      <c r="H131" s="68"/>
      <c r="I131" s="198" t="s">
        <v>1870</v>
      </c>
      <c r="J131" s="68"/>
      <c r="K131" s="68"/>
      <c r="L131" s="68"/>
      <c r="M131" s="68"/>
      <c r="N131" s="362"/>
      <c r="O131" s="362"/>
      <c r="P131" s="216">
        <v>15294.23</v>
      </c>
      <c r="Q131" s="216">
        <v>0</v>
      </c>
      <c r="R131" s="68" t="s">
        <v>638</v>
      </c>
      <c r="S131" s="363"/>
      <c r="T131" s="277"/>
    </row>
    <row r="132" spans="1:20" ht="38.25">
      <c r="A132" s="192" t="s">
        <v>667</v>
      </c>
      <c r="B132" s="68"/>
      <c r="C132" s="214" t="s">
        <v>1256</v>
      </c>
      <c r="D132" s="215">
        <v>44953</v>
      </c>
      <c r="E132" s="192" t="s">
        <v>1700</v>
      </c>
      <c r="F132" s="192" t="s">
        <v>12</v>
      </c>
      <c r="G132" s="192">
        <v>441323</v>
      </c>
      <c r="H132" s="68"/>
      <c r="I132" s="198" t="s">
        <v>1870</v>
      </c>
      <c r="J132" s="68"/>
      <c r="K132" s="68"/>
      <c r="L132" s="68"/>
      <c r="M132" s="68"/>
      <c r="N132" s="362"/>
      <c r="O132" s="362"/>
      <c r="P132" s="216">
        <v>293468.26</v>
      </c>
      <c r="Q132" s="216">
        <v>0</v>
      </c>
      <c r="R132" s="68" t="s">
        <v>638</v>
      </c>
      <c r="S132" s="363"/>
      <c r="T132" s="277"/>
    </row>
    <row r="133" spans="1:20" ht="38.25">
      <c r="A133" s="192" t="s">
        <v>667</v>
      </c>
      <c r="B133" s="68"/>
      <c r="C133" s="214" t="s">
        <v>1256</v>
      </c>
      <c r="D133" s="215">
        <v>44953</v>
      </c>
      <c r="E133" s="192" t="s">
        <v>1701</v>
      </c>
      <c r="F133" s="192" t="s">
        <v>12</v>
      </c>
      <c r="G133" s="192">
        <v>441325</v>
      </c>
      <c r="H133" s="68"/>
      <c r="I133" s="198" t="s">
        <v>1870</v>
      </c>
      <c r="J133" s="68"/>
      <c r="K133" s="68"/>
      <c r="L133" s="68"/>
      <c r="M133" s="68"/>
      <c r="N133" s="362"/>
      <c r="O133" s="362"/>
      <c r="P133" s="216">
        <v>4537.96</v>
      </c>
      <c r="Q133" s="216">
        <v>0</v>
      </c>
      <c r="R133" s="68" t="s">
        <v>638</v>
      </c>
      <c r="S133" s="363"/>
      <c r="T133" s="277"/>
    </row>
    <row r="134" spans="1:20" ht="38.25">
      <c r="A134" s="192" t="s">
        <v>667</v>
      </c>
      <c r="B134" s="68"/>
      <c r="C134" s="214" t="s">
        <v>1256</v>
      </c>
      <c r="D134" s="215">
        <v>44953</v>
      </c>
      <c r="E134" s="192" t="s">
        <v>1702</v>
      </c>
      <c r="F134" s="192" t="s">
        <v>12</v>
      </c>
      <c r="G134" s="192">
        <v>441327</v>
      </c>
      <c r="H134" s="68"/>
      <c r="I134" s="198" t="s">
        <v>1870</v>
      </c>
      <c r="J134" s="68"/>
      <c r="K134" s="68"/>
      <c r="L134" s="68"/>
      <c r="M134" s="68"/>
      <c r="N134" s="362"/>
      <c r="O134" s="362"/>
      <c r="P134" s="216">
        <v>205.32</v>
      </c>
      <c r="Q134" s="216">
        <v>0</v>
      </c>
      <c r="R134" s="68" t="s">
        <v>638</v>
      </c>
      <c r="S134" s="363"/>
      <c r="T134" s="277"/>
    </row>
    <row r="135" spans="1:20" ht="38.25">
      <c r="A135" s="192" t="s">
        <v>667</v>
      </c>
      <c r="B135" s="68"/>
      <c r="C135" s="214" t="s">
        <v>1256</v>
      </c>
      <c r="D135" s="215">
        <v>44953</v>
      </c>
      <c r="E135" s="192" t="s">
        <v>1703</v>
      </c>
      <c r="F135" s="192" t="s">
        <v>12</v>
      </c>
      <c r="G135" s="192">
        <v>441329</v>
      </c>
      <c r="H135" s="68"/>
      <c r="I135" s="198" t="s">
        <v>1870</v>
      </c>
      <c r="J135" s="68"/>
      <c r="K135" s="68"/>
      <c r="L135" s="68"/>
      <c r="M135" s="68"/>
      <c r="N135" s="362"/>
      <c r="O135" s="362"/>
      <c r="P135" s="216">
        <v>1883.41</v>
      </c>
      <c r="Q135" s="216">
        <v>0</v>
      </c>
      <c r="R135" s="68" t="s">
        <v>638</v>
      </c>
      <c r="S135" s="363"/>
      <c r="T135" s="277"/>
    </row>
    <row r="136" spans="1:20" ht="38.25">
      <c r="A136" s="192" t="s">
        <v>667</v>
      </c>
      <c r="B136" s="68"/>
      <c r="C136" s="214" t="s">
        <v>1256</v>
      </c>
      <c r="D136" s="215">
        <v>44953</v>
      </c>
      <c r="E136" s="192" t="s">
        <v>1704</v>
      </c>
      <c r="F136" s="192" t="s">
        <v>12</v>
      </c>
      <c r="G136" s="192">
        <v>441331</v>
      </c>
      <c r="H136" s="68"/>
      <c r="I136" s="198" t="s">
        <v>1870</v>
      </c>
      <c r="J136" s="68"/>
      <c r="K136" s="68"/>
      <c r="L136" s="68"/>
      <c r="M136" s="68"/>
      <c r="N136" s="362"/>
      <c r="O136" s="362"/>
      <c r="P136" s="216">
        <v>5405.34</v>
      </c>
      <c r="Q136" s="216">
        <v>0</v>
      </c>
      <c r="R136" s="68" t="s">
        <v>638</v>
      </c>
      <c r="S136" s="363"/>
      <c r="T136" s="277"/>
    </row>
    <row r="137" spans="1:20" ht="38.25">
      <c r="A137" s="192" t="s">
        <v>667</v>
      </c>
      <c r="B137" s="68"/>
      <c r="C137" s="214" t="s">
        <v>1256</v>
      </c>
      <c r="D137" s="215">
        <v>44953</v>
      </c>
      <c r="E137" s="192" t="s">
        <v>1705</v>
      </c>
      <c r="F137" s="192" t="s">
        <v>12</v>
      </c>
      <c r="G137" s="192">
        <v>441333</v>
      </c>
      <c r="H137" s="68"/>
      <c r="I137" s="198" t="s">
        <v>1870</v>
      </c>
      <c r="J137" s="68"/>
      <c r="K137" s="68"/>
      <c r="L137" s="68"/>
      <c r="M137" s="68"/>
      <c r="N137" s="362"/>
      <c r="O137" s="362"/>
      <c r="P137" s="216">
        <v>5405.34</v>
      </c>
      <c r="Q137" s="216">
        <v>0</v>
      </c>
      <c r="R137" s="68" t="s">
        <v>638</v>
      </c>
      <c r="S137" s="363"/>
      <c r="T137" s="277"/>
    </row>
    <row r="138" spans="1:20" ht="38.25">
      <c r="A138" s="192" t="s">
        <v>667</v>
      </c>
      <c r="B138" s="68"/>
      <c r="C138" s="214" t="s">
        <v>1256</v>
      </c>
      <c r="D138" s="215">
        <v>44953</v>
      </c>
      <c r="E138" s="192" t="s">
        <v>1706</v>
      </c>
      <c r="F138" s="192" t="s">
        <v>12</v>
      </c>
      <c r="G138" s="192">
        <v>441335</v>
      </c>
      <c r="H138" s="68"/>
      <c r="I138" s="198" t="s">
        <v>1870</v>
      </c>
      <c r="J138" s="68"/>
      <c r="K138" s="68"/>
      <c r="L138" s="68"/>
      <c r="M138" s="68"/>
      <c r="N138" s="362"/>
      <c r="O138" s="362"/>
      <c r="P138" s="216">
        <v>5405.34</v>
      </c>
      <c r="Q138" s="216">
        <v>0</v>
      </c>
      <c r="R138" s="68" t="s">
        <v>638</v>
      </c>
      <c r="S138" s="363"/>
      <c r="T138" s="277"/>
    </row>
    <row r="139" spans="1:20" ht="38.25">
      <c r="A139" s="192" t="s">
        <v>667</v>
      </c>
      <c r="B139" s="68"/>
      <c r="C139" s="214" t="s">
        <v>1256</v>
      </c>
      <c r="D139" s="215">
        <v>44953</v>
      </c>
      <c r="E139" s="192" t="s">
        <v>1707</v>
      </c>
      <c r="F139" s="192" t="s">
        <v>12</v>
      </c>
      <c r="G139" s="192">
        <v>441337</v>
      </c>
      <c r="H139" s="68"/>
      <c r="I139" s="198" t="s">
        <v>1870</v>
      </c>
      <c r="J139" s="68"/>
      <c r="K139" s="68"/>
      <c r="L139" s="68"/>
      <c r="M139" s="68"/>
      <c r="N139" s="362"/>
      <c r="O139" s="362"/>
      <c r="P139" s="216">
        <v>5405.34</v>
      </c>
      <c r="Q139" s="216">
        <v>0</v>
      </c>
      <c r="R139" s="68" t="s">
        <v>638</v>
      </c>
      <c r="S139" s="363"/>
      <c r="T139" s="277"/>
    </row>
    <row r="140" spans="1:20" ht="38.25">
      <c r="A140" s="192" t="s">
        <v>667</v>
      </c>
      <c r="B140" s="68"/>
      <c r="C140" s="214" t="s">
        <v>1256</v>
      </c>
      <c r="D140" s="215">
        <v>44953</v>
      </c>
      <c r="E140" s="192" t="s">
        <v>1708</v>
      </c>
      <c r="F140" s="192" t="s">
        <v>12</v>
      </c>
      <c r="G140" s="192">
        <v>441339</v>
      </c>
      <c r="H140" s="68"/>
      <c r="I140" s="198" t="s">
        <v>1870</v>
      </c>
      <c r="J140" s="68"/>
      <c r="K140" s="68"/>
      <c r="L140" s="68"/>
      <c r="M140" s="68"/>
      <c r="N140" s="362"/>
      <c r="O140" s="362"/>
      <c r="P140" s="216">
        <v>32515.78</v>
      </c>
      <c r="Q140" s="216">
        <v>0</v>
      </c>
      <c r="R140" s="68" t="s">
        <v>638</v>
      </c>
      <c r="S140" s="363"/>
      <c r="T140" s="277"/>
    </row>
    <row r="141" spans="1:20" ht="38.25">
      <c r="A141" s="192" t="s">
        <v>667</v>
      </c>
      <c r="B141" s="68"/>
      <c r="C141" s="214" t="s">
        <v>1256</v>
      </c>
      <c r="D141" s="215">
        <v>44953</v>
      </c>
      <c r="E141" s="192" t="s">
        <v>1709</v>
      </c>
      <c r="F141" s="192" t="s">
        <v>12</v>
      </c>
      <c r="G141" s="192">
        <v>441341</v>
      </c>
      <c r="H141" s="68"/>
      <c r="I141" s="198" t="s">
        <v>1870</v>
      </c>
      <c r="J141" s="68"/>
      <c r="K141" s="68"/>
      <c r="L141" s="68"/>
      <c r="M141" s="68"/>
      <c r="N141" s="362"/>
      <c r="O141" s="362"/>
      <c r="P141" s="216">
        <v>1595.84</v>
      </c>
      <c r="Q141" s="216">
        <v>0</v>
      </c>
      <c r="R141" s="68" t="s">
        <v>638</v>
      </c>
      <c r="S141" s="363"/>
      <c r="T141" s="277"/>
    </row>
    <row r="142" spans="1:20" ht="38.25">
      <c r="A142" s="192" t="s">
        <v>667</v>
      </c>
      <c r="B142" s="68"/>
      <c r="C142" s="214" t="s">
        <v>1256</v>
      </c>
      <c r="D142" s="215">
        <v>44953</v>
      </c>
      <c r="E142" s="192" t="s">
        <v>1710</v>
      </c>
      <c r="F142" s="192" t="s">
        <v>12</v>
      </c>
      <c r="G142" s="192">
        <v>441343</v>
      </c>
      <c r="H142" s="68"/>
      <c r="I142" s="198" t="s">
        <v>1870</v>
      </c>
      <c r="J142" s="68"/>
      <c r="K142" s="68"/>
      <c r="L142" s="68"/>
      <c r="M142" s="68"/>
      <c r="N142" s="362"/>
      <c r="O142" s="362"/>
      <c r="P142" s="216">
        <v>14636.63</v>
      </c>
      <c r="Q142" s="216">
        <v>0</v>
      </c>
      <c r="R142" s="68" t="s">
        <v>638</v>
      </c>
      <c r="S142" s="363"/>
      <c r="T142" s="277"/>
    </row>
    <row r="143" spans="1:20" ht="38.25">
      <c r="A143" s="192" t="s">
        <v>667</v>
      </c>
      <c r="B143" s="68"/>
      <c r="C143" s="214" t="s">
        <v>1256</v>
      </c>
      <c r="D143" s="215">
        <v>44953</v>
      </c>
      <c r="E143" s="192" t="s">
        <v>1711</v>
      </c>
      <c r="F143" s="192" t="s">
        <v>12</v>
      </c>
      <c r="G143" s="192">
        <v>441345</v>
      </c>
      <c r="H143" s="68"/>
      <c r="I143" s="198" t="s">
        <v>1870</v>
      </c>
      <c r="J143" s="68"/>
      <c r="K143" s="68"/>
      <c r="L143" s="68"/>
      <c r="M143" s="68"/>
      <c r="N143" s="362"/>
      <c r="O143" s="362"/>
      <c r="P143" s="216">
        <v>42007.35</v>
      </c>
      <c r="Q143" s="216">
        <v>0</v>
      </c>
      <c r="R143" s="68" t="s">
        <v>638</v>
      </c>
      <c r="S143" s="363"/>
      <c r="T143" s="277"/>
    </row>
    <row r="144" spans="1:20" ht="38.25">
      <c r="A144" s="192" t="s">
        <v>667</v>
      </c>
      <c r="B144" s="68"/>
      <c r="C144" s="214" t="s">
        <v>1256</v>
      </c>
      <c r="D144" s="215">
        <v>44953</v>
      </c>
      <c r="E144" s="192" t="s">
        <v>1712</v>
      </c>
      <c r="F144" s="192" t="s">
        <v>12</v>
      </c>
      <c r="G144" s="192">
        <v>441347</v>
      </c>
      <c r="H144" s="68"/>
      <c r="I144" s="198" t="s">
        <v>1870</v>
      </c>
      <c r="J144" s="68"/>
      <c r="K144" s="68"/>
      <c r="L144" s="68"/>
      <c r="M144" s="68"/>
      <c r="N144" s="362"/>
      <c r="O144" s="362"/>
      <c r="P144" s="216">
        <v>42007.35</v>
      </c>
      <c r="Q144" s="216">
        <v>0</v>
      </c>
      <c r="R144" s="68" t="s">
        <v>638</v>
      </c>
      <c r="S144" s="363"/>
      <c r="T144" s="277"/>
    </row>
    <row r="145" spans="1:20" ht="38.25">
      <c r="A145" s="192" t="s">
        <v>667</v>
      </c>
      <c r="B145" s="68"/>
      <c r="C145" s="214" t="s">
        <v>1256</v>
      </c>
      <c r="D145" s="215">
        <v>44953</v>
      </c>
      <c r="E145" s="192" t="s">
        <v>1713</v>
      </c>
      <c r="F145" s="192" t="s">
        <v>12</v>
      </c>
      <c r="G145" s="192">
        <v>441349</v>
      </c>
      <c r="H145" s="68"/>
      <c r="I145" s="198" t="s">
        <v>1870</v>
      </c>
      <c r="J145" s="68"/>
      <c r="K145" s="68"/>
      <c r="L145" s="68"/>
      <c r="M145" s="68"/>
      <c r="N145" s="362"/>
      <c r="O145" s="362"/>
      <c r="P145" s="216">
        <v>42007.35</v>
      </c>
      <c r="Q145" s="216">
        <v>0</v>
      </c>
      <c r="R145" s="68" t="s">
        <v>638</v>
      </c>
      <c r="S145" s="363"/>
      <c r="T145" s="277"/>
    </row>
    <row r="146" spans="1:20" ht="38.25">
      <c r="A146" s="192" t="s">
        <v>667</v>
      </c>
      <c r="B146" s="68"/>
      <c r="C146" s="214" t="s">
        <v>1256</v>
      </c>
      <c r="D146" s="215">
        <v>44953</v>
      </c>
      <c r="E146" s="192" t="s">
        <v>1714</v>
      </c>
      <c r="F146" s="192" t="s">
        <v>12</v>
      </c>
      <c r="G146" s="192">
        <v>441351</v>
      </c>
      <c r="H146" s="68"/>
      <c r="I146" s="198" t="s">
        <v>1870</v>
      </c>
      <c r="J146" s="68"/>
      <c r="K146" s="68"/>
      <c r="L146" s="68"/>
      <c r="M146" s="68"/>
      <c r="N146" s="362"/>
      <c r="O146" s="362"/>
      <c r="P146" s="216">
        <v>42007.35</v>
      </c>
      <c r="Q146" s="216">
        <v>0</v>
      </c>
      <c r="R146" s="68" t="s">
        <v>638</v>
      </c>
      <c r="S146" s="363"/>
      <c r="T146" s="277"/>
    </row>
    <row r="147" spans="1:20" ht="38.25">
      <c r="A147" s="192" t="s">
        <v>667</v>
      </c>
      <c r="B147" s="68"/>
      <c r="C147" s="214" t="s">
        <v>1256</v>
      </c>
      <c r="D147" s="215">
        <v>44953</v>
      </c>
      <c r="E147" s="192" t="s">
        <v>1715</v>
      </c>
      <c r="F147" s="192" t="s">
        <v>12</v>
      </c>
      <c r="G147" s="192">
        <v>441353</v>
      </c>
      <c r="H147" s="68"/>
      <c r="I147" s="198" t="s">
        <v>1870</v>
      </c>
      <c r="J147" s="68"/>
      <c r="K147" s="68"/>
      <c r="L147" s="68"/>
      <c r="M147" s="68"/>
      <c r="N147" s="362"/>
      <c r="O147" s="362"/>
      <c r="P147" s="216">
        <v>3521.92</v>
      </c>
      <c r="Q147" s="216">
        <v>0</v>
      </c>
      <c r="R147" s="68" t="s">
        <v>638</v>
      </c>
      <c r="S147" s="363"/>
      <c r="T147" s="277"/>
    </row>
    <row r="148" spans="1:20" ht="38.25">
      <c r="A148" s="192" t="s">
        <v>667</v>
      </c>
      <c r="B148" s="68"/>
      <c r="C148" s="214" t="s">
        <v>1256</v>
      </c>
      <c r="D148" s="215">
        <v>44953</v>
      </c>
      <c r="E148" s="192" t="s">
        <v>1716</v>
      </c>
      <c r="F148" s="192" t="s">
        <v>12</v>
      </c>
      <c r="G148" s="192">
        <v>441355</v>
      </c>
      <c r="H148" s="68"/>
      <c r="I148" s="198" t="s">
        <v>1870</v>
      </c>
      <c r="J148" s="68"/>
      <c r="K148" s="68"/>
      <c r="L148" s="68"/>
      <c r="M148" s="68"/>
      <c r="N148" s="362"/>
      <c r="O148" s="362"/>
      <c r="P148" s="216">
        <v>5200.0200000000004</v>
      </c>
      <c r="Q148" s="216">
        <v>0</v>
      </c>
      <c r="R148" s="68" t="s">
        <v>638</v>
      </c>
      <c r="S148" s="363"/>
      <c r="T148" s="277"/>
    </row>
    <row r="149" spans="1:20" ht="38.25">
      <c r="A149" s="192" t="s">
        <v>667</v>
      </c>
      <c r="B149" s="68"/>
      <c r="C149" s="214" t="s">
        <v>1256</v>
      </c>
      <c r="D149" s="215">
        <v>44953</v>
      </c>
      <c r="E149" s="192" t="s">
        <v>1717</v>
      </c>
      <c r="F149" s="192" t="s">
        <v>12</v>
      </c>
      <c r="G149" s="192">
        <v>441357</v>
      </c>
      <c r="H149" s="68"/>
      <c r="I149" s="198" t="s">
        <v>1870</v>
      </c>
      <c r="J149" s="68"/>
      <c r="K149" s="68"/>
      <c r="L149" s="68"/>
      <c r="M149" s="68"/>
      <c r="N149" s="362"/>
      <c r="O149" s="362"/>
      <c r="P149" s="216">
        <v>867.38</v>
      </c>
      <c r="Q149" s="216">
        <v>0</v>
      </c>
      <c r="R149" s="68" t="s">
        <v>638</v>
      </c>
      <c r="S149" s="363"/>
      <c r="T149" s="277"/>
    </row>
    <row r="150" spans="1:20" ht="38.25">
      <c r="A150" s="192" t="s">
        <v>667</v>
      </c>
      <c r="B150" s="68"/>
      <c r="C150" s="214" t="s">
        <v>1256</v>
      </c>
      <c r="D150" s="215">
        <v>44953</v>
      </c>
      <c r="E150" s="192" t="s">
        <v>1718</v>
      </c>
      <c r="F150" s="192" t="s">
        <v>12</v>
      </c>
      <c r="G150" s="192">
        <v>441359</v>
      </c>
      <c r="H150" s="68"/>
      <c r="I150" s="198" t="s">
        <v>1870</v>
      </c>
      <c r="J150" s="68"/>
      <c r="K150" s="68"/>
      <c r="L150" s="68"/>
      <c r="M150" s="68"/>
      <c r="N150" s="362"/>
      <c r="O150" s="362"/>
      <c r="P150" s="216">
        <v>2454.3000000000002</v>
      </c>
      <c r="Q150" s="216">
        <v>0</v>
      </c>
      <c r="R150" s="68" t="s">
        <v>638</v>
      </c>
      <c r="S150" s="363"/>
      <c r="T150" s="277"/>
    </row>
    <row r="151" spans="1:20" ht="38.25">
      <c r="A151" s="192" t="s">
        <v>667</v>
      </c>
      <c r="B151" s="68"/>
      <c r="C151" s="214" t="s">
        <v>1256</v>
      </c>
      <c r="D151" s="215">
        <v>44953</v>
      </c>
      <c r="E151" s="192" t="s">
        <v>1719</v>
      </c>
      <c r="F151" s="192" t="s">
        <v>12</v>
      </c>
      <c r="G151" s="192">
        <v>441361</v>
      </c>
      <c r="H151" s="68"/>
      <c r="I151" s="198" t="s">
        <v>1870</v>
      </c>
      <c r="J151" s="68"/>
      <c r="K151" s="68"/>
      <c r="L151" s="68"/>
      <c r="M151" s="68"/>
      <c r="N151" s="362"/>
      <c r="O151" s="362"/>
      <c r="P151" s="216">
        <v>14713.19</v>
      </c>
      <c r="Q151" s="216">
        <v>0</v>
      </c>
      <c r="R151" s="68" t="s">
        <v>638</v>
      </c>
      <c r="S151" s="363"/>
      <c r="T151" s="277"/>
    </row>
    <row r="152" spans="1:20" ht="38.25">
      <c r="A152" s="192" t="s">
        <v>667</v>
      </c>
      <c r="B152" s="68"/>
      <c r="C152" s="214" t="s">
        <v>1256</v>
      </c>
      <c r="D152" s="215">
        <v>44953</v>
      </c>
      <c r="E152" s="192" t="s">
        <v>1720</v>
      </c>
      <c r="F152" s="192" t="s">
        <v>12</v>
      </c>
      <c r="G152" s="192">
        <v>441363</v>
      </c>
      <c r="H152" s="68"/>
      <c r="I152" s="198" t="s">
        <v>1870</v>
      </c>
      <c r="J152" s="68"/>
      <c r="K152" s="68"/>
      <c r="L152" s="68"/>
      <c r="M152" s="68"/>
      <c r="N152" s="362"/>
      <c r="O152" s="362"/>
      <c r="P152" s="216">
        <v>3455.73</v>
      </c>
      <c r="Q152" s="216">
        <v>0</v>
      </c>
      <c r="R152" s="68" t="s">
        <v>638</v>
      </c>
      <c r="S152" s="363"/>
      <c r="T152" s="277"/>
    </row>
    <row r="153" spans="1:20" ht="38.25">
      <c r="A153" s="192" t="s">
        <v>667</v>
      </c>
      <c r="B153" s="68"/>
      <c r="C153" s="214" t="s">
        <v>1256</v>
      </c>
      <c r="D153" s="215">
        <v>44953</v>
      </c>
      <c r="E153" s="192" t="s">
        <v>1721</v>
      </c>
      <c r="F153" s="192" t="s">
        <v>12</v>
      </c>
      <c r="G153" s="192">
        <v>441365</v>
      </c>
      <c r="H153" s="68"/>
      <c r="I153" s="198" t="s">
        <v>1870</v>
      </c>
      <c r="J153" s="68"/>
      <c r="K153" s="68"/>
      <c r="L153" s="68"/>
      <c r="M153" s="68"/>
      <c r="N153" s="362"/>
      <c r="O153" s="362"/>
      <c r="P153" s="216">
        <v>6740.98</v>
      </c>
      <c r="Q153" s="216">
        <v>0</v>
      </c>
      <c r="R153" s="68" t="s">
        <v>638</v>
      </c>
      <c r="S153" s="363"/>
      <c r="T153" s="277"/>
    </row>
    <row r="154" spans="1:20" ht="38.25">
      <c r="A154" s="192" t="s">
        <v>667</v>
      </c>
      <c r="B154" s="68"/>
      <c r="C154" s="214" t="s">
        <v>1256</v>
      </c>
      <c r="D154" s="215">
        <v>44953</v>
      </c>
      <c r="E154" s="192" t="s">
        <v>1722</v>
      </c>
      <c r="F154" s="192" t="s">
        <v>12</v>
      </c>
      <c r="G154" s="192">
        <v>441367</v>
      </c>
      <c r="H154" s="68"/>
      <c r="I154" s="198" t="s">
        <v>1870</v>
      </c>
      <c r="J154" s="68"/>
      <c r="K154" s="68"/>
      <c r="L154" s="68"/>
      <c r="M154" s="68"/>
      <c r="N154" s="362"/>
      <c r="O154" s="362"/>
      <c r="P154" s="216">
        <v>9491.56</v>
      </c>
      <c r="Q154" s="216">
        <v>0</v>
      </c>
      <c r="R154" s="68" t="s">
        <v>638</v>
      </c>
      <c r="S154" s="363"/>
      <c r="T154" s="277"/>
    </row>
    <row r="155" spans="1:20" ht="38.25">
      <c r="A155" s="192" t="s">
        <v>667</v>
      </c>
      <c r="B155" s="68"/>
      <c r="C155" s="214" t="s">
        <v>1256</v>
      </c>
      <c r="D155" s="215">
        <v>44953</v>
      </c>
      <c r="E155" s="192" t="s">
        <v>1723</v>
      </c>
      <c r="F155" s="192" t="s">
        <v>12</v>
      </c>
      <c r="G155" s="192">
        <v>441376</v>
      </c>
      <c r="H155" s="68"/>
      <c r="I155" s="198" t="s">
        <v>1870</v>
      </c>
      <c r="J155" s="68"/>
      <c r="K155" s="68"/>
      <c r="L155" s="68"/>
      <c r="M155" s="68"/>
      <c r="N155" s="362"/>
      <c r="O155" s="362"/>
      <c r="P155" s="216">
        <v>2294131.56</v>
      </c>
      <c r="Q155" s="216">
        <v>0</v>
      </c>
      <c r="R155" s="68" t="s">
        <v>638</v>
      </c>
      <c r="S155" s="363"/>
      <c r="T155" s="277"/>
    </row>
    <row r="156" spans="1:20" ht="38.25">
      <c r="A156" s="192" t="s">
        <v>667</v>
      </c>
      <c r="B156" s="68"/>
      <c r="C156" s="214" t="s">
        <v>1256</v>
      </c>
      <c r="D156" s="215">
        <v>44953</v>
      </c>
      <c r="E156" s="192" t="s">
        <v>1724</v>
      </c>
      <c r="F156" s="192" t="s">
        <v>12</v>
      </c>
      <c r="G156" s="192">
        <v>441369</v>
      </c>
      <c r="H156" s="68"/>
      <c r="I156" s="198" t="s">
        <v>1870</v>
      </c>
      <c r="J156" s="68"/>
      <c r="K156" s="68"/>
      <c r="L156" s="68"/>
      <c r="M156" s="68"/>
      <c r="N156" s="362"/>
      <c r="O156" s="362"/>
      <c r="P156" s="216">
        <v>40411.440000000002</v>
      </c>
      <c r="Q156" s="216">
        <v>0</v>
      </c>
      <c r="R156" s="68" t="s">
        <v>638</v>
      </c>
      <c r="S156" s="363"/>
      <c r="T156" s="277"/>
    </row>
    <row r="157" spans="1:20" ht="38.25">
      <c r="A157" s="192" t="s">
        <v>667</v>
      </c>
      <c r="B157" s="68"/>
      <c r="C157" s="214" t="s">
        <v>1256</v>
      </c>
      <c r="D157" s="215">
        <v>44953</v>
      </c>
      <c r="E157" s="192" t="s">
        <v>1725</v>
      </c>
      <c r="F157" s="192" t="s">
        <v>12</v>
      </c>
      <c r="G157" s="192">
        <v>441372</v>
      </c>
      <c r="H157" s="68"/>
      <c r="I157" s="198" t="s">
        <v>1870</v>
      </c>
      <c r="J157" s="68"/>
      <c r="K157" s="68"/>
      <c r="L157" s="68"/>
      <c r="M157" s="68"/>
      <c r="N157" s="362"/>
      <c r="O157" s="362"/>
      <c r="P157" s="216">
        <v>2294131.56</v>
      </c>
      <c r="Q157" s="216">
        <v>0</v>
      </c>
      <c r="R157" s="68" t="s">
        <v>638</v>
      </c>
      <c r="S157" s="363"/>
      <c r="T157" s="277"/>
    </row>
    <row r="158" spans="1:20" ht="38.25">
      <c r="A158" s="192" t="s">
        <v>667</v>
      </c>
      <c r="B158" s="68"/>
      <c r="C158" s="214" t="s">
        <v>1256</v>
      </c>
      <c r="D158" s="215">
        <v>44953</v>
      </c>
      <c r="E158" s="192" t="s">
        <v>1726</v>
      </c>
      <c r="F158" s="192" t="s">
        <v>12</v>
      </c>
      <c r="G158" s="192">
        <v>441374</v>
      </c>
      <c r="H158" s="68"/>
      <c r="I158" s="198" t="s">
        <v>1870</v>
      </c>
      <c r="J158" s="68"/>
      <c r="K158" s="68"/>
      <c r="L158" s="68"/>
      <c r="M158" s="68"/>
      <c r="N158" s="362"/>
      <c r="O158" s="362"/>
      <c r="P158" s="216">
        <v>2294131.56</v>
      </c>
      <c r="Q158" s="216">
        <v>0</v>
      </c>
      <c r="R158" s="68" t="s">
        <v>638</v>
      </c>
      <c r="S158" s="363"/>
      <c r="T158" s="277"/>
    </row>
    <row r="159" spans="1:20" ht="38.25">
      <c r="A159" s="192" t="s">
        <v>667</v>
      </c>
      <c r="B159" s="68"/>
      <c r="C159" s="214" t="s">
        <v>1256</v>
      </c>
      <c r="D159" s="215">
        <v>44953</v>
      </c>
      <c r="E159" s="192" t="s">
        <v>1727</v>
      </c>
      <c r="F159" s="192" t="s">
        <v>12</v>
      </c>
      <c r="G159" s="192">
        <v>441378</v>
      </c>
      <c r="H159" s="68"/>
      <c r="I159" s="198" t="s">
        <v>1870</v>
      </c>
      <c r="J159" s="68"/>
      <c r="K159" s="68"/>
      <c r="L159" s="68"/>
      <c r="M159" s="68"/>
      <c r="N159" s="362"/>
      <c r="O159" s="362"/>
      <c r="P159" s="216">
        <v>2294131.56</v>
      </c>
      <c r="Q159" s="216">
        <v>0</v>
      </c>
      <c r="R159" s="68" t="s">
        <v>638</v>
      </c>
      <c r="S159" s="363"/>
      <c r="T159" s="277"/>
    </row>
    <row r="160" spans="1:20" ht="38.25">
      <c r="A160" s="192" t="s">
        <v>667</v>
      </c>
      <c r="B160" s="68"/>
      <c r="C160" s="214" t="s">
        <v>1256</v>
      </c>
      <c r="D160" s="215">
        <v>44953</v>
      </c>
      <c r="E160" s="192" t="s">
        <v>1728</v>
      </c>
      <c r="F160" s="192" t="s">
        <v>12</v>
      </c>
      <c r="G160" s="192">
        <v>441380</v>
      </c>
      <c r="H160" s="68"/>
      <c r="I160" s="198" t="s">
        <v>1870</v>
      </c>
      <c r="J160" s="68"/>
      <c r="K160" s="68"/>
      <c r="L160" s="68"/>
      <c r="M160" s="68"/>
      <c r="N160" s="362"/>
      <c r="O160" s="362"/>
      <c r="P160" s="216">
        <v>2294131.56</v>
      </c>
      <c r="Q160" s="216">
        <v>0</v>
      </c>
      <c r="R160" s="68" t="s">
        <v>638</v>
      </c>
      <c r="S160" s="363"/>
      <c r="T160" s="277"/>
    </row>
    <row r="161" spans="1:20" ht="38.25">
      <c r="A161" s="192" t="s">
        <v>667</v>
      </c>
      <c r="B161" s="68"/>
      <c r="C161" s="214" t="s">
        <v>1256</v>
      </c>
      <c r="D161" s="215">
        <v>44953</v>
      </c>
      <c r="E161" s="192" t="s">
        <v>1729</v>
      </c>
      <c r="F161" s="192" t="s">
        <v>12</v>
      </c>
      <c r="G161" s="192">
        <v>441382</v>
      </c>
      <c r="H161" s="68"/>
      <c r="I161" s="198" t="s">
        <v>1870</v>
      </c>
      <c r="J161" s="68"/>
      <c r="K161" s="68"/>
      <c r="L161" s="68"/>
      <c r="M161" s="68"/>
      <c r="N161" s="362"/>
      <c r="O161" s="362"/>
      <c r="P161" s="216">
        <v>6301101.8099999996</v>
      </c>
      <c r="Q161" s="216">
        <v>0</v>
      </c>
      <c r="R161" s="68" t="s">
        <v>638</v>
      </c>
      <c r="S161" s="363"/>
      <c r="T161" s="277"/>
    </row>
    <row r="162" spans="1:20" ht="38.25">
      <c r="A162" s="192" t="s">
        <v>667</v>
      </c>
      <c r="B162" s="68"/>
      <c r="C162" s="214" t="s">
        <v>1256</v>
      </c>
      <c r="D162" s="215">
        <v>44953</v>
      </c>
      <c r="E162" s="192" t="s">
        <v>1730</v>
      </c>
      <c r="F162" s="192" t="s">
        <v>12</v>
      </c>
      <c r="G162" s="192">
        <v>441384</v>
      </c>
      <c r="H162" s="68"/>
      <c r="I162" s="198" t="s">
        <v>1870</v>
      </c>
      <c r="J162" s="68"/>
      <c r="K162" s="68"/>
      <c r="L162" s="68"/>
      <c r="M162" s="68"/>
      <c r="N162" s="362"/>
      <c r="O162" s="362"/>
      <c r="P162" s="216">
        <v>6301101.8099999996</v>
      </c>
      <c r="Q162" s="216">
        <v>0</v>
      </c>
      <c r="R162" s="68" t="s">
        <v>638</v>
      </c>
      <c r="S162" s="363"/>
      <c r="T162" s="277"/>
    </row>
    <row r="163" spans="1:20" ht="38.25">
      <c r="A163" s="192" t="s">
        <v>667</v>
      </c>
      <c r="B163" s="68"/>
      <c r="C163" s="214" t="s">
        <v>1256</v>
      </c>
      <c r="D163" s="215">
        <v>44953</v>
      </c>
      <c r="E163" s="192" t="s">
        <v>1731</v>
      </c>
      <c r="F163" s="192" t="s">
        <v>12</v>
      </c>
      <c r="G163" s="192">
        <v>441386</v>
      </c>
      <c r="H163" s="68"/>
      <c r="I163" s="198" t="s">
        <v>1870</v>
      </c>
      <c r="J163" s="68"/>
      <c r="K163" s="68"/>
      <c r="L163" s="68"/>
      <c r="M163" s="68"/>
      <c r="N163" s="362"/>
      <c r="O163" s="362"/>
      <c r="P163" s="216">
        <v>6301101.8099999996</v>
      </c>
      <c r="Q163" s="216">
        <v>0</v>
      </c>
      <c r="R163" s="68" t="s">
        <v>638</v>
      </c>
      <c r="S163" s="363"/>
      <c r="T163" s="277"/>
    </row>
    <row r="164" spans="1:20" ht="38.25">
      <c r="A164" s="192" t="s">
        <v>667</v>
      </c>
      <c r="B164" s="68"/>
      <c r="C164" s="214" t="s">
        <v>1256</v>
      </c>
      <c r="D164" s="215">
        <v>44953</v>
      </c>
      <c r="E164" s="192" t="s">
        <v>1732</v>
      </c>
      <c r="F164" s="192" t="s">
        <v>12</v>
      </c>
      <c r="G164" s="192">
        <v>441388</v>
      </c>
      <c r="H164" s="68"/>
      <c r="I164" s="198" t="s">
        <v>1870</v>
      </c>
      <c r="J164" s="68"/>
      <c r="K164" s="68"/>
      <c r="L164" s="68"/>
      <c r="M164" s="68"/>
      <c r="N164" s="362"/>
      <c r="O164" s="362"/>
      <c r="P164" s="216">
        <v>6301101.8099999996</v>
      </c>
      <c r="Q164" s="216">
        <v>0</v>
      </c>
      <c r="R164" s="68" t="s">
        <v>638</v>
      </c>
      <c r="S164" s="363"/>
      <c r="T164" s="277"/>
    </row>
    <row r="165" spans="1:20" ht="38.25">
      <c r="A165" s="192" t="s">
        <v>667</v>
      </c>
      <c r="B165" s="68"/>
      <c r="C165" s="214" t="s">
        <v>1256</v>
      </c>
      <c r="D165" s="215">
        <v>44953</v>
      </c>
      <c r="E165" s="192" t="s">
        <v>1733</v>
      </c>
      <c r="F165" s="192" t="s">
        <v>12</v>
      </c>
      <c r="G165" s="192">
        <v>441390</v>
      </c>
      <c r="H165" s="68"/>
      <c r="I165" s="198" t="s">
        <v>1870</v>
      </c>
      <c r="J165" s="68"/>
      <c r="K165" s="68"/>
      <c r="L165" s="68"/>
      <c r="M165" s="68"/>
      <c r="N165" s="362"/>
      <c r="O165" s="362"/>
      <c r="P165" s="216">
        <v>6301101.8099999996</v>
      </c>
      <c r="Q165" s="216">
        <v>0</v>
      </c>
      <c r="R165" s="68" t="s">
        <v>638</v>
      </c>
      <c r="S165" s="363"/>
      <c r="T165" s="277"/>
    </row>
    <row r="166" spans="1:20" ht="38.25">
      <c r="A166" s="192" t="s">
        <v>667</v>
      </c>
      <c r="B166" s="68"/>
      <c r="C166" s="214" t="s">
        <v>1256</v>
      </c>
      <c r="D166" s="215">
        <v>44953</v>
      </c>
      <c r="E166" s="192" t="s">
        <v>1734</v>
      </c>
      <c r="F166" s="192" t="s">
        <v>12</v>
      </c>
      <c r="G166" s="192">
        <v>441392</v>
      </c>
      <c r="H166" s="68"/>
      <c r="I166" s="198" t="s">
        <v>1870</v>
      </c>
      <c r="J166" s="68"/>
      <c r="K166" s="68"/>
      <c r="L166" s="68"/>
      <c r="M166" s="68"/>
      <c r="N166" s="362"/>
      <c r="O166" s="362"/>
      <c r="P166" s="216">
        <v>5337679.43</v>
      </c>
      <c r="Q166" s="216">
        <v>0</v>
      </c>
      <c r="R166" s="68" t="s">
        <v>638</v>
      </c>
      <c r="S166" s="363"/>
      <c r="T166" s="277"/>
    </row>
    <row r="167" spans="1:20" ht="38.25">
      <c r="A167" s="192" t="s">
        <v>667</v>
      </c>
      <c r="B167" s="68"/>
      <c r="C167" s="214" t="s">
        <v>1256</v>
      </c>
      <c r="D167" s="215">
        <v>44953</v>
      </c>
      <c r="E167" s="192" t="s">
        <v>1735</v>
      </c>
      <c r="F167" s="192" t="s">
        <v>12</v>
      </c>
      <c r="G167" s="192">
        <v>441394</v>
      </c>
      <c r="H167" s="68"/>
      <c r="I167" s="198" t="s">
        <v>1870</v>
      </c>
      <c r="J167" s="68"/>
      <c r="K167" s="68"/>
      <c r="L167" s="68"/>
      <c r="M167" s="68"/>
      <c r="N167" s="362"/>
      <c r="O167" s="362"/>
      <c r="P167" s="216">
        <v>5337679.43</v>
      </c>
      <c r="Q167" s="216">
        <v>0</v>
      </c>
      <c r="R167" s="68" t="s">
        <v>638</v>
      </c>
      <c r="S167" s="363"/>
      <c r="T167" s="277"/>
    </row>
    <row r="168" spans="1:20" ht="38.25">
      <c r="A168" s="192" t="s">
        <v>667</v>
      </c>
      <c r="B168" s="68"/>
      <c r="C168" s="214" t="s">
        <v>1256</v>
      </c>
      <c r="D168" s="215">
        <v>44953</v>
      </c>
      <c r="E168" s="192" t="s">
        <v>1736</v>
      </c>
      <c r="F168" s="192" t="s">
        <v>12</v>
      </c>
      <c r="G168" s="192">
        <v>441396</v>
      </c>
      <c r="H168" s="68"/>
      <c r="I168" s="198" t="s">
        <v>1870</v>
      </c>
      <c r="J168" s="68"/>
      <c r="K168" s="68"/>
      <c r="L168" s="68"/>
      <c r="M168" s="68"/>
      <c r="N168" s="362"/>
      <c r="O168" s="362"/>
      <c r="P168" s="216">
        <v>5337679.43</v>
      </c>
      <c r="Q168" s="216">
        <v>0</v>
      </c>
      <c r="R168" s="68" t="s">
        <v>638</v>
      </c>
      <c r="S168" s="363"/>
      <c r="T168" s="277"/>
    </row>
    <row r="169" spans="1:20" ht="38.25">
      <c r="A169" s="192" t="s">
        <v>667</v>
      </c>
      <c r="B169" s="68"/>
      <c r="C169" s="214" t="s">
        <v>1256</v>
      </c>
      <c r="D169" s="215">
        <v>44953</v>
      </c>
      <c r="E169" s="192" t="s">
        <v>1737</v>
      </c>
      <c r="F169" s="192" t="s">
        <v>12</v>
      </c>
      <c r="G169" s="192">
        <v>441398</v>
      </c>
      <c r="H169" s="68"/>
      <c r="I169" s="198" t="s">
        <v>1870</v>
      </c>
      <c r="J169" s="68"/>
      <c r="K169" s="68"/>
      <c r="L169" s="68"/>
      <c r="M169" s="68"/>
      <c r="N169" s="362"/>
      <c r="O169" s="362"/>
      <c r="P169" s="216">
        <v>5337679.43</v>
      </c>
      <c r="Q169" s="216">
        <v>0</v>
      </c>
      <c r="R169" s="68" t="s">
        <v>638</v>
      </c>
      <c r="S169" s="363"/>
      <c r="T169" s="277"/>
    </row>
    <row r="170" spans="1:20" ht="38.25">
      <c r="A170" s="192" t="s">
        <v>667</v>
      </c>
      <c r="B170" s="68"/>
      <c r="C170" s="214" t="s">
        <v>1256</v>
      </c>
      <c r="D170" s="215">
        <v>44953</v>
      </c>
      <c r="E170" s="192" t="s">
        <v>1738</v>
      </c>
      <c r="F170" s="192" t="s">
        <v>12</v>
      </c>
      <c r="G170" s="192">
        <v>441400</v>
      </c>
      <c r="H170" s="68"/>
      <c r="I170" s="198" t="s">
        <v>1870</v>
      </c>
      <c r="J170" s="68"/>
      <c r="K170" s="68"/>
      <c r="L170" s="68"/>
      <c r="M170" s="68"/>
      <c r="N170" s="362"/>
      <c r="O170" s="362"/>
      <c r="P170" s="216">
        <v>5337679.43</v>
      </c>
      <c r="Q170" s="216">
        <v>0</v>
      </c>
      <c r="R170" s="68" t="s">
        <v>638</v>
      </c>
      <c r="S170" s="363"/>
      <c r="T170" s="277"/>
    </row>
    <row r="171" spans="1:20" ht="38.25">
      <c r="A171" s="192" t="s">
        <v>667</v>
      </c>
      <c r="B171" s="68"/>
      <c r="C171" s="214" t="s">
        <v>1256</v>
      </c>
      <c r="D171" s="215">
        <v>44953</v>
      </c>
      <c r="E171" s="192" t="s">
        <v>1739</v>
      </c>
      <c r="F171" s="192" t="s">
        <v>12</v>
      </c>
      <c r="G171" s="192">
        <v>441402</v>
      </c>
      <c r="H171" s="68"/>
      <c r="I171" s="198" t="s">
        <v>1870</v>
      </c>
      <c r="J171" s="68"/>
      <c r="K171" s="68"/>
      <c r="L171" s="68"/>
      <c r="M171" s="68"/>
      <c r="N171" s="362"/>
      <c r="O171" s="362"/>
      <c r="P171" s="216">
        <v>14660563.49</v>
      </c>
      <c r="Q171" s="216">
        <v>0</v>
      </c>
      <c r="R171" s="68" t="s">
        <v>638</v>
      </c>
      <c r="S171" s="363"/>
      <c r="T171" s="277"/>
    </row>
    <row r="172" spans="1:20" ht="38.25">
      <c r="A172" s="192" t="s">
        <v>667</v>
      </c>
      <c r="B172" s="68"/>
      <c r="C172" s="214" t="s">
        <v>1256</v>
      </c>
      <c r="D172" s="215">
        <v>44953</v>
      </c>
      <c r="E172" s="192" t="s">
        <v>1740</v>
      </c>
      <c r="F172" s="192" t="s">
        <v>12</v>
      </c>
      <c r="G172" s="192">
        <v>441404</v>
      </c>
      <c r="H172" s="68"/>
      <c r="I172" s="198" t="s">
        <v>1870</v>
      </c>
      <c r="J172" s="68"/>
      <c r="K172" s="68"/>
      <c r="L172" s="68"/>
      <c r="M172" s="68"/>
      <c r="N172" s="362"/>
      <c r="O172" s="362"/>
      <c r="P172" s="216">
        <v>14660563.49</v>
      </c>
      <c r="Q172" s="216">
        <v>0</v>
      </c>
      <c r="R172" s="68" t="s">
        <v>638</v>
      </c>
      <c r="S172" s="363"/>
      <c r="T172" s="277"/>
    </row>
    <row r="173" spans="1:20" ht="38.25">
      <c r="A173" s="192" t="s">
        <v>667</v>
      </c>
      <c r="B173" s="68"/>
      <c r="C173" s="214" t="s">
        <v>1256</v>
      </c>
      <c r="D173" s="215">
        <v>44953</v>
      </c>
      <c r="E173" s="192" t="s">
        <v>1741</v>
      </c>
      <c r="F173" s="192" t="s">
        <v>12</v>
      </c>
      <c r="G173" s="192">
        <v>441406</v>
      </c>
      <c r="H173" s="68"/>
      <c r="I173" s="198" t="s">
        <v>1870</v>
      </c>
      <c r="J173" s="68"/>
      <c r="K173" s="68"/>
      <c r="L173" s="68"/>
      <c r="M173" s="68"/>
      <c r="N173" s="362"/>
      <c r="O173" s="362"/>
      <c r="P173" s="216">
        <v>14660563.49</v>
      </c>
      <c r="Q173" s="216">
        <v>0</v>
      </c>
      <c r="R173" s="68" t="s">
        <v>638</v>
      </c>
      <c r="S173" s="363"/>
      <c r="T173" s="277"/>
    </row>
    <row r="174" spans="1:20" ht="38.25">
      <c r="A174" s="192" t="s">
        <v>667</v>
      </c>
      <c r="B174" s="68"/>
      <c r="C174" s="214" t="s">
        <v>1256</v>
      </c>
      <c r="D174" s="215">
        <v>44953</v>
      </c>
      <c r="E174" s="192" t="s">
        <v>1742</v>
      </c>
      <c r="F174" s="192" t="s">
        <v>12</v>
      </c>
      <c r="G174" s="192">
        <v>441408</v>
      </c>
      <c r="H174" s="68"/>
      <c r="I174" s="198" t="s">
        <v>1870</v>
      </c>
      <c r="J174" s="68"/>
      <c r="K174" s="68"/>
      <c r="L174" s="68"/>
      <c r="M174" s="68"/>
      <c r="N174" s="362"/>
      <c r="O174" s="362"/>
      <c r="P174" s="216">
        <v>14660563.49</v>
      </c>
      <c r="Q174" s="216">
        <v>0</v>
      </c>
      <c r="R174" s="68" t="s">
        <v>638</v>
      </c>
      <c r="S174" s="363"/>
      <c r="T174" s="277"/>
    </row>
    <row r="175" spans="1:20" ht="38.25">
      <c r="A175" s="192" t="s">
        <v>667</v>
      </c>
      <c r="B175" s="68"/>
      <c r="C175" s="214" t="s">
        <v>1256</v>
      </c>
      <c r="D175" s="215">
        <v>44953</v>
      </c>
      <c r="E175" s="192" t="s">
        <v>1743</v>
      </c>
      <c r="F175" s="192" t="s">
        <v>12</v>
      </c>
      <c r="G175" s="192">
        <v>441410</v>
      </c>
      <c r="H175" s="68"/>
      <c r="I175" s="198" t="s">
        <v>1870</v>
      </c>
      <c r="J175" s="68"/>
      <c r="K175" s="68"/>
      <c r="L175" s="68"/>
      <c r="M175" s="68"/>
      <c r="N175" s="362"/>
      <c r="O175" s="362"/>
      <c r="P175" s="216">
        <v>14660563.49</v>
      </c>
      <c r="Q175" s="216">
        <v>0</v>
      </c>
      <c r="R175" s="68" t="s">
        <v>638</v>
      </c>
      <c r="S175" s="363"/>
      <c r="T175" s="277"/>
    </row>
    <row r="176" spans="1:20" ht="38.25">
      <c r="A176" s="192" t="s">
        <v>667</v>
      </c>
      <c r="B176" s="68"/>
      <c r="C176" s="214" t="s">
        <v>1256</v>
      </c>
      <c r="D176" s="215">
        <v>44953</v>
      </c>
      <c r="E176" s="192" t="s">
        <v>1744</v>
      </c>
      <c r="F176" s="192" t="s">
        <v>12</v>
      </c>
      <c r="G176" s="192">
        <v>441412</v>
      </c>
      <c r="H176" s="68"/>
      <c r="I176" s="198" t="s">
        <v>1870</v>
      </c>
      <c r="J176" s="68"/>
      <c r="K176" s="68"/>
      <c r="L176" s="68"/>
      <c r="M176" s="68"/>
      <c r="N176" s="362"/>
      <c r="O176" s="362"/>
      <c r="P176" s="216">
        <v>2697261.59</v>
      </c>
      <c r="Q176" s="216">
        <v>0</v>
      </c>
      <c r="R176" s="68" t="s">
        <v>638</v>
      </c>
      <c r="S176" s="363"/>
      <c r="T176" s="277"/>
    </row>
    <row r="177" spans="1:20" ht="38.25">
      <c r="A177" s="192" t="s">
        <v>667</v>
      </c>
      <c r="B177" s="68"/>
      <c r="C177" s="214" t="s">
        <v>1256</v>
      </c>
      <c r="D177" s="215">
        <v>44953</v>
      </c>
      <c r="E177" s="192" t="s">
        <v>1745</v>
      </c>
      <c r="F177" s="192" t="s">
        <v>12</v>
      </c>
      <c r="G177" s="192">
        <v>441414</v>
      </c>
      <c r="H177" s="68"/>
      <c r="I177" s="198" t="s">
        <v>1870</v>
      </c>
      <c r="J177" s="68"/>
      <c r="K177" s="68"/>
      <c r="L177" s="68"/>
      <c r="M177" s="68"/>
      <c r="N177" s="362"/>
      <c r="O177" s="362"/>
      <c r="P177" s="216">
        <v>2697261.59</v>
      </c>
      <c r="Q177" s="216">
        <v>0</v>
      </c>
      <c r="R177" s="68" t="s">
        <v>638</v>
      </c>
      <c r="S177" s="363"/>
      <c r="T177" s="277"/>
    </row>
    <row r="178" spans="1:20" ht="38.25">
      <c r="A178" s="192" t="s">
        <v>667</v>
      </c>
      <c r="B178" s="68"/>
      <c r="C178" s="214" t="s">
        <v>1256</v>
      </c>
      <c r="D178" s="215">
        <v>44953</v>
      </c>
      <c r="E178" s="192" t="s">
        <v>1746</v>
      </c>
      <c r="F178" s="192" t="s">
        <v>12</v>
      </c>
      <c r="G178" s="192">
        <v>441416</v>
      </c>
      <c r="H178" s="68"/>
      <c r="I178" s="198" t="s">
        <v>1870</v>
      </c>
      <c r="J178" s="68"/>
      <c r="K178" s="68"/>
      <c r="L178" s="68"/>
      <c r="M178" s="68"/>
      <c r="N178" s="362"/>
      <c r="O178" s="362"/>
      <c r="P178" s="216">
        <v>2697261.59</v>
      </c>
      <c r="Q178" s="216">
        <v>0</v>
      </c>
      <c r="R178" s="68" t="s">
        <v>638</v>
      </c>
      <c r="S178" s="363"/>
      <c r="T178" s="277"/>
    </row>
    <row r="179" spans="1:20" ht="38.25">
      <c r="A179" s="192" t="s">
        <v>667</v>
      </c>
      <c r="B179" s="68"/>
      <c r="C179" s="214" t="s">
        <v>1256</v>
      </c>
      <c r="D179" s="215">
        <v>44953</v>
      </c>
      <c r="E179" s="192" t="s">
        <v>1747</v>
      </c>
      <c r="F179" s="192" t="s">
        <v>12</v>
      </c>
      <c r="G179" s="192">
        <v>441418</v>
      </c>
      <c r="H179" s="68"/>
      <c r="I179" s="198" t="s">
        <v>1870</v>
      </c>
      <c r="J179" s="68"/>
      <c r="K179" s="68"/>
      <c r="L179" s="68"/>
      <c r="M179" s="68"/>
      <c r="N179" s="362"/>
      <c r="O179" s="362"/>
      <c r="P179" s="216">
        <v>2697261.59</v>
      </c>
      <c r="Q179" s="216">
        <v>0</v>
      </c>
      <c r="R179" s="68" t="s">
        <v>638</v>
      </c>
      <c r="S179" s="363"/>
      <c r="T179" s="277"/>
    </row>
    <row r="180" spans="1:20" ht="38.25">
      <c r="A180" s="192" t="s">
        <v>667</v>
      </c>
      <c r="B180" s="68"/>
      <c r="C180" s="214" t="s">
        <v>1256</v>
      </c>
      <c r="D180" s="215">
        <v>44953</v>
      </c>
      <c r="E180" s="192" t="s">
        <v>1748</v>
      </c>
      <c r="F180" s="192" t="s">
        <v>12</v>
      </c>
      <c r="G180" s="192">
        <v>441420</v>
      </c>
      <c r="H180" s="68"/>
      <c r="I180" s="198" t="s">
        <v>1870</v>
      </c>
      <c r="J180" s="68"/>
      <c r="K180" s="68"/>
      <c r="L180" s="68"/>
      <c r="M180" s="68"/>
      <c r="N180" s="362"/>
      <c r="O180" s="362"/>
      <c r="P180" s="216">
        <v>2697261.59</v>
      </c>
      <c r="Q180" s="216">
        <v>0</v>
      </c>
      <c r="R180" s="68" t="s">
        <v>638</v>
      </c>
      <c r="S180" s="363"/>
      <c r="T180" s="277"/>
    </row>
    <row r="181" spans="1:20" ht="38.25">
      <c r="A181" s="192" t="s">
        <v>667</v>
      </c>
      <c r="B181" s="68"/>
      <c r="C181" s="214" t="s">
        <v>1256</v>
      </c>
      <c r="D181" s="215">
        <v>44953</v>
      </c>
      <c r="E181" s="192" t="s">
        <v>1749</v>
      </c>
      <c r="F181" s="192" t="s">
        <v>12</v>
      </c>
      <c r="G181" s="192">
        <v>441422</v>
      </c>
      <c r="H181" s="68"/>
      <c r="I181" s="198" t="s">
        <v>1870</v>
      </c>
      <c r="J181" s="68"/>
      <c r="K181" s="68"/>
      <c r="L181" s="68"/>
      <c r="M181" s="68"/>
      <c r="N181" s="362"/>
      <c r="O181" s="362"/>
      <c r="P181" s="216">
        <v>1775773.77</v>
      </c>
      <c r="Q181" s="216">
        <v>0</v>
      </c>
      <c r="R181" s="68" t="s">
        <v>638</v>
      </c>
      <c r="S181" s="363"/>
      <c r="T181" s="277"/>
    </row>
    <row r="182" spans="1:20" ht="38.25">
      <c r="A182" s="192" t="s">
        <v>667</v>
      </c>
      <c r="B182" s="68"/>
      <c r="C182" s="214" t="s">
        <v>1256</v>
      </c>
      <c r="D182" s="215">
        <v>44953</v>
      </c>
      <c r="E182" s="192" t="s">
        <v>1750</v>
      </c>
      <c r="F182" s="192" t="s">
        <v>12</v>
      </c>
      <c r="G182" s="192">
        <v>441424</v>
      </c>
      <c r="H182" s="68"/>
      <c r="I182" s="198" t="s">
        <v>1870</v>
      </c>
      <c r="J182" s="68"/>
      <c r="K182" s="68"/>
      <c r="L182" s="68"/>
      <c r="M182" s="68"/>
      <c r="N182" s="362"/>
      <c r="O182" s="362"/>
      <c r="P182" s="216">
        <v>87154.93</v>
      </c>
      <c r="Q182" s="216">
        <v>0</v>
      </c>
      <c r="R182" s="68" t="s">
        <v>638</v>
      </c>
      <c r="S182" s="363"/>
      <c r="T182" s="277"/>
    </row>
    <row r="183" spans="1:20" ht="38.25">
      <c r="A183" s="192" t="s">
        <v>667</v>
      </c>
      <c r="B183" s="68"/>
      <c r="C183" s="214" t="s">
        <v>1256</v>
      </c>
      <c r="D183" s="215">
        <v>44953</v>
      </c>
      <c r="E183" s="192" t="s">
        <v>1751</v>
      </c>
      <c r="F183" s="192" t="s">
        <v>12</v>
      </c>
      <c r="G183" s="192">
        <v>441426</v>
      </c>
      <c r="H183" s="68"/>
      <c r="I183" s="198" t="s">
        <v>1870</v>
      </c>
      <c r="J183" s="68"/>
      <c r="K183" s="68"/>
      <c r="L183" s="68"/>
      <c r="M183" s="68"/>
      <c r="N183" s="362"/>
      <c r="O183" s="362"/>
      <c r="P183" s="216">
        <v>1925990.69</v>
      </c>
      <c r="Q183" s="216">
        <v>0</v>
      </c>
      <c r="R183" s="68" t="s">
        <v>638</v>
      </c>
      <c r="S183" s="363"/>
      <c r="T183" s="277"/>
    </row>
    <row r="184" spans="1:20" ht="38.25">
      <c r="A184" s="192" t="s">
        <v>667</v>
      </c>
      <c r="B184" s="68"/>
      <c r="C184" s="214" t="s">
        <v>1256</v>
      </c>
      <c r="D184" s="215">
        <v>44953</v>
      </c>
      <c r="E184" s="192" t="s">
        <v>1752</v>
      </c>
      <c r="F184" s="192" t="s">
        <v>12</v>
      </c>
      <c r="G184" s="192">
        <v>441428</v>
      </c>
      <c r="H184" s="68"/>
      <c r="I184" s="198" t="s">
        <v>1870</v>
      </c>
      <c r="J184" s="68"/>
      <c r="K184" s="68"/>
      <c r="L184" s="68"/>
      <c r="M184" s="68"/>
      <c r="N184" s="362"/>
      <c r="O184" s="362"/>
      <c r="P184" s="216">
        <v>799343.66</v>
      </c>
      <c r="Q184" s="216">
        <v>0</v>
      </c>
      <c r="R184" s="68" t="s">
        <v>638</v>
      </c>
      <c r="S184" s="363"/>
      <c r="T184" s="277"/>
    </row>
    <row r="185" spans="1:20" ht="38.25">
      <c r="A185" s="192" t="s">
        <v>667</v>
      </c>
      <c r="B185" s="68"/>
      <c r="C185" s="214" t="s">
        <v>1256</v>
      </c>
      <c r="D185" s="215">
        <v>44953</v>
      </c>
      <c r="E185" s="192" t="s">
        <v>1753</v>
      </c>
      <c r="F185" s="192" t="s">
        <v>12</v>
      </c>
      <c r="G185" s="192">
        <v>441430</v>
      </c>
      <c r="H185" s="68"/>
      <c r="I185" s="198" t="s">
        <v>1870</v>
      </c>
      <c r="J185" s="68"/>
      <c r="K185" s="68"/>
      <c r="L185" s="68"/>
      <c r="M185" s="68"/>
      <c r="N185" s="362"/>
      <c r="O185" s="362"/>
      <c r="P185" s="216">
        <v>2195491.34</v>
      </c>
      <c r="Q185" s="216">
        <v>0</v>
      </c>
      <c r="R185" s="68" t="s">
        <v>638</v>
      </c>
      <c r="S185" s="363"/>
      <c r="T185" s="277"/>
    </row>
    <row r="186" spans="1:20" ht="38.25">
      <c r="A186" s="192" t="s">
        <v>667</v>
      </c>
      <c r="B186" s="68"/>
      <c r="C186" s="214" t="s">
        <v>1256</v>
      </c>
      <c r="D186" s="215">
        <v>44953</v>
      </c>
      <c r="E186" s="192" t="s">
        <v>1754</v>
      </c>
      <c r="F186" s="192" t="s">
        <v>12</v>
      </c>
      <c r="G186" s="192">
        <v>441432</v>
      </c>
      <c r="H186" s="68"/>
      <c r="I186" s="198" t="s">
        <v>1870</v>
      </c>
      <c r="J186" s="68"/>
      <c r="K186" s="68"/>
      <c r="L186" s="68"/>
      <c r="M186" s="68"/>
      <c r="N186" s="362"/>
      <c r="O186" s="362"/>
      <c r="P186" s="216">
        <v>4131633.6</v>
      </c>
      <c r="Q186" s="216">
        <v>0</v>
      </c>
      <c r="R186" s="68" t="s">
        <v>638</v>
      </c>
      <c r="S186" s="363"/>
      <c r="T186" s="277"/>
    </row>
    <row r="187" spans="1:20" ht="38.25">
      <c r="A187" s="192" t="s">
        <v>667</v>
      </c>
      <c r="B187" s="68"/>
      <c r="C187" s="214" t="s">
        <v>1256</v>
      </c>
      <c r="D187" s="215">
        <v>44953</v>
      </c>
      <c r="E187" s="192" t="s">
        <v>1755</v>
      </c>
      <c r="F187" s="192" t="s">
        <v>12</v>
      </c>
      <c r="G187" s="192">
        <v>441434</v>
      </c>
      <c r="H187" s="68"/>
      <c r="I187" s="198" t="s">
        <v>1870</v>
      </c>
      <c r="J187" s="68"/>
      <c r="K187" s="68"/>
      <c r="L187" s="68"/>
      <c r="M187" s="68"/>
      <c r="N187" s="362"/>
      <c r="O187" s="362"/>
      <c r="P187" s="216">
        <v>5108176.4800000004</v>
      </c>
      <c r="Q187" s="216">
        <v>0</v>
      </c>
      <c r="R187" s="68" t="s">
        <v>638</v>
      </c>
      <c r="S187" s="363"/>
      <c r="T187" s="277"/>
    </row>
    <row r="188" spans="1:20" ht="38.25">
      <c r="A188" s="192" t="s">
        <v>667</v>
      </c>
      <c r="B188" s="68"/>
      <c r="C188" s="214" t="s">
        <v>1256</v>
      </c>
      <c r="D188" s="215">
        <v>44953</v>
      </c>
      <c r="E188" s="192" t="s">
        <v>1756</v>
      </c>
      <c r="F188" s="192" t="s">
        <v>12</v>
      </c>
      <c r="G188" s="192">
        <v>441436</v>
      </c>
      <c r="H188" s="68"/>
      <c r="I188" s="198" t="s">
        <v>1870</v>
      </c>
      <c r="J188" s="68"/>
      <c r="K188" s="68"/>
      <c r="L188" s="68"/>
      <c r="M188" s="68"/>
      <c r="N188" s="362"/>
      <c r="O188" s="362"/>
      <c r="P188" s="216">
        <v>102470.02</v>
      </c>
      <c r="Q188" s="216">
        <v>0</v>
      </c>
      <c r="R188" s="68" t="s">
        <v>638</v>
      </c>
      <c r="S188" s="363"/>
      <c r="T188" s="277"/>
    </row>
    <row r="189" spans="1:20" ht="38.25">
      <c r="A189" s="192" t="s">
        <v>667</v>
      </c>
      <c r="B189" s="68"/>
      <c r="C189" s="214" t="s">
        <v>1256</v>
      </c>
      <c r="D189" s="215">
        <v>44953</v>
      </c>
      <c r="E189" s="192" t="s">
        <v>1757</v>
      </c>
      <c r="F189" s="192" t="s">
        <v>12</v>
      </c>
      <c r="G189" s="192">
        <v>441444</v>
      </c>
      <c r="H189" s="68"/>
      <c r="I189" s="198" t="s">
        <v>1870</v>
      </c>
      <c r="J189" s="68"/>
      <c r="K189" s="68"/>
      <c r="L189" s="68"/>
      <c r="M189" s="68"/>
      <c r="N189" s="362"/>
      <c r="O189" s="362"/>
      <c r="P189" s="216">
        <v>2352590.56</v>
      </c>
      <c r="Q189" s="216">
        <v>0</v>
      </c>
      <c r="R189" s="68" t="s">
        <v>638</v>
      </c>
      <c r="S189" s="363"/>
      <c r="T189" s="277"/>
    </row>
    <row r="190" spans="1:20" ht="38.25">
      <c r="A190" s="192" t="s">
        <v>667</v>
      </c>
      <c r="B190" s="68"/>
      <c r="C190" s="214" t="s">
        <v>1256</v>
      </c>
      <c r="D190" s="215">
        <v>44953</v>
      </c>
      <c r="E190" s="192" t="s">
        <v>1758</v>
      </c>
      <c r="F190" s="192" t="s">
        <v>12</v>
      </c>
      <c r="G190" s="192">
        <v>441438</v>
      </c>
      <c r="H190" s="68"/>
      <c r="I190" s="198" t="s">
        <v>1870</v>
      </c>
      <c r="J190" s="68"/>
      <c r="K190" s="68"/>
      <c r="L190" s="68"/>
      <c r="M190" s="68"/>
      <c r="N190" s="362"/>
      <c r="O190" s="362"/>
      <c r="P190" s="216">
        <v>368140.87</v>
      </c>
      <c r="Q190" s="216">
        <v>0</v>
      </c>
      <c r="R190" s="68" t="s">
        <v>638</v>
      </c>
      <c r="S190" s="363"/>
      <c r="T190" s="277"/>
    </row>
    <row r="191" spans="1:20" ht="38.25">
      <c r="A191" s="192" t="s">
        <v>667</v>
      </c>
      <c r="B191" s="68"/>
      <c r="C191" s="214" t="s">
        <v>1256</v>
      </c>
      <c r="D191" s="215">
        <v>44953</v>
      </c>
      <c r="E191" s="192" t="s">
        <v>1759</v>
      </c>
      <c r="F191" s="192" t="s">
        <v>12</v>
      </c>
      <c r="G191" s="192">
        <v>441440</v>
      </c>
      <c r="H191" s="68"/>
      <c r="I191" s="198" t="s">
        <v>1870</v>
      </c>
      <c r="J191" s="68"/>
      <c r="K191" s="68"/>
      <c r="L191" s="68"/>
      <c r="M191" s="68"/>
      <c r="N191" s="362"/>
      <c r="O191" s="362"/>
      <c r="P191" s="216">
        <v>1011142.05</v>
      </c>
      <c r="Q191" s="216">
        <v>0</v>
      </c>
      <c r="R191" s="68" t="s">
        <v>638</v>
      </c>
      <c r="S191" s="363"/>
      <c r="T191" s="277"/>
    </row>
    <row r="192" spans="1:20" ht="38.25">
      <c r="A192" s="192" t="s">
        <v>667</v>
      </c>
      <c r="B192" s="68"/>
      <c r="C192" s="214" t="s">
        <v>1256</v>
      </c>
      <c r="D192" s="215">
        <v>44953</v>
      </c>
      <c r="E192" s="192" t="s">
        <v>1760</v>
      </c>
      <c r="F192" s="192" t="s">
        <v>12</v>
      </c>
      <c r="G192" s="192">
        <v>441442</v>
      </c>
      <c r="H192" s="68"/>
      <c r="I192" s="198" t="s">
        <v>1870</v>
      </c>
      <c r="J192" s="68"/>
      <c r="K192" s="68"/>
      <c r="L192" s="68"/>
      <c r="M192" s="68"/>
      <c r="N192" s="362"/>
      <c r="O192" s="362"/>
      <c r="P192" s="216">
        <v>5134898.8600000003</v>
      </c>
      <c r="Q192" s="216">
        <v>0</v>
      </c>
      <c r="R192" s="68" t="s">
        <v>638</v>
      </c>
      <c r="S192" s="363"/>
      <c r="T192" s="277"/>
    </row>
    <row r="193" spans="1:20" ht="38.25">
      <c r="A193" s="192" t="s">
        <v>667</v>
      </c>
      <c r="B193" s="68"/>
      <c r="C193" s="214" t="s">
        <v>1256</v>
      </c>
      <c r="D193" s="215">
        <v>44953</v>
      </c>
      <c r="E193" s="192" t="s">
        <v>1761</v>
      </c>
      <c r="F193" s="192" t="s">
        <v>12</v>
      </c>
      <c r="G193" s="192">
        <v>441446</v>
      </c>
      <c r="H193" s="68"/>
      <c r="I193" s="198" t="s">
        <v>1870</v>
      </c>
      <c r="J193" s="68"/>
      <c r="K193" s="68"/>
      <c r="L193" s="68"/>
      <c r="M193" s="68"/>
      <c r="N193" s="362"/>
      <c r="O193" s="362"/>
      <c r="P193" s="216">
        <v>2594791.5699999998</v>
      </c>
      <c r="Q193" s="216">
        <v>0</v>
      </c>
      <c r="R193" s="68" t="s">
        <v>638</v>
      </c>
      <c r="S193" s="363"/>
      <c r="T193" s="277"/>
    </row>
    <row r="194" spans="1:20" ht="38.25">
      <c r="A194" s="192" t="s">
        <v>667</v>
      </c>
      <c r="B194" s="68"/>
      <c r="C194" s="214" t="s">
        <v>1256</v>
      </c>
      <c r="D194" s="215">
        <v>44953</v>
      </c>
      <c r="E194" s="192" t="s">
        <v>1762</v>
      </c>
      <c r="F194" s="192" t="s">
        <v>12</v>
      </c>
      <c r="G194" s="192">
        <v>441448</v>
      </c>
      <c r="H194" s="68"/>
      <c r="I194" s="198" t="s">
        <v>1870</v>
      </c>
      <c r="J194" s="68"/>
      <c r="K194" s="68"/>
      <c r="L194" s="68"/>
      <c r="M194" s="68"/>
      <c r="N194" s="362"/>
      <c r="O194" s="362"/>
      <c r="P194" s="216">
        <v>17166136.440000001</v>
      </c>
      <c r="Q194" s="216">
        <v>0</v>
      </c>
      <c r="R194" s="68" t="s">
        <v>638</v>
      </c>
      <c r="S194" s="363"/>
      <c r="T194" s="277"/>
    </row>
    <row r="195" spans="1:20" ht="38.25">
      <c r="A195" s="192" t="s">
        <v>667</v>
      </c>
      <c r="B195" s="68"/>
      <c r="C195" s="214" t="s">
        <v>1256</v>
      </c>
      <c r="D195" s="215">
        <v>44953</v>
      </c>
      <c r="E195" s="192" t="s">
        <v>1763</v>
      </c>
      <c r="F195" s="192" t="s">
        <v>12</v>
      </c>
      <c r="G195" s="192">
        <v>441450</v>
      </c>
      <c r="H195" s="68"/>
      <c r="I195" s="198" t="s">
        <v>1870</v>
      </c>
      <c r="J195" s="68"/>
      <c r="K195" s="68"/>
      <c r="L195" s="68"/>
      <c r="M195" s="68"/>
      <c r="N195" s="362"/>
      <c r="O195" s="362"/>
      <c r="P195" s="216">
        <v>44020236.390000001</v>
      </c>
      <c r="Q195" s="216">
        <v>0</v>
      </c>
      <c r="R195" s="68" t="s">
        <v>638</v>
      </c>
      <c r="S195" s="363"/>
      <c r="T195" s="277"/>
    </row>
    <row r="196" spans="1:20" ht="38.25">
      <c r="A196" s="192" t="s">
        <v>667</v>
      </c>
      <c r="B196" s="68"/>
      <c r="C196" s="214" t="s">
        <v>1256</v>
      </c>
      <c r="D196" s="215">
        <v>44953</v>
      </c>
      <c r="E196" s="192" t="s">
        <v>1764</v>
      </c>
      <c r="F196" s="192" t="s">
        <v>12</v>
      </c>
      <c r="G196" s="192">
        <v>441452</v>
      </c>
      <c r="H196" s="68"/>
      <c r="I196" s="198" t="s">
        <v>1870</v>
      </c>
      <c r="J196" s="68"/>
      <c r="K196" s="68"/>
      <c r="L196" s="68"/>
      <c r="M196" s="68"/>
      <c r="N196" s="362"/>
      <c r="O196" s="362"/>
      <c r="P196" s="216">
        <v>581.04</v>
      </c>
      <c r="Q196" s="216">
        <v>0</v>
      </c>
      <c r="R196" s="68" t="s">
        <v>638</v>
      </c>
      <c r="S196" s="363"/>
      <c r="T196" s="277"/>
    </row>
    <row r="197" spans="1:20" ht="38.25">
      <c r="A197" s="192" t="s">
        <v>667</v>
      </c>
      <c r="B197" s="68"/>
      <c r="C197" s="214" t="s">
        <v>1256</v>
      </c>
      <c r="D197" s="215">
        <v>44953</v>
      </c>
      <c r="E197" s="192" t="s">
        <v>1765</v>
      </c>
      <c r="F197" s="192" t="s">
        <v>12</v>
      </c>
      <c r="G197" s="192">
        <v>441454</v>
      </c>
      <c r="H197" s="68"/>
      <c r="I197" s="198" t="s">
        <v>1870</v>
      </c>
      <c r="J197" s="68"/>
      <c r="K197" s="68"/>
      <c r="L197" s="68"/>
      <c r="M197" s="68"/>
      <c r="N197" s="362"/>
      <c r="O197" s="362"/>
      <c r="P197" s="216">
        <v>15294.23</v>
      </c>
      <c r="Q197" s="216">
        <v>0</v>
      </c>
      <c r="R197" s="68" t="s">
        <v>638</v>
      </c>
      <c r="S197" s="363"/>
      <c r="T197" s="277"/>
    </row>
    <row r="198" spans="1:20" ht="38.25">
      <c r="A198" s="192" t="s">
        <v>667</v>
      </c>
      <c r="B198" s="68"/>
      <c r="C198" s="214" t="s">
        <v>1256</v>
      </c>
      <c r="D198" s="215">
        <v>44953</v>
      </c>
      <c r="E198" s="192" t="s">
        <v>1766</v>
      </c>
      <c r="F198" s="192" t="s">
        <v>12</v>
      </c>
      <c r="G198" s="192">
        <v>441456</v>
      </c>
      <c r="H198" s="68"/>
      <c r="I198" s="198" t="s">
        <v>1870</v>
      </c>
      <c r="J198" s="68"/>
      <c r="K198" s="68"/>
      <c r="L198" s="68"/>
      <c r="M198" s="68"/>
      <c r="N198" s="362"/>
      <c r="O198" s="362"/>
      <c r="P198" s="216">
        <v>4183.9799999999996</v>
      </c>
      <c r="Q198" s="216">
        <v>0</v>
      </c>
      <c r="R198" s="68" t="s">
        <v>638</v>
      </c>
      <c r="S198" s="363"/>
      <c r="T198" s="277"/>
    </row>
    <row r="199" spans="1:20" ht="38.25">
      <c r="A199" s="192" t="s">
        <v>667</v>
      </c>
      <c r="B199" s="68"/>
      <c r="C199" s="214" t="s">
        <v>1256</v>
      </c>
      <c r="D199" s="215">
        <v>44953</v>
      </c>
      <c r="E199" s="192" t="s">
        <v>1767</v>
      </c>
      <c r="F199" s="192" t="s">
        <v>12</v>
      </c>
      <c r="G199" s="192">
        <v>441458</v>
      </c>
      <c r="H199" s="68"/>
      <c r="I199" s="198" t="s">
        <v>1870</v>
      </c>
      <c r="J199" s="68"/>
      <c r="K199" s="68"/>
      <c r="L199" s="68"/>
      <c r="M199" s="68"/>
      <c r="N199" s="362"/>
      <c r="O199" s="362"/>
      <c r="P199" s="216">
        <v>5405.34</v>
      </c>
      <c r="Q199" s="216">
        <v>0</v>
      </c>
      <c r="R199" s="68" t="s">
        <v>638</v>
      </c>
      <c r="S199" s="363"/>
      <c r="T199" s="277"/>
    </row>
    <row r="200" spans="1:20" ht="38.25">
      <c r="A200" s="192" t="s">
        <v>667</v>
      </c>
      <c r="B200" s="68"/>
      <c r="C200" s="214" t="s">
        <v>1256</v>
      </c>
      <c r="D200" s="215">
        <v>44953</v>
      </c>
      <c r="E200" s="192" t="s">
        <v>1768</v>
      </c>
      <c r="F200" s="192" t="s">
        <v>12</v>
      </c>
      <c r="G200" s="192">
        <v>441460</v>
      </c>
      <c r="H200" s="68"/>
      <c r="I200" s="198" t="s">
        <v>1870</v>
      </c>
      <c r="J200" s="68"/>
      <c r="K200" s="68"/>
      <c r="L200" s="68"/>
      <c r="M200" s="68"/>
      <c r="N200" s="362"/>
      <c r="O200" s="362"/>
      <c r="P200" s="216">
        <v>35266.370000000003</v>
      </c>
      <c r="Q200" s="216">
        <v>0</v>
      </c>
      <c r="R200" s="68" t="s">
        <v>638</v>
      </c>
      <c r="S200" s="363"/>
      <c r="T200" s="277"/>
    </row>
    <row r="201" spans="1:20" ht="38.25">
      <c r="A201" s="192" t="s">
        <v>667</v>
      </c>
      <c r="B201" s="68"/>
      <c r="C201" s="214" t="s">
        <v>1256</v>
      </c>
      <c r="D201" s="215">
        <v>44953</v>
      </c>
      <c r="E201" s="192" t="s">
        <v>1769</v>
      </c>
      <c r="F201" s="192" t="s">
        <v>12</v>
      </c>
      <c r="G201" s="192">
        <v>441462</v>
      </c>
      <c r="H201" s="68"/>
      <c r="I201" s="198" t="s">
        <v>1870</v>
      </c>
      <c r="J201" s="68"/>
      <c r="K201" s="68"/>
      <c r="L201" s="68"/>
      <c r="M201" s="68"/>
      <c r="N201" s="362"/>
      <c r="O201" s="362"/>
      <c r="P201" s="216">
        <v>42007.35</v>
      </c>
      <c r="Q201" s="216">
        <v>0</v>
      </c>
      <c r="R201" s="68" t="s">
        <v>638</v>
      </c>
      <c r="S201" s="363"/>
      <c r="T201" s="277"/>
    </row>
    <row r="202" spans="1:20" ht="38.25">
      <c r="A202" s="192" t="s">
        <v>667</v>
      </c>
      <c r="B202" s="68"/>
      <c r="C202" s="214" t="s">
        <v>1256</v>
      </c>
      <c r="D202" s="215">
        <v>44953</v>
      </c>
      <c r="E202" s="192" t="s">
        <v>1770</v>
      </c>
      <c r="F202" s="192" t="s">
        <v>12</v>
      </c>
      <c r="G202" s="192">
        <v>441464</v>
      </c>
      <c r="H202" s="68"/>
      <c r="I202" s="198" t="s">
        <v>1870</v>
      </c>
      <c r="J202" s="68"/>
      <c r="K202" s="68"/>
      <c r="L202" s="68"/>
      <c r="M202" s="68"/>
      <c r="N202" s="362"/>
      <c r="O202" s="362"/>
      <c r="P202" s="216">
        <v>50165.53</v>
      </c>
      <c r="Q202" s="216">
        <v>0</v>
      </c>
      <c r="R202" s="68" t="s">
        <v>638</v>
      </c>
      <c r="S202" s="363"/>
      <c r="T202" s="277"/>
    </row>
    <row r="203" spans="1:20" ht="38.25">
      <c r="A203" s="192" t="s">
        <v>667</v>
      </c>
      <c r="B203" s="68"/>
      <c r="C203" s="214" t="s">
        <v>1256</v>
      </c>
      <c r="D203" s="215">
        <v>44953</v>
      </c>
      <c r="E203" s="192" t="s">
        <v>1771</v>
      </c>
      <c r="F203" s="192" t="s">
        <v>12</v>
      </c>
      <c r="G203" s="192">
        <v>441466</v>
      </c>
      <c r="H203" s="68"/>
      <c r="I203" s="198" t="s">
        <v>1870</v>
      </c>
      <c r="J203" s="68"/>
      <c r="K203" s="68"/>
      <c r="L203" s="68"/>
      <c r="M203" s="68"/>
      <c r="N203" s="362"/>
      <c r="O203" s="362"/>
      <c r="P203" s="216">
        <v>1221.3499999999999</v>
      </c>
      <c r="Q203" s="216">
        <v>0</v>
      </c>
      <c r="R203" s="68" t="s">
        <v>638</v>
      </c>
      <c r="S203" s="363"/>
      <c r="T203" s="277"/>
    </row>
    <row r="204" spans="1:20" ht="38.25">
      <c r="A204" s="192" t="s">
        <v>667</v>
      </c>
      <c r="B204" s="68"/>
      <c r="C204" s="214" t="s">
        <v>1256</v>
      </c>
      <c r="D204" s="215">
        <v>44953</v>
      </c>
      <c r="E204" s="192" t="s">
        <v>1772</v>
      </c>
      <c r="F204" s="192" t="s">
        <v>12</v>
      </c>
      <c r="G204" s="192">
        <v>441468</v>
      </c>
      <c r="H204" s="68"/>
      <c r="I204" s="198" t="s">
        <v>1870</v>
      </c>
      <c r="J204" s="68"/>
      <c r="K204" s="68"/>
      <c r="L204" s="68"/>
      <c r="M204" s="68"/>
      <c r="N204" s="362"/>
      <c r="O204" s="362"/>
      <c r="P204" s="216">
        <v>9965.25</v>
      </c>
      <c r="Q204" s="216">
        <v>0</v>
      </c>
      <c r="R204" s="68" t="s">
        <v>638</v>
      </c>
      <c r="S204" s="363"/>
      <c r="T204" s="277"/>
    </row>
    <row r="205" spans="1:20" ht="38.25">
      <c r="A205" s="192" t="s">
        <v>667</v>
      </c>
      <c r="B205" s="68"/>
      <c r="C205" s="214" t="s">
        <v>1256</v>
      </c>
      <c r="D205" s="215">
        <v>44953</v>
      </c>
      <c r="E205" s="192" t="s">
        <v>1773</v>
      </c>
      <c r="F205" s="192" t="s">
        <v>12</v>
      </c>
      <c r="G205" s="192">
        <v>441470</v>
      </c>
      <c r="H205" s="68"/>
      <c r="I205" s="198" t="s">
        <v>1870</v>
      </c>
      <c r="J205" s="68"/>
      <c r="K205" s="68"/>
      <c r="L205" s="68"/>
      <c r="M205" s="68"/>
      <c r="N205" s="362"/>
      <c r="O205" s="362"/>
      <c r="P205" s="216">
        <v>27370.71</v>
      </c>
      <c r="Q205" s="216">
        <v>0</v>
      </c>
      <c r="R205" s="68" t="s">
        <v>638</v>
      </c>
      <c r="S205" s="363"/>
      <c r="T205" s="277"/>
    </row>
    <row r="206" spans="1:20" ht="51">
      <c r="A206" s="192" t="s">
        <v>541</v>
      </c>
      <c r="B206" s="68"/>
      <c r="C206" s="214" t="s">
        <v>590</v>
      </c>
      <c r="D206" s="215">
        <v>44957</v>
      </c>
      <c r="E206" s="192" t="s">
        <v>1774</v>
      </c>
      <c r="F206" s="192" t="s">
        <v>639</v>
      </c>
      <c r="G206" s="192">
        <v>5133934</v>
      </c>
      <c r="H206" s="68"/>
      <c r="I206" s="198" t="s">
        <v>1871</v>
      </c>
      <c r="J206" s="68"/>
      <c r="K206" s="68"/>
      <c r="L206" s="68"/>
      <c r="M206" s="68"/>
      <c r="N206" s="362"/>
      <c r="O206" s="362"/>
      <c r="P206" s="216">
        <v>350000000</v>
      </c>
      <c r="Q206" s="216">
        <v>0</v>
      </c>
      <c r="R206" s="68" t="s">
        <v>638</v>
      </c>
      <c r="S206" s="363"/>
      <c r="T206" s="277"/>
    </row>
    <row r="207" spans="1:20" ht="63.75">
      <c r="A207" s="192" t="s">
        <v>542</v>
      </c>
      <c r="B207" s="68"/>
      <c r="C207" s="214" t="s">
        <v>691</v>
      </c>
      <c r="D207" s="215">
        <v>44957</v>
      </c>
      <c r="E207" s="192" t="s">
        <v>1775</v>
      </c>
      <c r="F207" s="192" t="s">
        <v>639</v>
      </c>
      <c r="G207" s="192">
        <v>5133636</v>
      </c>
      <c r="H207" s="68"/>
      <c r="I207" s="198" t="s">
        <v>1872</v>
      </c>
      <c r="J207" s="68"/>
      <c r="K207" s="68"/>
      <c r="L207" s="68"/>
      <c r="M207" s="68"/>
      <c r="N207" s="362"/>
      <c r="O207" s="362"/>
      <c r="P207" s="216">
        <v>0</v>
      </c>
      <c r="Q207" s="216">
        <v>323261.11</v>
      </c>
      <c r="R207" s="68" t="s">
        <v>638</v>
      </c>
      <c r="S207" s="363"/>
      <c r="T207" s="277"/>
    </row>
    <row r="208" spans="1:20" ht="63.75">
      <c r="A208" s="192" t="s">
        <v>542</v>
      </c>
      <c r="B208" s="68"/>
      <c r="C208" s="214" t="s">
        <v>691</v>
      </c>
      <c r="D208" s="215">
        <v>44957</v>
      </c>
      <c r="E208" s="192" t="s">
        <v>1776</v>
      </c>
      <c r="F208" s="192" t="s">
        <v>639</v>
      </c>
      <c r="G208" s="192">
        <v>5133644</v>
      </c>
      <c r="H208" s="68"/>
      <c r="I208" s="198" t="s">
        <v>1873</v>
      </c>
      <c r="J208" s="68"/>
      <c r="K208" s="68"/>
      <c r="L208" s="68"/>
      <c r="M208" s="68"/>
      <c r="N208" s="362"/>
      <c r="O208" s="362"/>
      <c r="P208" s="216">
        <v>0</v>
      </c>
      <c r="Q208" s="216">
        <v>15022145.689999999</v>
      </c>
      <c r="R208" s="68" t="s">
        <v>638</v>
      </c>
      <c r="S208" s="363"/>
      <c r="T208" s="277"/>
    </row>
    <row r="209" spans="1:20" ht="63.75">
      <c r="A209" s="192" t="s">
        <v>542</v>
      </c>
      <c r="B209" s="68"/>
      <c r="C209" s="214" t="s">
        <v>691</v>
      </c>
      <c r="D209" s="215">
        <v>44957</v>
      </c>
      <c r="E209" s="192" t="s">
        <v>1775</v>
      </c>
      <c r="F209" s="192" t="s">
        <v>639</v>
      </c>
      <c r="G209" s="192">
        <v>5133634</v>
      </c>
      <c r="H209" s="68"/>
      <c r="I209" s="198" t="s">
        <v>1874</v>
      </c>
      <c r="J209" s="68"/>
      <c r="K209" s="68"/>
      <c r="L209" s="68"/>
      <c r="M209" s="68"/>
      <c r="N209" s="362"/>
      <c r="O209" s="362"/>
      <c r="P209" s="216">
        <v>0</v>
      </c>
      <c r="Q209" s="216">
        <v>7476173.2599999998</v>
      </c>
      <c r="R209" s="68" t="s">
        <v>638</v>
      </c>
      <c r="S209" s="363"/>
      <c r="T209" s="277"/>
    </row>
    <row r="210" spans="1:20" ht="63.75">
      <c r="A210" s="192" t="s">
        <v>542</v>
      </c>
      <c r="B210" s="68"/>
      <c r="C210" s="214" t="s">
        <v>691</v>
      </c>
      <c r="D210" s="215">
        <v>44957</v>
      </c>
      <c r="E210" s="192" t="s">
        <v>1776</v>
      </c>
      <c r="F210" s="192" t="s">
        <v>639</v>
      </c>
      <c r="G210" s="192">
        <v>5133638</v>
      </c>
      <c r="H210" s="68"/>
      <c r="I210" s="198" t="s">
        <v>1875</v>
      </c>
      <c r="J210" s="68"/>
      <c r="K210" s="68"/>
      <c r="L210" s="68"/>
      <c r="M210" s="68"/>
      <c r="N210" s="362"/>
      <c r="O210" s="362"/>
      <c r="P210" s="216">
        <v>0</v>
      </c>
      <c r="Q210" s="216">
        <v>1748759.19</v>
      </c>
      <c r="R210" s="68" t="s">
        <v>638</v>
      </c>
      <c r="S210" s="363"/>
      <c r="T210" s="277"/>
    </row>
    <row r="211" spans="1:20" ht="63.75">
      <c r="A211" s="192" t="s">
        <v>542</v>
      </c>
      <c r="B211" s="68"/>
      <c r="C211" s="214" t="s">
        <v>691</v>
      </c>
      <c r="D211" s="215">
        <v>44957</v>
      </c>
      <c r="E211" s="192" t="s">
        <v>1776</v>
      </c>
      <c r="F211" s="192" t="s">
        <v>639</v>
      </c>
      <c r="G211" s="192">
        <v>5133640</v>
      </c>
      <c r="H211" s="68"/>
      <c r="I211" s="198" t="s">
        <v>1876</v>
      </c>
      <c r="J211" s="68"/>
      <c r="K211" s="68"/>
      <c r="L211" s="68"/>
      <c r="M211" s="68"/>
      <c r="N211" s="362"/>
      <c r="O211" s="362"/>
      <c r="P211" s="216">
        <v>0</v>
      </c>
      <c r="Q211" s="216">
        <v>4267242.4800000004</v>
      </c>
      <c r="R211" s="68" t="s">
        <v>638</v>
      </c>
      <c r="S211" s="363"/>
      <c r="T211" s="277"/>
    </row>
    <row r="212" spans="1:20" ht="63.75">
      <c r="A212" s="192" t="s">
        <v>542</v>
      </c>
      <c r="B212" s="68"/>
      <c r="C212" s="214" t="s">
        <v>691</v>
      </c>
      <c r="D212" s="215">
        <v>44957</v>
      </c>
      <c r="E212" s="192" t="s">
        <v>1776</v>
      </c>
      <c r="F212" s="192" t="s">
        <v>639</v>
      </c>
      <c r="G212" s="192">
        <v>5133642</v>
      </c>
      <c r="H212" s="68"/>
      <c r="I212" s="198" t="s">
        <v>1876</v>
      </c>
      <c r="J212" s="68"/>
      <c r="K212" s="68"/>
      <c r="L212" s="68"/>
      <c r="M212" s="68"/>
      <c r="N212" s="362"/>
      <c r="O212" s="362"/>
      <c r="P212" s="216">
        <v>0</v>
      </c>
      <c r="Q212" s="216">
        <v>971571.22</v>
      </c>
      <c r="R212" s="68" t="s">
        <v>638</v>
      </c>
      <c r="S212" s="363"/>
      <c r="T212" s="277"/>
    </row>
    <row r="213" spans="1:20" ht="38.25">
      <c r="A213" s="192" t="s">
        <v>550</v>
      </c>
      <c r="B213" s="68"/>
      <c r="C213" s="214" t="s">
        <v>589</v>
      </c>
      <c r="D213" s="215">
        <v>44958</v>
      </c>
      <c r="E213" s="192" t="s">
        <v>1937</v>
      </c>
      <c r="F213" s="192" t="s">
        <v>3</v>
      </c>
      <c r="G213" s="192">
        <v>2089081</v>
      </c>
      <c r="H213" s="68"/>
      <c r="I213" s="198" t="s">
        <v>2124</v>
      </c>
      <c r="J213" s="68"/>
      <c r="K213" s="68"/>
      <c r="L213" s="68"/>
      <c r="M213" s="68"/>
      <c r="N213" s="362"/>
      <c r="O213" s="362"/>
      <c r="P213" s="216">
        <v>0</v>
      </c>
      <c r="Q213" s="216">
        <v>610.4</v>
      </c>
      <c r="R213" s="68" t="s">
        <v>638</v>
      </c>
      <c r="S213" s="363"/>
      <c r="T213" s="277"/>
    </row>
    <row r="214" spans="1:20" ht="51">
      <c r="A214" s="192" t="s">
        <v>550</v>
      </c>
      <c r="B214" s="68"/>
      <c r="C214" s="214" t="s">
        <v>589</v>
      </c>
      <c r="D214" s="215">
        <v>44958</v>
      </c>
      <c r="E214" s="192" t="s">
        <v>1938</v>
      </c>
      <c r="F214" s="192" t="s">
        <v>3</v>
      </c>
      <c r="G214" s="192">
        <v>2089112</v>
      </c>
      <c r="H214" s="68"/>
      <c r="I214" s="198" t="s">
        <v>1777</v>
      </c>
      <c r="J214" s="68"/>
      <c r="K214" s="68"/>
      <c r="L214" s="68"/>
      <c r="M214" s="68"/>
      <c r="N214" s="362"/>
      <c r="O214" s="362"/>
      <c r="P214" s="216">
        <v>0</v>
      </c>
      <c r="Q214" s="216">
        <v>290</v>
      </c>
      <c r="R214" s="68" t="s">
        <v>638</v>
      </c>
      <c r="S214" s="363"/>
      <c r="T214" s="277"/>
    </row>
    <row r="215" spans="1:20" ht="51">
      <c r="A215" s="192" t="s">
        <v>550</v>
      </c>
      <c r="B215" s="68"/>
      <c r="C215" s="214" t="s">
        <v>589</v>
      </c>
      <c r="D215" s="215">
        <v>44959</v>
      </c>
      <c r="E215" s="192" t="s">
        <v>1939</v>
      </c>
      <c r="F215" s="192" t="s">
        <v>3</v>
      </c>
      <c r="G215" s="192">
        <v>2089324</v>
      </c>
      <c r="H215" s="68"/>
      <c r="I215" s="198" t="s">
        <v>2125</v>
      </c>
      <c r="J215" s="68"/>
      <c r="K215" s="68"/>
      <c r="L215" s="68"/>
      <c r="M215" s="68"/>
      <c r="N215" s="362"/>
      <c r="O215" s="362"/>
      <c r="P215" s="216">
        <v>0</v>
      </c>
      <c r="Q215" s="216">
        <v>36</v>
      </c>
      <c r="R215" s="68" t="s">
        <v>638</v>
      </c>
      <c r="S215" s="363"/>
      <c r="T215" s="277"/>
    </row>
    <row r="216" spans="1:20" ht="51">
      <c r="A216" s="192" t="s">
        <v>550</v>
      </c>
      <c r="B216" s="68"/>
      <c r="C216" s="214" t="s">
        <v>589</v>
      </c>
      <c r="D216" s="215">
        <v>44959</v>
      </c>
      <c r="E216" s="192" t="s">
        <v>1940</v>
      </c>
      <c r="F216" s="192" t="s">
        <v>3</v>
      </c>
      <c r="G216" s="192">
        <v>2089332</v>
      </c>
      <c r="H216" s="68"/>
      <c r="I216" s="198" t="s">
        <v>2126</v>
      </c>
      <c r="J216" s="68"/>
      <c r="K216" s="68"/>
      <c r="L216" s="68"/>
      <c r="M216" s="68"/>
      <c r="N216" s="362"/>
      <c r="O216" s="362"/>
      <c r="P216" s="216">
        <v>0</v>
      </c>
      <c r="Q216" s="216">
        <v>7209.27</v>
      </c>
      <c r="R216" s="68" t="s">
        <v>638</v>
      </c>
      <c r="S216" s="363"/>
      <c r="T216" s="277"/>
    </row>
    <row r="217" spans="1:20" ht="38.25">
      <c r="A217" s="192" t="s">
        <v>550</v>
      </c>
      <c r="B217" s="68"/>
      <c r="C217" s="214" t="s">
        <v>589</v>
      </c>
      <c r="D217" s="215">
        <v>44959</v>
      </c>
      <c r="E217" s="192" t="s">
        <v>1941</v>
      </c>
      <c r="F217" s="192" t="s">
        <v>3</v>
      </c>
      <c r="G217" s="192">
        <v>2089336</v>
      </c>
      <c r="H217" s="68"/>
      <c r="I217" s="198" t="s">
        <v>2127</v>
      </c>
      <c r="J217" s="68"/>
      <c r="K217" s="68"/>
      <c r="L217" s="68"/>
      <c r="M217" s="68"/>
      <c r="N217" s="362"/>
      <c r="O217" s="362"/>
      <c r="P217" s="216">
        <v>0</v>
      </c>
      <c r="Q217" s="216">
        <v>1376.5</v>
      </c>
      <c r="R217" s="68" t="s">
        <v>638</v>
      </c>
      <c r="S217" s="363"/>
      <c r="T217" s="277"/>
    </row>
    <row r="218" spans="1:20" ht="38.25">
      <c r="A218" s="192" t="s">
        <v>550</v>
      </c>
      <c r="B218" s="68"/>
      <c r="C218" s="214" t="s">
        <v>589</v>
      </c>
      <c r="D218" s="215">
        <v>44959</v>
      </c>
      <c r="E218" s="192" t="s">
        <v>1942</v>
      </c>
      <c r="F218" s="192" t="s">
        <v>3</v>
      </c>
      <c r="G218" s="192">
        <v>2089397</v>
      </c>
      <c r="H218" s="68"/>
      <c r="I218" s="198" t="s">
        <v>1783</v>
      </c>
      <c r="J218" s="68"/>
      <c r="K218" s="68"/>
      <c r="L218" s="68"/>
      <c r="M218" s="68"/>
      <c r="N218" s="362"/>
      <c r="O218" s="362"/>
      <c r="P218" s="216">
        <v>0</v>
      </c>
      <c r="Q218" s="216">
        <v>1360</v>
      </c>
      <c r="R218" s="68" t="s">
        <v>638</v>
      </c>
      <c r="S218" s="363"/>
      <c r="T218" s="277"/>
    </row>
    <row r="219" spans="1:20" ht="51">
      <c r="A219" s="192" t="s">
        <v>550</v>
      </c>
      <c r="B219" s="68"/>
      <c r="C219" s="214" t="s">
        <v>589</v>
      </c>
      <c r="D219" s="215">
        <v>44959</v>
      </c>
      <c r="E219" s="192" t="s">
        <v>1943</v>
      </c>
      <c r="F219" s="192" t="s">
        <v>3</v>
      </c>
      <c r="G219" s="192">
        <v>2089401</v>
      </c>
      <c r="H219" s="68"/>
      <c r="I219" s="198" t="s">
        <v>2128</v>
      </c>
      <c r="J219" s="68"/>
      <c r="K219" s="68"/>
      <c r="L219" s="68"/>
      <c r="M219" s="68"/>
      <c r="N219" s="362"/>
      <c r="O219" s="362"/>
      <c r="P219" s="216">
        <v>0</v>
      </c>
      <c r="Q219" s="216">
        <v>302.75</v>
      </c>
      <c r="R219" s="68" t="s">
        <v>638</v>
      </c>
      <c r="S219" s="363"/>
      <c r="T219" s="277"/>
    </row>
    <row r="220" spans="1:20" ht="51">
      <c r="A220" s="192" t="s">
        <v>550</v>
      </c>
      <c r="B220" s="68"/>
      <c r="C220" s="214" t="s">
        <v>589</v>
      </c>
      <c r="D220" s="215">
        <v>44959</v>
      </c>
      <c r="E220" s="192" t="s">
        <v>1944</v>
      </c>
      <c r="F220" s="192" t="s">
        <v>3</v>
      </c>
      <c r="G220" s="192">
        <v>2089366</v>
      </c>
      <c r="H220" s="68"/>
      <c r="I220" s="198" t="s">
        <v>2129</v>
      </c>
      <c r="J220" s="68"/>
      <c r="K220" s="68"/>
      <c r="L220" s="68"/>
      <c r="M220" s="68"/>
      <c r="N220" s="362"/>
      <c r="O220" s="362"/>
      <c r="P220" s="216">
        <v>0</v>
      </c>
      <c r="Q220" s="216">
        <v>1500</v>
      </c>
      <c r="R220" s="68" t="s">
        <v>638</v>
      </c>
      <c r="S220" s="363"/>
      <c r="T220" s="277"/>
    </row>
    <row r="221" spans="1:20" ht="51">
      <c r="A221" s="192" t="s">
        <v>550</v>
      </c>
      <c r="B221" s="68"/>
      <c r="C221" s="214" t="s">
        <v>589</v>
      </c>
      <c r="D221" s="215">
        <v>44959</v>
      </c>
      <c r="E221" s="192" t="s">
        <v>1945</v>
      </c>
      <c r="F221" s="192" t="s">
        <v>3</v>
      </c>
      <c r="G221" s="192">
        <v>2089367</v>
      </c>
      <c r="H221" s="68"/>
      <c r="I221" s="198" t="s">
        <v>2130</v>
      </c>
      <c r="J221" s="68"/>
      <c r="K221" s="68"/>
      <c r="L221" s="68"/>
      <c r="M221" s="68"/>
      <c r="N221" s="362"/>
      <c r="O221" s="362"/>
      <c r="P221" s="216">
        <v>0</v>
      </c>
      <c r="Q221" s="216">
        <v>9045.0400000000009</v>
      </c>
      <c r="R221" s="68" t="s">
        <v>638</v>
      </c>
      <c r="S221" s="363"/>
      <c r="T221" s="277"/>
    </row>
    <row r="222" spans="1:20" ht="63.75">
      <c r="A222" s="192" t="s">
        <v>541</v>
      </c>
      <c r="B222" s="68"/>
      <c r="C222" s="214" t="s">
        <v>590</v>
      </c>
      <c r="D222" s="215">
        <v>44959</v>
      </c>
      <c r="E222" s="192" t="s">
        <v>1946</v>
      </c>
      <c r="F222" s="192" t="s">
        <v>3</v>
      </c>
      <c r="G222" s="192">
        <v>2089376</v>
      </c>
      <c r="H222" s="68"/>
      <c r="I222" s="198" t="s">
        <v>2131</v>
      </c>
      <c r="J222" s="68"/>
      <c r="K222" s="68"/>
      <c r="L222" s="68"/>
      <c r="M222" s="68"/>
      <c r="N222" s="362"/>
      <c r="O222" s="362"/>
      <c r="P222" s="216">
        <v>0</v>
      </c>
      <c r="Q222" s="216">
        <v>29627.02</v>
      </c>
      <c r="R222" s="68" t="s">
        <v>638</v>
      </c>
      <c r="S222" s="363"/>
      <c r="T222" s="277"/>
    </row>
    <row r="223" spans="1:20" ht="63.75">
      <c r="A223" s="192" t="s">
        <v>541</v>
      </c>
      <c r="B223" s="68"/>
      <c r="C223" s="214" t="s">
        <v>590</v>
      </c>
      <c r="D223" s="215">
        <v>44959</v>
      </c>
      <c r="E223" s="192" t="s">
        <v>1947</v>
      </c>
      <c r="F223" s="192" t="s">
        <v>3</v>
      </c>
      <c r="G223" s="192">
        <v>2089385</v>
      </c>
      <c r="H223" s="68"/>
      <c r="I223" s="198" t="s">
        <v>2132</v>
      </c>
      <c r="J223" s="68"/>
      <c r="K223" s="68"/>
      <c r="L223" s="68"/>
      <c r="M223" s="68"/>
      <c r="N223" s="362"/>
      <c r="O223" s="362"/>
      <c r="P223" s="216">
        <v>0</v>
      </c>
      <c r="Q223" s="216">
        <v>921.18</v>
      </c>
      <c r="R223" s="68" t="s">
        <v>638</v>
      </c>
      <c r="S223" s="363"/>
      <c r="T223" s="277"/>
    </row>
    <row r="224" spans="1:20" ht="38.25">
      <c r="A224" s="192" t="s">
        <v>550</v>
      </c>
      <c r="B224" s="68"/>
      <c r="C224" s="214" t="s">
        <v>589</v>
      </c>
      <c r="D224" s="215">
        <v>44960</v>
      </c>
      <c r="E224" s="192" t="s">
        <v>1948</v>
      </c>
      <c r="F224" s="192" t="s">
        <v>3</v>
      </c>
      <c r="G224" s="192">
        <v>2089648</v>
      </c>
      <c r="H224" s="68"/>
      <c r="I224" s="198" t="s">
        <v>1784</v>
      </c>
      <c r="J224" s="68"/>
      <c r="K224" s="68"/>
      <c r="L224" s="68"/>
      <c r="M224" s="68"/>
      <c r="N224" s="362"/>
      <c r="O224" s="362"/>
      <c r="P224" s="216">
        <v>0</v>
      </c>
      <c r="Q224" s="216">
        <v>930</v>
      </c>
      <c r="R224" s="68" t="s">
        <v>638</v>
      </c>
      <c r="S224" s="363"/>
      <c r="T224" s="277"/>
    </row>
    <row r="225" spans="1:20" ht="63.75">
      <c r="A225" s="192" t="s">
        <v>541</v>
      </c>
      <c r="B225" s="68"/>
      <c r="C225" s="214" t="s">
        <v>590</v>
      </c>
      <c r="D225" s="215">
        <v>44960</v>
      </c>
      <c r="E225" s="192" t="s">
        <v>1949</v>
      </c>
      <c r="F225" s="192" t="s">
        <v>3</v>
      </c>
      <c r="G225" s="192">
        <v>2089681</v>
      </c>
      <c r="H225" s="68"/>
      <c r="I225" s="198" t="s">
        <v>2133</v>
      </c>
      <c r="J225" s="68"/>
      <c r="K225" s="68"/>
      <c r="L225" s="68"/>
      <c r="M225" s="68"/>
      <c r="N225" s="362"/>
      <c r="O225" s="362"/>
      <c r="P225" s="216">
        <v>0</v>
      </c>
      <c r="Q225" s="216">
        <v>2751.67</v>
      </c>
      <c r="R225" s="68" t="s">
        <v>638</v>
      </c>
      <c r="S225" s="363"/>
      <c r="T225" s="277"/>
    </row>
    <row r="226" spans="1:20" ht="51">
      <c r="A226" s="192">
        <v>1201</v>
      </c>
      <c r="B226" s="68"/>
      <c r="C226" s="214" t="s">
        <v>228</v>
      </c>
      <c r="D226" s="215">
        <v>44963</v>
      </c>
      <c r="E226" s="192" t="s">
        <v>1950</v>
      </c>
      <c r="F226" s="192" t="s">
        <v>3</v>
      </c>
      <c r="G226" s="192">
        <v>2090046</v>
      </c>
      <c r="H226" s="68"/>
      <c r="I226" s="198" t="s">
        <v>2134</v>
      </c>
      <c r="J226" s="68"/>
      <c r="K226" s="68"/>
      <c r="L226" s="68"/>
      <c r="M226" s="68"/>
      <c r="N226" s="362"/>
      <c r="O226" s="362"/>
      <c r="P226" s="216">
        <v>0</v>
      </c>
      <c r="Q226" s="216">
        <v>3503.66</v>
      </c>
      <c r="R226" s="68" t="s">
        <v>638</v>
      </c>
      <c r="S226" s="363"/>
      <c r="T226" s="277"/>
    </row>
    <row r="227" spans="1:20" ht="51">
      <c r="A227" s="192" t="s">
        <v>550</v>
      </c>
      <c r="B227" s="68"/>
      <c r="C227" s="214" t="s">
        <v>589</v>
      </c>
      <c r="D227" s="215">
        <v>44963</v>
      </c>
      <c r="E227" s="192" t="s">
        <v>1951</v>
      </c>
      <c r="F227" s="192" t="s">
        <v>3</v>
      </c>
      <c r="G227" s="192">
        <v>2090109</v>
      </c>
      <c r="H227" s="68"/>
      <c r="I227" s="198" t="s">
        <v>2137</v>
      </c>
      <c r="J227" s="68"/>
      <c r="K227" s="68"/>
      <c r="L227" s="68"/>
      <c r="M227" s="68"/>
      <c r="N227" s="362"/>
      <c r="O227" s="362"/>
      <c r="P227" s="216">
        <v>0</v>
      </c>
      <c r="Q227" s="216">
        <v>1530.98</v>
      </c>
      <c r="R227" s="68" t="s">
        <v>638</v>
      </c>
      <c r="S227" s="363"/>
      <c r="T227" s="277"/>
    </row>
    <row r="228" spans="1:20" ht="51">
      <c r="A228" s="192" t="s">
        <v>541</v>
      </c>
      <c r="B228" s="68"/>
      <c r="C228" s="214" t="s">
        <v>590</v>
      </c>
      <c r="D228" s="215">
        <v>44964</v>
      </c>
      <c r="E228" s="192" t="s">
        <v>1952</v>
      </c>
      <c r="F228" s="192" t="s">
        <v>3</v>
      </c>
      <c r="G228" s="192">
        <v>2090436</v>
      </c>
      <c r="H228" s="68"/>
      <c r="I228" s="198" t="s">
        <v>2138</v>
      </c>
      <c r="J228" s="68"/>
      <c r="K228" s="68"/>
      <c r="L228" s="68"/>
      <c r="M228" s="68"/>
      <c r="N228" s="362"/>
      <c r="O228" s="362"/>
      <c r="P228" s="216">
        <v>0</v>
      </c>
      <c r="Q228" s="216">
        <v>375.84</v>
      </c>
      <c r="R228" s="68" t="s">
        <v>638</v>
      </c>
      <c r="S228" s="363"/>
      <c r="T228" s="277"/>
    </row>
    <row r="229" spans="1:20" ht="51">
      <c r="A229" s="192" t="s">
        <v>550</v>
      </c>
      <c r="B229" s="68"/>
      <c r="C229" s="214" t="s">
        <v>589</v>
      </c>
      <c r="D229" s="215">
        <v>44964</v>
      </c>
      <c r="E229" s="192" t="s">
        <v>1953</v>
      </c>
      <c r="F229" s="192" t="s">
        <v>3</v>
      </c>
      <c r="G229" s="192">
        <v>2090490</v>
      </c>
      <c r="H229" s="68"/>
      <c r="I229" s="198" t="s">
        <v>2139</v>
      </c>
      <c r="J229" s="68"/>
      <c r="K229" s="68"/>
      <c r="L229" s="68"/>
      <c r="M229" s="68"/>
      <c r="N229" s="362"/>
      <c r="O229" s="362"/>
      <c r="P229" s="216">
        <v>0</v>
      </c>
      <c r="Q229" s="216">
        <v>2259.84</v>
      </c>
      <c r="R229" s="68" t="s">
        <v>638</v>
      </c>
      <c r="S229" s="363"/>
      <c r="T229" s="277"/>
    </row>
    <row r="230" spans="1:20" ht="38.25">
      <c r="A230" s="192">
        <v>951</v>
      </c>
      <c r="B230" s="68"/>
      <c r="C230" s="214" t="s">
        <v>199</v>
      </c>
      <c r="D230" s="215">
        <v>44965</v>
      </c>
      <c r="E230" s="192" t="s">
        <v>1954</v>
      </c>
      <c r="F230" s="192" t="s">
        <v>3</v>
      </c>
      <c r="G230" s="192">
        <v>2090835</v>
      </c>
      <c r="H230" s="68"/>
      <c r="I230" s="198" t="s">
        <v>1796</v>
      </c>
      <c r="J230" s="68"/>
      <c r="K230" s="68"/>
      <c r="L230" s="68"/>
      <c r="M230" s="68"/>
      <c r="N230" s="362"/>
      <c r="O230" s="362"/>
      <c r="P230" s="216">
        <v>0</v>
      </c>
      <c r="Q230" s="216">
        <v>485.42</v>
      </c>
      <c r="R230" s="68" t="s">
        <v>638</v>
      </c>
      <c r="S230" s="363"/>
      <c r="T230" s="277"/>
    </row>
    <row r="231" spans="1:20" ht="51">
      <c r="A231" s="192" t="s">
        <v>550</v>
      </c>
      <c r="B231" s="68"/>
      <c r="C231" s="214" t="s">
        <v>589</v>
      </c>
      <c r="D231" s="215">
        <v>44965</v>
      </c>
      <c r="E231" s="192" t="s">
        <v>1955</v>
      </c>
      <c r="F231" s="192" t="s">
        <v>3</v>
      </c>
      <c r="G231" s="192">
        <v>2090882</v>
      </c>
      <c r="H231" s="68"/>
      <c r="I231" s="198" t="s">
        <v>2140</v>
      </c>
      <c r="J231" s="68"/>
      <c r="K231" s="68"/>
      <c r="L231" s="68"/>
      <c r="M231" s="68"/>
      <c r="N231" s="362"/>
      <c r="O231" s="362"/>
      <c r="P231" s="216">
        <v>0</v>
      </c>
      <c r="Q231" s="216">
        <v>766.67</v>
      </c>
      <c r="R231" s="68" t="s">
        <v>638</v>
      </c>
      <c r="S231" s="363"/>
      <c r="T231" s="277"/>
    </row>
    <row r="232" spans="1:20" ht="63.75">
      <c r="A232" s="192" t="s">
        <v>550</v>
      </c>
      <c r="B232" s="68"/>
      <c r="C232" s="214" t="s">
        <v>589</v>
      </c>
      <c r="D232" s="215">
        <v>44966</v>
      </c>
      <c r="E232" s="192" t="s">
        <v>1956</v>
      </c>
      <c r="F232" s="192" t="s">
        <v>3</v>
      </c>
      <c r="G232" s="192">
        <v>2091238</v>
      </c>
      <c r="H232" s="68"/>
      <c r="I232" s="198" t="s">
        <v>2141</v>
      </c>
      <c r="J232" s="68"/>
      <c r="K232" s="68"/>
      <c r="L232" s="68"/>
      <c r="M232" s="68"/>
      <c r="N232" s="362"/>
      <c r="O232" s="362"/>
      <c r="P232" s="216">
        <v>0</v>
      </c>
      <c r="Q232" s="216">
        <v>1501.28</v>
      </c>
      <c r="R232" s="68" t="s">
        <v>638</v>
      </c>
      <c r="S232" s="363"/>
      <c r="T232" s="277"/>
    </row>
    <row r="233" spans="1:20" ht="51">
      <c r="A233" s="192" t="s">
        <v>550</v>
      </c>
      <c r="B233" s="68"/>
      <c r="C233" s="214" t="s">
        <v>589</v>
      </c>
      <c r="D233" s="215">
        <v>44967</v>
      </c>
      <c r="E233" s="192" t="s">
        <v>1957</v>
      </c>
      <c r="F233" s="192" t="s">
        <v>3</v>
      </c>
      <c r="G233" s="192">
        <v>2091571</v>
      </c>
      <c r="H233" s="68"/>
      <c r="I233" s="198" t="s">
        <v>2142</v>
      </c>
      <c r="J233" s="68"/>
      <c r="K233" s="68"/>
      <c r="L233" s="68"/>
      <c r="M233" s="68"/>
      <c r="N233" s="362"/>
      <c r="O233" s="362"/>
      <c r="P233" s="216">
        <v>0</v>
      </c>
      <c r="Q233" s="216">
        <v>1010</v>
      </c>
      <c r="R233" s="68" t="s">
        <v>638</v>
      </c>
      <c r="S233" s="363"/>
      <c r="T233" s="277"/>
    </row>
    <row r="234" spans="1:20" ht="51">
      <c r="A234" s="192">
        <v>417</v>
      </c>
      <c r="B234" s="68"/>
      <c r="C234" s="214" t="s">
        <v>147</v>
      </c>
      <c r="D234" s="215">
        <v>44967</v>
      </c>
      <c r="E234" s="192" t="s">
        <v>1958</v>
      </c>
      <c r="F234" s="192" t="s">
        <v>3</v>
      </c>
      <c r="G234" s="192">
        <v>2091572</v>
      </c>
      <c r="H234" s="68"/>
      <c r="I234" s="198" t="s">
        <v>2143</v>
      </c>
      <c r="J234" s="68"/>
      <c r="K234" s="68"/>
      <c r="L234" s="68"/>
      <c r="M234" s="68"/>
      <c r="N234" s="362"/>
      <c r="O234" s="362"/>
      <c r="P234" s="216">
        <v>0</v>
      </c>
      <c r="Q234" s="216">
        <v>480</v>
      </c>
      <c r="R234" s="68" t="s">
        <v>638</v>
      </c>
      <c r="S234" s="363"/>
      <c r="T234" s="277"/>
    </row>
    <row r="235" spans="1:20" ht="51">
      <c r="A235" s="192" t="s">
        <v>550</v>
      </c>
      <c r="B235" s="68"/>
      <c r="C235" s="214" t="s">
        <v>589</v>
      </c>
      <c r="D235" s="215">
        <v>44967</v>
      </c>
      <c r="E235" s="192" t="s">
        <v>1959</v>
      </c>
      <c r="F235" s="192" t="s">
        <v>3</v>
      </c>
      <c r="G235" s="192">
        <v>2091573</v>
      </c>
      <c r="H235" s="68"/>
      <c r="I235" s="198" t="s">
        <v>2144</v>
      </c>
      <c r="J235" s="68"/>
      <c r="K235" s="68"/>
      <c r="L235" s="68"/>
      <c r="M235" s="68"/>
      <c r="N235" s="362"/>
      <c r="O235" s="362"/>
      <c r="P235" s="216">
        <v>0</v>
      </c>
      <c r="Q235" s="216">
        <v>800</v>
      </c>
      <c r="R235" s="68" t="s">
        <v>638</v>
      </c>
      <c r="S235" s="363"/>
      <c r="T235" s="277"/>
    </row>
    <row r="236" spans="1:20" ht="51">
      <c r="A236" s="192" t="s">
        <v>550</v>
      </c>
      <c r="B236" s="68"/>
      <c r="C236" s="214" t="s">
        <v>589</v>
      </c>
      <c r="D236" s="215">
        <v>44967</v>
      </c>
      <c r="E236" s="192" t="s">
        <v>1960</v>
      </c>
      <c r="F236" s="192" t="s">
        <v>3</v>
      </c>
      <c r="G236" s="192">
        <v>2091693</v>
      </c>
      <c r="H236" s="68"/>
      <c r="I236" s="198" t="s">
        <v>2145</v>
      </c>
      <c r="J236" s="68"/>
      <c r="K236" s="68"/>
      <c r="L236" s="68"/>
      <c r="M236" s="68"/>
      <c r="N236" s="362"/>
      <c r="O236" s="362"/>
      <c r="P236" s="216">
        <v>0</v>
      </c>
      <c r="Q236" s="216">
        <v>3649.58</v>
      </c>
      <c r="R236" s="68" t="s">
        <v>638</v>
      </c>
      <c r="S236" s="363"/>
      <c r="T236" s="277"/>
    </row>
    <row r="237" spans="1:20" ht="51">
      <c r="A237" s="192" t="s">
        <v>550</v>
      </c>
      <c r="B237" s="68"/>
      <c r="C237" s="214" t="s">
        <v>589</v>
      </c>
      <c r="D237" s="215">
        <v>44967</v>
      </c>
      <c r="E237" s="192" t="s">
        <v>1961</v>
      </c>
      <c r="F237" s="192" t="s">
        <v>3</v>
      </c>
      <c r="G237" s="192">
        <v>2091593</v>
      </c>
      <c r="H237" s="68"/>
      <c r="I237" s="198" t="s">
        <v>2146</v>
      </c>
      <c r="J237" s="68"/>
      <c r="K237" s="68"/>
      <c r="L237" s="68"/>
      <c r="M237" s="68"/>
      <c r="N237" s="362"/>
      <c r="O237" s="362"/>
      <c r="P237" s="216">
        <v>0</v>
      </c>
      <c r="Q237" s="216">
        <v>2252.5</v>
      </c>
      <c r="R237" s="68" t="s">
        <v>638</v>
      </c>
      <c r="S237" s="363"/>
      <c r="T237" s="277"/>
    </row>
    <row r="238" spans="1:20" ht="51">
      <c r="A238" s="192">
        <v>520</v>
      </c>
      <c r="B238" s="68"/>
      <c r="C238" s="214" t="s">
        <v>1284</v>
      </c>
      <c r="D238" s="215">
        <v>44970</v>
      </c>
      <c r="E238" s="192" t="s">
        <v>1962</v>
      </c>
      <c r="F238" s="192" t="s">
        <v>3</v>
      </c>
      <c r="G238" s="192">
        <v>2091969</v>
      </c>
      <c r="H238" s="68"/>
      <c r="I238" s="198" t="s">
        <v>2147</v>
      </c>
      <c r="J238" s="68"/>
      <c r="K238" s="68"/>
      <c r="L238" s="68"/>
      <c r="M238" s="68"/>
      <c r="N238" s="362"/>
      <c r="O238" s="362"/>
      <c r="P238" s="216">
        <v>0</v>
      </c>
      <c r="Q238" s="216">
        <v>100</v>
      </c>
      <c r="R238" s="68" t="s">
        <v>638</v>
      </c>
      <c r="S238" s="363"/>
      <c r="T238" s="277"/>
    </row>
    <row r="239" spans="1:20" ht="51">
      <c r="A239" s="192" t="s">
        <v>550</v>
      </c>
      <c r="B239" s="68"/>
      <c r="C239" s="214" t="s">
        <v>589</v>
      </c>
      <c r="D239" s="215">
        <v>44970</v>
      </c>
      <c r="E239" s="192" t="s">
        <v>1963</v>
      </c>
      <c r="F239" s="192" t="s">
        <v>3</v>
      </c>
      <c r="G239" s="192">
        <v>2091992</v>
      </c>
      <c r="H239" s="68"/>
      <c r="I239" s="198" t="s">
        <v>2148</v>
      </c>
      <c r="J239" s="68"/>
      <c r="K239" s="68"/>
      <c r="L239" s="68"/>
      <c r="M239" s="68"/>
      <c r="N239" s="362"/>
      <c r="O239" s="362"/>
      <c r="P239" s="216">
        <v>0</v>
      </c>
      <c r="Q239" s="216">
        <v>500</v>
      </c>
      <c r="R239" s="68" t="s">
        <v>638</v>
      </c>
      <c r="S239" s="363"/>
      <c r="T239" s="277"/>
    </row>
    <row r="240" spans="1:20" ht="63.75">
      <c r="A240" s="192">
        <v>212</v>
      </c>
      <c r="B240" s="68"/>
      <c r="C240" s="214" t="s">
        <v>90</v>
      </c>
      <c r="D240" s="215">
        <v>44970</v>
      </c>
      <c r="E240" s="192" t="s">
        <v>1964</v>
      </c>
      <c r="F240" s="192" t="s">
        <v>3</v>
      </c>
      <c r="G240" s="192">
        <v>2092048</v>
      </c>
      <c r="H240" s="68"/>
      <c r="I240" s="198" t="s">
        <v>2149</v>
      </c>
      <c r="J240" s="68"/>
      <c r="K240" s="68"/>
      <c r="L240" s="68"/>
      <c r="M240" s="68"/>
      <c r="N240" s="362"/>
      <c r="O240" s="362"/>
      <c r="P240" s="216">
        <v>0</v>
      </c>
      <c r="Q240" s="216">
        <v>6073</v>
      </c>
      <c r="R240" s="68" t="s">
        <v>638</v>
      </c>
      <c r="S240" s="363"/>
      <c r="T240" s="277"/>
    </row>
    <row r="241" spans="1:20" ht="76.5">
      <c r="A241" s="192">
        <v>905</v>
      </c>
      <c r="B241" s="68"/>
      <c r="C241" s="214" t="s">
        <v>194</v>
      </c>
      <c r="D241" s="215">
        <v>44970</v>
      </c>
      <c r="E241" s="192" t="s">
        <v>1965</v>
      </c>
      <c r="F241" s="192" t="s">
        <v>3</v>
      </c>
      <c r="G241" s="192">
        <v>2091936</v>
      </c>
      <c r="H241" s="68"/>
      <c r="I241" s="198" t="s">
        <v>2150</v>
      </c>
      <c r="J241" s="68"/>
      <c r="K241" s="68"/>
      <c r="L241" s="68"/>
      <c r="M241" s="68"/>
      <c r="N241" s="362"/>
      <c r="O241" s="362"/>
      <c r="P241" s="216">
        <v>0</v>
      </c>
      <c r="Q241" s="216">
        <v>6755.25</v>
      </c>
      <c r="R241" s="68" t="s">
        <v>1472</v>
      </c>
      <c r="S241" s="363"/>
      <c r="T241" s="277"/>
    </row>
    <row r="242" spans="1:20" ht="76.5">
      <c r="A242" s="192">
        <v>905</v>
      </c>
      <c r="B242" s="68"/>
      <c r="C242" s="214" t="s">
        <v>194</v>
      </c>
      <c r="D242" s="215">
        <v>44970</v>
      </c>
      <c r="E242" s="192" t="s">
        <v>1965</v>
      </c>
      <c r="F242" s="192" t="s">
        <v>3</v>
      </c>
      <c r="G242" s="192">
        <v>2091936</v>
      </c>
      <c r="H242" s="68"/>
      <c r="I242" s="198" t="s">
        <v>2150</v>
      </c>
      <c r="J242" s="68"/>
      <c r="K242" s="68"/>
      <c r="L242" s="68"/>
      <c r="M242" s="68"/>
      <c r="N242" s="362"/>
      <c r="O242" s="362"/>
      <c r="P242" s="216">
        <v>0</v>
      </c>
      <c r="Q242" s="216">
        <v>1438.5</v>
      </c>
      <c r="R242" s="68" t="s">
        <v>1472</v>
      </c>
      <c r="S242" s="363"/>
      <c r="T242" s="277"/>
    </row>
    <row r="243" spans="1:20" ht="76.5">
      <c r="A243" s="192">
        <v>153</v>
      </c>
      <c r="B243" s="68"/>
      <c r="C243" s="214" t="s">
        <v>73</v>
      </c>
      <c r="D243" s="215">
        <v>44970</v>
      </c>
      <c r="E243" s="192" t="s">
        <v>1966</v>
      </c>
      <c r="F243" s="192" t="s">
        <v>3</v>
      </c>
      <c r="G243" s="192">
        <v>2091938</v>
      </c>
      <c r="H243" s="68"/>
      <c r="I243" s="198" t="s">
        <v>2151</v>
      </c>
      <c r="J243" s="68"/>
      <c r="K243" s="68"/>
      <c r="L243" s="68"/>
      <c r="M243" s="68"/>
      <c r="N243" s="362"/>
      <c r="O243" s="362"/>
      <c r="P243" s="216">
        <v>0</v>
      </c>
      <c r="Q243" s="216">
        <v>2058.56</v>
      </c>
      <c r="R243" s="68" t="s">
        <v>1472</v>
      </c>
      <c r="S243" s="363"/>
      <c r="T243" s="277"/>
    </row>
    <row r="244" spans="1:20" ht="76.5">
      <c r="A244" s="192">
        <v>512</v>
      </c>
      <c r="B244" s="68"/>
      <c r="C244" s="214" t="s">
        <v>693</v>
      </c>
      <c r="D244" s="215">
        <v>44970</v>
      </c>
      <c r="E244" s="192" t="s">
        <v>1967</v>
      </c>
      <c r="F244" s="192" t="s">
        <v>3</v>
      </c>
      <c r="G244" s="192">
        <v>2091941</v>
      </c>
      <c r="H244" s="68"/>
      <c r="I244" s="198" t="s">
        <v>2152</v>
      </c>
      <c r="J244" s="68"/>
      <c r="K244" s="68"/>
      <c r="L244" s="68"/>
      <c r="M244" s="68"/>
      <c r="N244" s="362"/>
      <c r="O244" s="362"/>
      <c r="P244" s="216">
        <v>0</v>
      </c>
      <c r="Q244" s="216">
        <v>22499.53</v>
      </c>
      <c r="R244" s="68" t="s">
        <v>1472</v>
      </c>
      <c r="S244" s="363"/>
      <c r="T244" s="277"/>
    </row>
    <row r="245" spans="1:20" ht="76.5">
      <c r="A245" s="192">
        <v>512</v>
      </c>
      <c r="B245" s="68"/>
      <c r="C245" s="214" t="s">
        <v>693</v>
      </c>
      <c r="D245" s="215">
        <v>44970</v>
      </c>
      <c r="E245" s="192" t="s">
        <v>1967</v>
      </c>
      <c r="F245" s="192" t="s">
        <v>3</v>
      </c>
      <c r="G245" s="192">
        <v>2091941</v>
      </c>
      <c r="H245" s="68"/>
      <c r="I245" s="198" t="s">
        <v>2152</v>
      </c>
      <c r="J245" s="68"/>
      <c r="K245" s="68"/>
      <c r="L245" s="68"/>
      <c r="M245" s="68"/>
      <c r="N245" s="362"/>
      <c r="O245" s="362"/>
      <c r="P245" s="216">
        <v>0</v>
      </c>
      <c r="Q245" s="216">
        <v>13651.8</v>
      </c>
      <c r="R245" s="68" t="s">
        <v>1472</v>
      </c>
      <c r="S245" s="363"/>
      <c r="T245" s="277"/>
    </row>
    <row r="246" spans="1:20" ht="51">
      <c r="A246" s="192">
        <v>595</v>
      </c>
      <c r="B246" s="68"/>
      <c r="C246" s="214" t="s">
        <v>611</v>
      </c>
      <c r="D246" s="215">
        <v>44971</v>
      </c>
      <c r="E246" s="192" t="s">
        <v>1968</v>
      </c>
      <c r="F246" s="192" t="s">
        <v>3</v>
      </c>
      <c r="G246" s="192">
        <v>2092346</v>
      </c>
      <c r="H246" s="68"/>
      <c r="I246" s="198" t="s">
        <v>2153</v>
      </c>
      <c r="J246" s="68"/>
      <c r="K246" s="68"/>
      <c r="L246" s="68"/>
      <c r="M246" s="68"/>
      <c r="N246" s="362"/>
      <c r="O246" s="362"/>
      <c r="P246" s="216">
        <v>0</v>
      </c>
      <c r="Q246" s="216">
        <v>232.5</v>
      </c>
      <c r="R246" s="68" t="s">
        <v>638</v>
      </c>
      <c r="S246" s="363"/>
      <c r="T246" s="277"/>
    </row>
    <row r="247" spans="1:20" ht="51">
      <c r="A247" s="192">
        <v>595</v>
      </c>
      <c r="B247" s="68"/>
      <c r="C247" s="214" t="s">
        <v>611</v>
      </c>
      <c r="D247" s="215">
        <v>44971</v>
      </c>
      <c r="E247" s="192" t="s">
        <v>1969</v>
      </c>
      <c r="F247" s="192" t="s">
        <v>3</v>
      </c>
      <c r="G247" s="192">
        <v>2092348</v>
      </c>
      <c r="H247" s="68"/>
      <c r="I247" s="198" t="s">
        <v>2154</v>
      </c>
      <c r="J247" s="68"/>
      <c r="K247" s="68"/>
      <c r="L247" s="68"/>
      <c r="M247" s="68"/>
      <c r="N247" s="362"/>
      <c r="O247" s="362"/>
      <c r="P247" s="216">
        <v>0</v>
      </c>
      <c r="Q247" s="216">
        <v>232.5</v>
      </c>
      <c r="R247" s="68" t="s">
        <v>638</v>
      </c>
      <c r="S247" s="363"/>
      <c r="T247" s="277"/>
    </row>
    <row r="248" spans="1:20" ht="51">
      <c r="A248" s="192" t="s">
        <v>550</v>
      </c>
      <c r="B248" s="68"/>
      <c r="C248" s="214" t="s">
        <v>589</v>
      </c>
      <c r="D248" s="215">
        <v>44971</v>
      </c>
      <c r="E248" s="192" t="s">
        <v>1970</v>
      </c>
      <c r="F248" s="192" t="s">
        <v>3</v>
      </c>
      <c r="G248" s="192">
        <v>2092299</v>
      </c>
      <c r="H248" s="68"/>
      <c r="I248" s="198" t="s">
        <v>2155</v>
      </c>
      <c r="J248" s="68"/>
      <c r="K248" s="68"/>
      <c r="L248" s="68"/>
      <c r="M248" s="68"/>
      <c r="N248" s="362"/>
      <c r="O248" s="362"/>
      <c r="P248" s="216">
        <v>0</v>
      </c>
      <c r="Q248" s="216">
        <v>5531</v>
      </c>
      <c r="R248" s="68" t="s">
        <v>638</v>
      </c>
      <c r="S248" s="363"/>
      <c r="T248" s="277"/>
    </row>
    <row r="249" spans="1:20" ht="51">
      <c r="A249" s="192" t="s">
        <v>550</v>
      </c>
      <c r="B249" s="68"/>
      <c r="C249" s="214" t="s">
        <v>589</v>
      </c>
      <c r="D249" s="215">
        <v>44972</v>
      </c>
      <c r="E249" s="192" t="s">
        <v>1971</v>
      </c>
      <c r="F249" s="192" t="s">
        <v>3</v>
      </c>
      <c r="G249" s="192">
        <v>2092682</v>
      </c>
      <c r="H249" s="68"/>
      <c r="I249" s="198" t="s">
        <v>2156</v>
      </c>
      <c r="J249" s="68"/>
      <c r="K249" s="68"/>
      <c r="L249" s="68"/>
      <c r="M249" s="68"/>
      <c r="N249" s="362"/>
      <c r="O249" s="362"/>
      <c r="P249" s="216">
        <v>0</v>
      </c>
      <c r="Q249" s="216">
        <v>48314.87</v>
      </c>
      <c r="R249" s="68" t="s">
        <v>638</v>
      </c>
      <c r="S249" s="363"/>
      <c r="T249" s="277"/>
    </row>
    <row r="250" spans="1:20" ht="51">
      <c r="A250" s="192" t="s">
        <v>550</v>
      </c>
      <c r="B250" s="68"/>
      <c r="C250" s="214" t="s">
        <v>589</v>
      </c>
      <c r="D250" s="215">
        <v>44972</v>
      </c>
      <c r="E250" s="192" t="s">
        <v>1972</v>
      </c>
      <c r="F250" s="192" t="s">
        <v>3</v>
      </c>
      <c r="G250" s="192">
        <v>2092766</v>
      </c>
      <c r="H250" s="68"/>
      <c r="I250" s="198" t="s">
        <v>2157</v>
      </c>
      <c r="J250" s="68"/>
      <c r="K250" s="68"/>
      <c r="L250" s="68"/>
      <c r="M250" s="68"/>
      <c r="N250" s="362"/>
      <c r="O250" s="362"/>
      <c r="P250" s="216">
        <v>0</v>
      </c>
      <c r="Q250" s="216">
        <v>2589.23</v>
      </c>
      <c r="R250" s="68" t="s">
        <v>638</v>
      </c>
      <c r="S250" s="363"/>
      <c r="T250" s="277"/>
    </row>
    <row r="251" spans="1:20" ht="63.75">
      <c r="A251" s="192" t="s">
        <v>550</v>
      </c>
      <c r="B251" s="68"/>
      <c r="C251" s="214" t="s">
        <v>589</v>
      </c>
      <c r="D251" s="215">
        <v>44972</v>
      </c>
      <c r="E251" s="192" t="s">
        <v>1973</v>
      </c>
      <c r="F251" s="192" t="s">
        <v>3</v>
      </c>
      <c r="G251" s="192">
        <v>2092907</v>
      </c>
      <c r="H251" s="68"/>
      <c r="I251" s="198" t="s">
        <v>2158</v>
      </c>
      <c r="J251" s="68"/>
      <c r="K251" s="68"/>
      <c r="L251" s="68"/>
      <c r="M251" s="68"/>
      <c r="N251" s="362"/>
      <c r="O251" s="362"/>
      <c r="P251" s="216">
        <v>0</v>
      </c>
      <c r="Q251" s="216">
        <v>8660</v>
      </c>
      <c r="R251" s="68" t="s">
        <v>638</v>
      </c>
      <c r="S251" s="363"/>
      <c r="T251" s="277"/>
    </row>
    <row r="252" spans="1:20" ht="51">
      <c r="A252" s="192" t="s">
        <v>550</v>
      </c>
      <c r="B252" s="68"/>
      <c r="C252" s="214" t="s">
        <v>589</v>
      </c>
      <c r="D252" s="215">
        <v>44972</v>
      </c>
      <c r="E252" s="192" t="s">
        <v>1974</v>
      </c>
      <c r="F252" s="192" t="s">
        <v>3</v>
      </c>
      <c r="G252" s="192">
        <v>2092725</v>
      </c>
      <c r="H252" s="68"/>
      <c r="I252" s="198" t="s">
        <v>2159</v>
      </c>
      <c r="J252" s="68"/>
      <c r="K252" s="68"/>
      <c r="L252" s="68"/>
      <c r="M252" s="68"/>
      <c r="N252" s="362"/>
      <c r="O252" s="362"/>
      <c r="P252" s="216">
        <v>0</v>
      </c>
      <c r="Q252" s="216">
        <v>9045.0400000000009</v>
      </c>
      <c r="R252" s="68" t="s">
        <v>638</v>
      </c>
      <c r="S252" s="363"/>
      <c r="T252" s="277"/>
    </row>
    <row r="253" spans="1:20" ht="63.75">
      <c r="A253" s="192" t="s">
        <v>550</v>
      </c>
      <c r="B253" s="68"/>
      <c r="C253" s="214" t="s">
        <v>589</v>
      </c>
      <c r="D253" s="215">
        <v>44973</v>
      </c>
      <c r="E253" s="192" t="s">
        <v>1975</v>
      </c>
      <c r="F253" s="192" t="s">
        <v>3</v>
      </c>
      <c r="G253" s="192">
        <v>2093084</v>
      </c>
      <c r="H253" s="68"/>
      <c r="I253" s="198" t="s">
        <v>2160</v>
      </c>
      <c r="J253" s="68"/>
      <c r="K253" s="68"/>
      <c r="L253" s="68"/>
      <c r="M253" s="68"/>
      <c r="N253" s="362"/>
      <c r="O253" s="362"/>
      <c r="P253" s="216">
        <v>0</v>
      </c>
      <c r="Q253" s="216">
        <v>11629.46</v>
      </c>
      <c r="R253" s="68" t="s">
        <v>638</v>
      </c>
      <c r="S253" s="363"/>
      <c r="T253" s="277"/>
    </row>
    <row r="254" spans="1:20" ht="63.75">
      <c r="A254" s="192" t="s">
        <v>541</v>
      </c>
      <c r="B254" s="68"/>
      <c r="C254" s="214" t="s">
        <v>590</v>
      </c>
      <c r="D254" s="215">
        <v>44973</v>
      </c>
      <c r="E254" s="192" t="s">
        <v>1976</v>
      </c>
      <c r="F254" s="192" t="s">
        <v>3</v>
      </c>
      <c r="G254" s="192">
        <v>2093117</v>
      </c>
      <c r="H254" s="68"/>
      <c r="I254" s="198" t="s">
        <v>2161</v>
      </c>
      <c r="J254" s="68"/>
      <c r="K254" s="68"/>
      <c r="L254" s="68"/>
      <c r="M254" s="68"/>
      <c r="N254" s="362"/>
      <c r="O254" s="362"/>
      <c r="P254" s="216">
        <v>0</v>
      </c>
      <c r="Q254" s="216">
        <v>496.16</v>
      </c>
      <c r="R254" s="68" t="s">
        <v>638</v>
      </c>
      <c r="S254" s="363"/>
      <c r="T254" s="277"/>
    </row>
    <row r="255" spans="1:20" ht="51">
      <c r="A255" s="192" t="s">
        <v>541</v>
      </c>
      <c r="B255" s="68"/>
      <c r="C255" s="214" t="s">
        <v>590</v>
      </c>
      <c r="D255" s="215">
        <v>44973</v>
      </c>
      <c r="E255" s="192" t="s">
        <v>1977</v>
      </c>
      <c r="F255" s="192" t="s">
        <v>3</v>
      </c>
      <c r="G255" s="192">
        <v>2093121</v>
      </c>
      <c r="H255" s="68"/>
      <c r="I255" s="198" t="s">
        <v>2162</v>
      </c>
      <c r="J255" s="68"/>
      <c r="K255" s="68"/>
      <c r="L255" s="68"/>
      <c r="M255" s="68"/>
      <c r="N255" s="362"/>
      <c r="O255" s="362"/>
      <c r="P255" s="216">
        <v>0</v>
      </c>
      <c r="Q255" s="216">
        <v>1973.3</v>
      </c>
      <c r="R255" s="68" t="s">
        <v>638</v>
      </c>
      <c r="S255" s="363"/>
      <c r="T255" s="277"/>
    </row>
    <row r="256" spans="1:20" ht="51">
      <c r="A256" s="192" t="s">
        <v>550</v>
      </c>
      <c r="B256" s="68"/>
      <c r="C256" s="214" t="s">
        <v>589</v>
      </c>
      <c r="D256" s="215">
        <v>44973</v>
      </c>
      <c r="E256" s="192" t="s">
        <v>1978</v>
      </c>
      <c r="F256" s="192" t="s">
        <v>3</v>
      </c>
      <c r="G256" s="192">
        <v>2093178</v>
      </c>
      <c r="H256" s="68"/>
      <c r="I256" s="198" t="s">
        <v>2163</v>
      </c>
      <c r="J256" s="68"/>
      <c r="K256" s="68"/>
      <c r="L256" s="68"/>
      <c r="M256" s="68"/>
      <c r="N256" s="362"/>
      <c r="O256" s="362"/>
      <c r="P256" s="216">
        <v>0</v>
      </c>
      <c r="Q256" s="216">
        <v>30000</v>
      </c>
      <c r="R256" s="68" t="s">
        <v>638</v>
      </c>
      <c r="S256" s="363"/>
      <c r="T256" s="277"/>
    </row>
    <row r="257" spans="1:20" ht="51">
      <c r="A257" s="192">
        <v>903</v>
      </c>
      <c r="B257" s="68"/>
      <c r="C257" s="214" t="s">
        <v>192</v>
      </c>
      <c r="D257" s="215">
        <v>44973</v>
      </c>
      <c r="E257" s="192" t="s">
        <v>1979</v>
      </c>
      <c r="F257" s="192" t="s">
        <v>3</v>
      </c>
      <c r="G257" s="192">
        <v>2093179</v>
      </c>
      <c r="H257" s="68"/>
      <c r="I257" s="198" t="s">
        <v>2164</v>
      </c>
      <c r="J257" s="68"/>
      <c r="K257" s="68"/>
      <c r="L257" s="68"/>
      <c r="M257" s="68"/>
      <c r="N257" s="362"/>
      <c r="O257" s="362"/>
      <c r="P257" s="216">
        <v>0</v>
      </c>
      <c r="Q257" s="216">
        <v>661.82</v>
      </c>
      <c r="R257" s="68" t="s">
        <v>638</v>
      </c>
      <c r="S257" s="363"/>
      <c r="T257" s="277"/>
    </row>
    <row r="258" spans="1:20" ht="51">
      <c r="A258" s="192" t="s">
        <v>550</v>
      </c>
      <c r="B258" s="68"/>
      <c r="C258" s="214" t="s">
        <v>589</v>
      </c>
      <c r="D258" s="215">
        <v>44973</v>
      </c>
      <c r="E258" s="192" t="s">
        <v>1980</v>
      </c>
      <c r="F258" s="192" t="s">
        <v>3</v>
      </c>
      <c r="G258" s="192">
        <v>2093184</v>
      </c>
      <c r="H258" s="68"/>
      <c r="I258" s="198" t="s">
        <v>2165</v>
      </c>
      <c r="J258" s="68"/>
      <c r="K258" s="68"/>
      <c r="L258" s="68"/>
      <c r="M258" s="68"/>
      <c r="N258" s="362"/>
      <c r="O258" s="362"/>
      <c r="P258" s="216">
        <v>0</v>
      </c>
      <c r="Q258" s="216">
        <v>568.66</v>
      </c>
      <c r="R258" s="68" t="s">
        <v>638</v>
      </c>
      <c r="S258" s="363"/>
      <c r="T258" s="277"/>
    </row>
    <row r="259" spans="1:20" ht="51">
      <c r="A259" s="192" t="s">
        <v>550</v>
      </c>
      <c r="B259" s="68"/>
      <c r="C259" s="214" t="s">
        <v>589</v>
      </c>
      <c r="D259" s="215">
        <v>44974</v>
      </c>
      <c r="E259" s="192" t="s">
        <v>1981</v>
      </c>
      <c r="F259" s="192" t="s">
        <v>3</v>
      </c>
      <c r="G259" s="192">
        <v>2093535</v>
      </c>
      <c r="H259" s="68"/>
      <c r="I259" s="198" t="s">
        <v>2166</v>
      </c>
      <c r="J259" s="68"/>
      <c r="K259" s="68"/>
      <c r="L259" s="68"/>
      <c r="M259" s="68"/>
      <c r="N259" s="362"/>
      <c r="O259" s="362"/>
      <c r="P259" s="216">
        <v>0</v>
      </c>
      <c r="Q259" s="216">
        <v>274.3</v>
      </c>
      <c r="R259" s="68" t="s">
        <v>638</v>
      </c>
      <c r="S259" s="363"/>
      <c r="T259" s="277"/>
    </row>
    <row r="260" spans="1:20" ht="51">
      <c r="A260" s="192">
        <v>423</v>
      </c>
      <c r="B260" s="68"/>
      <c r="C260" s="214" t="s">
        <v>150</v>
      </c>
      <c r="D260" s="215">
        <v>44974</v>
      </c>
      <c r="E260" s="192" t="s">
        <v>1982</v>
      </c>
      <c r="F260" s="192" t="s">
        <v>3</v>
      </c>
      <c r="G260" s="192">
        <v>2093608</v>
      </c>
      <c r="H260" s="68"/>
      <c r="I260" s="198" t="s">
        <v>2167</v>
      </c>
      <c r="J260" s="68"/>
      <c r="K260" s="68"/>
      <c r="L260" s="68"/>
      <c r="M260" s="68"/>
      <c r="N260" s="362"/>
      <c r="O260" s="362"/>
      <c r="P260" s="216">
        <v>0</v>
      </c>
      <c r="Q260" s="216">
        <v>0.99</v>
      </c>
      <c r="R260" s="68" t="s">
        <v>1472</v>
      </c>
      <c r="S260" s="363"/>
      <c r="T260" s="277"/>
    </row>
    <row r="261" spans="1:20" ht="51">
      <c r="A261" s="192" t="s">
        <v>541</v>
      </c>
      <c r="B261" s="68"/>
      <c r="C261" s="214" t="s">
        <v>590</v>
      </c>
      <c r="D261" s="215">
        <v>44974</v>
      </c>
      <c r="E261" s="192" t="s">
        <v>1983</v>
      </c>
      <c r="F261" s="192" t="s">
        <v>3</v>
      </c>
      <c r="G261" s="192">
        <v>2093468</v>
      </c>
      <c r="H261" s="68"/>
      <c r="I261" s="198" t="s">
        <v>2168</v>
      </c>
      <c r="J261" s="68"/>
      <c r="K261" s="68"/>
      <c r="L261" s="68"/>
      <c r="M261" s="68"/>
      <c r="N261" s="362"/>
      <c r="O261" s="362"/>
      <c r="P261" s="216">
        <v>0</v>
      </c>
      <c r="Q261" s="216">
        <v>12091.45</v>
      </c>
      <c r="R261" s="68" t="s">
        <v>638</v>
      </c>
      <c r="S261" s="363"/>
      <c r="T261" s="277"/>
    </row>
    <row r="262" spans="1:20" ht="51">
      <c r="A262" s="192" t="s">
        <v>541</v>
      </c>
      <c r="B262" s="68"/>
      <c r="C262" s="214" t="s">
        <v>590</v>
      </c>
      <c r="D262" s="215">
        <v>44974</v>
      </c>
      <c r="E262" s="192" t="s">
        <v>1984</v>
      </c>
      <c r="F262" s="192" t="s">
        <v>3</v>
      </c>
      <c r="G262" s="192">
        <v>2093470</v>
      </c>
      <c r="H262" s="68"/>
      <c r="I262" s="198" t="s">
        <v>2169</v>
      </c>
      <c r="J262" s="68"/>
      <c r="K262" s="68"/>
      <c r="L262" s="68"/>
      <c r="M262" s="68"/>
      <c r="N262" s="362"/>
      <c r="O262" s="362"/>
      <c r="P262" s="216">
        <v>0</v>
      </c>
      <c r="Q262" s="216">
        <v>402043.43</v>
      </c>
      <c r="R262" s="68" t="s">
        <v>638</v>
      </c>
      <c r="S262" s="363"/>
      <c r="T262" s="277"/>
    </row>
    <row r="263" spans="1:20" ht="63.75">
      <c r="A263" s="192">
        <v>192</v>
      </c>
      <c r="B263" s="68"/>
      <c r="C263" s="214" t="s">
        <v>83</v>
      </c>
      <c r="D263" s="215">
        <v>44979</v>
      </c>
      <c r="E263" s="192" t="s">
        <v>1985</v>
      </c>
      <c r="F263" s="192" t="s">
        <v>3</v>
      </c>
      <c r="G263" s="192">
        <v>2094006</v>
      </c>
      <c r="H263" s="68"/>
      <c r="I263" s="198" t="s">
        <v>2170</v>
      </c>
      <c r="J263" s="68"/>
      <c r="K263" s="68"/>
      <c r="L263" s="68"/>
      <c r="M263" s="68"/>
      <c r="N263" s="362"/>
      <c r="O263" s="362"/>
      <c r="P263" s="216">
        <v>0</v>
      </c>
      <c r="Q263" s="216">
        <v>50</v>
      </c>
      <c r="R263" s="68" t="s">
        <v>638</v>
      </c>
      <c r="S263" s="363"/>
      <c r="T263" s="277"/>
    </row>
    <row r="264" spans="1:20" ht="51">
      <c r="A264" s="192" t="s">
        <v>550</v>
      </c>
      <c r="B264" s="68"/>
      <c r="C264" s="214" t="s">
        <v>589</v>
      </c>
      <c r="D264" s="215">
        <v>44979</v>
      </c>
      <c r="E264" s="192" t="s">
        <v>1986</v>
      </c>
      <c r="F264" s="192" t="s">
        <v>3</v>
      </c>
      <c r="G264" s="192">
        <v>2093852</v>
      </c>
      <c r="H264" s="68"/>
      <c r="I264" s="198" t="s">
        <v>2171</v>
      </c>
      <c r="J264" s="68"/>
      <c r="K264" s="68"/>
      <c r="L264" s="68"/>
      <c r="M264" s="68"/>
      <c r="N264" s="362"/>
      <c r="O264" s="362"/>
      <c r="P264" s="216">
        <v>0</v>
      </c>
      <c r="Q264" s="216">
        <v>577.65</v>
      </c>
      <c r="R264" s="68" t="s">
        <v>638</v>
      </c>
      <c r="S264" s="363"/>
      <c r="T264" s="277"/>
    </row>
    <row r="265" spans="1:20" ht="51">
      <c r="A265" s="192" t="s">
        <v>550</v>
      </c>
      <c r="B265" s="68"/>
      <c r="C265" s="214" t="s">
        <v>589</v>
      </c>
      <c r="D265" s="215">
        <v>44980</v>
      </c>
      <c r="E265" s="192" t="s">
        <v>1987</v>
      </c>
      <c r="F265" s="192" t="s">
        <v>3</v>
      </c>
      <c r="G265" s="192">
        <v>2094275</v>
      </c>
      <c r="H265" s="68"/>
      <c r="I265" s="198" t="s">
        <v>1425</v>
      </c>
      <c r="J265" s="68"/>
      <c r="K265" s="68"/>
      <c r="L265" s="68"/>
      <c r="M265" s="68"/>
      <c r="N265" s="362"/>
      <c r="O265" s="362"/>
      <c r="P265" s="216">
        <v>0</v>
      </c>
      <c r="Q265" s="216">
        <v>200</v>
      </c>
      <c r="R265" s="68" t="s">
        <v>638</v>
      </c>
      <c r="S265" s="363"/>
      <c r="T265" s="277"/>
    </row>
    <row r="266" spans="1:20" ht="51">
      <c r="A266" s="192">
        <v>951</v>
      </c>
      <c r="B266" s="68"/>
      <c r="C266" s="214" t="s">
        <v>199</v>
      </c>
      <c r="D266" s="215">
        <v>44980</v>
      </c>
      <c r="E266" s="192" t="s">
        <v>1988</v>
      </c>
      <c r="F266" s="192" t="s">
        <v>3</v>
      </c>
      <c r="G266" s="192">
        <v>2094393</v>
      </c>
      <c r="H266" s="68"/>
      <c r="I266" s="198" t="s">
        <v>2172</v>
      </c>
      <c r="J266" s="68"/>
      <c r="K266" s="68"/>
      <c r="L266" s="68"/>
      <c r="M266" s="68"/>
      <c r="N266" s="362"/>
      <c r="O266" s="362"/>
      <c r="P266" s="216">
        <v>0</v>
      </c>
      <c r="Q266" s="216">
        <v>18</v>
      </c>
      <c r="R266" s="68" t="s">
        <v>638</v>
      </c>
      <c r="S266" s="363"/>
      <c r="T266" s="277"/>
    </row>
    <row r="267" spans="1:20" ht="51">
      <c r="A267" s="192">
        <v>951</v>
      </c>
      <c r="B267" s="68"/>
      <c r="C267" s="214" t="s">
        <v>199</v>
      </c>
      <c r="D267" s="215">
        <v>44980</v>
      </c>
      <c r="E267" s="192" t="s">
        <v>1989</v>
      </c>
      <c r="F267" s="192" t="s">
        <v>3</v>
      </c>
      <c r="G267" s="192">
        <v>2094395</v>
      </c>
      <c r="H267" s="68"/>
      <c r="I267" s="198" t="s">
        <v>2173</v>
      </c>
      <c r="J267" s="68"/>
      <c r="K267" s="68"/>
      <c r="L267" s="68"/>
      <c r="M267" s="68"/>
      <c r="N267" s="362"/>
      <c r="O267" s="362"/>
      <c r="P267" s="216">
        <v>0</v>
      </c>
      <c r="Q267" s="216">
        <v>153.19999999999999</v>
      </c>
      <c r="R267" s="68" t="s">
        <v>638</v>
      </c>
      <c r="S267" s="363"/>
      <c r="T267" s="277"/>
    </row>
    <row r="268" spans="1:20" ht="51">
      <c r="A268" s="192">
        <v>417</v>
      </c>
      <c r="B268" s="68"/>
      <c r="C268" s="214" t="s">
        <v>147</v>
      </c>
      <c r="D268" s="215">
        <v>44980</v>
      </c>
      <c r="E268" s="192" t="s">
        <v>1990</v>
      </c>
      <c r="F268" s="192" t="s">
        <v>3</v>
      </c>
      <c r="G268" s="192">
        <v>2094184</v>
      </c>
      <c r="H268" s="68"/>
      <c r="I268" s="198" t="s">
        <v>2174</v>
      </c>
      <c r="J268" s="68"/>
      <c r="K268" s="68"/>
      <c r="L268" s="68"/>
      <c r="M268" s="68"/>
      <c r="N268" s="362"/>
      <c r="O268" s="362"/>
      <c r="P268" s="216">
        <v>0</v>
      </c>
      <c r="Q268" s="216">
        <v>12790.75</v>
      </c>
      <c r="R268" s="68" t="s">
        <v>638</v>
      </c>
      <c r="S268" s="363"/>
      <c r="T268" s="277"/>
    </row>
    <row r="269" spans="1:20" ht="51">
      <c r="A269" s="192" t="s">
        <v>550</v>
      </c>
      <c r="B269" s="68"/>
      <c r="C269" s="214" t="s">
        <v>589</v>
      </c>
      <c r="D269" s="215">
        <v>44981</v>
      </c>
      <c r="E269" s="192" t="s">
        <v>1991</v>
      </c>
      <c r="F269" s="192" t="s">
        <v>3</v>
      </c>
      <c r="G269" s="192">
        <v>2094655</v>
      </c>
      <c r="H269" s="68"/>
      <c r="I269" s="198" t="s">
        <v>2175</v>
      </c>
      <c r="J269" s="68"/>
      <c r="K269" s="68"/>
      <c r="L269" s="68"/>
      <c r="M269" s="68"/>
      <c r="N269" s="362"/>
      <c r="O269" s="362"/>
      <c r="P269" s="216">
        <v>0</v>
      </c>
      <c r="Q269" s="216">
        <v>3101.29</v>
      </c>
      <c r="R269" s="68" t="s">
        <v>638</v>
      </c>
      <c r="S269" s="363"/>
      <c r="T269" s="277"/>
    </row>
    <row r="270" spans="1:20" ht="51">
      <c r="A270" s="192" t="s">
        <v>550</v>
      </c>
      <c r="B270" s="68"/>
      <c r="C270" s="214" t="s">
        <v>589</v>
      </c>
      <c r="D270" s="215">
        <v>44981</v>
      </c>
      <c r="E270" s="192" t="s">
        <v>1992</v>
      </c>
      <c r="F270" s="192" t="s">
        <v>3</v>
      </c>
      <c r="G270" s="192">
        <v>2094704</v>
      </c>
      <c r="H270" s="68"/>
      <c r="I270" s="198" t="s">
        <v>2176</v>
      </c>
      <c r="J270" s="68"/>
      <c r="K270" s="68"/>
      <c r="L270" s="68"/>
      <c r="M270" s="68"/>
      <c r="N270" s="362"/>
      <c r="O270" s="362"/>
      <c r="P270" s="216">
        <v>0</v>
      </c>
      <c r="Q270" s="216">
        <v>5261.73</v>
      </c>
      <c r="R270" s="68" t="s">
        <v>638</v>
      </c>
      <c r="S270" s="363"/>
      <c r="T270" s="277"/>
    </row>
    <row r="271" spans="1:20" ht="51">
      <c r="A271" s="192" t="s">
        <v>550</v>
      </c>
      <c r="B271" s="68"/>
      <c r="C271" s="214" t="s">
        <v>589</v>
      </c>
      <c r="D271" s="215">
        <v>44981</v>
      </c>
      <c r="E271" s="192" t="s">
        <v>1993</v>
      </c>
      <c r="F271" s="192" t="s">
        <v>3</v>
      </c>
      <c r="G271" s="192">
        <v>2094738</v>
      </c>
      <c r="H271" s="68"/>
      <c r="I271" s="198" t="s">
        <v>2177</v>
      </c>
      <c r="J271" s="68"/>
      <c r="K271" s="68"/>
      <c r="L271" s="68"/>
      <c r="M271" s="68"/>
      <c r="N271" s="362"/>
      <c r="O271" s="362"/>
      <c r="P271" s="216">
        <v>0</v>
      </c>
      <c r="Q271" s="216">
        <v>100000</v>
      </c>
      <c r="R271" s="68" t="s">
        <v>638</v>
      </c>
      <c r="S271" s="363"/>
      <c r="T271" s="277"/>
    </row>
    <row r="272" spans="1:20" ht="51">
      <c r="A272" s="192" t="s">
        <v>550</v>
      </c>
      <c r="B272" s="68"/>
      <c r="C272" s="214" t="s">
        <v>589</v>
      </c>
      <c r="D272" s="215">
        <v>44984</v>
      </c>
      <c r="E272" s="192" t="s">
        <v>1994</v>
      </c>
      <c r="F272" s="192" t="s">
        <v>3</v>
      </c>
      <c r="G272" s="192">
        <v>2094971</v>
      </c>
      <c r="H272" s="68"/>
      <c r="I272" s="198" t="s">
        <v>2178</v>
      </c>
      <c r="J272" s="68"/>
      <c r="K272" s="68"/>
      <c r="L272" s="68"/>
      <c r="M272" s="68"/>
      <c r="N272" s="362"/>
      <c r="O272" s="362"/>
      <c r="P272" s="216">
        <v>0</v>
      </c>
      <c r="Q272" s="216">
        <v>2.78</v>
      </c>
      <c r="R272" s="68" t="s">
        <v>638</v>
      </c>
      <c r="S272" s="363"/>
      <c r="T272" s="277"/>
    </row>
    <row r="273" spans="1:20" ht="51">
      <c r="A273" s="192">
        <v>650</v>
      </c>
      <c r="B273" s="68"/>
      <c r="C273" s="214" t="s">
        <v>175</v>
      </c>
      <c r="D273" s="215">
        <v>44984</v>
      </c>
      <c r="E273" s="192" t="s">
        <v>1995</v>
      </c>
      <c r="F273" s="192" t="s">
        <v>3</v>
      </c>
      <c r="G273" s="192">
        <v>2095107</v>
      </c>
      <c r="H273" s="68"/>
      <c r="I273" s="198" t="s">
        <v>3719</v>
      </c>
      <c r="J273" s="68"/>
      <c r="K273" s="68"/>
      <c r="L273" s="68"/>
      <c r="M273" s="68"/>
      <c r="N273" s="362"/>
      <c r="O273" s="362"/>
      <c r="P273" s="216">
        <v>0</v>
      </c>
      <c r="Q273" s="216">
        <v>120</v>
      </c>
      <c r="R273" s="68" t="s">
        <v>638</v>
      </c>
      <c r="S273" s="363"/>
      <c r="T273" s="277"/>
    </row>
    <row r="274" spans="1:20" ht="51">
      <c r="A274" s="192">
        <v>526</v>
      </c>
      <c r="B274" s="68"/>
      <c r="C274" s="214" t="s">
        <v>1266</v>
      </c>
      <c r="D274" s="215">
        <v>44985</v>
      </c>
      <c r="E274" s="192" t="s">
        <v>1996</v>
      </c>
      <c r="F274" s="192" t="s">
        <v>3</v>
      </c>
      <c r="G274" s="192">
        <v>2095420</v>
      </c>
      <c r="H274" s="68"/>
      <c r="I274" s="198" t="s">
        <v>2455</v>
      </c>
      <c r="J274" s="68"/>
      <c r="K274" s="68"/>
      <c r="L274" s="68"/>
      <c r="M274" s="68"/>
      <c r="N274" s="362"/>
      <c r="O274" s="362"/>
      <c r="P274" s="216">
        <v>0</v>
      </c>
      <c r="Q274" s="216">
        <v>82.19</v>
      </c>
      <c r="R274" s="68" t="s">
        <v>1472</v>
      </c>
      <c r="S274" s="363"/>
      <c r="T274" s="277"/>
    </row>
    <row r="275" spans="1:20" ht="51">
      <c r="A275" s="192" t="s">
        <v>550</v>
      </c>
      <c r="B275" s="68"/>
      <c r="C275" s="214" t="s">
        <v>589</v>
      </c>
      <c r="D275" s="215">
        <v>44985</v>
      </c>
      <c r="E275" s="192" t="s">
        <v>1997</v>
      </c>
      <c r="F275" s="192" t="s">
        <v>3</v>
      </c>
      <c r="G275" s="192">
        <v>2095492</v>
      </c>
      <c r="H275" s="68"/>
      <c r="I275" s="198" t="s">
        <v>2456</v>
      </c>
      <c r="J275" s="68"/>
      <c r="K275" s="68"/>
      <c r="L275" s="68"/>
      <c r="M275" s="68"/>
      <c r="N275" s="362"/>
      <c r="O275" s="362"/>
      <c r="P275" s="216">
        <v>0</v>
      </c>
      <c r="Q275" s="216">
        <v>672.72</v>
      </c>
      <c r="R275" s="68" t="s">
        <v>638</v>
      </c>
      <c r="S275" s="363"/>
      <c r="T275" s="277"/>
    </row>
    <row r="276" spans="1:20" ht="76.5">
      <c r="A276" s="192">
        <v>374</v>
      </c>
      <c r="B276" s="68"/>
      <c r="C276" s="214" t="s">
        <v>608</v>
      </c>
      <c r="D276" s="215">
        <v>44985</v>
      </c>
      <c r="E276" s="192" t="s">
        <v>1998</v>
      </c>
      <c r="F276" s="192" t="s">
        <v>3</v>
      </c>
      <c r="G276" s="192">
        <v>2095493</v>
      </c>
      <c r="H276" s="68"/>
      <c r="I276" s="198" t="s">
        <v>2457</v>
      </c>
      <c r="J276" s="68"/>
      <c r="K276" s="68"/>
      <c r="L276" s="68"/>
      <c r="M276" s="68"/>
      <c r="N276" s="362"/>
      <c r="O276" s="362"/>
      <c r="P276" s="216">
        <v>0</v>
      </c>
      <c r="Q276" s="216">
        <v>54</v>
      </c>
      <c r="R276" s="68" t="s">
        <v>638</v>
      </c>
      <c r="S276" s="363"/>
      <c r="T276" s="277"/>
    </row>
    <row r="277" spans="1:20" ht="38.25">
      <c r="A277" s="192" t="s">
        <v>550</v>
      </c>
      <c r="B277" s="68"/>
      <c r="C277" s="214" t="s">
        <v>589</v>
      </c>
      <c r="D277" s="215">
        <v>44985</v>
      </c>
      <c r="E277" s="192" t="s">
        <v>1999</v>
      </c>
      <c r="F277" s="192" t="s">
        <v>3</v>
      </c>
      <c r="G277" s="192">
        <v>2095505</v>
      </c>
      <c r="H277" s="68"/>
      <c r="I277" s="198" t="s">
        <v>2458</v>
      </c>
      <c r="J277" s="68"/>
      <c r="K277" s="68"/>
      <c r="L277" s="68"/>
      <c r="M277" s="68"/>
      <c r="N277" s="362"/>
      <c r="O277" s="362"/>
      <c r="P277" s="216">
        <v>0</v>
      </c>
      <c r="Q277" s="216">
        <v>81303.460000000006</v>
      </c>
      <c r="R277" s="68" t="s">
        <v>638</v>
      </c>
      <c r="S277" s="363"/>
      <c r="T277" s="277"/>
    </row>
    <row r="278" spans="1:20" ht="63.75">
      <c r="A278" s="192" t="s">
        <v>542</v>
      </c>
      <c r="B278" s="68"/>
      <c r="C278" s="214" t="s">
        <v>691</v>
      </c>
      <c r="D278" s="215">
        <v>44963</v>
      </c>
      <c r="E278" s="192" t="s">
        <v>2001</v>
      </c>
      <c r="F278" s="192" t="s">
        <v>639</v>
      </c>
      <c r="G278" s="192">
        <v>5142421</v>
      </c>
      <c r="H278" s="68"/>
      <c r="I278" s="198" t="s">
        <v>2180</v>
      </c>
      <c r="J278" s="68"/>
      <c r="K278" s="68"/>
      <c r="L278" s="68"/>
      <c r="M278" s="68"/>
      <c r="N278" s="362"/>
      <c r="O278" s="362"/>
      <c r="P278" s="216">
        <v>0</v>
      </c>
      <c r="Q278" s="216">
        <v>2168701.7400000002</v>
      </c>
      <c r="R278" s="68" t="s">
        <v>638</v>
      </c>
      <c r="S278" s="363"/>
      <c r="T278" s="277"/>
    </row>
    <row r="279" spans="1:20" ht="63.75">
      <c r="A279" s="192" t="s">
        <v>542</v>
      </c>
      <c r="B279" s="68"/>
      <c r="C279" s="214" t="s">
        <v>691</v>
      </c>
      <c r="D279" s="215">
        <v>44963</v>
      </c>
      <c r="E279" s="192" t="s">
        <v>2001</v>
      </c>
      <c r="F279" s="192" t="s">
        <v>639</v>
      </c>
      <c r="G279" s="192">
        <v>5142417</v>
      </c>
      <c r="H279" s="68"/>
      <c r="I279" s="198" t="s">
        <v>2181</v>
      </c>
      <c r="J279" s="68"/>
      <c r="K279" s="68"/>
      <c r="L279" s="68"/>
      <c r="M279" s="68"/>
      <c r="N279" s="362"/>
      <c r="O279" s="362"/>
      <c r="P279" s="216">
        <v>0</v>
      </c>
      <c r="Q279" s="216">
        <v>12677198.060000001</v>
      </c>
      <c r="R279" s="68" t="s">
        <v>638</v>
      </c>
      <c r="S279" s="363"/>
      <c r="T279" s="277"/>
    </row>
    <row r="280" spans="1:20" ht="63.75">
      <c r="A280" s="192" t="s">
        <v>542</v>
      </c>
      <c r="B280" s="68"/>
      <c r="C280" s="214" t="s">
        <v>691</v>
      </c>
      <c r="D280" s="215">
        <v>44963</v>
      </c>
      <c r="E280" s="192" t="s">
        <v>2001</v>
      </c>
      <c r="F280" s="192" t="s">
        <v>639</v>
      </c>
      <c r="G280" s="192">
        <v>5142414</v>
      </c>
      <c r="H280" s="68"/>
      <c r="I280" s="198" t="s">
        <v>1873</v>
      </c>
      <c r="J280" s="68"/>
      <c r="K280" s="68"/>
      <c r="L280" s="68"/>
      <c r="M280" s="68"/>
      <c r="N280" s="362"/>
      <c r="O280" s="362"/>
      <c r="P280" s="216">
        <v>0</v>
      </c>
      <c r="Q280" s="216">
        <v>11045363.6</v>
      </c>
      <c r="R280" s="68" t="s">
        <v>638</v>
      </c>
      <c r="S280" s="363"/>
      <c r="T280" s="277"/>
    </row>
    <row r="281" spans="1:20" ht="51">
      <c r="A281" s="192" t="s">
        <v>541</v>
      </c>
      <c r="B281" s="68"/>
      <c r="C281" s="214" t="s">
        <v>590</v>
      </c>
      <c r="D281" s="215">
        <v>44967</v>
      </c>
      <c r="E281" s="192" t="s">
        <v>2002</v>
      </c>
      <c r="F281" s="192" t="s">
        <v>639</v>
      </c>
      <c r="G281" s="192">
        <v>5175198</v>
      </c>
      <c r="H281" s="68"/>
      <c r="I281" s="198" t="s">
        <v>2182</v>
      </c>
      <c r="J281" s="68"/>
      <c r="K281" s="68"/>
      <c r="L281" s="68"/>
      <c r="M281" s="68"/>
      <c r="N281" s="362"/>
      <c r="O281" s="362"/>
      <c r="P281" s="216">
        <v>0</v>
      </c>
      <c r="Q281" s="216">
        <v>1074956.48</v>
      </c>
      <c r="R281" s="68" t="s">
        <v>638</v>
      </c>
      <c r="S281" s="363"/>
      <c r="T281" s="277"/>
    </row>
    <row r="282" spans="1:20" ht="51">
      <c r="A282" s="192" t="s">
        <v>541</v>
      </c>
      <c r="B282" s="68"/>
      <c r="C282" s="214" t="s">
        <v>590</v>
      </c>
      <c r="D282" s="215">
        <v>44972</v>
      </c>
      <c r="E282" s="192" t="s">
        <v>2003</v>
      </c>
      <c r="F282" s="192" t="s">
        <v>6</v>
      </c>
      <c r="G282" s="192">
        <v>1763671</v>
      </c>
      <c r="H282" s="68"/>
      <c r="I282" s="198" t="s">
        <v>2183</v>
      </c>
      <c r="J282" s="68"/>
      <c r="K282" s="68"/>
      <c r="L282" s="68"/>
      <c r="M282" s="68"/>
      <c r="N282" s="362"/>
      <c r="O282" s="362"/>
      <c r="P282" s="216">
        <v>0</v>
      </c>
      <c r="Q282" s="216">
        <v>189745.18</v>
      </c>
      <c r="R282" s="68" t="s">
        <v>638</v>
      </c>
      <c r="S282" s="363"/>
      <c r="T282" s="277"/>
    </row>
    <row r="283" spans="1:20" ht="63.75">
      <c r="A283" s="192" t="s">
        <v>542</v>
      </c>
      <c r="B283" s="68"/>
      <c r="C283" s="214" t="s">
        <v>691</v>
      </c>
      <c r="D283" s="215">
        <v>44979</v>
      </c>
      <c r="E283" s="192" t="s">
        <v>2004</v>
      </c>
      <c r="F283" s="192" t="s">
        <v>639</v>
      </c>
      <c r="G283" s="192">
        <v>5194488</v>
      </c>
      <c r="H283" s="68"/>
      <c r="I283" s="198" t="s">
        <v>2184</v>
      </c>
      <c r="J283" s="68"/>
      <c r="K283" s="68"/>
      <c r="L283" s="68"/>
      <c r="M283" s="68"/>
      <c r="N283" s="362"/>
      <c r="O283" s="362"/>
      <c r="P283" s="216">
        <v>0</v>
      </c>
      <c r="Q283" s="216">
        <v>691.31</v>
      </c>
      <c r="R283" s="68" t="s">
        <v>638</v>
      </c>
      <c r="S283" s="363"/>
      <c r="T283" s="277"/>
    </row>
    <row r="284" spans="1:20" ht="76.5">
      <c r="A284" s="192">
        <v>598</v>
      </c>
      <c r="B284" s="68"/>
      <c r="C284" s="214" t="s">
        <v>672</v>
      </c>
      <c r="D284" s="215">
        <v>44979</v>
      </c>
      <c r="E284" s="192" t="s">
        <v>2005</v>
      </c>
      <c r="F284" s="192" t="s">
        <v>10</v>
      </c>
      <c r="G284" s="192">
        <v>1054818</v>
      </c>
      <c r="H284" s="68"/>
      <c r="I284" s="198" t="s">
        <v>2185</v>
      </c>
      <c r="J284" s="68"/>
      <c r="K284" s="68"/>
      <c r="L284" s="68"/>
      <c r="M284" s="68"/>
      <c r="N284" s="362"/>
      <c r="O284" s="362"/>
      <c r="P284" s="216">
        <v>50</v>
      </c>
      <c r="Q284" s="216">
        <v>0</v>
      </c>
      <c r="R284" s="68" t="s">
        <v>638</v>
      </c>
      <c r="S284" s="363"/>
      <c r="T284" s="277"/>
    </row>
    <row r="285" spans="1:20" ht="76.5">
      <c r="A285" s="192" t="s">
        <v>541</v>
      </c>
      <c r="B285" s="68"/>
      <c r="C285" s="214" t="s">
        <v>590</v>
      </c>
      <c r="D285" s="215">
        <v>44981</v>
      </c>
      <c r="E285" s="192" t="s">
        <v>2006</v>
      </c>
      <c r="F285" s="192" t="s">
        <v>14</v>
      </c>
      <c r="G285" s="192">
        <v>2180583</v>
      </c>
      <c r="H285" s="68"/>
      <c r="I285" s="198" t="s">
        <v>2186</v>
      </c>
      <c r="J285" s="68"/>
      <c r="K285" s="68"/>
      <c r="L285" s="68"/>
      <c r="M285" s="68"/>
      <c r="N285" s="362"/>
      <c r="O285" s="362"/>
      <c r="P285" s="216">
        <v>50</v>
      </c>
      <c r="Q285" s="216">
        <v>0</v>
      </c>
      <c r="R285" s="68" t="s">
        <v>638</v>
      </c>
      <c r="S285" s="363"/>
      <c r="T285" s="277"/>
    </row>
    <row r="286" spans="1:20" ht="38.25">
      <c r="A286" s="192" t="s">
        <v>667</v>
      </c>
      <c r="B286" s="68"/>
      <c r="C286" s="214" t="s">
        <v>1256</v>
      </c>
      <c r="D286" s="215">
        <v>44984</v>
      </c>
      <c r="E286" s="192" t="s">
        <v>2007</v>
      </c>
      <c r="F286" s="192" t="s">
        <v>12</v>
      </c>
      <c r="G286" s="192">
        <v>442235</v>
      </c>
      <c r="H286" s="68"/>
      <c r="I286" s="198" t="s">
        <v>1870</v>
      </c>
      <c r="J286" s="68"/>
      <c r="K286" s="68"/>
      <c r="L286" s="68"/>
      <c r="M286" s="68"/>
      <c r="N286" s="362"/>
      <c r="O286" s="362"/>
      <c r="P286" s="216">
        <v>39824.22</v>
      </c>
      <c r="Q286" s="216">
        <v>0</v>
      </c>
      <c r="R286" s="68" t="s">
        <v>638</v>
      </c>
      <c r="S286" s="363"/>
      <c r="T286" s="277"/>
    </row>
    <row r="287" spans="1:20" ht="38.25">
      <c r="A287" s="192" t="s">
        <v>667</v>
      </c>
      <c r="B287" s="68"/>
      <c r="C287" s="214" t="s">
        <v>1256</v>
      </c>
      <c r="D287" s="215">
        <v>44984</v>
      </c>
      <c r="E287" s="192" t="s">
        <v>2008</v>
      </c>
      <c r="F287" s="192" t="s">
        <v>12</v>
      </c>
      <c r="G287" s="192">
        <v>442237</v>
      </c>
      <c r="H287" s="68"/>
      <c r="I287" s="198" t="s">
        <v>1870</v>
      </c>
      <c r="J287" s="68"/>
      <c r="K287" s="68"/>
      <c r="L287" s="68"/>
      <c r="M287" s="68"/>
      <c r="N287" s="362"/>
      <c r="O287" s="362"/>
      <c r="P287" s="216">
        <v>39824.22</v>
      </c>
      <c r="Q287" s="216">
        <v>0</v>
      </c>
      <c r="R287" s="68" t="s">
        <v>638</v>
      </c>
      <c r="S287" s="363"/>
      <c r="T287" s="277"/>
    </row>
    <row r="288" spans="1:20" ht="38.25">
      <c r="A288" s="192" t="s">
        <v>667</v>
      </c>
      <c r="B288" s="68"/>
      <c r="C288" s="214" t="s">
        <v>1256</v>
      </c>
      <c r="D288" s="215">
        <v>44984</v>
      </c>
      <c r="E288" s="192" t="s">
        <v>2009</v>
      </c>
      <c r="F288" s="192" t="s">
        <v>12</v>
      </c>
      <c r="G288" s="192">
        <v>442239</v>
      </c>
      <c r="H288" s="68"/>
      <c r="I288" s="198" t="s">
        <v>1870</v>
      </c>
      <c r="J288" s="68"/>
      <c r="K288" s="68"/>
      <c r="L288" s="68"/>
      <c r="M288" s="68"/>
      <c r="N288" s="362"/>
      <c r="O288" s="362"/>
      <c r="P288" s="216">
        <v>39824.22</v>
      </c>
      <c r="Q288" s="216">
        <v>0</v>
      </c>
      <c r="R288" s="68" t="s">
        <v>638</v>
      </c>
      <c r="S288" s="363"/>
      <c r="T288" s="277"/>
    </row>
    <row r="289" spans="1:20" ht="38.25">
      <c r="A289" s="192" t="s">
        <v>667</v>
      </c>
      <c r="B289" s="68"/>
      <c r="C289" s="214" t="s">
        <v>1256</v>
      </c>
      <c r="D289" s="215">
        <v>44984</v>
      </c>
      <c r="E289" s="192" t="s">
        <v>2010</v>
      </c>
      <c r="F289" s="192" t="s">
        <v>12</v>
      </c>
      <c r="G289" s="192">
        <v>442241</v>
      </c>
      <c r="H289" s="68"/>
      <c r="I289" s="198" t="s">
        <v>1870</v>
      </c>
      <c r="J289" s="68"/>
      <c r="K289" s="68"/>
      <c r="L289" s="68"/>
      <c r="M289" s="68"/>
      <c r="N289" s="362"/>
      <c r="O289" s="362"/>
      <c r="P289" s="216">
        <v>47558.39</v>
      </c>
      <c r="Q289" s="216">
        <v>0</v>
      </c>
      <c r="R289" s="68" t="s">
        <v>638</v>
      </c>
      <c r="S289" s="363"/>
      <c r="T289" s="277"/>
    </row>
    <row r="290" spans="1:20" ht="38.25">
      <c r="A290" s="192" t="s">
        <v>667</v>
      </c>
      <c r="B290" s="68"/>
      <c r="C290" s="214" t="s">
        <v>1256</v>
      </c>
      <c r="D290" s="215">
        <v>44984</v>
      </c>
      <c r="E290" s="192" t="s">
        <v>2011</v>
      </c>
      <c r="F290" s="192" t="s">
        <v>12</v>
      </c>
      <c r="G290" s="192">
        <v>442243</v>
      </c>
      <c r="H290" s="68"/>
      <c r="I290" s="198" t="s">
        <v>1870</v>
      </c>
      <c r="J290" s="68"/>
      <c r="K290" s="68"/>
      <c r="L290" s="68"/>
      <c r="M290" s="68"/>
      <c r="N290" s="362"/>
      <c r="O290" s="362"/>
      <c r="P290" s="216">
        <v>4932.13</v>
      </c>
      <c r="Q290" s="216">
        <v>0</v>
      </c>
      <c r="R290" s="68" t="s">
        <v>638</v>
      </c>
      <c r="S290" s="363"/>
      <c r="T290" s="277"/>
    </row>
    <row r="291" spans="1:20" ht="38.25">
      <c r="A291" s="192" t="s">
        <v>667</v>
      </c>
      <c r="B291" s="68"/>
      <c r="C291" s="214" t="s">
        <v>1256</v>
      </c>
      <c r="D291" s="215">
        <v>44984</v>
      </c>
      <c r="E291" s="192" t="s">
        <v>2012</v>
      </c>
      <c r="F291" s="192" t="s">
        <v>12</v>
      </c>
      <c r="G291" s="192">
        <v>442245</v>
      </c>
      <c r="H291" s="68"/>
      <c r="I291" s="198" t="s">
        <v>1870</v>
      </c>
      <c r="J291" s="68"/>
      <c r="K291" s="68"/>
      <c r="L291" s="68"/>
      <c r="M291" s="68"/>
      <c r="N291" s="362"/>
      <c r="O291" s="362"/>
      <c r="P291" s="216">
        <v>1268</v>
      </c>
      <c r="Q291" s="216">
        <v>0</v>
      </c>
      <c r="R291" s="68" t="s">
        <v>638</v>
      </c>
      <c r="S291" s="363"/>
      <c r="T291" s="277"/>
    </row>
    <row r="292" spans="1:20" ht="38.25">
      <c r="A292" s="192" t="s">
        <v>667</v>
      </c>
      <c r="B292" s="68"/>
      <c r="C292" s="214" t="s">
        <v>1256</v>
      </c>
      <c r="D292" s="215">
        <v>44984</v>
      </c>
      <c r="E292" s="192" t="s">
        <v>2013</v>
      </c>
      <c r="F292" s="192" t="s">
        <v>12</v>
      </c>
      <c r="G292" s="192">
        <v>442247</v>
      </c>
      <c r="H292" s="68"/>
      <c r="I292" s="198" t="s">
        <v>1870</v>
      </c>
      <c r="J292" s="68"/>
      <c r="K292" s="68"/>
      <c r="L292" s="68"/>
      <c r="M292" s="68"/>
      <c r="N292" s="362"/>
      <c r="O292" s="362"/>
      <c r="P292" s="216">
        <v>13955.3</v>
      </c>
      <c r="Q292" s="216">
        <v>0</v>
      </c>
      <c r="R292" s="68" t="s">
        <v>638</v>
      </c>
      <c r="S292" s="363"/>
      <c r="T292" s="277"/>
    </row>
    <row r="293" spans="1:20" ht="38.25">
      <c r="A293" s="192" t="s">
        <v>667</v>
      </c>
      <c r="B293" s="68"/>
      <c r="C293" s="214" t="s">
        <v>1256</v>
      </c>
      <c r="D293" s="215">
        <v>44984</v>
      </c>
      <c r="E293" s="192" t="s">
        <v>2014</v>
      </c>
      <c r="F293" s="192" t="s">
        <v>12</v>
      </c>
      <c r="G293" s="192">
        <v>442249</v>
      </c>
      <c r="H293" s="68"/>
      <c r="I293" s="198" t="s">
        <v>1870</v>
      </c>
      <c r="J293" s="68"/>
      <c r="K293" s="68"/>
      <c r="L293" s="68"/>
      <c r="M293" s="68"/>
      <c r="N293" s="362"/>
      <c r="O293" s="362"/>
      <c r="P293" s="216">
        <v>13942.2</v>
      </c>
      <c r="Q293" s="216">
        <v>0</v>
      </c>
      <c r="R293" s="68" t="s">
        <v>638</v>
      </c>
      <c r="S293" s="363"/>
      <c r="T293" s="277"/>
    </row>
    <row r="294" spans="1:20" ht="38.25">
      <c r="A294" s="192" t="s">
        <v>667</v>
      </c>
      <c r="B294" s="68"/>
      <c r="C294" s="214" t="s">
        <v>1256</v>
      </c>
      <c r="D294" s="215">
        <v>44984</v>
      </c>
      <c r="E294" s="192" t="s">
        <v>2015</v>
      </c>
      <c r="F294" s="192" t="s">
        <v>12</v>
      </c>
      <c r="G294" s="192">
        <v>442251</v>
      </c>
      <c r="H294" s="68"/>
      <c r="I294" s="198" t="s">
        <v>1870</v>
      </c>
      <c r="J294" s="68"/>
      <c r="K294" s="68"/>
      <c r="L294" s="68"/>
      <c r="M294" s="68"/>
      <c r="N294" s="362"/>
      <c r="O294" s="362"/>
      <c r="P294" s="216">
        <v>9854.32</v>
      </c>
      <c r="Q294" s="216">
        <v>0</v>
      </c>
      <c r="R294" s="68" t="s">
        <v>638</v>
      </c>
      <c r="S294" s="363"/>
      <c r="T294" s="277"/>
    </row>
    <row r="295" spans="1:20" ht="38.25">
      <c r="A295" s="192" t="s">
        <v>667</v>
      </c>
      <c r="B295" s="68"/>
      <c r="C295" s="214" t="s">
        <v>1256</v>
      </c>
      <c r="D295" s="215">
        <v>44984</v>
      </c>
      <c r="E295" s="192" t="s">
        <v>2016</v>
      </c>
      <c r="F295" s="192" t="s">
        <v>12</v>
      </c>
      <c r="G295" s="192">
        <v>442253</v>
      </c>
      <c r="H295" s="68"/>
      <c r="I295" s="198" t="s">
        <v>1870</v>
      </c>
      <c r="J295" s="68"/>
      <c r="K295" s="68"/>
      <c r="L295" s="68"/>
      <c r="M295" s="68"/>
      <c r="N295" s="362"/>
      <c r="O295" s="362"/>
      <c r="P295" s="216">
        <v>38293.89</v>
      </c>
      <c r="Q295" s="216">
        <v>0</v>
      </c>
      <c r="R295" s="68" t="s">
        <v>638</v>
      </c>
      <c r="S295" s="363"/>
      <c r="T295" s="277"/>
    </row>
    <row r="296" spans="1:20" ht="38.25">
      <c r="A296" s="192" t="s">
        <v>667</v>
      </c>
      <c r="B296" s="68"/>
      <c r="C296" s="214" t="s">
        <v>1256</v>
      </c>
      <c r="D296" s="215">
        <v>44984</v>
      </c>
      <c r="E296" s="192" t="s">
        <v>2017</v>
      </c>
      <c r="F296" s="192" t="s">
        <v>12</v>
      </c>
      <c r="G296" s="192">
        <v>442256</v>
      </c>
      <c r="H296" s="68"/>
      <c r="I296" s="198" t="s">
        <v>1870</v>
      </c>
      <c r="J296" s="68"/>
      <c r="K296" s="68"/>
      <c r="L296" s="68"/>
      <c r="M296" s="68"/>
      <c r="N296" s="362"/>
      <c r="O296" s="362"/>
      <c r="P296" s="216">
        <v>521523.89</v>
      </c>
      <c r="Q296" s="216">
        <v>0</v>
      </c>
      <c r="R296" s="68" t="s">
        <v>638</v>
      </c>
      <c r="S296" s="363"/>
      <c r="T296" s="277"/>
    </row>
    <row r="297" spans="1:20" ht="38.25">
      <c r="A297" s="192" t="s">
        <v>667</v>
      </c>
      <c r="B297" s="68"/>
      <c r="C297" s="214" t="s">
        <v>1256</v>
      </c>
      <c r="D297" s="215">
        <v>44984</v>
      </c>
      <c r="E297" s="192" t="s">
        <v>2018</v>
      </c>
      <c r="F297" s="192" t="s">
        <v>12</v>
      </c>
      <c r="G297" s="192">
        <v>442258</v>
      </c>
      <c r="H297" s="68"/>
      <c r="I297" s="198" t="s">
        <v>1870</v>
      </c>
      <c r="J297" s="68"/>
      <c r="K297" s="68"/>
      <c r="L297" s="68"/>
      <c r="M297" s="68"/>
      <c r="N297" s="362"/>
      <c r="O297" s="362"/>
      <c r="P297" s="216">
        <v>16282211.65</v>
      </c>
      <c r="Q297" s="216">
        <v>0</v>
      </c>
      <c r="R297" s="68" t="s">
        <v>638</v>
      </c>
      <c r="S297" s="363"/>
      <c r="T297" s="277"/>
    </row>
    <row r="298" spans="1:20" ht="38.25">
      <c r="A298" s="192" t="s">
        <v>667</v>
      </c>
      <c r="B298" s="68"/>
      <c r="C298" s="214" t="s">
        <v>1256</v>
      </c>
      <c r="D298" s="215">
        <v>44984</v>
      </c>
      <c r="E298" s="192" t="s">
        <v>2019</v>
      </c>
      <c r="F298" s="192" t="s">
        <v>12</v>
      </c>
      <c r="G298" s="192">
        <v>442260</v>
      </c>
      <c r="H298" s="68"/>
      <c r="I298" s="198" t="s">
        <v>1870</v>
      </c>
      <c r="J298" s="68"/>
      <c r="K298" s="68"/>
      <c r="L298" s="68"/>
      <c r="M298" s="68"/>
      <c r="N298" s="362"/>
      <c r="O298" s="362"/>
      <c r="P298" s="216">
        <v>10459479.869999999</v>
      </c>
      <c r="Q298" s="216">
        <v>0</v>
      </c>
      <c r="R298" s="68" t="s">
        <v>638</v>
      </c>
      <c r="S298" s="363"/>
      <c r="T298" s="277"/>
    </row>
    <row r="299" spans="1:20" ht="38.25">
      <c r="A299" s="192" t="s">
        <v>667</v>
      </c>
      <c r="B299" s="68"/>
      <c r="C299" s="214" t="s">
        <v>1256</v>
      </c>
      <c r="D299" s="215">
        <v>44984</v>
      </c>
      <c r="E299" s="192" t="s">
        <v>2020</v>
      </c>
      <c r="F299" s="192" t="s">
        <v>12</v>
      </c>
      <c r="G299" s="192">
        <v>442262</v>
      </c>
      <c r="H299" s="68"/>
      <c r="I299" s="198" t="s">
        <v>1870</v>
      </c>
      <c r="J299" s="68"/>
      <c r="K299" s="68"/>
      <c r="L299" s="68"/>
      <c r="M299" s="68"/>
      <c r="N299" s="362"/>
      <c r="O299" s="362"/>
      <c r="P299" s="216">
        <v>2995613.69</v>
      </c>
      <c r="Q299" s="216">
        <v>0</v>
      </c>
      <c r="R299" s="68" t="s">
        <v>638</v>
      </c>
      <c r="S299" s="363"/>
      <c r="T299" s="277"/>
    </row>
    <row r="300" spans="1:20" ht="38.25">
      <c r="A300" s="192" t="s">
        <v>667</v>
      </c>
      <c r="B300" s="68"/>
      <c r="C300" s="214" t="s">
        <v>1256</v>
      </c>
      <c r="D300" s="215">
        <v>44984</v>
      </c>
      <c r="E300" s="192" t="s">
        <v>2021</v>
      </c>
      <c r="F300" s="192" t="s">
        <v>12</v>
      </c>
      <c r="G300" s="192">
        <v>442264</v>
      </c>
      <c r="H300" s="68"/>
      <c r="I300" s="198" t="s">
        <v>1870</v>
      </c>
      <c r="J300" s="68"/>
      <c r="K300" s="68"/>
      <c r="L300" s="68"/>
      <c r="M300" s="68"/>
      <c r="N300" s="362"/>
      <c r="O300" s="362"/>
      <c r="P300" s="216">
        <v>98258.73</v>
      </c>
      <c r="Q300" s="216">
        <v>0</v>
      </c>
      <c r="R300" s="68" t="s">
        <v>638</v>
      </c>
      <c r="S300" s="363"/>
      <c r="T300" s="277"/>
    </row>
    <row r="301" spans="1:20" ht="38.25">
      <c r="A301" s="192" t="s">
        <v>667</v>
      </c>
      <c r="B301" s="68"/>
      <c r="C301" s="214" t="s">
        <v>1256</v>
      </c>
      <c r="D301" s="215">
        <v>44984</v>
      </c>
      <c r="E301" s="192" t="s">
        <v>2022</v>
      </c>
      <c r="F301" s="192" t="s">
        <v>12</v>
      </c>
      <c r="G301" s="192">
        <v>442266</v>
      </c>
      <c r="H301" s="68"/>
      <c r="I301" s="198" t="s">
        <v>1870</v>
      </c>
      <c r="J301" s="68"/>
      <c r="K301" s="68"/>
      <c r="L301" s="68"/>
      <c r="M301" s="68"/>
      <c r="N301" s="362"/>
      <c r="O301" s="362"/>
      <c r="P301" s="216">
        <v>1924343.05</v>
      </c>
      <c r="Q301" s="216">
        <v>0</v>
      </c>
      <c r="R301" s="68" t="s">
        <v>638</v>
      </c>
      <c r="S301" s="363"/>
      <c r="T301" s="277"/>
    </row>
    <row r="302" spans="1:20" ht="38.25">
      <c r="A302" s="192" t="s">
        <v>667</v>
      </c>
      <c r="B302" s="68"/>
      <c r="C302" s="214" t="s">
        <v>1256</v>
      </c>
      <c r="D302" s="215">
        <v>44984</v>
      </c>
      <c r="E302" s="192" t="s">
        <v>2023</v>
      </c>
      <c r="F302" s="192" t="s">
        <v>12</v>
      </c>
      <c r="G302" s="192">
        <v>442268</v>
      </c>
      <c r="H302" s="68"/>
      <c r="I302" s="198" t="s">
        <v>1870</v>
      </c>
      <c r="J302" s="68"/>
      <c r="K302" s="68"/>
      <c r="L302" s="68"/>
      <c r="M302" s="68"/>
      <c r="N302" s="362"/>
      <c r="O302" s="362"/>
      <c r="P302" s="216">
        <v>2093294.08</v>
      </c>
      <c r="Q302" s="216">
        <v>0</v>
      </c>
      <c r="R302" s="68" t="s">
        <v>638</v>
      </c>
      <c r="S302" s="363"/>
      <c r="T302" s="277"/>
    </row>
    <row r="303" spans="1:20" ht="38.25">
      <c r="A303" s="192" t="s">
        <v>667</v>
      </c>
      <c r="B303" s="68"/>
      <c r="C303" s="214" t="s">
        <v>1256</v>
      </c>
      <c r="D303" s="215">
        <v>44984</v>
      </c>
      <c r="E303" s="192" t="s">
        <v>2024</v>
      </c>
      <c r="F303" s="192" t="s">
        <v>12</v>
      </c>
      <c r="G303" s="192">
        <v>442270</v>
      </c>
      <c r="H303" s="68"/>
      <c r="I303" s="198" t="s">
        <v>1870</v>
      </c>
      <c r="J303" s="68"/>
      <c r="K303" s="68"/>
      <c r="L303" s="68"/>
      <c r="M303" s="68"/>
      <c r="N303" s="362"/>
      <c r="O303" s="362"/>
      <c r="P303" s="216">
        <v>2091330.75</v>
      </c>
      <c r="Q303" s="216">
        <v>0</v>
      </c>
      <c r="R303" s="68" t="s">
        <v>638</v>
      </c>
      <c r="S303" s="363"/>
      <c r="T303" s="277"/>
    </row>
    <row r="304" spans="1:20" ht="38.25">
      <c r="A304" s="192" t="s">
        <v>667</v>
      </c>
      <c r="B304" s="68"/>
      <c r="C304" s="214" t="s">
        <v>1256</v>
      </c>
      <c r="D304" s="215">
        <v>44984</v>
      </c>
      <c r="E304" s="192" t="s">
        <v>2025</v>
      </c>
      <c r="F304" s="192" t="s">
        <v>12</v>
      </c>
      <c r="G304" s="192">
        <v>442272</v>
      </c>
      <c r="H304" s="68"/>
      <c r="I304" s="198" t="s">
        <v>1870</v>
      </c>
      <c r="J304" s="68"/>
      <c r="K304" s="68"/>
      <c r="L304" s="68"/>
      <c r="M304" s="68"/>
      <c r="N304" s="362"/>
      <c r="O304" s="362"/>
      <c r="P304" s="216">
        <v>5744085.5800000001</v>
      </c>
      <c r="Q304" s="216">
        <v>0</v>
      </c>
      <c r="R304" s="68" t="s">
        <v>638</v>
      </c>
      <c r="S304" s="363"/>
      <c r="T304" s="277"/>
    </row>
    <row r="305" spans="1:20" ht="38.25">
      <c r="A305" s="192" t="s">
        <v>667</v>
      </c>
      <c r="B305" s="68"/>
      <c r="C305" s="214" t="s">
        <v>1256</v>
      </c>
      <c r="D305" s="215">
        <v>44984</v>
      </c>
      <c r="E305" s="192" t="s">
        <v>2026</v>
      </c>
      <c r="F305" s="192" t="s">
        <v>12</v>
      </c>
      <c r="G305" s="192">
        <v>442274</v>
      </c>
      <c r="H305" s="68"/>
      <c r="I305" s="198" t="s">
        <v>1870</v>
      </c>
      <c r="J305" s="68"/>
      <c r="K305" s="68"/>
      <c r="L305" s="68"/>
      <c r="M305" s="68"/>
      <c r="N305" s="362"/>
      <c r="O305" s="362"/>
      <c r="P305" s="216">
        <v>1478150.34</v>
      </c>
      <c r="Q305" s="216">
        <v>0</v>
      </c>
      <c r="R305" s="68" t="s">
        <v>638</v>
      </c>
      <c r="S305" s="363"/>
      <c r="T305" s="277"/>
    </row>
    <row r="306" spans="1:20" ht="38.25">
      <c r="A306" s="192" t="s">
        <v>667</v>
      </c>
      <c r="B306" s="68"/>
      <c r="C306" s="214" t="s">
        <v>1256</v>
      </c>
      <c r="D306" s="215">
        <v>44984</v>
      </c>
      <c r="E306" s="192" t="s">
        <v>2027</v>
      </c>
      <c r="F306" s="192" t="s">
        <v>12</v>
      </c>
      <c r="G306" s="192">
        <v>442282</v>
      </c>
      <c r="H306" s="68"/>
      <c r="I306" s="198" t="s">
        <v>1870</v>
      </c>
      <c r="J306" s="68"/>
      <c r="K306" s="68"/>
      <c r="L306" s="68"/>
      <c r="M306" s="68"/>
      <c r="N306" s="362"/>
      <c r="O306" s="362"/>
      <c r="P306" s="216">
        <v>3439163.11</v>
      </c>
      <c r="Q306" s="216">
        <v>0</v>
      </c>
      <c r="R306" s="68" t="s">
        <v>638</v>
      </c>
      <c r="S306" s="363"/>
      <c r="T306" s="277"/>
    </row>
    <row r="307" spans="1:20" ht="38.25">
      <c r="A307" s="192" t="s">
        <v>667</v>
      </c>
      <c r="B307" s="68"/>
      <c r="C307" s="214" t="s">
        <v>1256</v>
      </c>
      <c r="D307" s="215">
        <v>44984</v>
      </c>
      <c r="E307" s="192" t="s">
        <v>2028</v>
      </c>
      <c r="F307" s="192" t="s">
        <v>12</v>
      </c>
      <c r="G307" s="192">
        <v>442276</v>
      </c>
      <c r="H307" s="68"/>
      <c r="I307" s="198" t="s">
        <v>1870</v>
      </c>
      <c r="J307" s="68"/>
      <c r="K307" s="68"/>
      <c r="L307" s="68"/>
      <c r="M307" s="68"/>
      <c r="N307" s="362"/>
      <c r="O307" s="362"/>
      <c r="P307" s="216">
        <v>4865829.5599999996</v>
      </c>
      <c r="Q307" s="216">
        <v>0</v>
      </c>
      <c r="R307" s="68" t="s">
        <v>638</v>
      </c>
      <c r="S307" s="363"/>
      <c r="T307" s="277"/>
    </row>
    <row r="308" spans="1:20" ht="38.25">
      <c r="A308" s="192" t="s">
        <v>667</v>
      </c>
      <c r="B308" s="68"/>
      <c r="C308" s="214" t="s">
        <v>1256</v>
      </c>
      <c r="D308" s="215">
        <v>44984</v>
      </c>
      <c r="E308" s="192" t="s">
        <v>2029</v>
      </c>
      <c r="F308" s="192" t="s">
        <v>12</v>
      </c>
      <c r="G308" s="192">
        <v>442278</v>
      </c>
      <c r="H308" s="68"/>
      <c r="I308" s="198" t="s">
        <v>1870</v>
      </c>
      <c r="J308" s="68"/>
      <c r="K308" s="68"/>
      <c r="L308" s="68"/>
      <c r="M308" s="68"/>
      <c r="N308" s="362"/>
      <c r="O308" s="362"/>
      <c r="P308" s="216">
        <v>4870397.63</v>
      </c>
      <c r="Q308" s="216">
        <v>0</v>
      </c>
      <c r="R308" s="68" t="s">
        <v>638</v>
      </c>
      <c r="S308" s="363"/>
      <c r="T308" s="277"/>
    </row>
    <row r="309" spans="1:20" ht="38.25">
      <c r="A309" s="192" t="s">
        <v>667</v>
      </c>
      <c r="B309" s="68"/>
      <c r="C309" s="214" t="s">
        <v>1256</v>
      </c>
      <c r="D309" s="215">
        <v>44984</v>
      </c>
      <c r="E309" s="192" t="s">
        <v>2030</v>
      </c>
      <c r="F309" s="192" t="s">
        <v>12</v>
      </c>
      <c r="G309" s="192">
        <v>442280</v>
      </c>
      <c r="H309" s="68"/>
      <c r="I309" s="198" t="s">
        <v>1870</v>
      </c>
      <c r="J309" s="68"/>
      <c r="K309" s="68"/>
      <c r="L309" s="68"/>
      <c r="M309" s="68"/>
      <c r="N309" s="362"/>
      <c r="O309" s="362"/>
      <c r="P309" s="216">
        <v>1252144.8899999999</v>
      </c>
      <c r="Q309" s="216">
        <v>0</v>
      </c>
      <c r="R309" s="68" t="s">
        <v>638</v>
      </c>
      <c r="S309" s="363"/>
      <c r="T309" s="277"/>
    </row>
    <row r="310" spans="1:20" ht="38.25">
      <c r="A310" s="192" t="s">
        <v>667</v>
      </c>
      <c r="B310" s="68"/>
      <c r="C310" s="214" t="s">
        <v>1256</v>
      </c>
      <c r="D310" s="215">
        <v>44984</v>
      </c>
      <c r="E310" s="192" t="s">
        <v>2031</v>
      </c>
      <c r="F310" s="192" t="s">
        <v>12</v>
      </c>
      <c r="G310" s="192">
        <v>442284</v>
      </c>
      <c r="H310" s="68"/>
      <c r="I310" s="198" t="s">
        <v>1870</v>
      </c>
      <c r="J310" s="68"/>
      <c r="K310" s="68"/>
      <c r="L310" s="68"/>
      <c r="M310" s="68"/>
      <c r="N310" s="362"/>
      <c r="O310" s="362"/>
      <c r="P310" s="216">
        <v>13364572.42</v>
      </c>
      <c r="Q310" s="216">
        <v>0</v>
      </c>
      <c r="R310" s="68" t="s">
        <v>638</v>
      </c>
      <c r="S310" s="363"/>
      <c r="T310" s="277"/>
    </row>
    <row r="311" spans="1:20" ht="38.25">
      <c r="A311" s="192" t="s">
        <v>667</v>
      </c>
      <c r="B311" s="68"/>
      <c r="C311" s="214" t="s">
        <v>1256</v>
      </c>
      <c r="D311" s="215">
        <v>44984</v>
      </c>
      <c r="E311" s="192" t="s">
        <v>2032</v>
      </c>
      <c r="F311" s="192" t="s">
        <v>12</v>
      </c>
      <c r="G311" s="192">
        <v>442286</v>
      </c>
      <c r="H311" s="68"/>
      <c r="I311" s="198" t="s">
        <v>1870</v>
      </c>
      <c r="J311" s="68"/>
      <c r="K311" s="68"/>
      <c r="L311" s="68"/>
      <c r="M311" s="68"/>
      <c r="N311" s="362"/>
      <c r="O311" s="362"/>
      <c r="P311" s="216">
        <v>2458824.17</v>
      </c>
      <c r="Q311" s="216">
        <v>0</v>
      </c>
      <c r="R311" s="68" t="s">
        <v>638</v>
      </c>
      <c r="S311" s="363"/>
      <c r="T311" s="277"/>
    </row>
    <row r="312" spans="1:20" ht="38.25">
      <c r="A312" s="192" t="s">
        <v>667</v>
      </c>
      <c r="B312" s="68"/>
      <c r="C312" s="214" t="s">
        <v>1256</v>
      </c>
      <c r="D312" s="215">
        <v>44984</v>
      </c>
      <c r="E312" s="192" t="s">
        <v>2033</v>
      </c>
      <c r="F312" s="192" t="s">
        <v>12</v>
      </c>
      <c r="G312" s="192">
        <v>442288</v>
      </c>
      <c r="H312" s="68"/>
      <c r="I312" s="198" t="s">
        <v>1870</v>
      </c>
      <c r="J312" s="68"/>
      <c r="K312" s="68"/>
      <c r="L312" s="68"/>
      <c r="M312" s="68"/>
      <c r="N312" s="362"/>
      <c r="O312" s="362"/>
      <c r="P312" s="216">
        <v>632739.85</v>
      </c>
      <c r="Q312" s="216">
        <v>0</v>
      </c>
      <c r="R312" s="68" t="s">
        <v>638</v>
      </c>
      <c r="S312" s="363"/>
      <c r="T312" s="277"/>
    </row>
    <row r="313" spans="1:20" ht="38.25">
      <c r="A313" s="192" t="s">
        <v>667</v>
      </c>
      <c r="B313" s="68"/>
      <c r="C313" s="214" t="s">
        <v>1256</v>
      </c>
      <c r="D313" s="215">
        <v>44984</v>
      </c>
      <c r="E313" s="192" t="s">
        <v>2034</v>
      </c>
      <c r="F313" s="192" t="s">
        <v>12</v>
      </c>
      <c r="G313" s="192">
        <v>442290</v>
      </c>
      <c r="H313" s="68"/>
      <c r="I313" s="198" t="s">
        <v>1870</v>
      </c>
      <c r="J313" s="68"/>
      <c r="K313" s="68"/>
      <c r="L313" s="68"/>
      <c r="M313" s="68"/>
      <c r="N313" s="362"/>
      <c r="O313" s="362"/>
      <c r="P313" s="216">
        <v>16597871.869999999</v>
      </c>
      <c r="Q313" s="216">
        <v>0</v>
      </c>
      <c r="R313" s="68" t="s">
        <v>638</v>
      </c>
      <c r="S313" s="363"/>
      <c r="T313" s="277"/>
    </row>
    <row r="314" spans="1:20" ht="38.25">
      <c r="A314" s="192" t="s">
        <v>667</v>
      </c>
      <c r="B314" s="68"/>
      <c r="C314" s="214" t="s">
        <v>1256</v>
      </c>
      <c r="D314" s="215">
        <v>44984</v>
      </c>
      <c r="E314" s="192" t="s">
        <v>2035</v>
      </c>
      <c r="F314" s="192" t="s">
        <v>12</v>
      </c>
      <c r="G314" s="192">
        <v>442292</v>
      </c>
      <c r="H314" s="68"/>
      <c r="I314" s="198" t="s">
        <v>1870</v>
      </c>
      <c r="J314" s="68"/>
      <c r="K314" s="68"/>
      <c r="L314" s="68"/>
      <c r="M314" s="68"/>
      <c r="N314" s="362"/>
      <c r="O314" s="362"/>
      <c r="P314" s="216">
        <v>16273999.4</v>
      </c>
      <c r="Q314" s="216">
        <v>0</v>
      </c>
      <c r="R314" s="68" t="s">
        <v>638</v>
      </c>
      <c r="S314" s="363"/>
      <c r="T314" s="277"/>
    </row>
    <row r="315" spans="1:20" ht="38.25">
      <c r="A315" s="192" t="s">
        <v>667</v>
      </c>
      <c r="B315" s="68"/>
      <c r="C315" s="214" t="s">
        <v>1256</v>
      </c>
      <c r="D315" s="215">
        <v>44984</v>
      </c>
      <c r="E315" s="192" t="s">
        <v>2036</v>
      </c>
      <c r="F315" s="192" t="s">
        <v>12</v>
      </c>
      <c r="G315" s="192">
        <v>442294</v>
      </c>
      <c r="H315" s="68"/>
      <c r="I315" s="198" t="s">
        <v>1870</v>
      </c>
      <c r="J315" s="68"/>
      <c r="K315" s="68"/>
      <c r="L315" s="68"/>
      <c r="M315" s="68"/>
      <c r="N315" s="362"/>
      <c r="O315" s="362"/>
      <c r="P315" s="216">
        <v>8037602.6900000004</v>
      </c>
      <c r="Q315" s="216">
        <v>0</v>
      </c>
      <c r="R315" s="68" t="s">
        <v>638</v>
      </c>
      <c r="S315" s="363"/>
      <c r="T315" s="277"/>
    </row>
    <row r="316" spans="1:20" ht="38.25">
      <c r="A316" s="192" t="s">
        <v>667</v>
      </c>
      <c r="B316" s="68"/>
      <c r="C316" s="214" t="s">
        <v>1256</v>
      </c>
      <c r="D316" s="215">
        <v>44984</v>
      </c>
      <c r="E316" s="192" t="s">
        <v>2037</v>
      </c>
      <c r="F316" s="192" t="s">
        <v>12</v>
      </c>
      <c r="G316" s="192">
        <v>442296</v>
      </c>
      <c r="H316" s="68"/>
      <c r="I316" s="198" t="s">
        <v>1870</v>
      </c>
      <c r="J316" s="68"/>
      <c r="K316" s="68"/>
      <c r="L316" s="68"/>
      <c r="M316" s="68"/>
      <c r="N316" s="362"/>
      <c r="O316" s="362"/>
      <c r="P316" s="216">
        <v>93539454.129999995</v>
      </c>
      <c r="Q316" s="216">
        <v>0</v>
      </c>
      <c r="R316" s="68" t="s">
        <v>638</v>
      </c>
      <c r="S316" s="363"/>
      <c r="T316" s="277"/>
    </row>
    <row r="317" spans="1:20" ht="38.25">
      <c r="A317" s="192" t="s">
        <v>667</v>
      </c>
      <c r="B317" s="68"/>
      <c r="C317" s="214" t="s">
        <v>1256</v>
      </c>
      <c r="D317" s="215">
        <v>44984</v>
      </c>
      <c r="E317" s="192" t="s">
        <v>2038</v>
      </c>
      <c r="F317" s="192" t="s">
        <v>12</v>
      </c>
      <c r="G317" s="192">
        <v>442298</v>
      </c>
      <c r="H317" s="68"/>
      <c r="I317" s="198" t="s">
        <v>1870</v>
      </c>
      <c r="J317" s="68"/>
      <c r="K317" s="68"/>
      <c r="L317" s="68"/>
      <c r="M317" s="68"/>
      <c r="N317" s="362"/>
      <c r="O317" s="362"/>
      <c r="P317" s="216">
        <v>40203203.899999999</v>
      </c>
      <c r="Q317" s="216">
        <v>0</v>
      </c>
      <c r="R317" s="68" t="s">
        <v>638</v>
      </c>
      <c r="S317" s="363"/>
      <c r="T317" s="277"/>
    </row>
    <row r="318" spans="1:20" ht="38.25">
      <c r="A318" s="192" t="s">
        <v>667</v>
      </c>
      <c r="B318" s="68"/>
      <c r="C318" s="214" t="s">
        <v>1256</v>
      </c>
      <c r="D318" s="215">
        <v>44984</v>
      </c>
      <c r="E318" s="192" t="s">
        <v>2039</v>
      </c>
      <c r="F318" s="192" t="s">
        <v>12</v>
      </c>
      <c r="G318" s="192">
        <v>442300</v>
      </c>
      <c r="H318" s="68"/>
      <c r="I318" s="198" t="s">
        <v>1870</v>
      </c>
      <c r="J318" s="68"/>
      <c r="K318" s="68"/>
      <c r="L318" s="68"/>
      <c r="M318" s="68"/>
      <c r="N318" s="362"/>
      <c r="O318" s="362"/>
      <c r="P318" s="216">
        <v>7133755.8499999996</v>
      </c>
      <c r="Q318" s="216">
        <v>0</v>
      </c>
      <c r="R318" s="68" t="s">
        <v>638</v>
      </c>
      <c r="S318" s="363"/>
      <c r="T318" s="277"/>
    </row>
    <row r="319" spans="1:20" ht="38.25">
      <c r="A319" s="192" t="s">
        <v>667</v>
      </c>
      <c r="B319" s="68"/>
      <c r="C319" s="214" t="s">
        <v>1256</v>
      </c>
      <c r="D319" s="215">
        <v>44984</v>
      </c>
      <c r="E319" s="192" t="s">
        <v>2040</v>
      </c>
      <c r="F319" s="192" t="s">
        <v>12</v>
      </c>
      <c r="G319" s="192">
        <v>442302</v>
      </c>
      <c r="H319" s="68"/>
      <c r="I319" s="198" t="s">
        <v>1870</v>
      </c>
      <c r="J319" s="68"/>
      <c r="K319" s="68"/>
      <c r="L319" s="68"/>
      <c r="M319" s="68"/>
      <c r="N319" s="362"/>
      <c r="O319" s="362"/>
      <c r="P319" s="216">
        <v>16985.98</v>
      </c>
      <c r="Q319" s="216">
        <v>0</v>
      </c>
      <c r="R319" s="68" t="s">
        <v>638</v>
      </c>
      <c r="S319" s="363"/>
      <c r="T319" s="277"/>
    </row>
    <row r="320" spans="1:20" ht="38.25">
      <c r="A320" s="192" t="s">
        <v>667</v>
      </c>
      <c r="B320" s="68"/>
      <c r="C320" s="214" t="s">
        <v>1256</v>
      </c>
      <c r="D320" s="215">
        <v>44984</v>
      </c>
      <c r="E320" s="192" t="s">
        <v>2041</v>
      </c>
      <c r="F320" s="192" t="s">
        <v>12</v>
      </c>
      <c r="G320" s="192">
        <v>442304</v>
      </c>
      <c r="H320" s="68"/>
      <c r="I320" s="198" t="s">
        <v>1870</v>
      </c>
      <c r="J320" s="68"/>
      <c r="K320" s="68"/>
      <c r="L320" s="68"/>
      <c r="M320" s="68"/>
      <c r="N320" s="362"/>
      <c r="O320" s="362"/>
      <c r="P320" s="216">
        <v>544.07000000000005</v>
      </c>
      <c r="Q320" s="216">
        <v>0</v>
      </c>
      <c r="R320" s="68" t="s">
        <v>638</v>
      </c>
      <c r="S320" s="363"/>
      <c r="T320" s="277"/>
    </row>
    <row r="321" spans="1:20" ht="38.25">
      <c r="A321" s="192" t="s">
        <v>667</v>
      </c>
      <c r="B321" s="68"/>
      <c r="C321" s="214" t="s">
        <v>1256</v>
      </c>
      <c r="D321" s="215">
        <v>44984</v>
      </c>
      <c r="E321" s="192" t="s">
        <v>2042</v>
      </c>
      <c r="F321" s="192" t="s">
        <v>12</v>
      </c>
      <c r="G321" s="192">
        <v>442306</v>
      </c>
      <c r="H321" s="68"/>
      <c r="I321" s="198" t="s">
        <v>1870</v>
      </c>
      <c r="J321" s="68"/>
      <c r="K321" s="68"/>
      <c r="L321" s="68"/>
      <c r="M321" s="68"/>
      <c r="N321" s="362"/>
      <c r="O321" s="362"/>
      <c r="P321" s="216">
        <v>557.16999999999996</v>
      </c>
      <c r="Q321" s="216">
        <v>0</v>
      </c>
      <c r="R321" s="68" t="s">
        <v>638</v>
      </c>
      <c r="S321" s="363"/>
      <c r="T321" s="277"/>
    </row>
    <row r="322" spans="1:20" ht="38.25">
      <c r="A322" s="192" t="s">
        <v>667</v>
      </c>
      <c r="B322" s="68"/>
      <c r="C322" s="214" t="s">
        <v>1256</v>
      </c>
      <c r="D322" s="215">
        <v>44984</v>
      </c>
      <c r="E322" s="192" t="s">
        <v>2043</v>
      </c>
      <c r="F322" s="192" t="s">
        <v>12</v>
      </c>
      <c r="G322" s="192">
        <v>442308</v>
      </c>
      <c r="H322" s="68"/>
      <c r="I322" s="198" t="s">
        <v>1870</v>
      </c>
      <c r="J322" s="68"/>
      <c r="K322" s="68"/>
      <c r="L322" s="68"/>
      <c r="M322" s="68"/>
      <c r="N322" s="362"/>
      <c r="O322" s="362"/>
      <c r="P322" s="216">
        <v>14499.36</v>
      </c>
      <c r="Q322" s="216">
        <v>0</v>
      </c>
      <c r="R322" s="68" t="s">
        <v>638</v>
      </c>
      <c r="S322" s="363"/>
      <c r="T322" s="277"/>
    </row>
    <row r="323" spans="1:20" ht="38.25">
      <c r="A323" s="192" t="s">
        <v>667</v>
      </c>
      <c r="B323" s="68"/>
      <c r="C323" s="214" t="s">
        <v>1256</v>
      </c>
      <c r="D323" s="215">
        <v>44984</v>
      </c>
      <c r="E323" s="192" t="s">
        <v>2044</v>
      </c>
      <c r="F323" s="192" t="s">
        <v>12</v>
      </c>
      <c r="G323" s="192">
        <v>442310</v>
      </c>
      <c r="H323" s="68"/>
      <c r="I323" s="198" t="s">
        <v>1870</v>
      </c>
      <c r="J323" s="68"/>
      <c r="K323" s="68"/>
      <c r="L323" s="68"/>
      <c r="M323" s="68"/>
      <c r="N323" s="362"/>
      <c r="O323" s="362"/>
      <c r="P323" s="216">
        <v>14499.36</v>
      </c>
      <c r="Q323" s="216">
        <v>0</v>
      </c>
      <c r="R323" s="68" t="s">
        <v>638</v>
      </c>
      <c r="S323" s="363"/>
      <c r="T323" s="277"/>
    </row>
    <row r="324" spans="1:20" ht="38.25">
      <c r="A324" s="192" t="s">
        <v>667</v>
      </c>
      <c r="B324" s="68"/>
      <c r="C324" s="214" t="s">
        <v>1256</v>
      </c>
      <c r="D324" s="215">
        <v>44984</v>
      </c>
      <c r="E324" s="192" t="s">
        <v>2045</v>
      </c>
      <c r="F324" s="192" t="s">
        <v>12</v>
      </c>
      <c r="G324" s="192">
        <v>442312</v>
      </c>
      <c r="H324" s="68"/>
      <c r="I324" s="198" t="s">
        <v>1870</v>
      </c>
      <c r="J324" s="68"/>
      <c r="K324" s="68"/>
      <c r="L324" s="68"/>
      <c r="M324" s="68"/>
      <c r="N324" s="362"/>
      <c r="O324" s="362"/>
      <c r="P324" s="216">
        <v>14499.36</v>
      </c>
      <c r="Q324" s="216">
        <v>0</v>
      </c>
      <c r="R324" s="68" t="s">
        <v>638</v>
      </c>
      <c r="S324" s="363"/>
      <c r="T324" s="277"/>
    </row>
    <row r="325" spans="1:20" ht="38.25">
      <c r="A325" s="192" t="s">
        <v>667</v>
      </c>
      <c r="B325" s="68"/>
      <c r="C325" s="214" t="s">
        <v>1256</v>
      </c>
      <c r="D325" s="215">
        <v>44984</v>
      </c>
      <c r="E325" s="192" t="s">
        <v>2046</v>
      </c>
      <c r="F325" s="192" t="s">
        <v>12</v>
      </c>
      <c r="G325" s="192">
        <v>442314</v>
      </c>
      <c r="H325" s="68"/>
      <c r="I325" s="198" t="s">
        <v>1870</v>
      </c>
      <c r="J325" s="68"/>
      <c r="K325" s="68"/>
      <c r="L325" s="68"/>
      <c r="M325" s="68"/>
      <c r="N325" s="362"/>
      <c r="O325" s="362"/>
      <c r="P325" s="216">
        <v>268021.37</v>
      </c>
      <c r="Q325" s="216">
        <v>0</v>
      </c>
      <c r="R325" s="68" t="s">
        <v>638</v>
      </c>
      <c r="S325" s="363"/>
      <c r="T325" s="277"/>
    </row>
    <row r="326" spans="1:20" ht="38.25">
      <c r="A326" s="192" t="s">
        <v>667</v>
      </c>
      <c r="B326" s="68"/>
      <c r="C326" s="214" t="s">
        <v>1256</v>
      </c>
      <c r="D326" s="215">
        <v>44984</v>
      </c>
      <c r="E326" s="192" t="s">
        <v>2047</v>
      </c>
      <c r="F326" s="192" t="s">
        <v>12</v>
      </c>
      <c r="G326" s="192">
        <v>442316</v>
      </c>
      <c r="H326" s="68"/>
      <c r="I326" s="198" t="s">
        <v>1870</v>
      </c>
      <c r="J326" s="68"/>
      <c r="K326" s="68"/>
      <c r="L326" s="68"/>
      <c r="M326" s="68"/>
      <c r="N326" s="362"/>
      <c r="O326" s="362"/>
      <c r="P326" s="216">
        <v>2174903.7999999998</v>
      </c>
      <c r="Q326" s="216">
        <v>0</v>
      </c>
      <c r="R326" s="68" t="s">
        <v>638</v>
      </c>
      <c r="S326" s="363"/>
      <c r="T326" s="277"/>
    </row>
    <row r="327" spans="1:20" ht="38.25">
      <c r="A327" s="192" t="s">
        <v>667</v>
      </c>
      <c r="B327" s="68"/>
      <c r="C327" s="214" t="s">
        <v>1256</v>
      </c>
      <c r="D327" s="215">
        <v>44984</v>
      </c>
      <c r="E327" s="192" t="s">
        <v>2048</v>
      </c>
      <c r="F327" s="192" t="s">
        <v>12</v>
      </c>
      <c r="G327" s="192">
        <v>442318</v>
      </c>
      <c r="H327" s="68"/>
      <c r="I327" s="198" t="s">
        <v>1870</v>
      </c>
      <c r="J327" s="68"/>
      <c r="K327" s="68"/>
      <c r="L327" s="68"/>
      <c r="M327" s="68"/>
      <c r="N327" s="362"/>
      <c r="O327" s="362"/>
      <c r="P327" s="216">
        <v>2174903.7999999998</v>
      </c>
      <c r="Q327" s="216">
        <v>0</v>
      </c>
      <c r="R327" s="68" t="s">
        <v>638</v>
      </c>
      <c r="S327" s="363"/>
      <c r="T327" s="277"/>
    </row>
    <row r="328" spans="1:20" ht="38.25">
      <c r="A328" s="192" t="s">
        <v>667</v>
      </c>
      <c r="B328" s="68"/>
      <c r="C328" s="214" t="s">
        <v>1256</v>
      </c>
      <c r="D328" s="215">
        <v>44984</v>
      </c>
      <c r="E328" s="192" t="s">
        <v>2049</v>
      </c>
      <c r="F328" s="192" t="s">
        <v>12</v>
      </c>
      <c r="G328" s="192">
        <v>442320</v>
      </c>
      <c r="H328" s="68"/>
      <c r="I328" s="198" t="s">
        <v>1870</v>
      </c>
      <c r="J328" s="68"/>
      <c r="K328" s="68"/>
      <c r="L328" s="68"/>
      <c r="M328" s="68"/>
      <c r="N328" s="362"/>
      <c r="O328" s="362"/>
      <c r="P328" s="216">
        <v>2174903.7999999998</v>
      </c>
      <c r="Q328" s="216">
        <v>0</v>
      </c>
      <c r="R328" s="68" t="s">
        <v>638</v>
      </c>
      <c r="S328" s="363"/>
      <c r="T328" s="277"/>
    </row>
    <row r="329" spans="1:20" ht="38.25">
      <c r="A329" s="192" t="s">
        <v>667</v>
      </c>
      <c r="B329" s="68"/>
      <c r="C329" s="214" t="s">
        <v>1256</v>
      </c>
      <c r="D329" s="215">
        <v>44984</v>
      </c>
      <c r="E329" s="192" t="s">
        <v>2050</v>
      </c>
      <c r="F329" s="192" t="s">
        <v>12</v>
      </c>
      <c r="G329" s="192">
        <v>442322</v>
      </c>
      <c r="H329" s="68"/>
      <c r="I329" s="198" t="s">
        <v>1870</v>
      </c>
      <c r="J329" s="68"/>
      <c r="K329" s="68"/>
      <c r="L329" s="68"/>
      <c r="M329" s="68"/>
      <c r="N329" s="362"/>
      <c r="O329" s="362"/>
      <c r="P329" s="216">
        <v>2174903.7999999998</v>
      </c>
      <c r="Q329" s="216">
        <v>0</v>
      </c>
      <c r="R329" s="68" t="s">
        <v>638</v>
      </c>
      <c r="S329" s="363"/>
      <c r="T329" s="277"/>
    </row>
    <row r="330" spans="1:20" ht="38.25">
      <c r="A330" s="192" t="s">
        <v>667</v>
      </c>
      <c r="B330" s="68"/>
      <c r="C330" s="214" t="s">
        <v>1256</v>
      </c>
      <c r="D330" s="215">
        <v>44984</v>
      </c>
      <c r="E330" s="192" t="s">
        <v>2051</v>
      </c>
      <c r="F330" s="192" t="s">
        <v>12</v>
      </c>
      <c r="G330" s="192">
        <v>442324</v>
      </c>
      <c r="H330" s="68"/>
      <c r="I330" s="198" t="s">
        <v>1870</v>
      </c>
      <c r="J330" s="68"/>
      <c r="K330" s="68"/>
      <c r="L330" s="68"/>
      <c r="M330" s="68"/>
      <c r="N330" s="362"/>
      <c r="O330" s="362"/>
      <c r="P330" s="216">
        <v>2174903.7999999998</v>
      </c>
      <c r="Q330" s="216">
        <v>0</v>
      </c>
      <c r="R330" s="68" t="s">
        <v>638</v>
      </c>
      <c r="S330" s="363"/>
      <c r="T330" s="277"/>
    </row>
    <row r="331" spans="1:20" ht="38.25">
      <c r="A331" s="192" t="s">
        <v>667</v>
      </c>
      <c r="B331" s="68"/>
      <c r="C331" s="214" t="s">
        <v>1256</v>
      </c>
      <c r="D331" s="215">
        <v>44984</v>
      </c>
      <c r="E331" s="192" t="s">
        <v>2052</v>
      </c>
      <c r="F331" s="192" t="s">
        <v>12</v>
      </c>
      <c r="G331" s="192">
        <v>442326</v>
      </c>
      <c r="H331" s="68"/>
      <c r="I331" s="198" t="s">
        <v>1870</v>
      </c>
      <c r="J331" s="68"/>
      <c r="K331" s="68"/>
      <c r="L331" s="68"/>
      <c r="M331" s="68"/>
      <c r="N331" s="362"/>
      <c r="O331" s="362"/>
      <c r="P331" s="216">
        <v>6003.25</v>
      </c>
      <c r="Q331" s="216">
        <v>0</v>
      </c>
      <c r="R331" s="68" t="s">
        <v>638</v>
      </c>
      <c r="S331" s="363"/>
      <c r="T331" s="277"/>
    </row>
    <row r="332" spans="1:20" ht="38.25">
      <c r="A332" s="192" t="s">
        <v>667</v>
      </c>
      <c r="B332" s="68"/>
      <c r="C332" s="214" t="s">
        <v>1256</v>
      </c>
      <c r="D332" s="215">
        <v>44984</v>
      </c>
      <c r="E332" s="192" t="s">
        <v>2053</v>
      </c>
      <c r="F332" s="192" t="s">
        <v>12</v>
      </c>
      <c r="G332" s="192">
        <v>442328</v>
      </c>
      <c r="H332" s="68"/>
      <c r="I332" s="198" t="s">
        <v>1870</v>
      </c>
      <c r="J332" s="68"/>
      <c r="K332" s="68"/>
      <c r="L332" s="68"/>
      <c r="M332" s="68"/>
      <c r="N332" s="362"/>
      <c r="O332" s="362"/>
      <c r="P332" s="216">
        <v>3856.42</v>
      </c>
      <c r="Q332" s="216">
        <v>0</v>
      </c>
      <c r="R332" s="68" t="s">
        <v>638</v>
      </c>
      <c r="S332" s="363"/>
      <c r="T332" s="277"/>
    </row>
    <row r="333" spans="1:20" ht="38.25">
      <c r="A333" s="192" t="s">
        <v>667</v>
      </c>
      <c r="B333" s="68"/>
      <c r="C333" s="214" t="s">
        <v>1256</v>
      </c>
      <c r="D333" s="215">
        <v>44984</v>
      </c>
      <c r="E333" s="192" t="s">
        <v>2054</v>
      </c>
      <c r="F333" s="192" t="s">
        <v>12</v>
      </c>
      <c r="G333" s="192">
        <v>442330</v>
      </c>
      <c r="H333" s="68"/>
      <c r="I333" s="198" t="s">
        <v>1870</v>
      </c>
      <c r="J333" s="68"/>
      <c r="K333" s="68"/>
      <c r="L333" s="68"/>
      <c r="M333" s="68"/>
      <c r="N333" s="362"/>
      <c r="O333" s="362"/>
      <c r="P333" s="216">
        <v>196.88</v>
      </c>
      <c r="Q333" s="216">
        <v>0</v>
      </c>
      <c r="R333" s="68" t="s">
        <v>638</v>
      </c>
      <c r="S333" s="363"/>
      <c r="T333" s="277"/>
    </row>
    <row r="334" spans="1:20" ht="38.25">
      <c r="A334" s="192" t="s">
        <v>667</v>
      </c>
      <c r="B334" s="68"/>
      <c r="C334" s="214" t="s">
        <v>1256</v>
      </c>
      <c r="D334" s="215">
        <v>44984</v>
      </c>
      <c r="E334" s="192" t="s">
        <v>2055</v>
      </c>
      <c r="F334" s="192" t="s">
        <v>12</v>
      </c>
      <c r="G334" s="192">
        <v>442332</v>
      </c>
      <c r="H334" s="68"/>
      <c r="I334" s="198" t="s">
        <v>1870</v>
      </c>
      <c r="J334" s="68"/>
      <c r="K334" s="68"/>
      <c r="L334" s="68"/>
      <c r="M334" s="68"/>
      <c r="N334" s="362"/>
      <c r="O334" s="362"/>
      <c r="P334" s="216">
        <v>5124.42</v>
      </c>
      <c r="Q334" s="216">
        <v>0</v>
      </c>
      <c r="R334" s="68" t="s">
        <v>638</v>
      </c>
      <c r="S334" s="363"/>
      <c r="T334" s="277"/>
    </row>
    <row r="335" spans="1:20" ht="38.25">
      <c r="A335" s="192" t="s">
        <v>667</v>
      </c>
      <c r="B335" s="68"/>
      <c r="C335" s="214" t="s">
        <v>1256</v>
      </c>
      <c r="D335" s="215">
        <v>44984</v>
      </c>
      <c r="E335" s="192" t="s">
        <v>2056</v>
      </c>
      <c r="F335" s="192" t="s">
        <v>12</v>
      </c>
      <c r="G335" s="192">
        <v>442334</v>
      </c>
      <c r="H335" s="68"/>
      <c r="I335" s="198" t="s">
        <v>1870</v>
      </c>
      <c r="J335" s="68"/>
      <c r="K335" s="68"/>
      <c r="L335" s="68"/>
      <c r="M335" s="68"/>
      <c r="N335" s="362"/>
      <c r="O335" s="362"/>
      <c r="P335" s="216">
        <v>5973628.7999999998</v>
      </c>
      <c r="Q335" s="216">
        <v>0</v>
      </c>
      <c r="R335" s="68" t="s">
        <v>638</v>
      </c>
      <c r="S335" s="363"/>
      <c r="T335" s="277"/>
    </row>
    <row r="336" spans="1:20" ht="38.25">
      <c r="A336" s="192" t="s">
        <v>667</v>
      </c>
      <c r="B336" s="68"/>
      <c r="C336" s="214" t="s">
        <v>1256</v>
      </c>
      <c r="D336" s="215">
        <v>44984</v>
      </c>
      <c r="E336" s="192" t="s">
        <v>2057</v>
      </c>
      <c r="F336" s="192" t="s">
        <v>12</v>
      </c>
      <c r="G336" s="192">
        <v>442336</v>
      </c>
      <c r="H336" s="68"/>
      <c r="I336" s="198" t="s">
        <v>1870</v>
      </c>
      <c r="J336" s="68"/>
      <c r="K336" s="68"/>
      <c r="L336" s="68"/>
      <c r="M336" s="68"/>
      <c r="N336" s="362"/>
      <c r="O336" s="362"/>
      <c r="P336" s="216">
        <v>5973628.7999999998</v>
      </c>
      <c r="Q336" s="216">
        <v>0</v>
      </c>
      <c r="R336" s="68" t="s">
        <v>638</v>
      </c>
      <c r="S336" s="363"/>
      <c r="T336" s="277"/>
    </row>
    <row r="337" spans="1:20" ht="38.25">
      <c r="A337" s="192" t="s">
        <v>667</v>
      </c>
      <c r="B337" s="68"/>
      <c r="C337" s="214" t="s">
        <v>1256</v>
      </c>
      <c r="D337" s="215">
        <v>44984</v>
      </c>
      <c r="E337" s="192" t="s">
        <v>2058</v>
      </c>
      <c r="F337" s="192" t="s">
        <v>12</v>
      </c>
      <c r="G337" s="192">
        <v>442338</v>
      </c>
      <c r="H337" s="68"/>
      <c r="I337" s="198" t="s">
        <v>1870</v>
      </c>
      <c r="J337" s="68"/>
      <c r="K337" s="68"/>
      <c r="L337" s="68"/>
      <c r="M337" s="68"/>
      <c r="N337" s="362"/>
      <c r="O337" s="362"/>
      <c r="P337" s="216">
        <v>5973628.7999999998</v>
      </c>
      <c r="Q337" s="216">
        <v>0</v>
      </c>
      <c r="R337" s="68" t="s">
        <v>638</v>
      </c>
      <c r="S337" s="363"/>
      <c r="T337" s="277"/>
    </row>
    <row r="338" spans="1:20" ht="38.25">
      <c r="A338" s="192" t="s">
        <v>667</v>
      </c>
      <c r="B338" s="68"/>
      <c r="C338" s="214" t="s">
        <v>1256</v>
      </c>
      <c r="D338" s="215">
        <v>44984</v>
      </c>
      <c r="E338" s="192" t="s">
        <v>2059</v>
      </c>
      <c r="F338" s="192" t="s">
        <v>12</v>
      </c>
      <c r="G338" s="192">
        <v>442340</v>
      </c>
      <c r="H338" s="68"/>
      <c r="I338" s="198" t="s">
        <v>1870</v>
      </c>
      <c r="J338" s="68"/>
      <c r="K338" s="68"/>
      <c r="L338" s="68"/>
      <c r="M338" s="68"/>
      <c r="N338" s="362"/>
      <c r="O338" s="362"/>
      <c r="P338" s="216">
        <v>5973628.7999999998</v>
      </c>
      <c r="Q338" s="216">
        <v>0</v>
      </c>
      <c r="R338" s="68" t="s">
        <v>638</v>
      </c>
      <c r="S338" s="363"/>
      <c r="T338" s="277"/>
    </row>
    <row r="339" spans="1:20" ht="38.25">
      <c r="A339" s="192" t="s">
        <v>667</v>
      </c>
      <c r="B339" s="68"/>
      <c r="C339" s="214" t="s">
        <v>1256</v>
      </c>
      <c r="D339" s="215">
        <v>44984</v>
      </c>
      <c r="E339" s="192" t="s">
        <v>2060</v>
      </c>
      <c r="F339" s="192" t="s">
        <v>12</v>
      </c>
      <c r="G339" s="192">
        <v>442342</v>
      </c>
      <c r="H339" s="68"/>
      <c r="I339" s="198" t="s">
        <v>1870</v>
      </c>
      <c r="J339" s="68"/>
      <c r="K339" s="68"/>
      <c r="L339" s="68"/>
      <c r="M339" s="68"/>
      <c r="N339" s="362"/>
      <c r="O339" s="362"/>
      <c r="P339" s="216">
        <v>5973628.7999999998</v>
      </c>
      <c r="Q339" s="216">
        <v>0</v>
      </c>
      <c r="R339" s="68" t="s">
        <v>638</v>
      </c>
      <c r="S339" s="363"/>
      <c r="T339" s="277"/>
    </row>
    <row r="340" spans="1:20" ht="38.25">
      <c r="A340" s="192" t="s">
        <v>667</v>
      </c>
      <c r="B340" s="68"/>
      <c r="C340" s="214" t="s">
        <v>1256</v>
      </c>
      <c r="D340" s="215">
        <v>44984</v>
      </c>
      <c r="E340" s="192" t="s">
        <v>2061</v>
      </c>
      <c r="F340" s="192" t="s">
        <v>12</v>
      </c>
      <c r="G340" s="192">
        <v>442350</v>
      </c>
      <c r="H340" s="68"/>
      <c r="I340" s="198" t="s">
        <v>1870</v>
      </c>
      <c r="J340" s="68"/>
      <c r="K340" s="68"/>
      <c r="L340" s="68"/>
      <c r="M340" s="68"/>
      <c r="N340" s="362"/>
      <c r="O340" s="362"/>
      <c r="P340" s="216">
        <v>5060276.1900000004</v>
      </c>
      <c r="Q340" s="216">
        <v>0</v>
      </c>
      <c r="R340" s="68" t="s">
        <v>638</v>
      </c>
      <c r="S340" s="363"/>
      <c r="T340" s="277"/>
    </row>
    <row r="341" spans="1:20" ht="38.25">
      <c r="A341" s="192" t="s">
        <v>667</v>
      </c>
      <c r="B341" s="68"/>
      <c r="C341" s="214" t="s">
        <v>1256</v>
      </c>
      <c r="D341" s="215">
        <v>44984</v>
      </c>
      <c r="E341" s="192" t="s">
        <v>2062</v>
      </c>
      <c r="F341" s="192" t="s">
        <v>12</v>
      </c>
      <c r="G341" s="192">
        <v>442344</v>
      </c>
      <c r="H341" s="68"/>
      <c r="I341" s="198" t="s">
        <v>1870</v>
      </c>
      <c r="J341" s="68"/>
      <c r="K341" s="68"/>
      <c r="L341" s="68"/>
      <c r="M341" s="68"/>
      <c r="N341" s="362"/>
      <c r="O341" s="362"/>
      <c r="P341" s="216">
        <v>5060276.1900000004</v>
      </c>
      <c r="Q341" s="216">
        <v>0</v>
      </c>
      <c r="R341" s="68" t="s">
        <v>638</v>
      </c>
      <c r="S341" s="363"/>
      <c r="T341" s="277"/>
    </row>
    <row r="342" spans="1:20" ht="38.25">
      <c r="A342" s="192" t="s">
        <v>667</v>
      </c>
      <c r="B342" s="68"/>
      <c r="C342" s="214" t="s">
        <v>1256</v>
      </c>
      <c r="D342" s="215">
        <v>44984</v>
      </c>
      <c r="E342" s="192" t="s">
        <v>2063</v>
      </c>
      <c r="F342" s="192" t="s">
        <v>12</v>
      </c>
      <c r="G342" s="192">
        <v>442346</v>
      </c>
      <c r="H342" s="68"/>
      <c r="I342" s="198" t="s">
        <v>1870</v>
      </c>
      <c r="J342" s="68"/>
      <c r="K342" s="68"/>
      <c r="L342" s="68"/>
      <c r="M342" s="68"/>
      <c r="N342" s="362"/>
      <c r="O342" s="362"/>
      <c r="P342" s="216">
        <v>5060276.1900000004</v>
      </c>
      <c r="Q342" s="216">
        <v>0</v>
      </c>
      <c r="R342" s="68" t="s">
        <v>638</v>
      </c>
      <c r="S342" s="363"/>
      <c r="T342" s="277"/>
    </row>
    <row r="343" spans="1:20" ht="38.25">
      <c r="A343" s="192" t="s">
        <v>667</v>
      </c>
      <c r="B343" s="68"/>
      <c r="C343" s="214" t="s">
        <v>1256</v>
      </c>
      <c r="D343" s="215">
        <v>44984</v>
      </c>
      <c r="E343" s="192" t="s">
        <v>2064</v>
      </c>
      <c r="F343" s="192" t="s">
        <v>12</v>
      </c>
      <c r="G343" s="192">
        <v>442348</v>
      </c>
      <c r="H343" s="68"/>
      <c r="I343" s="198" t="s">
        <v>1870</v>
      </c>
      <c r="J343" s="68"/>
      <c r="K343" s="68"/>
      <c r="L343" s="68"/>
      <c r="M343" s="68"/>
      <c r="N343" s="362"/>
      <c r="O343" s="362"/>
      <c r="P343" s="216">
        <v>5060276.1900000004</v>
      </c>
      <c r="Q343" s="216">
        <v>0</v>
      </c>
      <c r="R343" s="68" t="s">
        <v>638</v>
      </c>
      <c r="S343" s="363"/>
      <c r="T343" s="277"/>
    </row>
    <row r="344" spans="1:20" ht="38.25">
      <c r="A344" s="192" t="s">
        <v>667</v>
      </c>
      <c r="B344" s="68"/>
      <c r="C344" s="214" t="s">
        <v>1256</v>
      </c>
      <c r="D344" s="215">
        <v>44984</v>
      </c>
      <c r="E344" s="192" t="s">
        <v>2065</v>
      </c>
      <c r="F344" s="192" t="s">
        <v>12</v>
      </c>
      <c r="G344" s="192">
        <v>442352</v>
      </c>
      <c r="H344" s="68"/>
      <c r="I344" s="198" t="s">
        <v>1870</v>
      </c>
      <c r="J344" s="68"/>
      <c r="K344" s="68"/>
      <c r="L344" s="68"/>
      <c r="M344" s="68"/>
      <c r="N344" s="362"/>
      <c r="O344" s="362"/>
      <c r="P344" s="216">
        <v>5060276.1900000004</v>
      </c>
      <c r="Q344" s="216">
        <v>0</v>
      </c>
      <c r="R344" s="68" t="s">
        <v>638</v>
      </c>
      <c r="S344" s="363"/>
      <c r="T344" s="277"/>
    </row>
    <row r="345" spans="1:20" ht="38.25">
      <c r="A345" s="192" t="s">
        <v>667</v>
      </c>
      <c r="B345" s="68"/>
      <c r="C345" s="214" t="s">
        <v>1256</v>
      </c>
      <c r="D345" s="215">
        <v>44984</v>
      </c>
      <c r="E345" s="192" t="s">
        <v>2066</v>
      </c>
      <c r="F345" s="192" t="s">
        <v>12</v>
      </c>
      <c r="G345" s="192">
        <v>442354</v>
      </c>
      <c r="H345" s="68"/>
      <c r="I345" s="198" t="s">
        <v>1870</v>
      </c>
      <c r="J345" s="68"/>
      <c r="K345" s="68"/>
      <c r="L345" s="68"/>
      <c r="M345" s="68"/>
      <c r="N345" s="362"/>
      <c r="O345" s="362"/>
      <c r="P345" s="216">
        <v>13898642.98</v>
      </c>
      <c r="Q345" s="216">
        <v>0</v>
      </c>
      <c r="R345" s="68" t="s">
        <v>638</v>
      </c>
      <c r="S345" s="363"/>
      <c r="T345" s="277"/>
    </row>
    <row r="346" spans="1:20" ht="38.25">
      <c r="A346" s="192" t="s">
        <v>667</v>
      </c>
      <c r="B346" s="68"/>
      <c r="C346" s="214" t="s">
        <v>1256</v>
      </c>
      <c r="D346" s="215">
        <v>44984</v>
      </c>
      <c r="E346" s="192" t="s">
        <v>2067</v>
      </c>
      <c r="F346" s="192" t="s">
        <v>12</v>
      </c>
      <c r="G346" s="192">
        <v>442356</v>
      </c>
      <c r="H346" s="68"/>
      <c r="I346" s="198" t="s">
        <v>1870</v>
      </c>
      <c r="J346" s="68"/>
      <c r="K346" s="68"/>
      <c r="L346" s="68"/>
      <c r="M346" s="68"/>
      <c r="N346" s="362"/>
      <c r="O346" s="362"/>
      <c r="P346" s="216">
        <v>13898642.98</v>
      </c>
      <c r="Q346" s="216">
        <v>0</v>
      </c>
      <c r="R346" s="68" t="s">
        <v>638</v>
      </c>
      <c r="S346" s="363"/>
      <c r="T346" s="277"/>
    </row>
    <row r="347" spans="1:20" ht="38.25">
      <c r="A347" s="192" t="s">
        <v>667</v>
      </c>
      <c r="B347" s="68"/>
      <c r="C347" s="214" t="s">
        <v>1256</v>
      </c>
      <c r="D347" s="215">
        <v>44984</v>
      </c>
      <c r="E347" s="192" t="s">
        <v>2068</v>
      </c>
      <c r="F347" s="192" t="s">
        <v>12</v>
      </c>
      <c r="G347" s="192">
        <v>442358</v>
      </c>
      <c r="H347" s="68"/>
      <c r="I347" s="198" t="s">
        <v>1870</v>
      </c>
      <c r="J347" s="68"/>
      <c r="K347" s="68"/>
      <c r="L347" s="68"/>
      <c r="M347" s="68"/>
      <c r="N347" s="362"/>
      <c r="O347" s="362"/>
      <c r="P347" s="216">
        <v>13898642.98</v>
      </c>
      <c r="Q347" s="216">
        <v>0</v>
      </c>
      <c r="R347" s="68" t="s">
        <v>638</v>
      </c>
      <c r="S347" s="363"/>
      <c r="T347" s="277"/>
    </row>
    <row r="348" spans="1:20" ht="38.25">
      <c r="A348" s="192" t="s">
        <v>667</v>
      </c>
      <c r="B348" s="68"/>
      <c r="C348" s="214" t="s">
        <v>1256</v>
      </c>
      <c r="D348" s="215">
        <v>44984</v>
      </c>
      <c r="E348" s="192" t="s">
        <v>2069</v>
      </c>
      <c r="F348" s="192" t="s">
        <v>12</v>
      </c>
      <c r="G348" s="192">
        <v>442360</v>
      </c>
      <c r="H348" s="68"/>
      <c r="I348" s="198" t="s">
        <v>1870</v>
      </c>
      <c r="J348" s="68"/>
      <c r="K348" s="68"/>
      <c r="L348" s="68"/>
      <c r="M348" s="68"/>
      <c r="N348" s="362"/>
      <c r="O348" s="362"/>
      <c r="P348" s="216">
        <v>13898642.98</v>
      </c>
      <c r="Q348" s="216">
        <v>0</v>
      </c>
      <c r="R348" s="68" t="s">
        <v>638</v>
      </c>
      <c r="S348" s="363"/>
      <c r="T348" s="277"/>
    </row>
    <row r="349" spans="1:20" ht="38.25">
      <c r="A349" s="192" t="s">
        <v>667</v>
      </c>
      <c r="B349" s="68"/>
      <c r="C349" s="214" t="s">
        <v>1256</v>
      </c>
      <c r="D349" s="215">
        <v>44984</v>
      </c>
      <c r="E349" s="192" t="s">
        <v>2070</v>
      </c>
      <c r="F349" s="192" t="s">
        <v>12</v>
      </c>
      <c r="G349" s="192">
        <v>442362</v>
      </c>
      <c r="H349" s="68"/>
      <c r="I349" s="198" t="s">
        <v>1870</v>
      </c>
      <c r="J349" s="68"/>
      <c r="K349" s="68"/>
      <c r="L349" s="68"/>
      <c r="M349" s="68"/>
      <c r="N349" s="362"/>
      <c r="O349" s="362"/>
      <c r="P349" s="216">
        <v>13898642.98</v>
      </c>
      <c r="Q349" s="216">
        <v>0</v>
      </c>
      <c r="R349" s="68" t="s">
        <v>638</v>
      </c>
      <c r="S349" s="363"/>
      <c r="T349" s="277"/>
    </row>
    <row r="350" spans="1:20" ht="38.25">
      <c r="A350" s="192" t="s">
        <v>667</v>
      </c>
      <c r="B350" s="68"/>
      <c r="C350" s="214" t="s">
        <v>1256</v>
      </c>
      <c r="D350" s="215">
        <v>44984</v>
      </c>
      <c r="E350" s="192" t="s">
        <v>2071</v>
      </c>
      <c r="F350" s="192" t="s">
        <v>12</v>
      </c>
      <c r="G350" s="192">
        <v>442364</v>
      </c>
      <c r="H350" s="68"/>
      <c r="I350" s="198" t="s">
        <v>1870</v>
      </c>
      <c r="J350" s="68"/>
      <c r="K350" s="68"/>
      <c r="L350" s="68"/>
      <c r="M350" s="68"/>
      <c r="N350" s="362"/>
      <c r="O350" s="362"/>
      <c r="P350" s="216">
        <v>2557082.9</v>
      </c>
      <c r="Q350" s="216">
        <v>0</v>
      </c>
      <c r="R350" s="68" t="s">
        <v>638</v>
      </c>
      <c r="S350" s="363"/>
      <c r="T350" s="277"/>
    </row>
    <row r="351" spans="1:20" ht="38.25">
      <c r="A351" s="192" t="s">
        <v>667</v>
      </c>
      <c r="B351" s="68"/>
      <c r="C351" s="214" t="s">
        <v>1256</v>
      </c>
      <c r="D351" s="215">
        <v>44984</v>
      </c>
      <c r="E351" s="192" t="s">
        <v>2072</v>
      </c>
      <c r="F351" s="192" t="s">
        <v>12</v>
      </c>
      <c r="G351" s="192">
        <v>442366</v>
      </c>
      <c r="H351" s="68"/>
      <c r="I351" s="198" t="s">
        <v>1870</v>
      </c>
      <c r="J351" s="68"/>
      <c r="K351" s="68"/>
      <c r="L351" s="68"/>
      <c r="M351" s="68"/>
      <c r="N351" s="362"/>
      <c r="O351" s="362"/>
      <c r="P351" s="216">
        <v>2557082.9</v>
      </c>
      <c r="Q351" s="216">
        <v>0</v>
      </c>
      <c r="R351" s="68" t="s">
        <v>638</v>
      </c>
      <c r="S351" s="363"/>
      <c r="T351" s="277"/>
    </row>
    <row r="352" spans="1:20" ht="38.25">
      <c r="A352" s="192" t="s">
        <v>667</v>
      </c>
      <c r="B352" s="68"/>
      <c r="C352" s="214" t="s">
        <v>1256</v>
      </c>
      <c r="D352" s="215">
        <v>44984</v>
      </c>
      <c r="E352" s="192" t="s">
        <v>2073</v>
      </c>
      <c r="F352" s="192" t="s">
        <v>12</v>
      </c>
      <c r="G352" s="192">
        <v>442368</v>
      </c>
      <c r="H352" s="68"/>
      <c r="I352" s="198" t="s">
        <v>1870</v>
      </c>
      <c r="J352" s="68"/>
      <c r="K352" s="68"/>
      <c r="L352" s="68"/>
      <c r="M352" s="68"/>
      <c r="N352" s="362"/>
      <c r="O352" s="362"/>
      <c r="P352" s="216">
        <v>2557082.9</v>
      </c>
      <c r="Q352" s="216">
        <v>0</v>
      </c>
      <c r="R352" s="68" t="s">
        <v>638</v>
      </c>
      <c r="S352" s="363"/>
      <c r="T352" s="277"/>
    </row>
    <row r="353" spans="1:20" ht="38.25">
      <c r="A353" s="192" t="s">
        <v>667</v>
      </c>
      <c r="B353" s="68"/>
      <c r="C353" s="214" t="s">
        <v>1256</v>
      </c>
      <c r="D353" s="215">
        <v>44984</v>
      </c>
      <c r="E353" s="192" t="s">
        <v>2074</v>
      </c>
      <c r="F353" s="192" t="s">
        <v>12</v>
      </c>
      <c r="G353" s="192">
        <v>442370</v>
      </c>
      <c r="H353" s="68"/>
      <c r="I353" s="198" t="s">
        <v>1870</v>
      </c>
      <c r="J353" s="68"/>
      <c r="K353" s="68"/>
      <c r="L353" s="68"/>
      <c r="M353" s="68"/>
      <c r="N353" s="362"/>
      <c r="O353" s="362"/>
      <c r="P353" s="216">
        <v>2557082.9</v>
      </c>
      <c r="Q353" s="216">
        <v>0</v>
      </c>
      <c r="R353" s="68" t="s">
        <v>638</v>
      </c>
      <c r="S353" s="363"/>
      <c r="T353" s="277"/>
    </row>
    <row r="354" spans="1:20" ht="38.25">
      <c r="A354" s="192" t="s">
        <v>667</v>
      </c>
      <c r="B354" s="68"/>
      <c r="C354" s="214" t="s">
        <v>1256</v>
      </c>
      <c r="D354" s="215">
        <v>44984</v>
      </c>
      <c r="E354" s="192" t="s">
        <v>2075</v>
      </c>
      <c r="F354" s="192" t="s">
        <v>12</v>
      </c>
      <c r="G354" s="192">
        <v>442372</v>
      </c>
      <c r="H354" s="68"/>
      <c r="I354" s="198" t="s">
        <v>1870</v>
      </c>
      <c r="J354" s="68"/>
      <c r="K354" s="68"/>
      <c r="L354" s="68"/>
      <c r="M354" s="68"/>
      <c r="N354" s="362"/>
      <c r="O354" s="362"/>
      <c r="P354" s="216">
        <v>2557082.9</v>
      </c>
      <c r="Q354" s="216">
        <v>0</v>
      </c>
      <c r="R354" s="68" t="s">
        <v>638</v>
      </c>
      <c r="S354" s="363"/>
      <c r="T354" s="277"/>
    </row>
    <row r="355" spans="1:20" ht="38.25">
      <c r="A355" s="192" t="s">
        <v>667</v>
      </c>
      <c r="B355" s="68"/>
      <c r="C355" s="214" t="s">
        <v>1256</v>
      </c>
      <c r="D355" s="215">
        <v>44984</v>
      </c>
      <c r="E355" s="192" t="s">
        <v>2076</v>
      </c>
      <c r="F355" s="192" t="s">
        <v>12</v>
      </c>
      <c r="G355" s="192">
        <v>442374</v>
      </c>
      <c r="H355" s="68"/>
      <c r="I355" s="198" t="s">
        <v>1870</v>
      </c>
      <c r="J355" s="68"/>
      <c r="K355" s="68"/>
      <c r="L355" s="68"/>
      <c r="M355" s="68"/>
      <c r="N355" s="362"/>
      <c r="O355" s="362"/>
      <c r="P355" s="216">
        <v>1636732.61</v>
      </c>
      <c r="Q355" s="216">
        <v>0</v>
      </c>
      <c r="R355" s="68" t="s">
        <v>638</v>
      </c>
      <c r="S355" s="363"/>
      <c r="T355" s="277"/>
    </row>
    <row r="356" spans="1:20" ht="38.25">
      <c r="A356" s="192" t="s">
        <v>667</v>
      </c>
      <c r="B356" s="68"/>
      <c r="C356" s="214" t="s">
        <v>1256</v>
      </c>
      <c r="D356" s="215">
        <v>44984</v>
      </c>
      <c r="E356" s="192" t="s">
        <v>2077</v>
      </c>
      <c r="F356" s="192" t="s">
        <v>12</v>
      </c>
      <c r="G356" s="192">
        <v>442376</v>
      </c>
      <c r="H356" s="68"/>
      <c r="I356" s="198" t="s">
        <v>1870</v>
      </c>
      <c r="J356" s="68"/>
      <c r="K356" s="68"/>
      <c r="L356" s="68"/>
      <c r="M356" s="68"/>
      <c r="N356" s="362"/>
      <c r="O356" s="362"/>
      <c r="P356" s="216">
        <v>81609.72</v>
      </c>
      <c r="Q356" s="216">
        <v>0</v>
      </c>
      <c r="R356" s="68" t="s">
        <v>638</v>
      </c>
      <c r="S356" s="363"/>
      <c r="T356" s="277"/>
    </row>
    <row r="357" spans="1:20" ht="38.25">
      <c r="A357" s="192" t="s">
        <v>667</v>
      </c>
      <c r="B357" s="68"/>
      <c r="C357" s="214" t="s">
        <v>1256</v>
      </c>
      <c r="D357" s="215">
        <v>44984</v>
      </c>
      <c r="E357" s="192" t="s">
        <v>2078</v>
      </c>
      <c r="F357" s="192" t="s">
        <v>12</v>
      </c>
      <c r="G357" s="192">
        <v>442378</v>
      </c>
      <c r="H357" s="68"/>
      <c r="I357" s="198" t="s">
        <v>1870</v>
      </c>
      <c r="J357" s="68"/>
      <c r="K357" s="68"/>
      <c r="L357" s="68"/>
      <c r="M357" s="68"/>
      <c r="N357" s="362"/>
      <c r="O357" s="362"/>
      <c r="P357" s="216">
        <v>2547892.2200000002</v>
      </c>
      <c r="Q357" s="216">
        <v>0</v>
      </c>
      <c r="R357" s="68" t="s">
        <v>638</v>
      </c>
      <c r="S357" s="363"/>
      <c r="T357" s="277"/>
    </row>
    <row r="358" spans="1:20" ht="38.25">
      <c r="A358" s="192" t="s">
        <v>667</v>
      </c>
      <c r="B358" s="68"/>
      <c r="C358" s="214" t="s">
        <v>1256</v>
      </c>
      <c r="D358" s="215">
        <v>44984</v>
      </c>
      <c r="E358" s="192" t="s">
        <v>2079</v>
      </c>
      <c r="F358" s="192" t="s">
        <v>12</v>
      </c>
      <c r="G358" s="192">
        <v>442380</v>
      </c>
      <c r="H358" s="68"/>
      <c r="I358" s="198" t="s">
        <v>1870</v>
      </c>
      <c r="J358" s="68"/>
      <c r="K358" s="68"/>
      <c r="L358" s="68"/>
      <c r="M358" s="68"/>
      <c r="N358" s="362"/>
      <c r="O358" s="362"/>
      <c r="P358" s="216">
        <v>83573.05</v>
      </c>
      <c r="Q358" s="216">
        <v>0</v>
      </c>
      <c r="R358" s="68" t="s">
        <v>638</v>
      </c>
      <c r="S358" s="363"/>
      <c r="T358" s="277"/>
    </row>
    <row r="359" spans="1:20" ht="38.25">
      <c r="A359" s="192" t="s">
        <v>667</v>
      </c>
      <c r="B359" s="68"/>
      <c r="C359" s="214" t="s">
        <v>1256</v>
      </c>
      <c r="D359" s="215">
        <v>44984</v>
      </c>
      <c r="E359" s="192" t="s">
        <v>2080</v>
      </c>
      <c r="F359" s="192" t="s">
        <v>12</v>
      </c>
      <c r="G359" s="192">
        <v>442382</v>
      </c>
      <c r="H359" s="68"/>
      <c r="I359" s="198" t="s">
        <v>1870</v>
      </c>
      <c r="J359" s="68"/>
      <c r="K359" s="68"/>
      <c r="L359" s="68"/>
      <c r="M359" s="68"/>
      <c r="N359" s="362"/>
      <c r="O359" s="362"/>
      <c r="P359" s="216">
        <v>4495478.46</v>
      </c>
      <c r="Q359" s="216">
        <v>0</v>
      </c>
      <c r="R359" s="68" t="s">
        <v>638</v>
      </c>
      <c r="S359" s="363"/>
      <c r="T359" s="277"/>
    </row>
    <row r="360" spans="1:20" ht="38.25">
      <c r="A360" s="192" t="s">
        <v>667</v>
      </c>
      <c r="B360" s="68"/>
      <c r="C360" s="214" t="s">
        <v>1256</v>
      </c>
      <c r="D360" s="215">
        <v>44984</v>
      </c>
      <c r="E360" s="192" t="s">
        <v>2081</v>
      </c>
      <c r="F360" s="192" t="s">
        <v>12</v>
      </c>
      <c r="G360" s="192">
        <v>442384</v>
      </c>
      <c r="H360" s="68"/>
      <c r="I360" s="198" t="s">
        <v>1870</v>
      </c>
      <c r="J360" s="68"/>
      <c r="K360" s="68"/>
      <c r="L360" s="68"/>
      <c r="M360" s="68"/>
      <c r="N360" s="362"/>
      <c r="O360" s="362"/>
      <c r="P360" s="216">
        <v>229543.21</v>
      </c>
      <c r="Q360" s="216">
        <v>0</v>
      </c>
      <c r="R360" s="68" t="s">
        <v>638</v>
      </c>
      <c r="S360" s="363"/>
      <c r="T360" s="277"/>
    </row>
    <row r="361" spans="1:20" ht="38.25">
      <c r="A361" s="192" t="s">
        <v>667</v>
      </c>
      <c r="B361" s="68"/>
      <c r="C361" s="214" t="s">
        <v>1256</v>
      </c>
      <c r="D361" s="215">
        <v>44984</v>
      </c>
      <c r="E361" s="192" t="s">
        <v>2082</v>
      </c>
      <c r="F361" s="192" t="s">
        <v>12</v>
      </c>
      <c r="G361" s="192">
        <v>442386</v>
      </c>
      <c r="H361" s="68"/>
      <c r="I361" s="198" t="s">
        <v>1870</v>
      </c>
      <c r="J361" s="68"/>
      <c r="K361" s="68"/>
      <c r="L361" s="68"/>
      <c r="M361" s="68"/>
      <c r="N361" s="362"/>
      <c r="O361" s="362"/>
      <c r="P361" s="216">
        <v>6998085.21</v>
      </c>
      <c r="Q361" s="216">
        <v>0</v>
      </c>
      <c r="R361" s="68" t="s">
        <v>638</v>
      </c>
      <c r="S361" s="363"/>
      <c r="T361" s="277"/>
    </row>
    <row r="362" spans="1:20" ht="38.25">
      <c r="A362" s="192" t="s">
        <v>667</v>
      </c>
      <c r="B362" s="68"/>
      <c r="C362" s="214" t="s">
        <v>1256</v>
      </c>
      <c r="D362" s="215">
        <v>44984</v>
      </c>
      <c r="E362" s="192" t="s">
        <v>2083</v>
      </c>
      <c r="F362" s="192" t="s">
        <v>12</v>
      </c>
      <c r="G362" s="192">
        <v>442388</v>
      </c>
      <c r="H362" s="68"/>
      <c r="I362" s="198" t="s">
        <v>1870</v>
      </c>
      <c r="J362" s="68"/>
      <c r="K362" s="68"/>
      <c r="L362" s="68"/>
      <c r="M362" s="68"/>
      <c r="N362" s="362"/>
      <c r="O362" s="362"/>
      <c r="P362" s="216">
        <v>224150.64</v>
      </c>
      <c r="Q362" s="216">
        <v>0</v>
      </c>
      <c r="R362" s="68" t="s">
        <v>638</v>
      </c>
      <c r="S362" s="363"/>
      <c r="T362" s="277"/>
    </row>
    <row r="363" spans="1:20" ht="38.25">
      <c r="A363" s="192" t="s">
        <v>667</v>
      </c>
      <c r="B363" s="68"/>
      <c r="C363" s="214" t="s">
        <v>1256</v>
      </c>
      <c r="D363" s="215">
        <v>44984</v>
      </c>
      <c r="E363" s="192" t="s">
        <v>2084</v>
      </c>
      <c r="F363" s="192" t="s">
        <v>12</v>
      </c>
      <c r="G363" s="192">
        <v>442390</v>
      </c>
      <c r="H363" s="68"/>
      <c r="I363" s="198" t="s">
        <v>1870</v>
      </c>
      <c r="J363" s="68"/>
      <c r="K363" s="68"/>
      <c r="L363" s="68"/>
      <c r="M363" s="68"/>
      <c r="N363" s="362"/>
      <c r="O363" s="362"/>
      <c r="P363" s="216">
        <v>194446.63</v>
      </c>
      <c r="Q363" s="216">
        <v>0</v>
      </c>
      <c r="R363" s="68" t="s">
        <v>638</v>
      </c>
      <c r="S363" s="363"/>
      <c r="T363" s="277"/>
    </row>
    <row r="364" spans="1:20" ht="38.25">
      <c r="A364" s="192" t="s">
        <v>667</v>
      </c>
      <c r="B364" s="68"/>
      <c r="C364" s="214" t="s">
        <v>1256</v>
      </c>
      <c r="D364" s="215">
        <v>44984</v>
      </c>
      <c r="E364" s="192" t="s">
        <v>2085</v>
      </c>
      <c r="F364" s="192" t="s">
        <v>12</v>
      </c>
      <c r="G364" s="192">
        <v>442392</v>
      </c>
      <c r="H364" s="68"/>
      <c r="I364" s="198" t="s">
        <v>1870</v>
      </c>
      <c r="J364" s="68"/>
      <c r="K364" s="68"/>
      <c r="L364" s="68"/>
      <c r="M364" s="68"/>
      <c r="N364" s="362"/>
      <c r="O364" s="362"/>
      <c r="P364" s="216">
        <v>3808131.29</v>
      </c>
      <c r="Q364" s="216">
        <v>0</v>
      </c>
      <c r="R364" s="68" t="s">
        <v>638</v>
      </c>
      <c r="S364" s="363"/>
      <c r="T364" s="277"/>
    </row>
    <row r="365" spans="1:20" ht="38.25">
      <c r="A365" s="192" t="s">
        <v>667</v>
      </c>
      <c r="B365" s="68"/>
      <c r="C365" s="214" t="s">
        <v>1256</v>
      </c>
      <c r="D365" s="215">
        <v>44984</v>
      </c>
      <c r="E365" s="192" t="s">
        <v>2086</v>
      </c>
      <c r="F365" s="192" t="s">
        <v>12</v>
      </c>
      <c r="G365" s="192">
        <v>442394</v>
      </c>
      <c r="H365" s="68"/>
      <c r="I365" s="198" t="s">
        <v>1870</v>
      </c>
      <c r="J365" s="68"/>
      <c r="K365" s="68"/>
      <c r="L365" s="68"/>
      <c r="M365" s="68"/>
      <c r="N365" s="362"/>
      <c r="O365" s="362"/>
      <c r="P365" s="216">
        <v>5928095.8899999997</v>
      </c>
      <c r="Q365" s="216">
        <v>0</v>
      </c>
      <c r="R365" s="68" t="s">
        <v>638</v>
      </c>
      <c r="S365" s="363"/>
      <c r="T365" s="277"/>
    </row>
    <row r="366" spans="1:20" ht="38.25">
      <c r="A366" s="192" t="s">
        <v>667</v>
      </c>
      <c r="B366" s="68"/>
      <c r="C366" s="214" t="s">
        <v>1256</v>
      </c>
      <c r="D366" s="215">
        <v>44984</v>
      </c>
      <c r="E366" s="192" t="s">
        <v>2087</v>
      </c>
      <c r="F366" s="192" t="s">
        <v>12</v>
      </c>
      <c r="G366" s="192">
        <v>442396</v>
      </c>
      <c r="H366" s="68"/>
      <c r="I366" s="198" t="s">
        <v>1870</v>
      </c>
      <c r="J366" s="68"/>
      <c r="K366" s="68"/>
      <c r="L366" s="68"/>
      <c r="M366" s="68"/>
      <c r="N366" s="362"/>
      <c r="O366" s="362"/>
      <c r="P366" s="216">
        <v>189878.63</v>
      </c>
      <c r="Q366" s="216">
        <v>0</v>
      </c>
      <c r="R366" s="68" t="s">
        <v>638</v>
      </c>
      <c r="S366" s="363"/>
      <c r="T366" s="277"/>
    </row>
    <row r="367" spans="1:20" ht="38.25">
      <c r="A367" s="192" t="s">
        <v>667</v>
      </c>
      <c r="B367" s="68"/>
      <c r="C367" s="214" t="s">
        <v>1256</v>
      </c>
      <c r="D367" s="215">
        <v>44984</v>
      </c>
      <c r="E367" s="192" t="s">
        <v>2088</v>
      </c>
      <c r="F367" s="192" t="s">
        <v>12</v>
      </c>
      <c r="G367" s="192">
        <v>442398</v>
      </c>
      <c r="H367" s="68"/>
      <c r="I367" s="198" t="s">
        <v>1870</v>
      </c>
      <c r="J367" s="68"/>
      <c r="K367" s="68"/>
      <c r="L367" s="68"/>
      <c r="M367" s="68"/>
      <c r="N367" s="362"/>
      <c r="O367" s="362"/>
      <c r="P367" s="216">
        <v>534070.55000000005</v>
      </c>
      <c r="Q367" s="216">
        <v>0</v>
      </c>
      <c r="R367" s="68" t="s">
        <v>638</v>
      </c>
      <c r="S367" s="363"/>
      <c r="T367" s="277"/>
    </row>
    <row r="368" spans="1:20" ht="38.25">
      <c r="A368" s="192" t="s">
        <v>667</v>
      </c>
      <c r="B368" s="68"/>
      <c r="C368" s="214" t="s">
        <v>1256</v>
      </c>
      <c r="D368" s="215">
        <v>44984</v>
      </c>
      <c r="E368" s="192" t="s">
        <v>2089</v>
      </c>
      <c r="F368" s="192" t="s">
        <v>12</v>
      </c>
      <c r="G368" s="192">
        <v>442400</v>
      </c>
      <c r="H368" s="68"/>
      <c r="I368" s="198" t="s">
        <v>1870</v>
      </c>
      <c r="J368" s="68"/>
      <c r="K368" s="68"/>
      <c r="L368" s="68"/>
      <c r="M368" s="68"/>
      <c r="N368" s="362"/>
      <c r="O368" s="362"/>
      <c r="P368" s="216">
        <v>95950.34</v>
      </c>
      <c r="Q368" s="216">
        <v>0</v>
      </c>
      <c r="R368" s="68" t="s">
        <v>638</v>
      </c>
      <c r="S368" s="363"/>
      <c r="T368" s="277"/>
    </row>
    <row r="369" spans="1:20" ht="38.25">
      <c r="A369" s="192" t="s">
        <v>667</v>
      </c>
      <c r="B369" s="68"/>
      <c r="C369" s="214" t="s">
        <v>1256</v>
      </c>
      <c r="D369" s="215">
        <v>44984</v>
      </c>
      <c r="E369" s="192" t="s">
        <v>2090</v>
      </c>
      <c r="F369" s="192" t="s">
        <v>12</v>
      </c>
      <c r="G369" s="192">
        <v>442402</v>
      </c>
      <c r="H369" s="68"/>
      <c r="I369" s="198" t="s">
        <v>1870</v>
      </c>
      <c r="J369" s="68"/>
      <c r="K369" s="68"/>
      <c r="L369" s="68"/>
      <c r="M369" s="68"/>
      <c r="N369" s="362"/>
      <c r="O369" s="362"/>
      <c r="P369" s="216">
        <v>538171.18000000005</v>
      </c>
      <c r="Q369" s="216">
        <v>0</v>
      </c>
      <c r="R369" s="68" t="s">
        <v>638</v>
      </c>
      <c r="S369" s="363"/>
      <c r="T369" s="277"/>
    </row>
    <row r="370" spans="1:20" ht="38.25">
      <c r="A370" s="192" t="s">
        <v>667</v>
      </c>
      <c r="B370" s="68"/>
      <c r="C370" s="214" t="s">
        <v>1256</v>
      </c>
      <c r="D370" s="215">
        <v>44984</v>
      </c>
      <c r="E370" s="192" t="s">
        <v>2091</v>
      </c>
      <c r="F370" s="192" t="s">
        <v>12</v>
      </c>
      <c r="G370" s="192">
        <v>442404</v>
      </c>
      <c r="H370" s="68"/>
      <c r="I370" s="198" t="s">
        <v>1870</v>
      </c>
      <c r="J370" s="68"/>
      <c r="K370" s="68"/>
      <c r="L370" s="68"/>
      <c r="M370" s="68"/>
      <c r="N370" s="362"/>
      <c r="O370" s="362"/>
      <c r="P370" s="216">
        <v>5749478.1600000001</v>
      </c>
      <c r="Q370" s="216">
        <v>0</v>
      </c>
      <c r="R370" s="68" t="s">
        <v>638</v>
      </c>
      <c r="S370" s="363"/>
      <c r="T370" s="277"/>
    </row>
    <row r="371" spans="1:20" ht="38.25">
      <c r="A371" s="192" t="s">
        <v>667</v>
      </c>
      <c r="B371" s="68"/>
      <c r="C371" s="214" t="s">
        <v>1256</v>
      </c>
      <c r="D371" s="215">
        <v>44984</v>
      </c>
      <c r="E371" s="192" t="s">
        <v>2092</v>
      </c>
      <c r="F371" s="192" t="s">
        <v>12</v>
      </c>
      <c r="G371" s="192">
        <v>442406</v>
      </c>
      <c r="H371" s="68"/>
      <c r="I371" s="198" t="s">
        <v>1870</v>
      </c>
      <c r="J371" s="68"/>
      <c r="K371" s="68"/>
      <c r="L371" s="68"/>
      <c r="M371" s="68"/>
      <c r="N371" s="362"/>
      <c r="O371" s="362"/>
      <c r="P371" s="216">
        <v>13377119.16</v>
      </c>
      <c r="Q371" s="216">
        <v>0</v>
      </c>
      <c r="R371" s="68" t="s">
        <v>638</v>
      </c>
      <c r="S371" s="363"/>
      <c r="T371" s="277"/>
    </row>
    <row r="372" spans="1:20" ht="38.25">
      <c r="A372" s="192" t="s">
        <v>667</v>
      </c>
      <c r="B372" s="68"/>
      <c r="C372" s="214" t="s">
        <v>1256</v>
      </c>
      <c r="D372" s="215">
        <v>44984</v>
      </c>
      <c r="E372" s="192" t="s">
        <v>2093</v>
      </c>
      <c r="F372" s="192" t="s">
        <v>12</v>
      </c>
      <c r="G372" s="192">
        <v>442408</v>
      </c>
      <c r="H372" s="68"/>
      <c r="I372" s="198" t="s">
        <v>1870</v>
      </c>
      <c r="J372" s="68"/>
      <c r="K372" s="68"/>
      <c r="L372" s="68"/>
      <c r="M372" s="68"/>
      <c r="N372" s="362"/>
      <c r="O372" s="362"/>
      <c r="P372" s="216">
        <v>2461132.56</v>
      </c>
      <c r="Q372" s="216">
        <v>0</v>
      </c>
      <c r="R372" s="68" t="s">
        <v>638</v>
      </c>
      <c r="S372" s="363"/>
      <c r="T372" s="277"/>
    </row>
    <row r="373" spans="1:20" ht="38.25">
      <c r="A373" s="192" t="s">
        <v>667</v>
      </c>
      <c r="B373" s="68"/>
      <c r="C373" s="214" t="s">
        <v>1256</v>
      </c>
      <c r="D373" s="215">
        <v>44984</v>
      </c>
      <c r="E373" s="192" t="s">
        <v>2094</v>
      </c>
      <c r="F373" s="192" t="s">
        <v>12</v>
      </c>
      <c r="G373" s="192">
        <v>442410</v>
      </c>
      <c r="H373" s="68"/>
      <c r="I373" s="198" t="s">
        <v>1870</v>
      </c>
      <c r="J373" s="68"/>
      <c r="K373" s="68"/>
      <c r="L373" s="68"/>
      <c r="M373" s="68"/>
      <c r="N373" s="362"/>
      <c r="O373" s="362"/>
      <c r="P373" s="216">
        <v>20868851.550000001</v>
      </c>
      <c r="Q373" s="216">
        <v>0</v>
      </c>
      <c r="R373" s="68" t="s">
        <v>638</v>
      </c>
      <c r="S373" s="363"/>
      <c r="T373" s="277"/>
    </row>
    <row r="374" spans="1:20" ht="38.25">
      <c r="A374" s="192" t="s">
        <v>667</v>
      </c>
      <c r="B374" s="68"/>
      <c r="C374" s="214" t="s">
        <v>1256</v>
      </c>
      <c r="D374" s="215">
        <v>44984</v>
      </c>
      <c r="E374" s="192" t="s">
        <v>2095</v>
      </c>
      <c r="F374" s="192" t="s">
        <v>12</v>
      </c>
      <c r="G374" s="192">
        <v>442418</v>
      </c>
      <c r="H374" s="68"/>
      <c r="I374" s="198" t="s">
        <v>1870</v>
      </c>
      <c r="J374" s="68"/>
      <c r="K374" s="68"/>
      <c r="L374" s="68"/>
      <c r="M374" s="68"/>
      <c r="N374" s="362"/>
      <c r="O374" s="362"/>
      <c r="P374" s="216">
        <v>192.29</v>
      </c>
      <c r="Q374" s="216">
        <v>0</v>
      </c>
      <c r="R374" s="68" t="s">
        <v>638</v>
      </c>
      <c r="S374" s="363"/>
      <c r="T374" s="277"/>
    </row>
    <row r="375" spans="1:20" ht="38.25">
      <c r="A375" s="192" t="s">
        <v>667</v>
      </c>
      <c r="B375" s="68"/>
      <c r="C375" s="214" t="s">
        <v>1256</v>
      </c>
      <c r="D375" s="215">
        <v>44984</v>
      </c>
      <c r="E375" s="192" t="s">
        <v>2096</v>
      </c>
      <c r="F375" s="192" t="s">
        <v>12</v>
      </c>
      <c r="G375" s="192">
        <v>442412</v>
      </c>
      <c r="H375" s="68"/>
      <c r="I375" s="198" t="s">
        <v>1870</v>
      </c>
      <c r="J375" s="68"/>
      <c r="K375" s="68"/>
      <c r="L375" s="68"/>
      <c r="M375" s="68"/>
      <c r="N375" s="362"/>
      <c r="O375" s="362"/>
      <c r="P375" s="216">
        <v>10911.58</v>
      </c>
      <c r="Q375" s="216">
        <v>0</v>
      </c>
      <c r="R375" s="68" t="s">
        <v>638</v>
      </c>
      <c r="S375" s="363"/>
      <c r="T375" s="277"/>
    </row>
    <row r="376" spans="1:20" ht="38.25">
      <c r="A376" s="192" t="s">
        <v>667</v>
      </c>
      <c r="B376" s="68"/>
      <c r="C376" s="214" t="s">
        <v>1256</v>
      </c>
      <c r="D376" s="215">
        <v>44984</v>
      </c>
      <c r="E376" s="192" t="s">
        <v>2097</v>
      </c>
      <c r="F376" s="192" t="s">
        <v>12</v>
      </c>
      <c r="G376" s="192">
        <v>442414</v>
      </c>
      <c r="H376" s="68"/>
      <c r="I376" s="198" t="s">
        <v>1870</v>
      </c>
      <c r="J376" s="68"/>
      <c r="K376" s="68"/>
      <c r="L376" s="68"/>
      <c r="M376" s="68"/>
      <c r="N376" s="362"/>
      <c r="O376" s="362"/>
      <c r="P376" s="216">
        <v>14499.36</v>
      </c>
      <c r="Q376" s="216">
        <v>0</v>
      </c>
      <c r="R376" s="68" t="s">
        <v>638</v>
      </c>
      <c r="S376" s="363"/>
      <c r="T376" s="277"/>
    </row>
    <row r="377" spans="1:20" ht="38.25">
      <c r="A377" s="192" t="s">
        <v>667</v>
      </c>
      <c r="B377" s="68"/>
      <c r="C377" s="214" t="s">
        <v>1256</v>
      </c>
      <c r="D377" s="215">
        <v>44984</v>
      </c>
      <c r="E377" s="192" t="s">
        <v>2098</v>
      </c>
      <c r="F377" s="192" t="s">
        <v>12</v>
      </c>
      <c r="G377" s="192">
        <v>442416</v>
      </c>
      <c r="H377" s="68"/>
      <c r="I377" s="198" t="s">
        <v>1870</v>
      </c>
      <c r="J377" s="68"/>
      <c r="K377" s="68"/>
      <c r="L377" s="68"/>
      <c r="M377" s="68"/>
      <c r="N377" s="362"/>
      <c r="O377" s="362"/>
      <c r="P377" s="216">
        <v>14499.36</v>
      </c>
      <c r="Q377" s="216">
        <v>0</v>
      </c>
      <c r="R377" s="68" t="s">
        <v>638</v>
      </c>
      <c r="S377" s="363"/>
      <c r="T377" s="277"/>
    </row>
    <row r="378" spans="1:20" ht="38.25">
      <c r="A378" s="192" t="s">
        <v>667</v>
      </c>
      <c r="B378" s="68"/>
      <c r="C378" s="214" t="s">
        <v>1256</v>
      </c>
      <c r="D378" s="215">
        <v>44984</v>
      </c>
      <c r="E378" s="192" t="s">
        <v>2099</v>
      </c>
      <c r="F378" s="192" t="s">
        <v>12</v>
      </c>
      <c r="G378" s="192">
        <v>442420</v>
      </c>
      <c r="H378" s="68"/>
      <c r="I378" s="198" t="s">
        <v>1870</v>
      </c>
      <c r="J378" s="68"/>
      <c r="K378" s="68"/>
      <c r="L378" s="68"/>
      <c r="M378" s="68"/>
      <c r="N378" s="362"/>
      <c r="O378" s="362"/>
      <c r="P378" s="216">
        <v>5124.42</v>
      </c>
      <c r="Q378" s="216">
        <v>0</v>
      </c>
      <c r="R378" s="68" t="s">
        <v>638</v>
      </c>
      <c r="S378" s="363"/>
      <c r="T378" s="277"/>
    </row>
    <row r="379" spans="1:20" ht="38.25">
      <c r="A379" s="192" t="s">
        <v>667</v>
      </c>
      <c r="B379" s="68"/>
      <c r="C379" s="214" t="s">
        <v>1256</v>
      </c>
      <c r="D379" s="215">
        <v>44984</v>
      </c>
      <c r="E379" s="192" t="s">
        <v>2100</v>
      </c>
      <c r="F379" s="192" t="s">
        <v>12</v>
      </c>
      <c r="G379" s="192">
        <v>442422</v>
      </c>
      <c r="H379" s="68"/>
      <c r="I379" s="198" t="s">
        <v>1870</v>
      </c>
      <c r="J379" s="68"/>
      <c r="K379" s="68"/>
      <c r="L379" s="68"/>
      <c r="M379" s="68"/>
      <c r="N379" s="362"/>
      <c r="O379" s="362"/>
      <c r="P379" s="216">
        <v>1494.31</v>
      </c>
      <c r="Q379" s="216">
        <v>0</v>
      </c>
      <c r="R379" s="68" t="s">
        <v>638</v>
      </c>
      <c r="S379" s="363"/>
      <c r="T379" s="277"/>
    </row>
    <row r="380" spans="1:20" ht="38.25">
      <c r="A380" s="192" t="s">
        <v>667</v>
      </c>
      <c r="B380" s="68"/>
      <c r="C380" s="214" t="s">
        <v>1256</v>
      </c>
      <c r="D380" s="215">
        <v>44984</v>
      </c>
      <c r="E380" s="192" t="s">
        <v>2101</v>
      </c>
      <c r="F380" s="192" t="s">
        <v>12</v>
      </c>
      <c r="G380" s="192">
        <v>442424</v>
      </c>
      <c r="H380" s="68"/>
      <c r="I380" s="198" t="s">
        <v>1870</v>
      </c>
      <c r="J380" s="68"/>
      <c r="K380" s="68"/>
      <c r="L380" s="68"/>
      <c r="M380" s="68"/>
      <c r="N380" s="362"/>
      <c r="O380" s="362"/>
      <c r="P380" s="216">
        <v>39824.22</v>
      </c>
      <c r="Q380" s="216">
        <v>0</v>
      </c>
      <c r="R380" s="68" t="s">
        <v>638</v>
      </c>
      <c r="S380" s="363"/>
      <c r="T380" s="277"/>
    </row>
    <row r="381" spans="1:20" ht="38.25">
      <c r="A381" s="192" t="s">
        <v>667</v>
      </c>
      <c r="B381" s="68"/>
      <c r="C381" s="214" t="s">
        <v>1256</v>
      </c>
      <c r="D381" s="215">
        <v>44984</v>
      </c>
      <c r="E381" s="192" t="s">
        <v>2102</v>
      </c>
      <c r="F381" s="192" t="s">
        <v>12</v>
      </c>
      <c r="G381" s="192">
        <v>442426</v>
      </c>
      <c r="H381" s="68"/>
      <c r="I381" s="198" t="s">
        <v>1870</v>
      </c>
      <c r="J381" s="68"/>
      <c r="K381" s="68"/>
      <c r="L381" s="68"/>
      <c r="M381" s="68"/>
      <c r="N381" s="362"/>
      <c r="O381" s="362"/>
      <c r="P381" s="216">
        <v>4927.47</v>
      </c>
      <c r="Q381" s="216">
        <v>0</v>
      </c>
      <c r="R381" s="68" t="s">
        <v>638</v>
      </c>
      <c r="S381" s="363"/>
      <c r="T381" s="277"/>
    </row>
    <row r="382" spans="1:20" ht="38.25">
      <c r="A382" s="192" t="s">
        <v>667</v>
      </c>
      <c r="B382" s="68"/>
      <c r="C382" s="214" t="s">
        <v>1256</v>
      </c>
      <c r="D382" s="215">
        <v>44984</v>
      </c>
      <c r="E382" s="192" t="s">
        <v>2103</v>
      </c>
      <c r="F382" s="192" t="s">
        <v>12</v>
      </c>
      <c r="G382" s="192">
        <v>442428</v>
      </c>
      <c r="H382" s="68"/>
      <c r="I382" s="198" t="s">
        <v>1870</v>
      </c>
      <c r="J382" s="68"/>
      <c r="K382" s="68"/>
      <c r="L382" s="68"/>
      <c r="M382" s="68"/>
      <c r="N382" s="362"/>
      <c r="O382" s="362"/>
      <c r="P382" s="216">
        <v>3587.78</v>
      </c>
      <c r="Q382" s="216">
        <v>0</v>
      </c>
      <c r="R382" s="68" t="s">
        <v>638</v>
      </c>
      <c r="S382" s="363"/>
      <c r="T382" s="277"/>
    </row>
    <row r="383" spans="1:20" ht="38.25">
      <c r="A383" s="192" t="s">
        <v>667</v>
      </c>
      <c r="B383" s="68"/>
      <c r="C383" s="214" t="s">
        <v>1256</v>
      </c>
      <c r="D383" s="215">
        <v>44984</v>
      </c>
      <c r="E383" s="192" t="s">
        <v>2104</v>
      </c>
      <c r="F383" s="192" t="s">
        <v>12</v>
      </c>
      <c r="G383" s="192">
        <v>442430</v>
      </c>
      <c r="H383" s="68"/>
      <c r="I383" s="198" t="s">
        <v>1870</v>
      </c>
      <c r="J383" s="68"/>
      <c r="K383" s="68"/>
      <c r="L383" s="68"/>
      <c r="M383" s="68"/>
      <c r="N383" s="362"/>
      <c r="O383" s="362"/>
      <c r="P383" s="216">
        <v>38329.839999999997</v>
      </c>
      <c r="Q383" s="216">
        <v>0</v>
      </c>
      <c r="R383" s="68" t="s">
        <v>638</v>
      </c>
      <c r="S383" s="363"/>
      <c r="T383" s="277"/>
    </row>
    <row r="384" spans="1:20" ht="38.25">
      <c r="A384" s="192" t="s">
        <v>667</v>
      </c>
      <c r="B384" s="68"/>
      <c r="C384" s="214" t="s">
        <v>1256</v>
      </c>
      <c r="D384" s="215">
        <v>44984</v>
      </c>
      <c r="E384" s="192" t="s">
        <v>2105</v>
      </c>
      <c r="F384" s="192" t="s">
        <v>12</v>
      </c>
      <c r="G384" s="192">
        <v>442432</v>
      </c>
      <c r="H384" s="68"/>
      <c r="I384" s="198" t="s">
        <v>1870</v>
      </c>
      <c r="J384" s="68"/>
      <c r="K384" s="68"/>
      <c r="L384" s="68"/>
      <c r="M384" s="68"/>
      <c r="N384" s="362"/>
      <c r="O384" s="362"/>
      <c r="P384" s="216">
        <v>5124.42</v>
      </c>
      <c r="Q384" s="216">
        <v>0</v>
      </c>
      <c r="R384" s="68" t="s">
        <v>638</v>
      </c>
      <c r="S384" s="363"/>
      <c r="T384" s="277"/>
    </row>
    <row r="385" spans="1:20" ht="38.25">
      <c r="A385" s="192" t="s">
        <v>667</v>
      </c>
      <c r="B385" s="68"/>
      <c r="C385" s="214" t="s">
        <v>1256</v>
      </c>
      <c r="D385" s="215">
        <v>44984</v>
      </c>
      <c r="E385" s="192" t="s">
        <v>2106</v>
      </c>
      <c r="F385" s="192" t="s">
        <v>12</v>
      </c>
      <c r="G385" s="192">
        <v>442434</v>
      </c>
      <c r="H385" s="68"/>
      <c r="I385" s="198" t="s">
        <v>1870</v>
      </c>
      <c r="J385" s="68"/>
      <c r="K385" s="68"/>
      <c r="L385" s="68"/>
      <c r="M385" s="68"/>
      <c r="N385" s="362"/>
      <c r="O385" s="362"/>
      <c r="P385" s="216">
        <v>5124.42</v>
      </c>
      <c r="Q385" s="216">
        <v>0</v>
      </c>
      <c r="R385" s="68" t="s">
        <v>638</v>
      </c>
      <c r="S385" s="363"/>
      <c r="T385" s="277"/>
    </row>
    <row r="386" spans="1:20" ht="38.25">
      <c r="A386" s="192" t="s">
        <v>667</v>
      </c>
      <c r="B386" s="68"/>
      <c r="C386" s="214" t="s">
        <v>1256</v>
      </c>
      <c r="D386" s="215">
        <v>44984</v>
      </c>
      <c r="E386" s="192" t="s">
        <v>2107</v>
      </c>
      <c r="F386" s="192" t="s">
        <v>12</v>
      </c>
      <c r="G386" s="192">
        <v>442436</v>
      </c>
      <c r="H386" s="68"/>
      <c r="I386" s="198" t="s">
        <v>1870</v>
      </c>
      <c r="J386" s="68"/>
      <c r="K386" s="68"/>
      <c r="L386" s="68"/>
      <c r="M386" s="68"/>
      <c r="N386" s="362"/>
      <c r="O386" s="362"/>
      <c r="P386" s="216">
        <v>5124.42</v>
      </c>
      <c r="Q386" s="216">
        <v>0</v>
      </c>
      <c r="R386" s="68" t="s">
        <v>638</v>
      </c>
      <c r="S386" s="363"/>
      <c r="T386" s="277"/>
    </row>
    <row r="387" spans="1:20" ht="38.25">
      <c r="A387" s="192" t="s">
        <v>667</v>
      </c>
      <c r="B387" s="68"/>
      <c r="C387" s="214" t="s">
        <v>1256</v>
      </c>
      <c r="D387" s="215">
        <v>44984</v>
      </c>
      <c r="E387" s="192" t="s">
        <v>2108</v>
      </c>
      <c r="F387" s="192" t="s">
        <v>12</v>
      </c>
      <c r="G387" s="192">
        <v>442438</v>
      </c>
      <c r="H387" s="68"/>
      <c r="I387" s="198" t="s">
        <v>1870</v>
      </c>
      <c r="J387" s="68"/>
      <c r="K387" s="68"/>
      <c r="L387" s="68"/>
      <c r="M387" s="68"/>
      <c r="N387" s="362"/>
      <c r="O387" s="362"/>
      <c r="P387" s="216">
        <v>46653.9</v>
      </c>
      <c r="Q387" s="216">
        <v>0</v>
      </c>
      <c r="R387" s="68" t="s">
        <v>638</v>
      </c>
      <c r="S387" s="363"/>
      <c r="T387" s="277"/>
    </row>
    <row r="388" spans="1:20" ht="38.25">
      <c r="A388" s="192" t="s">
        <v>667</v>
      </c>
      <c r="B388" s="68"/>
      <c r="C388" s="214" t="s">
        <v>1256</v>
      </c>
      <c r="D388" s="215">
        <v>44984</v>
      </c>
      <c r="E388" s="192" t="s">
        <v>2109</v>
      </c>
      <c r="F388" s="192" t="s">
        <v>12</v>
      </c>
      <c r="G388" s="192">
        <v>442440</v>
      </c>
      <c r="H388" s="68"/>
      <c r="I388" s="198" t="s">
        <v>1870</v>
      </c>
      <c r="J388" s="68"/>
      <c r="K388" s="68"/>
      <c r="L388" s="68"/>
      <c r="M388" s="68"/>
      <c r="N388" s="362"/>
      <c r="O388" s="362"/>
      <c r="P388" s="216">
        <v>29969.83</v>
      </c>
      <c r="Q388" s="216">
        <v>0</v>
      </c>
      <c r="R388" s="68" t="s">
        <v>638</v>
      </c>
      <c r="S388" s="363"/>
      <c r="T388" s="277"/>
    </row>
    <row r="389" spans="1:20" ht="38.25">
      <c r="A389" s="192" t="s">
        <v>667</v>
      </c>
      <c r="B389" s="68"/>
      <c r="C389" s="214" t="s">
        <v>1256</v>
      </c>
      <c r="D389" s="215">
        <v>44984</v>
      </c>
      <c r="E389" s="192" t="s">
        <v>2110</v>
      </c>
      <c r="F389" s="192" t="s">
        <v>12</v>
      </c>
      <c r="G389" s="192">
        <v>442442</v>
      </c>
      <c r="H389" s="68"/>
      <c r="I389" s="198" t="s">
        <v>1870</v>
      </c>
      <c r="J389" s="68"/>
      <c r="K389" s="68"/>
      <c r="L389" s="68"/>
      <c r="M389" s="68"/>
      <c r="N389" s="362"/>
      <c r="O389" s="362"/>
      <c r="P389" s="216">
        <v>1530.26</v>
      </c>
      <c r="Q389" s="216">
        <v>0</v>
      </c>
      <c r="R389" s="68" t="s">
        <v>638</v>
      </c>
      <c r="S389" s="363"/>
      <c r="T389" s="277"/>
    </row>
    <row r="390" spans="1:20" ht="38.25">
      <c r="A390" s="192" t="s">
        <v>667</v>
      </c>
      <c r="B390" s="68"/>
      <c r="C390" s="214" t="s">
        <v>1256</v>
      </c>
      <c r="D390" s="215">
        <v>44984</v>
      </c>
      <c r="E390" s="192" t="s">
        <v>2111</v>
      </c>
      <c r="F390" s="192" t="s">
        <v>12</v>
      </c>
      <c r="G390" s="192">
        <v>442444</v>
      </c>
      <c r="H390" s="68"/>
      <c r="I390" s="198" t="s">
        <v>1870</v>
      </c>
      <c r="J390" s="68"/>
      <c r="K390" s="68"/>
      <c r="L390" s="68"/>
      <c r="M390" s="68"/>
      <c r="N390" s="362"/>
      <c r="O390" s="362"/>
      <c r="P390" s="216">
        <v>39824.22</v>
      </c>
      <c r="Q390" s="216">
        <v>0</v>
      </c>
      <c r="R390" s="68" t="s">
        <v>638</v>
      </c>
      <c r="S390" s="363"/>
      <c r="T390" s="277"/>
    </row>
    <row r="391" spans="1:20" ht="76.5">
      <c r="A391" s="192" t="s">
        <v>544</v>
      </c>
      <c r="B391" s="68"/>
      <c r="C391" s="214" t="s">
        <v>683</v>
      </c>
      <c r="D391" s="215">
        <v>44985</v>
      </c>
      <c r="E391" s="192" t="s">
        <v>2112</v>
      </c>
      <c r="F391" s="192" t="s">
        <v>6</v>
      </c>
      <c r="G391" s="192">
        <v>1769846</v>
      </c>
      <c r="H391" s="68"/>
      <c r="I391" s="198" t="s">
        <v>2187</v>
      </c>
      <c r="J391" s="68"/>
      <c r="K391" s="68"/>
      <c r="L391" s="68"/>
      <c r="M391" s="68"/>
      <c r="N391" s="362"/>
      <c r="O391" s="362"/>
      <c r="P391" s="216">
        <v>0</v>
      </c>
      <c r="Q391" s="216">
        <v>195668.07</v>
      </c>
      <c r="R391" s="68" t="s">
        <v>638</v>
      </c>
      <c r="S391" s="363"/>
      <c r="T391" s="277"/>
    </row>
    <row r="392" spans="1:20" ht="76.5">
      <c r="A392" s="192" t="s">
        <v>544</v>
      </c>
      <c r="B392" s="68"/>
      <c r="C392" s="214" t="s">
        <v>683</v>
      </c>
      <c r="D392" s="215">
        <v>44985</v>
      </c>
      <c r="E392" s="192" t="s">
        <v>2113</v>
      </c>
      <c r="F392" s="192" t="s">
        <v>6</v>
      </c>
      <c r="G392" s="192">
        <v>1769848</v>
      </c>
      <c r="H392" s="68"/>
      <c r="I392" s="198" t="s">
        <v>2188</v>
      </c>
      <c r="J392" s="68"/>
      <c r="K392" s="68"/>
      <c r="L392" s="68"/>
      <c r="M392" s="68"/>
      <c r="N392" s="362"/>
      <c r="O392" s="362"/>
      <c r="P392" s="216">
        <v>0</v>
      </c>
      <c r="Q392" s="216">
        <v>118752.24</v>
      </c>
      <c r="R392" s="68" t="s">
        <v>638</v>
      </c>
      <c r="S392" s="363"/>
      <c r="T392" s="277"/>
    </row>
    <row r="393" spans="1:20" ht="76.5">
      <c r="A393" s="192" t="s">
        <v>544</v>
      </c>
      <c r="B393" s="68"/>
      <c r="C393" s="214" t="s">
        <v>683</v>
      </c>
      <c r="D393" s="215">
        <v>44985</v>
      </c>
      <c r="E393" s="192" t="s">
        <v>2114</v>
      </c>
      <c r="F393" s="192" t="s">
        <v>6</v>
      </c>
      <c r="G393" s="192">
        <v>1769849</v>
      </c>
      <c r="H393" s="68"/>
      <c r="I393" s="198" t="s">
        <v>2189</v>
      </c>
      <c r="J393" s="68"/>
      <c r="K393" s="68"/>
      <c r="L393" s="68"/>
      <c r="M393" s="68"/>
      <c r="N393" s="362"/>
      <c r="O393" s="362"/>
      <c r="P393" s="216">
        <v>0</v>
      </c>
      <c r="Q393" s="216">
        <v>3873.3</v>
      </c>
      <c r="R393" s="68" t="s">
        <v>638</v>
      </c>
      <c r="S393" s="363"/>
      <c r="T393" s="277"/>
    </row>
    <row r="394" spans="1:20" ht="76.5">
      <c r="A394" s="192" t="s">
        <v>544</v>
      </c>
      <c r="B394" s="68"/>
      <c r="C394" s="214" t="s">
        <v>683</v>
      </c>
      <c r="D394" s="215">
        <v>44985</v>
      </c>
      <c r="E394" s="192" t="s">
        <v>2115</v>
      </c>
      <c r="F394" s="192" t="s">
        <v>6</v>
      </c>
      <c r="G394" s="192">
        <v>1769850</v>
      </c>
      <c r="H394" s="68"/>
      <c r="I394" s="198" t="s">
        <v>2190</v>
      </c>
      <c r="J394" s="68"/>
      <c r="K394" s="68"/>
      <c r="L394" s="68"/>
      <c r="M394" s="68"/>
      <c r="N394" s="362"/>
      <c r="O394" s="362"/>
      <c r="P394" s="216">
        <v>0</v>
      </c>
      <c r="Q394" s="216">
        <v>2.8</v>
      </c>
      <c r="R394" s="68" t="s">
        <v>638</v>
      </c>
      <c r="S394" s="363"/>
      <c r="T394" s="277"/>
    </row>
    <row r="395" spans="1:20" ht="76.5">
      <c r="A395" s="192" t="s">
        <v>544</v>
      </c>
      <c r="B395" s="68"/>
      <c r="C395" s="214" t="s">
        <v>683</v>
      </c>
      <c r="D395" s="215">
        <v>44985</v>
      </c>
      <c r="E395" s="192" t="s">
        <v>2116</v>
      </c>
      <c r="F395" s="192" t="s">
        <v>6</v>
      </c>
      <c r="G395" s="192">
        <v>1769851</v>
      </c>
      <c r="H395" s="68"/>
      <c r="I395" s="198" t="s">
        <v>2191</v>
      </c>
      <c r="J395" s="68"/>
      <c r="K395" s="68"/>
      <c r="L395" s="68"/>
      <c r="M395" s="68"/>
      <c r="N395" s="362"/>
      <c r="O395" s="362"/>
      <c r="P395" s="216">
        <v>0</v>
      </c>
      <c r="Q395" s="216">
        <v>52800</v>
      </c>
      <c r="R395" s="68" t="s">
        <v>638</v>
      </c>
      <c r="S395" s="363"/>
      <c r="T395" s="277"/>
    </row>
    <row r="396" spans="1:20" ht="76.5">
      <c r="A396" s="192" t="s">
        <v>544</v>
      </c>
      <c r="B396" s="68"/>
      <c r="C396" s="214" t="s">
        <v>683</v>
      </c>
      <c r="D396" s="215">
        <v>44985</v>
      </c>
      <c r="E396" s="192" t="s">
        <v>2117</v>
      </c>
      <c r="F396" s="192" t="s">
        <v>6</v>
      </c>
      <c r="G396" s="192">
        <v>1769852</v>
      </c>
      <c r="H396" s="68"/>
      <c r="I396" s="198" t="s">
        <v>2192</v>
      </c>
      <c r="J396" s="68"/>
      <c r="K396" s="68"/>
      <c r="L396" s="68"/>
      <c r="M396" s="68"/>
      <c r="N396" s="362"/>
      <c r="O396" s="362"/>
      <c r="P396" s="216">
        <v>0</v>
      </c>
      <c r="Q396" s="216">
        <v>54400</v>
      </c>
      <c r="R396" s="68" t="s">
        <v>638</v>
      </c>
      <c r="S396" s="363"/>
      <c r="T396" s="277"/>
    </row>
    <row r="397" spans="1:20" ht="76.5">
      <c r="A397" s="192" t="s">
        <v>544</v>
      </c>
      <c r="B397" s="68"/>
      <c r="C397" s="214" t="s">
        <v>683</v>
      </c>
      <c r="D397" s="215">
        <v>44985</v>
      </c>
      <c r="E397" s="192" t="s">
        <v>2118</v>
      </c>
      <c r="F397" s="192" t="s">
        <v>6</v>
      </c>
      <c r="G397" s="192">
        <v>1769853</v>
      </c>
      <c r="H397" s="68"/>
      <c r="I397" s="198" t="s">
        <v>2193</v>
      </c>
      <c r="J397" s="68"/>
      <c r="K397" s="68"/>
      <c r="L397" s="68"/>
      <c r="M397" s="68"/>
      <c r="N397" s="362"/>
      <c r="O397" s="362"/>
      <c r="P397" s="216">
        <v>0</v>
      </c>
      <c r="Q397" s="216">
        <v>54400</v>
      </c>
      <c r="R397" s="68" t="s">
        <v>638</v>
      </c>
      <c r="S397" s="363"/>
      <c r="T397" s="277"/>
    </row>
    <row r="398" spans="1:20" ht="76.5">
      <c r="A398" s="192" t="s">
        <v>544</v>
      </c>
      <c r="B398" s="68"/>
      <c r="C398" s="214" t="s">
        <v>683</v>
      </c>
      <c r="D398" s="215">
        <v>44985</v>
      </c>
      <c r="E398" s="192" t="s">
        <v>2119</v>
      </c>
      <c r="F398" s="192" t="s">
        <v>6</v>
      </c>
      <c r="G398" s="192">
        <v>1769854</v>
      </c>
      <c r="H398" s="68"/>
      <c r="I398" s="198" t="s">
        <v>2194</v>
      </c>
      <c r="J398" s="68"/>
      <c r="K398" s="68"/>
      <c r="L398" s="68"/>
      <c r="M398" s="68"/>
      <c r="N398" s="362"/>
      <c r="O398" s="362"/>
      <c r="P398" s="216">
        <v>0</v>
      </c>
      <c r="Q398" s="216">
        <v>54000</v>
      </c>
      <c r="R398" s="68" t="s">
        <v>638</v>
      </c>
      <c r="S398" s="363"/>
      <c r="T398" s="277"/>
    </row>
    <row r="399" spans="1:20" ht="76.5">
      <c r="A399" s="192" t="s">
        <v>544</v>
      </c>
      <c r="B399" s="68"/>
      <c r="C399" s="214" t="s">
        <v>683</v>
      </c>
      <c r="D399" s="215">
        <v>44985</v>
      </c>
      <c r="E399" s="192" t="s">
        <v>2120</v>
      </c>
      <c r="F399" s="192" t="s">
        <v>6</v>
      </c>
      <c r="G399" s="192">
        <v>1769855</v>
      </c>
      <c r="H399" s="68"/>
      <c r="I399" s="198" t="s">
        <v>2195</v>
      </c>
      <c r="J399" s="68"/>
      <c r="K399" s="68"/>
      <c r="L399" s="68"/>
      <c r="M399" s="68"/>
      <c r="N399" s="362"/>
      <c r="O399" s="362"/>
      <c r="P399" s="216">
        <v>0</v>
      </c>
      <c r="Q399" s="216">
        <v>35200</v>
      </c>
      <c r="R399" s="68" t="s">
        <v>638</v>
      </c>
      <c r="S399" s="363"/>
      <c r="T399" s="277"/>
    </row>
    <row r="400" spans="1:20" ht="76.5">
      <c r="A400" s="192" t="s">
        <v>544</v>
      </c>
      <c r="B400" s="68"/>
      <c r="C400" s="214" t="s">
        <v>683</v>
      </c>
      <c r="D400" s="215">
        <v>44985</v>
      </c>
      <c r="E400" s="192" t="s">
        <v>2121</v>
      </c>
      <c r="F400" s="192" t="s">
        <v>6</v>
      </c>
      <c r="G400" s="192">
        <v>1769856</v>
      </c>
      <c r="H400" s="68"/>
      <c r="I400" s="198" t="s">
        <v>2196</v>
      </c>
      <c r="J400" s="68"/>
      <c r="K400" s="68"/>
      <c r="L400" s="68"/>
      <c r="M400" s="68"/>
      <c r="N400" s="362"/>
      <c r="O400" s="362"/>
      <c r="P400" s="216">
        <v>0</v>
      </c>
      <c r="Q400" s="216">
        <v>317909.21000000002</v>
      </c>
      <c r="R400" s="68" t="s">
        <v>638</v>
      </c>
      <c r="S400" s="363"/>
      <c r="T400" s="277"/>
    </row>
    <row r="401" spans="1:20" ht="51">
      <c r="A401" s="192" t="s">
        <v>541</v>
      </c>
      <c r="B401" s="68"/>
      <c r="C401" s="214" t="s">
        <v>590</v>
      </c>
      <c r="D401" s="215">
        <v>44986</v>
      </c>
      <c r="E401" s="192" t="s">
        <v>2203</v>
      </c>
      <c r="F401" s="192" t="s">
        <v>3</v>
      </c>
      <c r="G401" s="192">
        <v>2095784</v>
      </c>
      <c r="H401" s="68"/>
      <c r="I401" s="198" t="s">
        <v>1777</v>
      </c>
      <c r="J401" s="68"/>
      <c r="K401" s="68"/>
      <c r="L401" s="68"/>
      <c r="M401" s="68"/>
      <c r="N401" s="362"/>
      <c r="O401" s="362"/>
      <c r="P401" s="216">
        <v>0</v>
      </c>
      <c r="Q401" s="216">
        <v>290</v>
      </c>
      <c r="R401" s="68" t="s">
        <v>638</v>
      </c>
      <c r="S401" s="363"/>
      <c r="T401" s="277"/>
    </row>
    <row r="402" spans="1:20" ht="51">
      <c r="A402" s="192" t="s">
        <v>541</v>
      </c>
      <c r="B402" s="68"/>
      <c r="C402" s="214" t="s">
        <v>590</v>
      </c>
      <c r="D402" s="215">
        <v>44986</v>
      </c>
      <c r="E402" s="192" t="s">
        <v>2204</v>
      </c>
      <c r="F402" s="192" t="s">
        <v>3</v>
      </c>
      <c r="G402" s="192">
        <v>2095851</v>
      </c>
      <c r="H402" s="68"/>
      <c r="I402" s="198" t="s">
        <v>2459</v>
      </c>
      <c r="J402" s="68"/>
      <c r="K402" s="68"/>
      <c r="L402" s="68"/>
      <c r="M402" s="68"/>
      <c r="N402" s="362"/>
      <c r="O402" s="362"/>
      <c r="P402" s="216">
        <v>0</v>
      </c>
      <c r="Q402" s="216">
        <v>3451.25</v>
      </c>
      <c r="R402" s="68" t="s">
        <v>638</v>
      </c>
      <c r="S402" s="363"/>
      <c r="T402" s="277"/>
    </row>
    <row r="403" spans="1:20" ht="51">
      <c r="A403" s="192" t="s">
        <v>541</v>
      </c>
      <c r="B403" s="68"/>
      <c r="C403" s="214" t="s">
        <v>590</v>
      </c>
      <c r="D403" s="215">
        <v>44986</v>
      </c>
      <c r="E403" s="192" t="s">
        <v>2205</v>
      </c>
      <c r="F403" s="192" t="s">
        <v>3</v>
      </c>
      <c r="G403" s="192">
        <v>2095862</v>
      </c>
      <c r="H403" s="68"/>
      <c r="I403" s="198" t="s">
        <v>2460</v>
      </c>
      <c r="J403" s="68"/>
      <c r="K403" s="68"/>
      <c r="L403" s="68"/>
      <c r="M403" s="68"/>
      <c r="N403" s="362"/>
      <c r="O403" s="362"/>
      <c r="P403" s="216">
        <v>0</v>
      </c>
      <c r="Q403" s="216">
        <v>3451.25</v>
      </c>
      <c r="R403" s="68" t="s">
        <v>638</v>
      </c>
      <c r="S403" s="363"/>
      <c r="T403" s="277"/>
    </row>
    <row r="404" spans="1:20" ht="51">
      <c r="A404" s="192" t="s">
        <v>541</v>
      </c>
      <c r="B404" s="68"/>
      <c r="C404" s="214" t="s">
        <v>590</v>
      </c>
      <c r="D404" s="215">
        <v>44987</v>
      </c>
      <c r="E404" s="192" t="s">
        <v>2206</v>
      </c>
      <c r="F404" s="192" t="s">
        <v>3</v>
      </c>
      <c r="G404" s="192">
        <v>2096150</v>
      </c>
      <c r="H404" s="68"/>
      <c r="I404" s="198" t="s">
        <v>2461</v>
      </c>
      <c r="J404" s="68"/>
      <c r="K404" s="68"/>
      <c r="L404" s="68"/>
      <c r="M404" s="68"/>
      <c r="N404" s="362"/>
      <c r="O404" s="362"/>
      <c r="P404" s="216">
        <v>0</v>
      </c>
      <c r="Q404" s="216">
        <v>1058.8399999999999</v>
      </c>
      <c r="R404" s="68" t="s">
        <v>638</v>
      </c>
      <c r="S404" s="363"/>
      <c r="T404" s="277"/>
    </row>
    <row r="405" spans="1:20" ht="38.25">
      <c r="A405" s="192">
        <v>139</v>
      </c>
      <c r="B405" s="68"/>
      <c r="C405" s="214" t="s">
        <v>64</v>
      </c>
      <c r="D405" s="215">
        <v>44987</v>
      </c>
      <c r="E405" s="192" t="s">
        <v>2207</v>
      </c>
      <c r="F405" s="192" t="s">
        <v>3</v>
      </c>
      <c r="G405" s="192">
        <v>2096161</v>
      </c>
      <c r="H405" s="68"/>
      <c r="I405" s="198" t="s">
        <v>2462</v>
      </c>
      <c r="J405" s="68"/>
      <c r="K405" s="68"/>
      <c r="L405" s="68"/>
      <c r="M405" s="68"/>
      <c r="N405" s="362"/>
      <c r="O405" s="362"/>
      <c r="P405" s="216">
        <v>0</v>
      </c>
      <c r="Q405" s="216">
        <v>47.92</v>
      </c>
      <c r="R405" s="68" t="s">
        <v>638</v>
      </c>
      <c r="S405" s="363"/>
      <c r="T405" s="277"/>
    </row>
    <row r="406" spans="1:20" ht="38.25">
      <c r="A406" s="192">
        <v>140</v>
      </c>
      <c r="B406" s="68"/>
      <c r="C406" s="214" t="s">
        <v>1279</v>
      </c>
      <c r="D406" s="215">
        <v>44987</v>
      </c>
      <c r="E406" s="192" t="s">
        <v>2208</v>
      </c>
      <c r="F406" s="192" t="s">
        <v>3</v>
      </c>
      <c r="G406" s="192">
        <v>2096179</v>
      </c>
      <c r="H406" s="68"/>
      <c r="I406" s="198" t="s">
        <v>2463</v>
      </c>
      <c r="J406" s="68"/>
      <c r="K406" s="68"/>
      <c r="L406" s="68"/>
      <c r="M406" s="68"/>
      <c r="N406" s="362"/>
      <c r="O406" s="362"/>
      <c r="P406" s="216">
        <v>0</v>
      </c>
      <c r="Q406" s="216">
        <v>61.35</v>
      </c>
      <c r="R406" s="68" t="s">
        <v>638</v>
      </c>
      <c r="S406" s="363"/>
      <c r="T406" s="277"/>
    </row>
    <row r="407" spans="1:20" ht="51">
      <c r="A407" s="192">
        <v>902</v>
      </c>
      <c r="B407" s="68"/>
      <c r="C407" s="214" t="s">
        <v>191</v>
      </c>
      <c r="D407" s="215">
        <v>44987</v>
      </c>
      <c r="E407" s="192" t="s">
        <v>2209</v>
      </c>
      <c r="F407" s="192" t="s">
        <v>3</v>
      </c>
      <c r="G407" s="192">
        <v>2096195</v>
      </c>
      <c r="H407" s="68"/>
      <c r="I407" s="198" t="s">
        <v>2464</v>
      </c>
      <c r="J407" s="68"/>
      <c r="K407" s="68"/>
      <c r="L407" s="68"/>
      <c r="M407" s="68"/>
      <c r="N407" s="362"/>
      <c r="O407" s="362"/>
      <c r="P407" s="216">
        <v>0</v>
      </c>
      <c r="Q407" s="216">
        <v>3194.68</v>
      </c>
      <c r="R407" s="68" t="s">
        <v>638</v>
      </c>
      <c r="S407" s="363"/>
      <c r="T407" s="277"/>
    </row>
    <row r="408" spans="1:20" ht="51">
      <c r="A408" s="192" t="s">
        <v>541</v>
      </c>
      <c r="B408" s="68"/>
      <c r="C408" s="214" t="s">
        <v>590</v>
      </c>
      <c r="D408" s="215">
        <v>44987</v>
      </c>
      <c r="E408" s="192" t="s">
        <v>2210</v>
      </c>
      <c r="F408" s="192" t="s">
        <v>3</v>
      </c>
      <c r="G408" s="192">
        <v>2096299</v>
      </c>
      <c r="H408" s="68"/>
      <c r="I408" s="198" t="s">
        <v>2465</v>
      </c>
      <c r="J408" s="68"/>
      <c r="K408" s="68"/>
      <c r="L408" s="68"/>
      <c r="M408" s="68"/>
      <c r="N408" s="362"/>
      <c r="O408" s="362"/>
      <c r="P408" s="216">
        <v>0</v>
      </c>
      <c r="Q408" s="216">
        <v>3116.18</v>
      </c>
      <c r="R408" s="68" t="s">
        <v>638</v>
      </c>
      <c r="S408" s="363"/>
      <c r="T408" s="277"/>
    </row>
    <row r="409" spans="1:20" ht="51">
      <c r="A409" s="192" t="s">
        <v>541</v>
      </c>
      <c r="B409" s="68"/>
      <c r="C409" s="214" t="s">
        <v>590</v>
      </c>
      <c r="D409" s="215">
        <v>44987</v>
      </c>
      <c r="E409" s="192" t="s">
        <v>2211</v>
      </c>
      <c r="F409" s="192" t="s">
        <v>3</v>
      </c>
      <c r="G409" s="192">
        <v>2096321</v>
      </c>
      <c r="H409" s="68"/>
      <c r="I409" s="198" t="s">
        <v>2466</v>
      </c>
      <c r="J409" s="68"/>
      <c r="K409" s="68"/>
      <c r="L409" s="68"/>
      <c r="M409" s="68"/>
      <c r="N409" s="362"/>
      <c r="O409" s="362"/>
      <c r="P409" s="216">
        <v>0</v>
      </c>
      <c r="Q409" s="216">
        <v>10833.66</v>
      </c>
      <c r="R409" s="68" t="s">
        <v>638</v>
      </c>
      <c r="S409" s="363"/>
      <c r="T409" s="277"/>
    </row>
    <row r="410" spans="1:20" ht="51">
      <c r="A410" s="192" t="s">
        <v>541</v>
      </c>
      <c r="B410" s="68"/>
      <c r="C410" s="214" t="s">
        <v>590</v>
      </c>
      <c r="D410" s="215">
        <v>44987</v>
      </c>
      <c r="E410" s="192" t="s">
        <v>2212</v>
      </c>
      <c r="F410" s="192" t="s">
        <v>3</v>
      </c>
      <c r="G410" s="192">
        <v>2096222</v>
      </c>
      <c r="H410" s="68"/>
      <c r="I410" s="198" t="s">
        <v>2467</v>
      </c>
      <c r="J410" s="68"/>
      <c r="K410" s="68"/>
      <c r="L410" s="68"/>
      <c r="M410" s="68"/>
      <c r="N410" s="362"/>
      <c r="O410" s="362"/>
      <c r="P410" s="216">
        <v>0</v>
      </c>
      <c r="Q410" s="216">
        <v>1337.33</v>
      </c>
      <c r="R410" s="68" t="s">
        <v>638</v>
      </c>
      <c r="S410" s="363"/>
      <c r="T410" s="277"/>
    </row>
    <row r="411" spans="1:20" ht="51">
      <c r="A411" s="192" t="s">
        <v>541</v>
      </c>
      <c r="B411" s="68"/>
      <c r="C411" s="214" t="s">
        <v>590</v>
      </c>
      <c r="D411" s="215">
        <v>44988</v>
      </c>
      <c r="E411" s="192" t="s">
        <v>2213</v>
      </c>
      <c r="F411" s="192" t="s">
        <v>3</v>
      </c>
      <c r="G411" s="192">
        <v>2096602</v>
      </c>
      <c r="H411" s="68"/>
      <c r="I411" s="198" t="s">
        <v>1785</v>
      </c>
      <c r="J411" s="68"/>
      <c r="K411" s="68"/>
      <c r="L411" s="68"/>
      <c r="M411" s="68"/>
      <c r="N411" s="362"/>
      <c r="O411" s="362"/>
      <c r="P411" s="216">
        <v>0</v>
      </c>
      <c r="Q411" s="216">
        <v>4310</v>
      </c>
      <c r="R411" s="68" t="s">
        <v>638</v>
      </c>
      <c r="S411" s="363"/>
      <c r="T411" s="277"/>
    </row>
    <row r="412" spans="1:20" ht="51">
      <c r="A412" s="192" t="s">
        <v>541</v>
      </c>
      <c r="B412" s="68"/>
      <c r="C412" s="214" t="s">
        <v>590</v>
      </c>
      <c r="D412" s="215">
        <v>44988</v>
      </c>
      <c r="E412" s="192" t="s">
        <v>2214</v>
      </c>
      <c r="F412" s="192" t="s">
        <v>3</v>
      </c>
      <c r="G412" s="192">
        <v>2096625</v>
      </c>
      <c r="H412" s="68"/>
      <c r="I412" s="198" t="s">
        <v>2468</v>
      </c>
      <c r="J412" s="68"/>
      <c r="K412" s="68"/>
      <c r="L412" s="68"/>
      <c r="M412" s="68"/>
      <c r="N412" s="362"/>
      <c r="O412" s="362"/>
      <c r="P412" s="216">
        <v>0</v>
      </c>
      <c r="Q412" s="216">
        <v>1403</v>
      </c>
      <c r="R412" s="68" t="s">
        <v>638</v>
      </c>
      <c r="S412" s="363"/>
      <c r="T412" s="277"/>
    </row>
    <row r="413" spans="1:20" ht="51">
      <c r="A413" s="192" t="s">
        <v>541</v>
      </c>
      <c r="B413" s="68"/>
      <c r="C413" s="214" t="s">
        <v>590</v>
      </c>
      <c r="D413" s="215">
        <v>44988</v>
      </c>
      <c r="E413" s="192" t="s">
        <v>2215</v>
      </c>
      <c r="F413" s="192" t="s">
        <v>3</v>
      </c>
      <c r="G413" s="192">
        <v>2096658</v>
      </c>
      <c r="H413" s="68"/>
      <c r="I413" s="198" t="s">
        <v>1576</v>
      </c>
      <c r="J413" s="68"/>
      <c r="K413" s="68"/>
      <c r="L413" s="68"/>
      <c r="M413" s="68"/>
      <c r="N413" s="362"/>
      <c r="O413" s="362"/>
      <c r="P413" s="216">
        <v>0</v>
      </c>
      <c r="Q413" s="216">
        <v>810</v>
      </c>
      <c r="R413" s="68" t="s">
        <v>638</v>
      </c>
      <c r="S413" s="363"/>
      <c r="T413" s="277"/>
    </row>
    <row r="414" spans="1:20" ht="51">
      <c r="A414" s="192">
        <v>902</v>
      </c>
      <c r="B414" s="68"/>
      <c r="C414" s="214" t="s">
        <v>191</v>
      </c>
      <c r="D414" s="215">
        <v>44988</v>
      </c>
      <c r="E414" s="192" t="s">
        <v>2216</v>
      </c>
      <c r="F414" s="192" t="s">
        <v>3</v>
      </c>
      <c r="G414" s="192">
        <v>2096679</v>
      </c>
      <c r="H414" s="68"/>
      <c r="I414" s="198" t="s">
        <v>2469</v>
      </c>
      <c r="J414" s="68"/>
      <c r="K414" s="68"/>
      <c r="L414" s="68"/>
      <c r="M414" s="68"/>
      <c r="N414" s="362"/>
      <c r="O414" s="362"/>
      <c r="P414" s="216">
        <v>0</v>
      </c>
      <c r="Q414" s="216">
        <v>10.67</v>
      </c>
      <c r="R414" s="68" t="s">
        <v>638</v>
      </c>
      <c r="S414" s="363"/>
      <c r="T414" s="277"/>
    </row>
    <row r="415" spans="1:20" ht="51">
      <c r="A415" s="192" t="s">
        <v>541</v>
      </c>
      <c r="B415" s="68"/>
      <c r="C415" s="214" t="s">
        <v>590</v>
      </c>
      <c r="D415" s="215">
        <v>44988</v>
      </c>
      <c r="E415" s="192" t="s">
        <v>2217</v>
      </c>
      <c r="F415" s="192" t="s">
        <v>3</v>
      </c>
      <c r="G415" s="192">
        <v>2096733</v>
      </c>
      <c r="H415" s="68"/>
      <c r="I415" s="198" t="s">
        <v>2470</v>
      </c>
      <c r="J415" s="68"/>
      <c r="K415" s="68"/>
      <c r="L415" s="68"/>
      <c r="M415" s="68"/>
      <c r="N415" s="362"/>
      <c r="O415" s="362"/>
      <c r="P415" s="216">
        <v>0</v>
      </c>
      <c r="Q415" s="216">
        <v>2160.96</v>
      </c>
      <c r="R415" s="68" t="s">
        <v>638</v>
      </c>
      <c r="S415" s="363"/>
      <c r="T415" s="277"/>
    </row>
    <row r="416" spans="1:20" ht="51">
      <c r="A416" s="192" t="s">
        <v>541</v>
      </c>
      <c r="B416" s="68"/>
      <c r="C416" s="214" t="s">
        <v>590</v>
      </c>
      <c r="D416" s="215">
        <v>44988</v>
      </c>
      <c r="E416" s="192" t="s">
        <v>2218</v>
      </c>
      <c r="F416" s="192" t="s">
        <v>3</v>
      </c>
      <c r="G416" s="192">
        <v>2096758</v>
      </c>
      <c r="H416" s="68"/>
      <c r="I416" s="198" t="s">
        <v>1783</v>
      </c>
      <c r="J416" s="68"/>
      <c r="K416" s="68"/>
      <c r="L416" s="68"/>
      <c r="M416" s="68"/>
      <c r="N416" s="362"/>
      <c r="O416" s="362"/>
      <c r="P416" s="216">
        <v>0</v>
      </c>
      <c r="Q416" s="216">
        <v>1360</v>
      </c>
      <c r="R416" s="68" t="s">
        <v>638</v>
      </c>
      <c r="S416" s="363"/>
      <c r="T416" s="277"/>
    </row>
    <row r="417" spans="1:20" ht="63.75">
      <c r="A417" s="192" t="s">
        <v>541</v>
      </c>
      <c r="B417" s="68"/>
      <c r="C417" s="214" t="s">
        <v>590</v>
      </c>
      <c r="D417" s="215">
        <v>44988</v>
      </c>
      <c r="E417" s="192" t="s">
        <v>2219</v>
      </c>
      <c r="F417" s="192" t="s">
        <v>3</v>
      </c>
      <c r="G417" s="192">
        <v>2096558</v>
      </c>
      <c r="H417" s="68"/>
      <c r="I417" s="198" t="s">
        <v>2471</v>
      </c>
      <c r="J417" s="68"/>
      <c r="K417" s="68"/>
      <c r="L417" s="68"/>
      <c r="M417" s="68"/>
      <c r="N417" s="362"/>
      <c r="O417" s="362"/>
      <c r="P417" s="216">
        <v>0</v>
      </c>
      <c r="Q417" s="216">
        <v>42587.18</v>
      </c>
      <c r="R417" s="68" t="s">
        <v>638</v>
      </c>
      <c r="S417" s="363"/>
      <c r="T417" s="277"/>
    </row>
    <row r="418" spans="1:20" ht="51">
      <c r="A418" s="192" t="s">
        <v>541</v>
      </c>
      <c r="B418" s="68"/>
      <c r="C418" s="214" t="s">
        <v>590</v>
      </c>
      <c r="D418" s="215">
        <v>44988</v>
      </c>
      <c r="E418" s="192" t="s">
        <v>2220</v>
      </c>
      <c r="F418" s="192" t="s">
        <v>3</v>
      </c>
      <c r="G418" s="192">
        <v>2096615</v>
      </c>
      <c r="H418" s="68"/>
      <c r="I418" s="198" t="s">
        <v>2472</v>
      </c>
      <c r="J418" s="68"/>
      <c r="K418" s="68"/>
      <c r="L418" s="68"/>
      <c r="M418" s="68"/>
      <c r="N418" s="362"/>
      <c r="O418" s="362"/>
      <c r="P418" s="216">
        <v>0</v>
      </c>
      <c r="Q418" s="216">
        <v>8005</v>
      </c>
      <c r="R418" s="68" t="s">
        <v>638</v>
      </c>
      <c r="S418" s="363"/>
      <c r="T418" s="277"/>
    </row>
    <row r="419" spans="1:20" ht="51">
      <c r="A419" s="192" t="s">
        <v>541</v>
      </c>
      <c r="B419" s="68"/>
      <c r="C419" s="214" t="s">
        <v>590</v>
      </c>
      <c r="D419" s="215">
        <v>44988</v>
      </c>
      <c r="E419" s="192" t="s">
        <v>2221</v>
      </c>
      <c r="F419" s="192" t="s">
        <v>3</v>
      </c>
      <c r="G419" s="192">
        <v>2096616</v>
      </c>
      <c r="H419" s="68"/>
      <c r="I419" s="198" t="s">
        <v>2473</v>
      </c>
      <c r="J419" s="68"/>
      <c r="K419" s="68"/>
      <c r="L419" s="68"/>
      <c r="M419" s="68"/>
      <c r="N419" s="362"/>
      <c r="O419" s="362"/>
      <c r="P419" s="216">
        <v>0</v>
      </c>
      <c r="Q419" s="216">
        <v>8005</v>
      </c>
      <c r="R419" s="68" t="s">
        <v>638</v>
      </c>
      <c r="S419" s="363"/>
      <c r="T419" s="277"/>
    </row>
    <row r="420" spans="1:20" ht="51">
      <c r="A420" s="192" t="s">
        <v>541</v>
      </c>
      <c r="B420" s="68"/>
      <c r="C420" s="214" t="s">
        <v>590</v>
      </c>
      <c r="D420" s="215">
        <v>44988</v>
      </c>
      <c r="E420" s="192" t="s">
        <v>2222</v>
      </c>
      <c r="F420" s="192" t="s">
        <v>3</v>
      </c>
      <c r="G420" s="192">
        <v>2096617</v>
      </c>
      <c r="H420" s="68"/>
      <c r="I420" s="198" t="s">
        <v>2474</v>
      </c>
      <c r="J420" s="68"/>
      <c r="K420" s="68"/>
      <c r="L420" s="68"/>
      <c r="M420" s="68"/>
      <c r="N420" s="362"/>
      <c r="O420" s="362"/>
      <c r="P420" s="216">
        <v>0</v>
      </c>
      <c r="Q420" s="216">
        <v>8005</v>
      </c>
      <c r="R420" s="68" t="s">
        <v>638</v>
      </c>
      <c r="S420" s="363"/>
      <c r="T420" s="277"/>
    </row>
    <row r="421" spans="1:20" ht="63.75">
      <c r="A421" s="192" t="s">
        <v>541</v>
      </c>
      <c r="B421" s="68"/>
      <c r="C421" s="214" t="s">
        <v>590</v>
      </c>
      <c r="D421" s="215">
        <v>44988</v>
      </c>
      <c r="E421" s="192" t="s">
        <v>2223</v>
      </c>
      <c r="F421" s="192" t="s">
        <v>3</v>
      </c>
      <c r="G421" s="192">
        <v>2096619</v>
      </c>
      <c r="H421" s="68"/>
      <c r="I421" s="198" t="s">
        <v>2475</v>
      </c>
      <c r="J421" s="68"/>
      <c r="K421" s="68"/>
      <c r="L421" s="68"/>
      <c r="M421" s="68"/>
      <c r="N421" s="362"/>
      <c r="O421" s="362"/>
      <c r="P421" s="216">
        <v>0</v>
      </c>
      <c r="Q421" s="216">
        <v>38803.660000000003</v>
      </c>
      <c r="R421" s="68" t="s">
        <v>638</v>
      </c>
      <c r="S421" s="363"/>
      <c r="T421" s="277"/>
    </row>
    <row r="422" spans="1:20" ht="63.75">
      <c r="A422" s="192" t="s">
        <v>541</v>
      </c>
      <c r="B422" s="68"/>
      <c r="C422" s="214" t="s">
        <v>590</v>
      </c>
      <c r="D422" s="215">
        <v>44988</v>
      </c>
      <c r="E422" s="192" t="s">
        <v>2224</v>
      </c>
      <c r="F422" s="192" t="s">
        <v>3</v>
      </c>
      <c r="G422" s="192">
        <v>2096621</v>
      </c>
      <c r="H422" s="68"/>
      <c r="I422" s="198" t="s">
        <v>2476</v>
      </c>
      <c r="J422" s="68"/>
      <c r="K422" s="68"/>
      <c r="L422" s="68"/>
      <c r="M422" s="68"/>
      <c r="N422" s="362"/>
      <c r="O422" s="362"/>
      <c r="P422" s="216">
        <v>0</v>
      </c>
      <c r="Q422" s="216">
        <v>15053.19</v>
      </c>
      <c r="R422" s="68" t="s">
        <v>638</v>
      </c>
      <c r="S422" s="363"/>
      <c r="T422" s="277"/>
    </row>
    <row r="423" spans="1:20" ht="51">
      <c r="A423" s="192" t="s">
        <v>541</v>
      </c>
      <c r="B423" s="68"/>
      <c r="C423" s="214" t="s">
        <v>590</v>
      </c>
      <c r="D423" s="215">
        <v>44991</v>
      </c>
      <c r="E423" s="192" t="s">
        <v>2225</v>
      </c>
      <c r="F423" s="192" t="s">
        <v>3</v>
      </c>
      <c r="G423" s="192">
        <v>2096914</v>
      </c>
      <c r="H423" s="68"/>
      <c r="I423" s="198" t="s">
        <v>1784</v>
      </c>
      <c r="J423" s="68"/>
      <c r="K423" s="68"/>
      <c r="L423" s="68"/>
      <c r="M423" s="68"/>
      <c r="N423" s="362"/>
      <c r="O423" s="362"/>
      <c r="P423" s="216">
        <v>0</v>
      </c>
      <c r="Q423" s="216">
        <v>930</v>
      </c>
      <c r="R423" s="68" t="s">
        <v>638</v>
      </c>
      <c r="S423" s="363"/>
      <c r="T423" s="277"/>
    </row>
    <row r="424" spans="1:20" ht="51">
      <c r="A424" s="192" t="s">
        <v>541</v>
      </c>
      <c r="B424" s="68"/>
      <c r="C424" s="214" t="s">
        <v>590</v>
      </c>
      <c r="D424" s="215">
        <v>44992</v>
      </c>
      <c r="E424" s="192" t="s">
        <v>2226</v>
      </c>
      <c r="F424" s="192" t="s">
        <v>3</v>
      </c>
      <c r="G424" s="192">
        <v>2097388</v>
      </c>
      <c r="H424" s="68"/>
      <c r="I424" s="198" t="s">
        <v>1782</v>
      </c>
      <c r="J424" s="68"/>
      <c r="K424" s="68"/>
      <c r="L424" s="68"/>
      <c r="M424" s="68"/>
      <c r="N424" s="362"/>
      <c r="O424" s="362"/>
      <c r="P424" s="216">
        <v>0</v>
      </c>
      <c r="Q424" s="216">
        <v>1441</v>
      </c>
      <c r="R424" s="68" t="s">
        <v>638</v>
      </c>
      <c r="S424" s="363"/>
      <c r="T424" s="277"/>
    </row>
    <row r="425" spans="1:20" ht="51">
      <c r="A425" s="192" t="s">
        <v>541</v>
      </c>
      <c r="B425" s="68"/>
      <c r="C425" s="214" t="s">
        <v>590</v>
      </c>
      <c r="D425" s="215">
        <v>44992</v>
      </c>
      <c r="E425" s="192" t="s">
        <v>2227</v>
      </c>
      <c r="F425" s="192" t="s">
        <v>3</v>
      </c>
      <c r="G425" s="192">
        <v>2097473</v>
      </c>
      <c r="H425" s="68"/>
      <c r="I425" s="198" t="s">
        <v>2477</v>
      </c>
      <c r="J425" s="68"/>
      <c r="K425" s="68"/>
      <c r="L425" s="68"/>
      <c r="M425" s="68"/>
      <c r="N425" s="362"/>
      <c r="O425" s="362"/>
      <c r="P425" s="216">
        <v>0</v>
      </c>
      <c r="Q425" s="216">
        <v>1364.9</v>
      </c>
      <c r="R425" s="68" t="s">
        <v>638</v>
      </c>
      <c r="S425" s="363"/>
      <c r="T425" s="277"/>
    </row>
    <row r="426" spans="1:20" ht="63.75">
      <c r="A426" s="192">
        <v>597</v>
      </c>
      <c r="B426" s="68"/>
      <c r="C426" s="214" t="s">
        <v>677</v>
      </c>
      <c r="D426" s="215">
        <v>44992</v>
      </c>
      <c r="E426" s="192" t="s">
        <v>2228</v>
      </c>
      <c r="F426" s="192" t="s">
        <v>3</v>
      </c>
      <c r="G426" s="192">
        <v>2097506</v>
      </c>
      <c r="H426" s="68"/>
      <c r="I426" s="198" t="s">
        <v>2478</v>
      </c>
      <c r="J426" s="68"/>
      <c r="K426" s="68"/>
      <c r="L426" s="68"/>
      <c r="M426" s="68"/>
      <c r="N426" s="362"/>
      <c r="O426" s="362"/>
      <c r="P426" s="216">
        <v>0</v>
      </c>
      <c r="Q426" s="216">
        <v>147000</v>
      </c>
      <c r="R426" s="68" t="s">
        <v>638</v>
      </c>
      <c r="S426" s="363"/>
      <c r="T426" s="277"/>
    </row>
    <row r="427" spans="1:20" ht="51">
      <c r="A427" s="192" t="s">
        <v>541</v>
      </c>
      <c r="B427" s="68"/>
      <c r="C427" s="214" t="s">
        <v>590</v>
      </c>
      <c r="D427" s="215">
        <v>44992</v>
      </c>
      <c r="E427" s="192" t="s">
        <v>2229</v>
      </c>
      <c r="F427" s="192" t="s">
        <v>3</v>
      </c>
      <c r="G427" s="192">
        <v>2097652</v>
      </c>
      <c r="H427" s="68"/>
      <c r="I427" s="198" t="s">
        <v>1787</v>
      </c>
      <c r="J427" s="68"/>
      <c r="K427" s="68"/>
      <c r="L427" s="68"/>
      <c r="M427" s="68"/>
      <c r="N427" s="362"/>
      <c r="O427" s="362"/>
      <c r="P427" s="216">
        <v>0</v>
      </c>
      <c r="Q427" s="216">
        <v>2205</v>
      </c>
      <c r="R427" s="68" t="s">
        <v>638</v>
      </c>
      <c r="S427" s="363"/>
      <c r="T427" s="277"/>
    </row>
    <row r="428" spans="1:20" ht="51">
      <c r="A428" s="192">
        <v>145</v>
      </c>
      <c r="B428" s="68"/>
      <c r="C428" s="214" t="s">
        <v>68</v>
      </c>
      <c r="D428" s="215">
        <v>44992</v>
      </c>
      <c r="E428" s="192" t="s">
        <v>2230</v>
      </c>
      <c r="F428" s="192" t="s">
        <v>3</v>
      </c>
      <c r="G428" s="192">
        <v>2097454</v>
      </c>
      <c r="H428" s="68"/>
      <c r="I428" s="198" t="s">
        <v>2479</v>
      </c>
      <c r="J428" s="68"/>
      <c r="K428" s="68"/>
      <c r="L428" s="68"/>
      <c r="M428" s="68"/>
      <c r="N428" s="362"/>
      <c r="O428" s="362"/>
      <c r="P428" s="216">
        <v>0</v>
      </c>
      <c r="Q428" s="216">
        <v>1530.98</v>
      </c>
      <c r="R428" s="68" t="s">
        <v>638</v>
      </c>
      <c r="S428" s="363"/>
      <c r="T428" s="277"/>
    </row>
    <row r="429" spans="1:20" ht="51">
      <c r="A429" s="192" t="s">
        <v>541</v>
      </c>
      <c r="B429" s="68"/>
      <c r="C429" s="214" t="s">
        <v>590</v>
      </c>
      <c r="D429" s="215">
        <v>44993</v>
      </c>
      <c r="E429" s="192" t="s">
        <v>2231</v>
      </c>
      <c r="F429" s="192" t="s">
        <v>3</v>
      </c>
      <c r="G429" s="192">
        <v>2098312</v>
      </c>
      <c r="H429" s="68"/>
      <c r="I429" s="198" t="s">
        <v>2480</v>
      </c>
      <c r="J429" s="68"/>
      <c r="K429" s="68"/>
      <c r="L429" s="68"/>
      <c r="M429" s="68"/>
      <c r="N429" s="362"/>
      <c r="O429" s="362"/>
      <c r="P429" s="216">
        <v>0</v>
      </c>
      <c r="Q429" s="216">
        <v>5028</v>
      </c>
      <c r="R429" s="68" t="s">
        <v>638</v>
      </c>
      <c r="S429" s="363"/>
      <c r="T429" s="277"/>
    </row>
    <row r="430" spans="1:20" ht="51">
      <c r="A430" s="192" t="s">
        <v>541</v>
      </c>
      <c r="B430" s="68"/>
      <c r="C430" s="214" t="s">
        <v>590</v>
      </c>
      <c r="D430" s="215">
        <v>44993</v>
      </c>
      <c r="E430" s="192" t="s">
        <v>2232</v>
      </c>
      <c r="F430" s="192" t="s">
        <v>3</v>
      </c>
      <c r="G430" s="192">
        <v>2098316</v>
      </c>
      <c r="H430" s="68"/>
      <c r="I430" s="198" t="s">
        <v>2481</v>
      </c>
      <c r="J430" s="68"/>
      <c r="K430" s="68"/>
      <c r="L430" s="68"/>
      <c r="M430" s="68"/>
      <c r="N430" s="362"/>
      <c r="O430" s="362"/>
      <c r="P430" s="216">
        <v>0</v>
      </c>
      <c r="Q430" s="216">
        <v>5028</v>
      </c>
      <c r="R430" s="68" t="s">
        <v>638</v>
      </c>
      <c r="S430" s="363"/>
      <c r="T430" s="277"/>
    </row>
    <row r="431" spans="1:20" ht="51">
      <c r="A431" s="192">
        <v>288</v>
      </c>
      <c r="B431" s="68"/>
      <c r="C431" s="214" t="s">
        <v>117</v>
      </c>
      <c r="D431" s="215">
        <v>44993</v>
      </c>
      <c r="E431" s="192" t="s">
        <v>2233</v>
      </c>
      <c r="F431" s="192" t="s">
        <v>3</v>
      </c>
      <c r="G431" s="192">
        <v>2098349</v>
      </c>
      <c r="H431" s="68"/>
      <c r="I431" s="198" t="s">
        <v>2482</v>
      </c>
      <c r="J431" s="68"/>
      <c r="K431" s="68"/>
      <c r="L431" s="68"/>
      <c r="M431" s="68"/>
      <c r="N431" s="362"/>
      <c r="O431" s="362"/>
      <c r="P431" s="216">
        <v>0</v>
      </c>
      <c r="Q431" s="216">
        <v>361</v>
      </c>
      <c r="R431" s="68" t="s">
        <v>638</v>
      </c>
      <c r="S431" s="363"/>
      <c r="T431" s="277"/>
    </row>
    <row r="432" spans="1:20" ht="51">
      <c r="A432" s="192" t="s">
        <v>541</v>
      </c>
      <c r="B432" s="68"/>
      <c r="C432" s="214" t="s">
        <v>590</v>
      </c>
      <c r="D432" s="215">
        <v>44994</v>
      </c>
      <c r="E432" s="192" t="s">
        <v>2234</v>
      </c>
      <c r="F432" s="192" t="s">
        <v>3</v>
      </c>
      <c r="G432" s="192">
        <v>2099004</v>
      </c>
      <c r="H432" s="68"/>
      <c r="I432" s="198" t="s">
        <v>2483</v>
      </c>
      <c r="J432" s="68"/>
      <c r="K432" s="68"/>
      <c r="L432" s="68"/>
      <c r="M432" s="68"/>
      <c r="N432" s="362"/>
      <c r="O432" s="362"/>
      <c r="P432" s="216">
        <v>0</v>
      </c>
      <c r="Q432" s="216">
        <v>12872.96</v>
      </c>
      <c r="R432" s="68" t="s">
        <v>638</v>
      </c>
      <c r="S432" s="363"/>
      <c r="T432" s="277"/>
    </row>
    <row r="433" spans="1:20" ht="51">
      <c r="A433" s="192" t="s">
        <v>541</v>
      </c>
      <c r="B433" s="68"/>
      <c r="C433" s="214" t="s">
        <v>590</v>
      </c>
      <c r="D433" s="215">
        <v>44994</v>
      </c>
      <c r="E433" s="192" t="s">
        <v>2235</v>
      </c>
      <c r="F433" s="192" t="s">
        <v>3</v>
      </c>
      <c r="G433" s="192">
        <v>2098977</v>
      </c>
      <c r="H433" s="68"/>
      <c r="I433" s="198" t="s">
        <v>2484</v>
      </c>
      <c r="J433" s="68"/>
      <c r="K433" s="68"/>
      <c r="L433" s="68"/>
      <c r="M433" s="68"/>
      <c r="N433" s="362"/>
      <c r="O433" s="362"/>
      <c r="P433" s="216">
        <v>0</v>
      </c>
      <c r="Q433" s="216">
        <v>2782.5</v>
      </c>
      <c r="R433" s="68" t="s">
        <v>638</v>
      </c>
      <c r="S433" s="363"/>
      <c r="T433" s="277"/>
    </row>
    <row r="434" spans="1:20" ht="51">
      <c r="A434" s="192" t="s">
        <v>541</v>
      </c>
      <c r="B434" s="68"/>
      <c r="C434" s="214" t="s">
        <v>590</v>
      </c>
      <c r="D434" s="215">
        <v>44995</v>
      </c>
      <c r="E434" s="192" t="s">
        <v>2236</v>
      </c>
      <c r="F434" s="192" t="s">
        <v>3</v>
      </c>
      <c r="G434" s="192">
        <v>2099196</v>
      </c>
      <c r="H434" s="68"/>
      <c r="I434" s="198" t="s">
        <v>2485</v>
      </c>
      <c r="J434" s="68"/>
      <c r="K434" s="68"/>
      <c r="L434" s="68"/>
      <c r="M434" s="68"/>
      <c r="N434" s="362"/>
      <c r="O434" s="362"/>
      <c r="P434" s="216">
        <v>0</v>
      </c>
      <c r="Q434" s="216">
        <v>800</v>
      </c>
      <c r="R434" s="68" t="s">
        <v>638</v>
      </c>
      <c r="S434" s="363"/>
      <c r="T434" s="277"/>
    </row>
    <row r="435" spans="1:20" ht="51">
      <c r="A435" s="192" t="s">
        <v>541</v>
      </c>
      <c r="B435" s="68"/>
      <c r="C435" s="214" t="s">
        <v>590</v>
      </c>
      <c r="D435" s="215">
        <v>44995</v>
      </c>
      <c r="E435" s="192" t="s">
        <v>2237</v>
      </c>
      <c r="F435" s="192" t="s">
        <v>3</v>
      </c>
      <c r="G435" s="192">
        <v>2099240</v>
      </c>
      <c r="H435" s="68"/>
      <c r="I435" s="198" t="s">
        <v>2486</v>
      </c>
      <c r="J435" s="68"/>
      <c r="K435" s="68"/>
      <c r="L435" s="68"/>
      <c r="M435" s="68"/>
      <c r="N435" s="362"/>
      <c r="O435" s="362"/>
      <c r="P435" s="216">
        <v>0</v>
      </c>
      <c r="Q435" s="216">
        <v>51.43</v>
      </c>
      <c r="R435" s="68" t="s">
        <v>638</v>
      </c>
      <c r="S435" s="363"/>
      <c r="T435" s="277"/>
    </row>
    <row r="436" spans="1:20" ht="51">
      <c r="A436" s="192">
        <v>418</v>
      </c>
      <c r="B436" s="68"/>
      <c r="C436" s="214" t="s">
        <v>148</v>
      </c>
      <c r="D436" s="215">
        <v>44995</v>
      </c>
      <c r="E436" s="192" t="s">
        <v>2238</v>
      </c>
      <c r="F436" s="192" t="s">
        <v>3</v>
      </c>
      <c r="G436" s="192">
        <v>2099314</v>
      </c>
      <c r="H436" s="68"/>
      <c r="I436" s="198" t="s">
        <v>2487</v>
      </c>
      <c r="J436" s="68"/>
      <c r="K436" s="68"/>
      <c r="L436" s="68"/>
      <c r="M436" s="68"/>
      <c r="N436" s="362"/>
      <c r="O436" s="362"/>
      <c r="P436" s="216">
        <v>0</v>
      </c>
      <c r="Q436" s="216">
        <v>400</v>
      </c>
      <c r="R436" s="68" t="s">
        <v>638</v>
      </c>
      <c r="S436" s="363"/>
      <c r="T436" s="277"/>
    </row>
    <row r="437" spans="1:20" ht="63.75">
      <c r="A437" s="192" t="s">
        <v>541</v>
      </c>
      <c r="B437" s="68"/>
      <c r="C437" s="214" t="s">
        <v>590</v>
      </c>
      <c r="D437" s="215">
        <v>44995</v>
      </c>
      <c r="E437" s="192" t="s">
        <v>2239</v>
      </c>
      <c r="F437" s="192" t="s">
        <v>3</v>
      </c>
      <c r="G437" s="192">
        <v>2099322</v>
      </c>
      <c r="H437" s="68"/>
      <c r="I437" s="198" t="s">
        <v>2488</v>
      </c>
      <c r="J437" s="68"/>
      <c r="K437" s="68"/>
      <c r="L437" s="68"/>
      <c r="M437" s="68"/>
      <c r="N437" s="362"/>
      <c r="O437" s="362"/>
      <c r="P437" s="216">
        <v>0</v>
      </c>
      <c r="Q437" s="216">
        <v>13500</v>
      </c>
      <c r="R437" s="68" t="s">
        <v>638</v>
      </c>
      <c r="S437" s="363"/>
      <c r="T437" s="277"/>
    </row>
    <row r="438" spans="1:20" ht="51">
      <c r="A438" s="192" t="s">
        <v>541</v>
      </c>
      <c r="B438" s="68"/>
      <c r="C438" s="214" t="s">
        <v>590</v>
      </c>
      <c r="D438" s="215">
        <v>44995</v>
      </c>
      <c r="E438" s="192" t="s">
        <v>2240</v>
      </c>
      <c r="F438" s="192" t="s">
        <v>3</v>
      </c>
      <c r="G438" s="192">
        <v>2099211</v>
      </c>
      <c r="H438" s="68"/>
      <c r="I438" s="198" t="s">
        <v>2489</v>
      </c>
      <c r="J438" s="68"/>
      <c r="K438" s="68"/>
      <c r="L438" s="68"/>
      <c r="M438" s="68"/>
      <c r="N438" s="362"/>
      <c r="O438" s="362"/>
      <c r="P438" s="216">
        <v>0</v>
      </c>
      <c r="Q438" s="216">
        <v>1200000</v>
      </c>
      <c r="R438" s="68" t="s">
        <v>638</v>
      </c>
      <c r="S438" s="363"/>
      <c r="T438" s="277"/>
    </row>
    <row r="439" spans="1:20" ht="51">
      <c r="A439" s="192" t="s">
        <v>541</v>
      </c>
      <c r="B439" s="68"/>
      <c r="C439" s="214" t="s">
        <v>590</v>
      </c>
      <c r="D439" s="215">
        <v>44995</v>
      </c>
      <c r="E439" s="192" t="s">
        <v>2241</v>
      </c>
      <c r="F439" s="192" t="s">
        <v>3</v>
      </c>
      <c r="G439" s="192">
        <v>2099238</v>
      </c>
      <c r="H439" s="68"/>
      <c r="I439" s="198" t="s">
        <v>2490</v>
      </c>
      <c r="J439" s="68"/>
      <c r="K439" s="68"/>
      <c r="L439" s="68"/>
      <c r="M439" s="68"/>
      <c r="N439" s="362"/>
      <c r="O439" s="362"/>
      <c r="P439" s="216">
        <v>0</v>
      </c>
      <c r="Q439" s="216">
        <v>3221.91</v>
      </c>
      <c r="R439" s="68" t="s">
        <v>638</v>
      </c>
      <c r="S439" s="363"/>
      <c r="T439" s="277"/>
    </row>
    <row r="440" spans="1:20" ht="51">
      <c r="A440" s="192" t="s">
        <v>541</v>
      </c>
      <c r="B440" s="68"/>
      <c r="C440" s="214" t="s">
        <v>590</v>
      </c>
      <c r="D440" s="215">
        <v>44998</v>
      </c>
      <c r="E440" s="192" t="s">
        <v>2242</v>
      </c>
      <c r="F440" s="192" t="s">
        <v>3</v>
      </c>
      <c r="G440" s="192">
        <v>2099601</v>
      </c>
      <c r="H440" s="68"/>
      <c r="I440" s="198" t="s">
        <v>1807</v>
      </c>
      <c r="J440" s="68"/>
      <c r="K440" s="68"/>
      <c r="L440" s="68"/>
      <c r="M440" s="68"/>
      <c r="N440" s="362"/>
      <c r="O440" s="362"/>
      <c r="P440" s="216">
        <v>0</v>
      </c>
      <c r="Q440" s="216">
        <v>5603</v>
      </c>
      <c r="R440" s="68" t="s">
        <v>638</v>
      </c>
      <c r="S440" s="363"/>
      <c r="T440" s="277"/>
    </row>
    <row r="441" spans="1:20" ht="63.75">
      <c r="A441" s="192">
        <v>417</v>
      </c>
      <c r="B441" s="68"/>
      <c r="C441" s="214" t="s">
        <v>147</v>
      </c>
      <c r="D441" s="215">
        <v>44998</v>
      </c>
      <c r="E441" s="192" t="s">
        <v>2243</v>
      </c>
      <c r="F441" s="192" t="s">
        <v>3</v>
      </c>
      <c r="G441" s="192">
        <v>2099602</v>
      </c>
      <c r="H441" s="68"/>
      <c r="I441" s="198" t="s">
        <v>2491</v>
      </c>
      <c r="J441" s="68"/>
      <c r="K441" s="68"/>
      <c r="L441" s="68"/>
      <c r="M441" s="68"/>
      <c r="N441" s="362"/>
      <c r="O441" s="362"/>
      <c r="P441" s="216">
        <v>0</v>
      </c>
      <c r="Q441" s="216">
        <v>2944.24</v>
      </c>
      <c r="R441" s="68" t="s">
        <v>638</v>
      </c>
      <c r="S441" s="363"/>
      <c r="T441" s="277"/>
    </row>
    <row r="442" spans="1:20" ht="63.75">
      <c r="A442" s="192">
        <v>417</v>
      </c>
      <c r="B442" s="68"/>
      <c r="C442" s="214" t="s">
        <v>147</v>
      </c>
      <c r="D442" s="215">
        <v>44998</v>
      </c>
      <c r="E442" s="192" t="s">
        <v>2244</v>
      </c>
      <c r="F442" s="192" t="s">
        <v>3</v>
      </c>
      <c r="G442" s="192">
        <v>2099603</v>
      </c>
      <c r="H442" s="68"/>
      <c r="I442" s="198" t="s">
        <v>2492</v>
      </c>
      <c r="J442" s="68"/>
      <c r="K442" s="68"/>
      <c r="L442" s="68"/>
      <c r="M442" s="68"/>
      <c r="N442" s="362"/>
      <c r="O442" s="362"/>
      <c r="P442" s="216">
        <v>0</v>
      </c>
      <c r="Q442" s="216">
        <v>882.99</v>
      </c>
      <c r="R442" s="68" t="s">
        <v>638</v>
      </c>
      <c r="S442" s="363"/>
      <c r="T442" s="277"/>
    </row>
    <row r="443" spans="1:20" ht="63.75">
      <c r="A443" s="192">
        <v>417</v>
      </c>
      <c r="B443" s="68"/>
      <c r="C443" s="214" t="s">
        <v>147</v>
      </c>
      <c r="D443" s="215">
        <v>44998</v>
      </c>
      <c r="E443" s="192" t="s">
        <v>2245</v>
      </c>
      <c r="F443" s="192" t="s">
        <v>3</v>
      </c>
      <c r="G443" s="192">
        <v>2099604</v>
      </c>
      <c r="H443" s="68"/>
      <c r="I443" s="198" t="s">
        <v>2493</v>
      </c>
      <c r="J443" s="68"/>
      <c r="K443" s="68"/>
      <c r="L443" s="68"/>
      <c r="M443" s="68"/>
      <c r="N443" s="362"/>
      <c r="O443" s="362"/>
      <c r="P443" s="216">
        <v>0</v>
      </c>
      <c r="Q443" s="216">
        <v>3672.76</v>
      </c>
      <c r="R443" s="68" t="s">
        <v>638</v>
      </c>
      <c r="S443" s="363"/>
      <c r="T443" s="277"/>
    </row>
    <row r="444" spans="1:20" ht="63.75">
      <c r="A444" s="192" t="s">
        <v>541</v>
      </c>
      <c r="B444" s="68"/>
      <c r="C444" s="214" t="s">
        <v>590</v>
      </c>
      <c r="D444" s="215">
        <v>44998</v>
      </c>
      <c r="E444" s="192" t="s">
        <v>2246</v>
      </c>
      <c r="F444" s="192" t="s">
        <v>3</v>
      </c>
      <c r="G444" s="192">
        <v>2099606</v>
      </c>
      <c r="H444" s="68"/>
      <c r="I444" s="198" t="s">
        <v>2494</v>
      </c>
      <c r="J444" s="68"/>
      <c r="K444" s="68"/>
      <c r="L444" s="68"/>
      <c r="M444" s="68"/>
      <c r="N444" s="362"/>
      <c r="O444" s="362"/>
      <c r="P444" s="216">
        <v>0</v>
      </c>
      <c r="Q444" s="216">
        <v>2011.18</v>
      </c>
      <c r="R444" s="68" t="s">
        <v>638</v>
      </c>
      <c r="S444" s="363"/>
      <c r="T444" s="277"/>
    </row>
    <row r="445" spans="1:20" ht="63.75">
      <c r="A445" s="192" t="s">
        <v>541</v>
      </c>
      <c r="B445" s="68"/>
      <c r="C445" s="214" t="s">
        <v>590</v>
      </c>
      <c r="D445" s="215">
        <v>44998</v>
      </c>
      <c r="E445" s="192" t="s">
        <v>2247</v>
      </c>
      <c r="F445" s="192" t="s">
        <v>3</v>
      </c>
      <c r="G445" s="192">
        <v>2099608</v>
      </c>
      <c r="H445" s="68"/>
      <c r="I445" s="198" t="s">
        <v>2495</v>
      </c>
      <c r="J445" s="68"/>
      <c r="K445" s="68"/>
      <c r="L445" s="68"/>
      <c r="M445" s="68"/>
      <c r="N445" s="362"/>
      <c r="O445" s="362"/>
      <c r="P445" s="216">
        <v>0</v>
      </c>
      <c r="Q445" s="216">
        <v>2011.18</v>
      </c>
      <c r="R445" s="68" t="s">
        <v>638</v>
      </c>
      <c r="S445" s="363"/>
      <c r="T445" s="277"/>
    </row>
    <row r="446" spans="1:20" ht="63.75">
      <c r="A446" s="192" t="s">
        <v>541</v>
      </c>
      <c r="B446" s="68"/>
      <c r="C446" s="214" t="s">
        <v>590</v>
      </c>
      <c r="D446" s="215">
        <v>44998</v>
      </c>
      <c r="E446" s="192" t="s">
        <v>2248</v>
      </c>
      <c r="F446" s="192" t="s">
        <v>3</v>
      </c>
      <c r="G446" s="192">
        <v>2099667</v>
      </c>
      <c r="H446" s="68"/>
      <c r="I446" s="198" t="s">
        <v>2496</v>
      </c>
      <c r="J446" s="68"/>
      <c r="K446" s="68"/>
      <c r="L446" s="68"/>
      <c r="M446" s="68"/>
      <c r="N446" s="362"/>
      <c r="O446" s="362"/>
      <c r="P446" s="216">
        <v>0</v>
      </c>
      <c r="Q446" s="216">
        <v>920</v>
      </c>
      <c r="R446" s="68" t="s">
        <v>638</v>
      </c>
      <c r="S446" s="363"/>
      <c r="T446" s="277"/>
    </row>
    <row r="447" spans="1:20" ht="63.75">
      <c r="A447" s="192" t="s">
        <v>541</v>
      </c>
      <c r="B447" s="68"/>
      <c r="C447" s="214" t="s">
        <v>590</v>
      </c>
      <c r="D447" s="215">
        <v>44998</v>
      </c>
      <c r="E447" s="192" t="s">
        <v>2249</v>
      </c>
      <c r="F447" s="192" t="s">
        <v>3</v>
      </c>
      <c r="G447" s="192">
        <v>2099669</v>
      </c>
      <c r="H447" s="68"/>
      <c r="I447" s="198" t="s">
        <v>2497</v>
      </c>
      <c r="J447" s="68"/>
      <c r="K447" s="68"/>
      <c r="L447" s="68"/>
      <c r="M447" s="68"/>
      <c r="N447" s="362"/>
      <c r="O447" s="362"/>
      <c r="P447" s="216">
        <v>0</v>
      </c>
      <c r="Q447" s="216">
        <v>705</v>
      </c>
      <c r="R447" s="68" t="s">
        <v>638</v>
      </c>
      <c r="S447" s="363"/>
      <c r="T447" s="277"/>
    </row>
    <row r="448" spans="1:20" ht="63.75">
      <c r="A448" s="192" t="s">
        <v>541</v>
      </c>
      <c r="B448" s="68"/>
      <c r="C448" s="214" t="s">
        <v>590</v>
      </c>
      <c r="D448" s="215">
        <v>44998</v>
      </c>
      <c r="E448" s="192" t="s">
        <v>2250</v>
      </c>
      <c r="F448" s="192" t="s">
        <v>3</v>
      </c>
      <c r="G448" s="192">
        <v>2099672</v>
      </c>
      <c r="H448" s="68"/>
      <c r="I448" s="198" t="s">
        <v>2498</v>
      </c>
      <c r="J448" s="68"/>
      <c r="K448" s="68"/>
      <c r="L448" s="68"/>
      <c r="M448" s="68"/>
      <c r="N448" s="362"/>
      <c r="O448" s="362"/>
      <c r="P448" s="216">
        <v>0</v>
      </c>
      <c r="Q448" s="216">
        <v>920</v>
      </c>
      <c r="R448" s="68" t="s">
        <v>638</v>
      </c>
      <c r="S448" s="363"/>
      <c r="T448" s="277"/>
    </row>
    <row r="449" spans="1:20" ht="51">
      <c r="A449" s="192" t="s">
        <v>541</v>
      </c>
      <c r="B449" s="68"/>
      <c r="C449" s="214" t="s">
        <v>590</v>
      </c>
      <c r="D449" s="215">
        <v>44998</v>
      </c>
      <c r="E449" s="192" t="s">
        <v>2251</v>
      </c>
      <c r="F449" s="192" t="s">
        <v>3</v>
      </c>
      <c r="G449" s="192">
        <v>2099654</v>
      </c>
      <c r="H449" s="68"/>
      <c r="I449" s="198" t="s">
        <v>2499</v>
      </c>
      <c r="J449" s="68"/>
      <c r="K449" s="68"/>
      <c r="L449" s="68"/>
      <c r="M449" s="68"/>
      <c r="N449" s="362"/>
      <c r="O449" s="362"/>
      <c r="P449" s="216">
        <v>0</v>
      </c>
      <c r="Q449" s="216">
        <v>23.31</v>
      </c>
      <c r="R449" s="68" t="s">
        <v>638</v>
      </c>
      <c r="S449" s="363"/>
      <c r="T449" s="277"/>
    </row>
    <row r="450" spans="1:20" ht="51">
      <c r="A450" s="192">
        <v>46</v>
      </c>
      <c r="B450" s="68"/>
      <c r="C450" s="214" t="s">
        <v>1379</v>
      </c>
      <c r="D450" s="215">
        <v>44998</v>
      </c>
      <c r="E450" s="192" t="s">
        <v>2252</v>
      </c>
      <c r="F450" s="192" t="s">
        <v>3</v>
      </c>
      <c r="G450" s="192">
        <v>2099655</v>
      </c>
      <c r="H450" s="68"/>
      <c r="I450" s="198" t="s">
        <v>2500</v>
      </c>
      <c r="J450" s="68"/>
      <c r="K450" s="68"/>
      <c r="L450" s="68"/>
      <c r="M450" s="68"/>
      <c r="N450" s="362"/>
      <c r="O450" s="362"/>
      <c r="P450" s="216">
        <v>0</v>
      </c>
      <c r="Q450" s="216">
        <v>2894</v>
      </c>
      <c r="R450" s="68" t="s">
        <v>638</v>
      </c>
      <c r="S450" s="363"/>
      <c r="T450" s="277"/>
    </row>
    <row r="451" spans="1:20" ht="51">
      <c r="A451" s="192" t="s">
        <v>541</v>
      </c>
      <c r="B451" s="68"/>
      <c r="C451" s="214" t="s">
        <v>590</v>
      </c>
      <c r="D451" s="215">
        <v>44999</v>
      </c>
      <c r="E451" s="192" t="s">
        <v>2253</v>
      </c>
      <c r="F451" s="192" t="s">
        <v>3</v>
      </c>
      <c r="G451" s="192">
        <v>2099997</v>
      </c>
      <c r="H451" s="68"/>
      <c r="I451" s="198" t="s">
        <v>2501</v>
      </c>
      <c r="J451" s="68"/>
      <c r="K451" s="68"/>
      <c r="L451" s="68"/>
      <c r="M451" s="68"/>
      <c r="N451" s="362"/>
      <c r="O451" s="362"/>
      <c r="P451" s="216">
        <v>0</v>
      </c>
      <c r="Q451" s="216">
        <v>700</v>
      </c>
      <c r="R451" s="68" t="s">
        <v>638</v>
      </c>
      <c r="S451" s="363"/>
      <c r="T451" s="277"/>
    </row>
    <row r="452" spans="1:20" ht="63.75">
      <c r="A452" s="192">
        <v>1339</v>
      </c>
      <c r="B452" s="68"/>
      <c r="C452" s="214" t="s">
        <v>353</v>
      </c>
      <c r="D452" s="215">
        <v>44999</v>
      </c>
      <c r="E452" s="192" t="s">
        <v>2254</v>
      </c>
      <c r="F452" s="192" t="s">
        <v>3</v>
      </c>
      <c r="G452" s="192">
        <v>2100000</v>
      </c>
      <c r="H452" s="68"/>
      <c r="I452" s="198" t="s">
        <v>2502</v>
      </c>
      <c r="J452" s="68"/>
      <c r="K452" s="68"/>
      <c r="L452" s="68"/>
      <c r="M452" s="68"/>
      <c r="N452" s="362"/>
      <c r="O452" s="362"/>
      <c r="P452" s="216">
        <v>0</v>
      </c>
      <c r="Q452" s="216">
        <v>6438.66</v>
      </c>
      <c r="R452" s="68" t="s">
        <v>638</v>
      </c>
      <c r="S452" s="363"/>
      <c r="T452" s="277"/>
    </row>
    <row r="453" spans="1:20" ht="51">
      <c r="A453" s="192" t="s">
        <v>541</v>
      </c>
      <c r="B453" s="68"/>
      <c r="C453" s="214" t="s">
        <v>590</v>
      </c>
      <c r="D453" s="215">
        <v>44999</v>
      </c>
      <c r="E453" s="192" t="s">
        <v>2255</v>
      </c>
      <c r="F453" s="192" t="s">
        <v>3</v>
      </c>
      <c r="G453" s="192">
        <v>2100003</v>
      </c>
      <c r="H453" s="68"/>
      <c r="I453" s="198" t="s">
        <v>2503</v>
      </c>
      <c r="J453" s="68"/>
      <c r="K453" s="68"/>
      <c r="L453" s="68"/>
      <c r="M453" s="68"/>
      <c r="N453" s="362"/>
      <c r="O453" s="362"/>
      <c r="P453" s="216">
        <v>0</v>
      </c>
      <c r="Q453" s="216">
        <v>50</v>
      </c>
      <c r="R453" s="68" t="s">
        <v>638</v>
      </c>
      <c r="S453" s="363"/>
      <c r="T453" s="277"/>
    </row>
    <row r="454" spans="1:20" ht="51">
      <c r="A454" s="192" t="s">
        <v>541</v>
      </c>
      <c r="B454" s="68"/>
      <c r="C454" s="214" t="s">
        <v>590</v>
      </c>
      <c r="D454" s="215">
        <v>44999</v>
      </c>
      <c r="E454" s="192" t="s">
        <v>2256</v>
      </c>
      <c r="F454" s="192" t="s">
        <v>3</v>
      </c>
      <c r="G454" s="192">
        <v>2100008</v>
      </c>
      <c r="H454" s="68"/>
      <c r="I454" s="198" t="s">
        <v>2504</v>
      </c>
      <c r="J454" s="68"/>
      <c r="K454" s="68"/>
      <c r="L454" s="68"/>
      <c r="M454" s="68"/>
      <c r="N454" s="362"/>
      <c r="O454" s="362"/>
      <c r="P454" s="216">
        <v>0</v>
      </c>
      <c r="Q454" s="216">
        <v>4947.1899999999996</v>
      </c>
      <c r="R454" s="68" t="s">
        <v>638</v>
      </c>
      <c r="S454" s="363"/>
      <c r="T454" s="277"/>
    </row>
    <row r="455" spans="1:20" ht="51">
      <c r="A455" s="192" t="s">
        <v>541</v>
      </c>
      <c r="B455" s="68"/>
      <c r="C455" s="214" t="s">
        <v>590</v>
      </c>
      <c r="D455" s="215">
        <v>44999</v>
      </c>
      <c r="E455" s="192" t="s">
        <v>2257</v>
      </c>
      <c r="F455" s="192" t="s">
        <v>3</v>
      </c>
      <c r="G455" s="192">
        <v>2100037</v>
      </c>
      <c r="H455" s="68"/>
      <c r="I455" s="198" t="s">
        <v>2505</v>
      </c>
      <c r="J455" s="68"/>
      <c r="K455" s="68"/>
      <c r="L455" s="68"/>
      <c r="M455" s="68"/>
      <c r="N455" s="362"/>
      <c r="O455" s="362"/>
      <c r="P455" s="216">
        <v>0</v>
      </c>
      <c r="Q455" s="216">
        <v>2589.23</v>
      </c>
      <c r="R455" s="68" t="s">
        <v>638</v>
      </c>
      <c r="S455" s="363"/>
      <c r="T455" s="277"/>
    </row>
    <row r="456" spans="1:20" ht="51">
      <c r="A456" s="192">
        <v>417</v>
      </c>
      <c r="B456" s="68"/>
      <c r="C456" s="214" t="s">
        <v>147</v>
      </c>
      <c r="D456" s="215">
        <v>44999</v>
      </c>
      <c r="E456" s="192" t="s">
        <v>2258</v>
      </c>
      <c r="F456" s="192" t="s">
        <v>3</v>
      </c>
      <c r="G456" s="192">
        <v>2099924</v>
      </c>
      <c r="H456" s="68"/>
      <c r="I456" s="198" t="s">
        <v>2506</v>
      </c>
      <c r="J456" s="68"/>
      <c r="K456" s="68"/>
      <c r="L456" s="68"/>
      <c r="M456" s="68"/>
      <c r="N456" s="362"/>
      <c r="O456" s="362"/>
      <c r="P456" s="216">
        <v>0</v>
      </c>
      <c r="Q456" s="216">
        <v>3413.11</v>
      </c>
      <c r="R456" s="68" t="s">
        <v>638</v>
      </c>
      <c r="S456" s="363"/>
      <c r="T456" s="277"/>
    </row>
    <row r="457" spans="1:20" ht="51">
      <c r="A457" s="192">
        <v>417</v>
      </c>
      <c r="B457" s="68"/>
      <c r="C457" s="214" t="s">
        <v>147</v>
      </c>
      <c r="D457" s="215">
        <v>44999</v>
      </c>
      <c r="E457" s="192" t="s">
        <v>2259</v>
      </c>
      <c r="F457" s="192" t="s">
        <v>3</v>
      </c>
      <c r="G457" s="192">
        <v>2099929</v>
      </c>
      <c r="H457" s="68"/>
      <c r="I457" s="198" t="s">
        <v>2507</v>
      </c>
      <c r="J457" s="68"/>
      <c r="K457" s="68"/>
      <c r="L457" s="68"/>
      <c r="M457" s="68"/>
      <c r="N457" s="362"/>
      <c r="O457" s="362"/>
      <c r="P457" s="216">
        <v>0</v>
      </c>
      <c r="Q457" s="216">
        <v>3413.11</v>
      </c>
      <c r="R457" s="68" t="s">
        <v>638</v>
      </c>
      <c r="S457" s="363"/>
      <c r="T457" s="277"/>
    </row>
    <row r="458" spans="1:20" ht="51">
      <c r="A458" s="192">
        <v>417</v>
      </c>
      <c r="B458" s="68"/>
      <c r="C458" s="214" t="s">
        <v>147</v>
      </c>
      <c r="D458" s="215">
        <v>44999</v>
      </c>
      <c r="E458" s="192" t="s">
        <v>2260</v>
      </c>
      <c r="F458" s="192" t="s">
        <v>3</v>
      </c>
      <c r="G458" s="192">
        <v>2099931</v>
      </c>
      <c r="H458" s="68"/>
      <c r="I458" s="198" t="s">
        <v>2508</v>
      </c>
      <c r="J458" s="68"/>
      <c r="K458" s="68"/>
      <c r="L458" s="68"/>
      <c r="M458" s="68"/>
      <c r="N458" s="362"/>
      <c r="O458" s="362"/>
      <c r="P458" s="216">
        <v>0</v>
      </c>
      <c r="Q458" s="216">
        <v>2905.57</v>
      </c>
      <c r="R458" s="68" t="s">
        <v>638</v>
      </c>
      <c r="S458" s="363"/>
      <c r="T458" s="277"/>
    </row>
    <row r="459" spans="1:20" ht="63.75">
      <c r="A459" s="192">
        <v>597</v>
      </c>
      <c r="B459" s="68"/>
      <c r="C459" s="214" t="s">
        <v>677</v>
      </c>
      <c r="D459" s="215">
        <v>44999</v>
      </c>
      <c r="E459" s="192" t="s">
        <v>2261</v>
      </c>
      <c r="F459" s="192" t="s">
        <v>3</v>
      </c>
      <c r="G459" s="192">
        <v>2099990</v>
      </c>
      <c r="H459" s="68"/>
      <c r="I459" s="198" t="s">
        <v>2509</v>
      </c>
      <c r="J459" s="68"/>
      <c r="K459" s="68"/>
      <c r="L459" s="68"/>
      <c r="M459" s="68"/>
      <c r="N459" s="362"/>
      <c r="O459" s="362"/>
      <c r="P459" s="216">
        <v>0</v>
      </c>
      <c r="Q459" s="216">
        <v>0.1</v>
      </c>
      <c r="R459" s="68" t="s">
        <v>1472</v>
      </c>
      <c r="S459" s="363"/>
      <c r="T459" s="277"/>
    </row>
    <row r="460" spans="1:20" ht="51">
      <c r="A460" s="192" t="s">
        <v>541</v>
      </c>
      <c r="B460" s="68"/>
      <c r="C460" s="214" t="s">
        <v>590</v>
      </c>
      <c r="D460" s="215">
        <v>45000</v>
      </c>
      <c r="E460" s="192" t="s">
        <v>2262</v>
      </c>
      <c r="F460" s="192" t="s">
        <v>3</v>
      </c>
      <c r="G460" s="192">
        <v>2100197</v>
      </c>
      <c r="H460" s="68"/>
      <c r="I460" s="198" t="s">
        <v>2510</v>
      </c>
      <c r="J460" s="68"/>
      <c r="K460" s="68"/>
      <c r="L460" s="68"/>
      <c r="M460" s="68"/>
      <c r="N460" s="362"/>
      <c r="O460" s="362"/>
      <c r="P460" s="216">
        <v>0</v>
      </c>
      <c r="Q460" s="216">
        <v>81310.38</v>
      </c>
      <c r="R460" s="68" t="s">
        <v>638</v>
      </c>
      <c r="S460" s="363"/>
      <c r="T460" s="277"/>
    </row>
    <row r="461" spans="1:20" ht="51">
      <c r="A461" s="192" t="s">
        <v>541</v>
      </c>
      <c r="B461" s="68"/>
      <c r="C461" s="214" t="s">
        <v>590</v>
      </c>
      <c r="D461" s="215">
        <v>45000</v>
      </c>
      <c r="E461" s="192" t="s">
        <v>2263</v>
      </c>
      <c r="F461" s="192" t="s">
        <v>3</v>
      </c>
      <c r="G461" s="192">
        <v>2100208</v>
      </c>
      <c r="H461" s="68"/>
      <c r="I461" s="198" t="s">
        <v>2511</v>
      </c>
      <c r="J461" s="68"/>
      <c r="K461" s="68"/>
      <c r="L461" s="68"/>
      <c r="M461" s="68"/>
      <c r="N461" s="362"/>
      <c r="O461" s="362"/>
      <c r="P461" s="216">
        <v>0</v>
      </c>
      <c r="Q461" s="216">
        <v>3558.21</v>
      </c>
      <c r="R461" s="68" t="s">
        <v>638</v>
      </c>
      <c r="S461" s="363"/>
      <c r="T461" s="277"/>
    </row>
    <row r="462" spans="1:20" ht="51">
      <c r="A462" s="192" t="s">
        <v>541</v>
      </c>
      <c r="B462" s="68"/>
      <c r="C462" s="214" t="s">
        <v>590</v>
      </c>
      <c r="D462" s="215">
        <v>45000</v>
      </c>
      <c r="E462" s="192" t="s">
        <v>2264</v>
      </c>
      <c r="F462" s="192" t="s">
        <v>3</v>
      </c>
      <c r="G462" s="192">
        <v>2100209</v>
      </c>
      <c r="H462" s="68"/>
      <c r="I462" s="198" t="s">
        <v>2512</v>
      </c>
      <c r="J462" s="68"/>
      <c r="K462" s="68"/>
      <c r="L462" s="68"/>
      <c r="M462" s="68"/>
      <c r="N462" s="362"/>
      <c r="O462" s="362"/>
      <c r="P462" s="216">
        <v>0</v>
      </c>
      <c r="Q462" s="216">
        <v>3558.21</v>
      </c>
      <c r="R462" s="68" t="s">
        <v>638</v>
      </c>
      <c r="S462" s="363"/>
      <c r="T462" s="277"/>
    </row>
    <row r="463" spans="1:20" ht="51">
      <c r="A463" s="192" t="s">
        <v>541</v>
      </c>
      <c r="B463" s="68"/>
      <c r="C463" s="214" t="s">
        <v>590</v>
      </c>
      <c r="D463" s="215">
        <v>45000</v>
      </c>
      <c r="E463" s="192" t="s">
        <v>2265</v>
      </c>
      <c r="F463" s="192" t="s">
        <v>3</v>
      </c>
      <c r="G463" s="192">
        <v>2100211</v>
      </c>
      <c r="H463" s="68"/>
      <c r="I463" s="198" t="s">
        <v>2513</v>
      </c>
      <c r="J463" s="68"/>
      <c r="K463" s="68"/>
      <c r="L463" s="68"/>
      <c r="M463" s="68"/>
      <c r="N463" s="362"/>
      <c r="O463" s="362"/>
      <c r="P463" s="216">
        <v>0</v>
      </c>
      <c r="Q463" s="216">
        <v>3558.21</v>
      </c>
      <c r="R463" s="68" t="s">
        <v>638</v>
      </c>
      <c r="S463" s="363"/>
      <c r="T463" s="277"/>
    </row>
    <row r="464" spans="1:20" ht="51">
      <c r="A464" s="192" t="s">
        <v>541</v>
      </c>
      <c r="B464" s="68"/>
      <c r="C464" s="214" t="s">
        <v>590</v>
      </c>
      <c r="D464" s="215">
        <v>45000</v>
      </c>
      <c r="E464" s="192" t="s">
        <v>2266</v>
      </c>
      <c r="F464" s="192" t="s">
        <v>3</v>
      </c>
      <c r="G464" s="192">
        <v>2100213</v>
      </c>
      <c r="H464" s="68"/>
      <c r="I464" s="198" t="s">
        <v>2514</v>
      </c>
      <c r="J464" s="68"/>
      <c r="K464" s="68"/>
      <c r="L464" s="68"/>
      <c r="M464" s="68"/>
      <c r="N464" s="362"/>
      <c r="O464" s="362"/>
      <c r="P464" s="216">
        <v>0</v>
      </c>
      <c r="Q464" s="216">
        <v>3558.21</v>
      </c>
      <c r="R464" s="68" t="s">
        <v>638</v>
      </c>
      <c r="S464" s="363"/>
      <c r="T464" s="277"/>
    </row>
    <row r="465" spans="1:20" ht="51">
      <c r="A465" s="192">
        <v>342</v>
      </c>
      <c r="B465" s="68"/>
      <c r="C465" s="214" t="s">
        <v>137</v>
      </c>
      <c r="D465" s="215">
        <v>45000</v>
      </c>
      <c r="E465" s="192" t="s">
        <v>2267</v>
      </c>
      <c r="F465" s="192" t="s">
        <v>3</v>
      </c>
      <c r="G465" s="192">
        <v>2100216</v>
      </c>
      <c r="H465" s="68"/>
      <c r="I465" s="198" t="s">
        <v>2515</v>
      </c>
      <c r="J465" s="68"/>
      <c r="K465" s="68"/>
      <c r="L465" s="68"/>
      <c r="M465" s="68"/>
      <c r="N465" s="362"/>
      <c r="O465" s="362"/>
      <c r="P465" s="216">
        <v>0</v>
      </c>
      <c r="Q465" s="216">
        <v>4327.84</v>
      </c>
      <c r="R465" s="68" t="s">
        <v>638</v>
      </c>
      <c r="S465" s="363"/>
      <c r="T465" s="277"/>
    </row>
    <row r="466" spans="1:20" ht="51">
      <c r="A466" s="192">
        <v>342</v>
      </c>
      <c r="B466" s="68"/>
      <c r="C466" s="214" t="s">
        <v>137</v>
      </c>
      <c r="D466" s="215">
        <v>45000</v>
      </c>
      <c r="E466" s="192" t="s">
        <v>2268</v>
      </c>
      <c r="F466" s="192" t="s">
        <v>3</v>
      </c>
      <c r="G466" s="192">
        <v>2100218</v>
      </c>
      <c r="H466" s="68"/>
      <c r="I466" s="198" t="s">
        <v>2516</v>
      </c>
      <c r="J466" s="68"/>
      <c r="K466" s="68"/>
      <c r="L466" s="68"/>
      <c r="M466" s="68"/>
      <c r="N466" s="362"/>
      <c r="O466" s="362"/>
      <c r="P466" s="216">
        <v>0</v>
      </c>
      <c r="Q466" s="216">
        <v>2452.44</v>
      </c>
      <c r="R466" s="68" t="s">
        <v>638</v>
      </c>
      <c r="S466" s="363"/>
      <c r="T466" s="277"/>
    </row>
    <row r="467" spans="1:20" ht="51">
      <c r="A467" s="192">
        <v>86</v>
      </c>
      <c r="B467" s="68"/>
      <c r="C467" s="214" t="s">
        <v>50</v>
      </c>
      <c r="D467" s="215">
        <v>45000</v>
      </c>
      <c r="E467" s="192" t="s">
        <v>2269</v>
      </c>
      <c r="F467" s="192" t="s">
        <v>3</v>
      </c>
      <c r="G467" s="192">
        <v>2100234</v>
      </c>
      <c r="H467" s="68"/>
      <c r="I467" s="198" t="s">
        <v>2517</v>
      </c>
      <c r="J467" s="68"/>
      <c r="K467" s="68"/>
      <c r="L467" s="68"/>
      <c r="M467" s="68"/>
      <c r="N467" s="362"/>
      <c r="O467" s="362"/>
      <c r="P467" s="216">
        <v>0</v>
      </c>
      <c r="Q467" s="216">
        <v>500</v>
      </c>
      <c r="R467" s="68" t="s">
        <v>638</v>
      </c>
      <c r="S467" s="363"/>
      <c r="T467" s="277"/>
    </row>
    <row r="468" spans="1:20" ht="51">
      <c r="A468" s="192">
        <v>548</v>
      </c>
      <c r="B468" s="68"/>
      <c r="C468" s="214" t="s">
        <v>1285</v>
      </c>
      <c r="D468" s="215">
        <v>45000</v>
      </c>
      <c r="E468" s="192" t="s">
        <v>2270</v>
      </c>
      <c r="F468" s="192" t="s">
        <v>3</v>
      </c>
      <c r="G468" s="192">
        <v>2100278</v>
      </c>
      <c r="H468" s="68"/>
      <c r="I468" s="198" t="s">
        <v>2518</v>
      </c>
      <c r="J468" s="68"/>
      <c r="K468" s="68"/>
      <c r="L468" s="68"/>
      <c r="M468" s="68"/>
      <c r="N468" s="362"/>
      <c r="O468" s="362"/>
      <c r="P468" s="216">
        <v>0</v>
      </c>
      <c r="Q468" s="216">
        <v>28</v>
      </c>
      <c r="R468" s="68" t="s">
        <v>638</v>
      </c>
      <c r="S468" s="363"/>
      <c r="T468" s="277"/>
    </row>
    <row r="469" spans="1:20" ht="51">
      <c r="A469" s="192">
        <v>417</v>
      </c>
      <c r="B469" s="68"/>
      <c r="C469" s="214" t="s">
        <v>147</v>
      </c>
      <c r="D469" s="215">
        <v>45000</v>
      </c>
      <c r="E469" s="192" t="s">
        <v>2271</v>
      </c>
      <c r="F469" s="192" t="s">
        <v>3</v>
      </c>
      <c r="G469" s="192">
        <v>2100325</v>
      </c>
      <c r="H469" s="68"/>
      <c r="I469" s="198" t="s">
        <v>2519</v>
      </c>
      <c r="J469" s="68"/>
      <c r="K469" s="68"/>
      <c r="L469" s="68"/>
      <c r="M469" s="68"/>
      <c r="N469" s="362"/>
      <c r="O469" s="362"/>
      <c r="P469" s="216">
        <v>0</v>
      </c>
      <c r="Q469" s="216">
        <v>1052.23</v>
      </c>
      <c r="R469" s="68" t="s">
        <v>638</v>
      </c>
      <c r="S469" s="363"/>
      <c r="T469" s="277"/>
    </row>
    <row r="470" spans="1:20" ht="51">
      <c r="A470" s="192" t="s">
        <v>541</v>
      </c>
      <c r="B470" s="68"/>
      <c r="C470" s="214" t="s">
        <v>590</v>
      </c>
      <c r="D470" s="215">
        <v>45000</v>
      </c>
      <c r="E470" s="192" t="s">
        <v>2272</v>
      </c>
      <c r="F470" s="192" t="s">
        <v>3</v>
      </c>
      <c r="G470" s="192">
        <v>2100345</v>
      </c>
      <c r="H470" s="68"/>
      <c r="I470" s="198" t="s">
        <v>2520</v>
      </c>
      <c r="J470" s="68"/>
      <c r="K470" s="68"/>
      <c r="L470" s="68"/>
      <c r="M470" s="68"/>
      <c r="N470" s="362"/>
      <c r="O470" s="362"/>
      <c r="P470" s="216">
        <v>0</v>
      </c>
      <c r="Q470" s="216">
        <v>4480</v>
      </c>
      <c r="R470" s="68" t="s">
        <v>638</v>
      </c>
      <c r="S470" s="363"/>
      <c r="T470" s="277"/>
    </row>
    <row r="471" spans="1:20" ht="51">
      <c r="A471" s="192" t="s">
        <v>541</v>
      </c>
      <c r="B471" s="68"/>
      <c r="C471" s="214" t="s">
        <v>590</v>
      </c>
      <c r="D471" s="215">
        <v>45000</v>
      </c>
      <c r="E471" s="192" t="s">
        <v>2273</v>
      </c>
      <c r="F471" s="192" t="s">
        <v>3</v>
      </c>
      <c r="G471" s="192">
        <v>2100347</v>
      </c>
      <c r="H471" s="68"/>
      <c r="I471" s="198" t="s">
        <v>2521</v>
      </c>
      <c r="J471" s="68"/>
      <c r="K471" s="68"/>
      <c r="L471" s="68"/>
      <c r="M471" s="68"/>
      <c r="N471" s="362"/>
      <c r="O471" s="362"/>
      <c r="P471" s="216">
        <v>0</v>
      </c>
      <c r="Q471" s="216">
        <v>4480</v>
      </c>
      <c r="R471" s="68" t="s">
        <v>638</v>
      </c>
      <c r="S471" s="363"/>
      <c r="T471" s="277"/>
    </row>
    <row r="472" spans="1:20" ht="51">
      <c r="A472" s="192" t="s">
        <v>541</v>
      </c>
      <c r="B472" s="68"/>
      <c r="C472" s="214" t="s">
        <v>590</v>
      </c>
      <c r="D472" s="215">
        <v>45000</v>
      </c>
      <c r="E472" s="192" t="s">
        <v>2274</v>
      </c>
      <c r="F472" s="192" t="s">
        <v>3</v>
      </c>
      <c r="G472" s="192">
        <v>2100348</v>
      </c>
      <c r="H472" s="68"/>
      <c r="I472" s="198" t="s">
        <v>2522</v>
      </c>
      <c r="J472" s="68"/>
      <c r="K472" s="68"/>
      <c r="L472" s="68"/>
      <c r="M472" s="68"/>
      <c r="N472" s="362"/>
      <c r="O472" s="362"/>
      <c r="P472" s="216">
        <v>0</v>
      </c>
      <c r="Q472" s="216">
        <v>4480</v>
      </c>
      <c r="R472" s="68" t="s">
        <v>638</v>
      </c>
      <c r="S472" s="363"/>
      <c r="T472" s="277"/>
    </row>
    <row r="473" spans="1:20" ht="51">
      <c r="A473" s="192" t="s">
        <v>541</v>
      </c>
      <c r="B473" s="68"/>
      <c r="C473" s="214" t="s">
        <v>590</v>
      </c>
      <c r="D473" s="215">
        <v>45000</v>
      </c>
      <c r="E473" s="192" t="s">
        <v>2275</v>
      </c>
      <c r="F473" s="192" t="s">
        <v>3</v>
      </c>
      <c r="G473" s="192">
        <v>2100349</v>
      </c>
      <c r="H473" s="68"/>
      <c r="I473" s="198" t="s">
        <v>2523</v>
      </c>
      <c r="J473" s="68"/>
      <c r="K473" s="68"/>
      <c r="L473" s="68"/>
      <c r="M473" s="68"/>
      <c r="N473" s="362"/>
      <c r="O473" s="362"/>
      <c r="P473" s="216">
        <v>0</v>
      </c>
      <c r="Q473" s="216">
        <v>4480</v>
      </c>
      <c r="R473" s="68" t="s">
        <v>638</v>
      </c>
      <c r="S473" s="363"/>
      <c r="T473" s="277"/>
    </row>
    <row r="474" spans="1:20" ht="89.25">
      <c r="A474" s="192">
        <v>905</v>
      </c>
      <c r="B474" s="68"/>
      <c r="C474" s="214" t="s">
        <v>194</v>
      </c>
      <c r="D474" s="215">
        <v>45000</v>
      </c>
      <c r="E474" s="192" t="s">
        <v>2276</v>
      </c>
      <c r="F474" s="192" t="s">
        <v>3</v>
      </c>
      <c r="G474" s="192">
        <v>2100239</v>
      </c>
      <c r="H474" s="68"/>
      <c r="I474" s="198" t="s">
        <v>3016</v>
      </c>
      <c r="J474" s="68"/>
      <c r="K474" s="68"/>
      <c r="L474" s="68"/>
      <c r="M474" s="68"/>
      <c r="N474" s="362"/>
      <c r="O474" s="362"/>
      <c r="P474" s="216">
        <v>0</v>
      </c>
      <c r="Q474" s="216">
        <v>13683.73</v>
      </c>
      <c r="R474" s="68" t="s">
        <v>1472</v>
      </c>
      <c r="S474" s="363"/>
      <c r="T474" s="277"/>
    </row>
    <row r="475" spans="1:20" ht="89.25">
      <c r="A475" s="192">
        <v>905</v>
      </c>
      <c r="B475" s="68"/>
      <c r="C475" s="214" t="s">
        <v>194</v>
      </c>
      <c r="D475" s="215">
        <v>45000</v>
      </c>
      <c r="E475" s="192" t="s">
        <v>2276</v>
      </c>
      <c r="F475" s="192" t="s">
        <v>3</v>
      </c>
      <c r="G475" s="192">
        <v>2100239</v>
      </c>
      <c r="H475" s="68"/>
      <c r="I475" s="198" t="s">
        <v>3016</v>
      </c>
      <c r="J475" s="68"/>
      <c r="K475" s="68"/>
      <c r="L475" s="68"/>
      <c r="M475" s="68"/>
      <c r="N475" s="362"/>
      <c r="O475" s="362"/>
      <c r="P475" s="216">
        <v>0</v>
      </c>
      <c r="Q475" s="216">
        <v>62293.55</v>
      </c>
      <c r="R475" s="68" t="s">
        <v>1472</v>
      </c>
      <c r="S475" s="363"/>
      <c r="T475" s="277"/>
    </row>
    <row r="476" spans="1:20" ht="89.25">
      <c r="A476" s="192">
        <v>905</v>
      </c>
      <c r="B476" s="68"/>
      <c r="C476" s="214" t="s">
        <v>194</v>
      </c>
      <c r="D476" s="215">
        <v>45000</v>
      </c>
      <c r="E476" s="192" t="s">
        <v>2276</v>
      </c>
      <c r="F476" s="192" t="s">
        <v>3</v>
      </c>
      <c r="G476" s="192">
        <v>2100239</v>
      </c>
      <c r="H476" s="68"/>
      <c r="I476" s="198" t="s">
        <v>3016</v>
      </c>
      <c r="J476" s="68"/>
      <c r="K476" s="68"/>
      <c r="L476" s="68"/>
      <c r="M476" s="68"/>
      <c r="N476" s="362"/>
      <c r="O476" s="362"/>
      <c r="P476" s="216">
        <v>0</v>
      </c>
      <c r="Q476" s="216">
        <v>108471.57</v>
      </c>
      <c r="R476" s="68" t="s">
        <v>1472</v>
      </c>
      <c r="S476" s="363"/>
      <c r="T476" s="277"/>
    </row>
    <row r="477" spans="1:20" ht="89.25">
      <c r="A477" s="192">
        <v>905</v>
      </c>
      <c r="B477" s="68"/>
      <c r="C477" s="214" t="s">
        <v>194</v>
      </c>
      <c r="D477" s="215">
        <v>45000</v>
      </c>
      <c r="E477" s="192" t="s">
        <v>2276</v>
      </c>
      <c r="F477" s="192" t="s">
        <v>3</v>
      </c>
      <c r="G477" s="192">
        <v>2100239</v>
      </c>
      <c r="H477" s="68"/>
      <c r="I477" s="198" t="s">
        <v>3016</v>
      </c>
      <c r="J477" s="68"/>
      <c r="K477" s="68"/>
      <c r="L477" s="68"/>
      <c r="M477" s="68"/>
      <c r="N477" s="362"/>
      <c r="O477" s="362"/>
      <c r="P477" s="216">
        <v>0</v>
      </c>
      <c r="Q477" s="216">
        <v>9973.7000000000007</v>
      </c>
      <c r="R477" s="68" t="s">
        <v>1472</v>
      </c>
      <c r="S477" s="363"/>
      <c r="T477" s="277"/>
    </row>
    <row r="478" spans="1:20" ht="89.25">
      <c r="A478" s="192">
        <v>905</v>
      </c>
      <c r="B478" s="68"/>
      <c r="C478" s="214" t="s">
        <v>194</v>
      </c>
      <c r="D478" s="215">
        <v>45000</v>
      </c>
      <c r="E478" s="192" t="s">
        <v>2276</v>
      </c>
      <c r="F478" s="192" t="s">
        <v>3</v>
      </c>
      <c r="G478" s="192">
        <v>2100239</v>
      </c>
      <c r="H478" s="68"/>
      <c r="I478" s="198" t="s">
        <v>3016</v>
      </c>
      <c r="J478" s="68"/>
      <c r="K478" s="68"/>
      <c r="L478" s="68"/>
      <c r="M478" s="68"/>
      <c r="N478" s="362"/>
      <c r="O478" s="362"/>
      <c r="P478" s="216">
        <v>0</v>
      </c>
      <c r="Q478" s="216">
        <v>8613.36</v>
      </c>
      <c r="R478" s="68" t="s">
        <v>1472</v>
      </c>
      <c r="S478" s="363"/>
      <c r="T478" s="277"/>
    </row>
    <row r="479" spans="1:20" ht="51">
      <c r="A479" s="192" t="s">
        <v>541</v>
      </c>
      <c r="B479" s="68"/>
      <c r="C479" s="214" t="s">
        <v>590</v>
      </c>
      <c r="D479" s="215">
        <v>45000</v>
      </c>
      <c r="E479" s="192" t="s">
        <v>2277</v>
      </c>
      <c r="F479" s="192" t="s">
        <v>3</v>
      </c>
      <c r="G479" s="192">
        <v>2100256</v>
      </c>
      <c r="H479" s="68"/>
      <c r="I479" s="198" t="s">
        <v>2524</v>
      </c>
      <c r="J479" s="68"/>
      <c r="K479" s="68"/>
      <c r="L479" s="68"/>
      <c r="M479" s="68"/>
      <c r="N479" s="362"/>
      <c r="O479" s="362"/>
      <c r="P479" s="216">
        <v>0</v>
      </c>
      <c r="Q479" s="216">
        <v>300</v>
      </c>
      <c r="R479" s="68" t="s">
        <v>638</v>
      </c>
      <c r="S479" s="363"/>
      <c r="T479" s="277"/>
    </row>
    <row r="480" spans="1:20" ht="51">
      <c r="A480" s="192">
        <v>140</v>
      </c>
      <c r="B480" s="68"/>
      <c r="C480" s="214" t="s">
        <v>1279</v>
      </c>
      <c r="D480" s="215">
        <v>45001</v>
      </c>
      <c r="E480" s="192" t="s">
        <v>2278</v>
      </c>
      <c r="F480" s="192" t="s">
        <v>3</v>
      </c>
      <c r="G480" s="192">
        <v>2100510</v>
      </c>
      <c r="H480" s="68"/>
      <c r="I480" s="198" t="s">
        <v>2525</v>
      </c>
      <c r="J480" s="68"/>
      <c r="K480" s="68"/>
      <c r="L480" s="68"/>
      <c r="M480" s="68"/>
      <c r="N480" s="362"/>
      <c r="O480" s="362"/>
      <c r="P480" s="216">
        <v>0</v>
      </c>
      <c r="Q480" s="216">
        <v>4738.79</v>
      </c>
      <c r="R480" s="68" t="s">
        <v>638</v>
      </c>
      <c r="S480" s="363"/>
      <c r="T480" s="277"/>
    </row>
    <row r="481" spans="1:20" ht="51">
      <c r="A481" s="192">
        <v>140</v>
      </c>
      <c r="B481" s="68"/>
      <c r="C481" s="214" t="s">
        <v>1279</v>
      </c>
      <c r="D481" s="215">
        <v>45001</v>
      </c>
      <c r="E481" s="192" t="s">
        <v>2279</v>
      </c>
      <c r="F481" s="192" t="s">
        <v>3</v>
      </c>
      <c r="G481" s="192">
        <v>2100512</v>
      </c>
      <c r="H481" s="68"/>
      <c r="I481" s="198" t="s">
        <v>2526</v>
      </c>
      <c r="J481" s="68"/>
      <c r="K481" s="68"/>
      <c r="L481" s="68"/>
      <c r="M481" s="68"/>
      <c r="N481" s="362"/>
      <c r="O481" s="362"/>
      <c r="P481" s="216">
        <v>0</v>
      </c>
      <c r="Q481" s="216">
        <v>4738.79</v>
      </c>
      <c r="R481" s="68" t="s">
        <v>638</v>
      </c>
      <c r="S481" s="363"/>
      <c r="T481" s="277"/>
    </row>
    <row r="482" spans="1:20" ht="51">
      <c r="A482" s="192">
        <v>140</v>
      </c>
      <c r="B482" s="68"/>
      <c r="C482" s="214" t="s">
        <v>1279</v>
      </c>
      <c r="D482" s="215">
        <v>45001</v>
      </c>
      <c r="E482" s="192" t="s">
        <v>2280</v>
      </c>
      <c r="F482" s="192" t="s">
        <v>3</v>
      </c>
      <c r="G482" s="192">
        <v>2100514</v>
      </c>
      <c r="H482" s="68"/>
      <c r="I482" s="198" t="s">
        <v>2527</v>
      </c>
      <c r="J482" s="68"/>
      <c r="K482" s="68"/>
      <c r="L482" s="68"/>
      <c r="M482" s="68"/>
      <c r="N482" s="362"/>
      <c r="O482" s="362"/>
      <c r="P482" s="216">
        <v>0</v>
      </c>
      <c r="Q482" s="216">
        <v>4709.6099999999997</v>
      </c>
      <c r="R482" s="68" t="s">
        <v>638</v>
      </c>
      <c r="S482" s="363"/>
      <c r="T482" s="277"/>
    </row>
    <row r="483" spans="1:20" ht="51">
      <c r="A483" s="192">
        <v>140</v>
      </c>
      <c r="B483" s="68"/>
      <c r="C483" s="214" t="s">
        <v>1279</v>
      </c>
      <c r="D483" s="215">
        <v>45001</v>
      </c>
      <c r="E483" s="192" t="s">
        <v>2281</v>
      </c>
      <c r="F483" s="192" t="s">
        <v>3</v>
      </c>
      <c r="G483" s="192">
        <v>2100516</v>
      </c>
      <c r="H483" s="68"/>
      <c r="I483" s="198" t="s">
        <v>2528</v>
      </c>
      <c r="J483" s="68"/>
      <c r="K483" s="68"/>
      <c r="L483" s="68"/>
      <c r="M483" s="68"/>
      <c r="N483" s="362"/>
      <c r="O483" s="362"/>
      <c r="P483" s="216">
        <v>0</v>
      </c>
      <c r="Q483" s="216">
        <v>4738.79</v>
      </c>
      <c r="R483" s="68" t="s">
        <v>638</v>
      </c>
      <c r="S483" s="363"/>
      <c r="T483" s="277"/>
    </row>
    <row r="484" spans="1:20" ht="51">
      <c r="A484" s="192" t="s">
        <v>541</v>
      </c>
      <c r="B484" s="68"/>
      <c r="C484" s="214" t="s">
        <v>590</v>
      </c>
      <c r="D484" s="215">
        <v>45001</v>
      </c>
      <c r="E484" s="192" t="s">
        <v>2282</v>
      </c>
      <c r="F484" s="192" t="s">
        <v>3</v>
      </c>
      <c r="G484" s="192">
        <v>2100618</v>
      </c>
      <c r="H484" s="68"/>
      <c r="I484" s="198" t="s">
        <v>2529</v>
      </c>
      <c r="J484" s="68"/>
      <c r="K484" s="68"/>
      <c r="L484" s="68"/>
      <c r="M484" s="68"/>
      <c r="N484" s="362"/>
      <c r="O484" s="362"/>
      <c r="P484" s="216">
        <v>0</v>
      </c>
      <c r="Q484" s="216">
        <v>3163.13</v>
      </c>
      <c r="R484" s="68" t="s">
        <v>638</v>
      </c>
      <c r="S484" s="363"/>
      <c r="T484" s="277"/>
    </row>
    <row r="485" spans="1:20" ht="51">
      <c r="A485" s="192">
        <v>203</v>
      </c>
      <c r="B485" s="68"/>
      <c r="C485" s="214" t="s">
        <v>86</v>
      </c>
      <c r="D485" s="215">
        <v>45002</v>
      </c>
      <c r="E485" s="192" t="s">
        <v>2283</v>
      </c>
      <c r="F485" s="192" t="s">
        <v>3</v>
      </c>
      <c r="G485" s="192">
        <v>2100909</v>
      </c>
      <c r="H485" s="68"/>
      <c r="I485" s="198" t="s">
        <v>2530</v>
      </c>
      <c r="J485" s="68"/>
      <c r="K485" s="68"/>
      <c r="L485" s="68"/>
      <c r="M485" s="68"/>
      <c r="N485" s="362"/>
      <c r="O485" s="362"/>
      <c r="P485" s="216">
        <v>0</v>
      </c>
      <c r="Q485" s="216">
        <v>0.01</v>
      </c>
      <c r="R485" s="68" t="s">
        <v>1472</v>
      </c>
      <c r="S485" s="363"/>
      <c r="T485" s="277"/>
    </row>
    <row r="486" spans="1:20" ht="51">
      <c r="A486" s="192">
        <v>203</v>
      </c>
      <c r="B486" s="68"/>
      <c r="C486" s="214" t="s">
        <v>86</v>
      </c>
      <c r="D486" s="215">
        <v>45002</v>
      </c>
      <c r="E486" s="192" t="s">
        <v>2284</v>
      </c>
      <c r="F486" s="192" t="s">
        <v>3</v>
      </c>
      <c r="G486" s="192">
        <v>2100911</v>
      </c>
      <c r="H486" s="68"/>
      <c r="I486" s="198" t="s">
        <v>2531</v>
      </c>
      <c r="J486" s="68"/>
      <c r="K486" s="68"/>
      <c r="L486" s="68"/>
      <c r="M486" s="68"/>
      <c r="N486" s="362"/>
      <c r="O486" s="362"/>
      <c r="P486" s="216">
        <v>0</v>
      </c>
      <c r="Q486" s="216">
        <v>0.01</v>
      </c>
      <c r="R486" s="68" t="s">
        <v>1472</v>
      </c>
      <c r="S486" s="363"/>
      <c r="T486" s="277"/>
    </row>
    <row r="487" spans="1:20" ht="51">
      <c r="A487" s="192">
        <v>203</v>
      </c>
      <c r="B487" s="68"/>
      <c r="C487" s="214" t="s">
        <v>86</v>
      </c>
      <c r="D487" s="215">
        <v>45002</v>
      </c>
      <c r="E487" s="192" t="s">
        <v>2285</v>
      </c>
      <c r="F487" s="192" t="s">
        <v>3</v>
      </c>
      <c r="G487" s="192">
        <v>2100913</v>
      </c>
      <c r="H487" s="68"/>
      <c r="I487" s="198" t="s">
        <v>2532</v>
      </c>
      <c r="J487" s="68"/>
      <c r="K487" s="68"/>
      <c r="L487" s="68"/>
      <c r="M487" s="68"/>
      <c r="N487" s="362"/>
      <c r="O487" s="362"/>
      <c r="P487" s="216">
        <v>0</v>
      </c>
      <c r="Q487" s="216">
        <v>0.01</v>
      </c>
      <c r="R487" s="68" t="s">
        <v>1472</v>
      </c>
      <c r="S487" s="363"/>
      <c r="T487" s="277"/>
    </row>
    <row r="488" spans="1:20" ht="63.75">
      <c r="A488" s="192" t="s">
        <v>541</v>
      </c>
      <c r="B488" s="68"/>
      <c r="C488" s="214" t="s">
        <v>590</v>
      </c>
      <c r="D488" s="215">
        <v>45005</v>
      </c>
      <c r="E488" s="192" t="s">
        <v>2286</v>
      </c>
      <c r="F488" s="192" t="s">
        <v>3</v>
      </c>
      <c r="G488" s="192">
        <v>2101211</v>
      </c>
      <c r="H488" s="68"/>
      <c r="I488" s="198" t="s">
        <v>2533</v>
      </c>
      <c r="J488" s="68"/>
      <c r="K488" s="68"/>
      <c r="L488" s="68"/>
      <c r="M488" s="68"/>
      <c r="N488" s="362"/>
      <c r="O488" s="362"/>
      <c r="P488" s="216">
        <v>0</v>
      </c>
      <c r="Q488" s="216">
        <v>5003.04</v>
      </c>
      <c r="R488" s="68" t="s">
        <v>638</v>
      </c>
      <c r="S488" s="363"/>
      <c r="T488" s="277"/>
    </row>
    <row r="489" spans="1:20" ht="63.75">
      <c r="A489" s="192" t="s">
        <v>541</v>
      </c>
      <c r="B489" s="68"/>
      <c r="C489" s="214" t="s">
        <v>590</v>
      </c>
      <c r="D489" s="215">
        <v>45005</v>
      </c>
      <c r="E489" s="192" t="s">
        <v>2287</v>
      </c>
      <c r="F489" s="192" t="s">
        <v>3</v>
      </c>
      <c r="G489" s="192">
        <v>2101217</v>
      </c>
      <c r="H489" s="68"/>
      <c r="I489" s="198" t="s">
        <v>2534</v>
      </c>
      <c r="J489" s="68"/>
      <c r="K489" s="68"/>
      <c r="L489" s="68"/>
      <c r="M489" s="68"/>
      <c r="N489" s="362"/>
      <c r="O489" s="362"/>
      <c r="P489" s="216">
        <v>0</v>
      </c>
      <c r="Q489" s="216">
        <v>5003.04</v>
      </c>
      <c r="R489" s="68" t="s">
        <v>638</v>
      </c>
      <c r="S489" s="363"/>
      <c r="T489" s="277"/>
    </row>
    <row r="490" spans="1:20" ht="51">
      <c r="A490" s="192" t="s">
        <v>541</v>
      </c>
      <c r="B490" s="68"/>
      <c r="C490" s="214" t="s">
        <v>590</v>
      </c>
      <c r="D490" s="215">
        <v>45005</v>
      </c>
      <c r="E490" s="192" t="s">
        <v>2288</v>
      </c>
      <c r="F490" s="192" t="s">
        <v>3</v>
      </c>
      <c r="G490" s="192">
        <v>2101303</v>
      </c>
      <c r="H490" s="68"/>
      <c r="I490" s="198" t="s">
        <v>1832</v>
      </c>
      <c r="J490" s="68"/>
      <c r="K490" s="68"/>
      <c r="L490" s="68"/>
      <c r="M490" s="68"/>
      <c r="N490" s="362"/>
      <c r="O490" s="362"/>
      <c r="P490" s="216">
        <v>0</v>
      </c>
      <c r="Q490" s="216">
        <v>950</v>
      </c>
      <c r="R490" s="68" t="s">
        <v>638</v>
      </c>
      <c r="S490" s="363"/>
      <c r="T490" s="277"/>
    </row>
    <row r="491" spans="1:20" ht="51">
      <c r="A491" s="192" t="s">
        <v>541</v>
      </c>
      <c r="B491" s="68"/>
      <c r="C491" s="214" t="s">
        <v>590</v>
      </c>
      <c r="D491" s="215">
        <v>45005</v>
      </c>
      <c r="E491" s="192" t="s">
        <v>2289</v>
      </c>
      <c r="F491" s="192" t="s">
        <v>3</v>
      </c>
      <c r="G491" s="192">
        <v>2101337</v>
      </c>
      <c r="H491" s="68"/>
      <c r="I491" s="198" t="s">
        <v>2535</v>
      </c>
      <c r="J491" s="68"/>
      <c r="K491" s="68"/>
      <c r="L491" s="68"/>
      <c r="M491" s="68"/>
      <c r="N491" s="362"/>
      <c r="O491" s="362"/>
      <c r="P491" s="216">
        <v>0</v>
      </c>
      <c r="Q491" s="216">
        <v>720.2</v>
      </c>
      <c r="R491" s="68" t="s">
        <v>638</v>
      </c>
      <c r="S491" s="363"/>
      <c r="T491" s="277"/>
    </row>
    <row r="492" spans="1:20" ht="51">
      <c r="A492" s="192" t="s">
        <v>541</v>
      </c>
      <c r="B492" s="68"/>
      <c r="C492" s="214" t="s">
        <v>590</v>
      </c>
      <c r="D492" s="215">
        <v>45005</v>
      </c>
      <c r="E492" s="192" t="s">
        <v>2290</v>
      </c>
      <c r="F492" s="192" t="s">
        <v>3</v>
      </c>
      <c r="G492" s="192">
        <v>2101273</v>
      </c>
      <c r="H492" s="68"/>
      <c r="I492" s="198" t="s">
        <v>2536</v>
      </c>
      <c r="J492" s="68"/>
      <c r="K492" s="68"/>
      <c r="L492" s="68"/>
      <c r="M492" s="68"/>
      <c r="N492" s="362"/>
      <c r="O492" s="362"/>
      <c r="P492" s="216">
        <v>0</v>
      </c>
      <c r="Q492" s="216">
        <v>4645.8</v>
      </c>
      <c r="R492" s="68" t="s">
        <v>638</v>
      </c>
      <c r="S492" s="363"/>
      <c r="T492" s="277"/>
    </row>
    <row r="493" spans="1:20" ht="51">
      <c r="A493" s="192" t="s">
        <v>541</v>
      </c>
      <c r="B493" s="68"/>
      <c r="C493" s="214" t="s">
        <v>590</v>
      </c>
      <c r="D493" s="215">
        <v>45005</v>
      </c>
      <c r="E493" s="192" t="s">
        <v>2291</v>
      </c>
      <c r="F493" s="192" t="s">
        <v>3</v>
      </c>
      <c r="G493" s="192">
        <v>2101279</v>
      </c>
      <c r="H493" s="68"/>
      <c r="I493" s="198" t="s">
        <v>2537</v>
      </c>
      <c r="J493" s="68"/>
      <c r="K493" s="68"/>
      <c r="L493" s="68"/>
      <c r="M493" s="68"/>
      <c r="N493" s="362"/>
      <c r="O493" s="362"/>
      <c r="P493" s="216">
        <v>0</v>
      </c>
      <c r="Q493" s="216">
        <v>7874.03</v>
      </c>
      <c r="R493" s="68" t="s">
        <v>638</v>
      </c>
      <c r="S493" s="363"/>
      <c r="T493" s="277"/>
    </row>
    <row r="494" spans="1:20" ht="51">
      <c r="A494" s="192" t="s">
        <v>541</v>
      </c>
      <c r="B494" s="68"/>
      <c r="C494" s="214" t="s">
        <v>590</v>
      </c>
      <c r="D494" s="215">
        <v>45006</v>
      </c>
      <c r="E494" s="192" t="s">
        <v>2292</v>
      </c>
      <c r="F494" s="192" t="s">
        <v>3</v>
      </c>
      <c r="G494" s="192">
        <v>2101589</v>
      </c>
      <c r="H494" s="68"/>
      <c r="I494" s="198" t="s">
        <v>2538</v>
      </c>
      <c r="J494" s="68"/>
      <c r="K494" s="68"/>
      <c r="L494" s="68"/>
      <c r="M494" s="68"/>
      <c r="N494" s="362"/>
      <c r="O494" s="362"/>
      <c r="P494" s="216">
        <v>0</v>
      </c>
      <c r="Q494" s="216">
        <v>8831.0300000000007</v>
      </c>
      <c r="R494" s="68" t="s">
        <v>638</v>
      </c>
      <c r="S494" s="363"/>
      <c r="T494" s="277"/>
    </row>
    <row r="495" spans="1:20" ht="63.75">
      <c r="A495" s="192">
        <v>342</v>
      </c>
      <c r="B495" s="68"/>
      <c r="C495" s="214" t="s">
        <v>137</v>
      </c>
      <c r="D495" s="215">
        <v>45006</v>
      </c>
      <c r="E495" s="192" t="s">
        <v>2293</v>
      </c>
      <c r="F495" s="192" t="s">
        <v>3</v>
      </c>
      <c r="G495" s="192">
        <v>2101596</v>
      </c>
      <c r="H495" s="68"/>
      <c r="I495" s="198" t="s">
        <v>2539</v>
      </c>
      <c r="J495" s="68"/>
      <c r="K495" s="68"/>
      <c r="L495" s="68"/>
      <c r="M495" s="68"/>
      <c r="N495" s="362"/>
      <c r="O495" s="362"/>
      <c r="P495" s="216">
        <v>0</v>
      </c>
      <c r="Q495" s="216">
        <v>1611.17</v>
      </c>
      <c r="R495" s="68" t="s">
        <v>638</v>
      </c>
      <c r="S495" s="363"/>
      <c r="T495" s="277"/>
    </row>
    <row r="496" spans="1:20" ht="51">
      <c r="A496" s="192">
        <v>423</v>
      </c>
      <c r="B496" s="68"/>
      <c r="C496" s="214" t="s">
        <v>150</v>
      </c>
      <c r="D496" s="215">
        <v>45006</v>
      </c>
      <c r="E496" s="192" t="s">
        <v>2294</v>
      </c>
      <c r="F496" s="192" t="s">
        <v>3</v>
      </c>
      <c r="G496" s="192">
        <v>2101489</v>
      </c>
      <c r="H496" s="68"/>
      <c r="I496" s="198" t="s">
        <v>2540</v>
      </c>
      <c r="J496" s="68"/>
      <c r="K496" s="68"/>
      <c r="L496" s="68"/>
      <c r="M496" s="68"/>
      <c r="N496" s="362"/>
      <c r="O496" s="362"/>
      <c r="P496" s="216">
        <v>0</v>
      </c>
      <c r="Q496" s="216">
        <v>1</v>
      </c>
      <c r="R496" s="68" t="s">
        <v>1472</v>
      </c>
      <c r="S496" s="363"/>
      <c r="T496" s="277"/>
    </row>
    <row r="497" spans="1:20" ht="51">
      <c r="A497" s="192" t="s">
        <v>541</v>
      </c>
      <c r="B497" s="68"/>
      <c r="C497" s="214" t="s">
        <v>590</v>
      </c>
      <c r="D497" s="215">
        <v>45007</v>
      </c>
      <c r="E497" s="192" t="s">
        <v>2295</v>
      </c>
      <c r="F497" s="192" t="s">
        <v>3</v>
      </c>
      <c r="G497" s="192">
        <v>2101816</v>
      </c>
      <c r="H497" s="68"/>
      <c r="I497" s="198" t="s">
        <v>1849</v>
      </c>
      <c r="J497" s="68"/>
      <c r="K497" s="68"/>
      <c r="L497" s="68"/>
      <c r="M497" s="68"/>
      <c r="N497" s="362"/>
      <c r="O497" s="362"/>
      <c r="P497" s="216">
        <v>0</v>
      </c>
      <c r="Q497" s="216">
        <v>1500</v>
      </c>
      <c r="R497" s="68" t="s">
        <v>638</v>
      </c>
      <c r="S497" s="363"/>
      <c r="T497" s="277"/>
    </row>
    <row r="498" spans="1:20" ht="51">
      <c r="A498" s="192" t="s">
        <v>541</v>
      </c>
      <c r="B498" s="68"/>
      <c r="C498" s="214" t="s">
        <v>590</v>
      </c>
      <c r="D498" s="215">
        <v>45007</v>
      </c>
      <c r="E498" s="192" t="s">
        <v>2296</v>
      </c>
      <c r="F498" s="192" t="s">
        <v>3</v>
      </c>
      <c r="G498" s="192">
        <v>2101913</v>
      </c>
      <c r="H498" s="68"/>
      <c r="I498" s="198" t="s">
        <v>2541</v>
      </c>
      <c r="J498" s="68"/>
      <c r="K498" s="68"/>
      <c r="L498" s="68"/>
      <c r="M498" s="68"/>
      <c r="N498" s="362"/>
      <c r="O498" s="362"/>
      <c r="P498" s="216">
        <v>0</v>
      </c>
      <c r="Q498" s="216">
        <v>4029.31</v>
      </c>
      <c r="R498" s="68" t="s">
        <v>638</v>
      </c>
      <c r="S498" s="363"/>
      <c r="T498" s="277"/>
    </row>
    <row r="499" spans="1:20" ht="63.75">
      <c r="A499" s="192" t="s">
        <v>541</v>
      </c>
      <c r="B499" s="68"/>
      <c r="C499" s="214" t="s">
        <v>590</v>
      </c>
      <c r="D499" s="215">
        <v>45008</v>
      </c>
      <c r="E499" s="192" t="s">
        <v>2297</v>
      </c>
      <c r="F499" s="192" t="s">
        <v>3</v>
      </c>
      <c r="G499" s="192">
        <v>2102179</v>
      </c>
      <c r="H499" s="68"/>
      <c r="I499" s="198" t="s">
        <v>2542</v>
      </c>
      <c r="J499" s="68"/>
      <c r="K499" s="68"/>
      <c r="L499" s="68"/>
      <c r="M499" s="68"/>
      <c r="N499" s="362"/>
      <c r="O499" s="362"/>
      <c r="P499" s="216">
        <v>0</v>
      </c>
      <c r="Q499" s="216">
        <v>867.06</v>
      </c>
      <c r="R499" s="68" t="s">
        <v>638</v>
      </c>
      <c r="S499" s="363"/>
      <c r="T499" s="277"/>
    </row>
    <row r="500" spans="1:20" ht="51">
      <c r="A500" s="192" t="s">
        <v>541</v>
      </c>
      <c r="B500" s="68"/>
      <c r="C500" s="214" t="s">
        <v>590</v>
      </c>
      <c r="D500" s="215">
        <v>45008</v>
      </c>
      <c r="E500" s="192" t="s">
        <v>2298</v>
      </c>
      <c r="F500" s="192" t="s">
        <v>3</v>
      </c>
      <c r="G500" s="192">
        <v>2102095</v>
      </c>
      <c r="H500" s="68"/>
      <c r="I500" s="198" t="s">
        <v>2543</v>
      </c>
      <c r="J500" s="68"/>
      <c r="K500" s="68"/>
      <c r="L500" s="68"/>
      <c r="M500" s="68"/>
      <c r="N500" s="362"/>
      <c r="O500" s="362"/>
      <c r="P500" s="216">
        <v>0</v>
      </c>
      <c r="Q500" s="216">
        <v>3087.97</v>
      </c>
      <c r="R500" s="68" t="s">
        <v>638</v>
      </c>
      <c r="S500" s="363"/>
      <c r="T500" s="277"/>
    </row>
    <row r="501" spans="1:20" ht="51">
      <c r="A501" s="192" t="s">
        <v>541</v>
      </c>
      <c r="B501" s="68"/>
      <c r="C501" s="214" t="s">
        <v>590</v>
      </c>
      <c r="D501" s="215">
        <v>45008</v>
      </c>
      <c r="E501" s="192" t="s">
        <v>2299</v>
      </c>
      <c r="F501" s="192" t="s">
        <v>3</v>
      </c>
      <c r="G501" s="192">
        <v>2102154</v>
      </c>
      <c r="H501" s="68"/>
      <c r="I501" s="198" t="s">
        <v>2544</v>
      </c>
      <c r="J501" s="68"/>
      <c r="K501" s="68"/>
      <c r="L501" s="68"/>
      <c r="M501" s="68"/>
      <c r="N501" s="362"/>
      <c r="O501" s="362"/>
      <c r="P501" s="216">
        <v>0</v>
      </c>
      <c r="Q501" s="216">
        <v>3177.48</v>
      </c>
      <c r="R501" s="68" t="s">
        <v>638</v>
      </c>
      <c r="S501" s="363"/>
      <c r="T501" s="277"/>
    </row>
    <row r="502" spans="1:20" ht="63.75">
      <c r="A502" s="192">
        <v>382</v>
      </c>
      <c r="B502" s="68"/>
      <c r="C502" s="214" t="s">
        <v>1245</v>
      </c>
      <c r="D502" s="215">
        <v>45009</v>
      </c>
      <c r="E502" s="192" t="s">
        <v>2300</v>
      </c>
      <c r="F502" s="192" t="s">
        <v>3</v>
      </c>
      <c r="G502" s="192">
        <v>2102401</v>
      </c>
      <c r="H502" s="68"/>
      <c r="I502" s="198" t="s">
        <v>2545</v>
      </c>
      <c r="J502" s="68"/>
      <c r="K502" s="68"/>
      <c r="L502" s="68"/>
      <c r="M502" s="68"/>
      <c r="N502" s="362"/>
      <c r="O502" s="362"/>
      <c r="P502" s="216">
        <v>0</v>
      </c>
      <c r="Q502" s="216">
        <v>587.64</v>
      </c>
      <c r="R502" s="68" t="s">
        <v>638</v>
      </c>
      <c r="S502" s="363"/>
      <c r="T502" s="277"/>
    </row>
    <row r="503" spans="1:20" ht="51">
      <c r="A503" s="192" t="s">
        <v>541</v>
      </c>
      <c r="B503" s="68"/>
      <c r="C503" s="214" t="s">
        <v>590</v>
      </c>
      <c r="D503" s="215">
        <v>45009</v>
      </c>
      <c r="E503" s="192" t="s">
        <v>2301</v>
      </c>
      <c r="F503" s="192" t="s">
        <v>3</v>
      </c>
      <c r="G503" s="192">
        <v>2102426</v>
      </c>
      <c r="H503" s="68"/>
      <c r="I503" s="198" t="s">
        <v>2546</v>
      </c>
      <c r="J503" s="68"/>
      <c r="K503" s="68"/>
      <c r="L503" s="68"/>
      <c r="M503" s="68"/>
      <c r="N503" s="362"/>
      <c r="O503" s="362"/>
      <c r="P503" s="216">
        <v>0</v>
      </c>
      <c r="Q503" s="216">
        <v>44.79</v>
      </c>
      <c r="R503" s="68" t="s">
        <v>638</v>
      </c>
      <c r="S503" s="363"/>
      <c r="T503" s="277"/>
    </row>
    <row r="504" spans="1:20" ht="51">
      <c r="A504" s="192" t="s">
        <v>541</v>
      </c>
      <c r="B504" s="68"/>
      <c r="C504" s="214" t="s">
        <v>590</v>
      </c>
      <c r="D504" s="215">
        <v>45009</v>
      </c>
      <c r="E504" s="192" t="s">
        <v>2302</v>
      </c>
      <c r="F504" s="192" t="s">
        <v>3</v>
      </c>
      <c r="G504" s="192">
        <v>2102428</v>
      </c>
      <c r="H504" s="68"/>
      <c r="I504" s="198" t="s">
        <v>2547</v>
      </c>
      <c r="J504" s="68"/>
      <c r="K504" s="68"/>
      <c r="L504" s="68"/>
      <c r="M504" s="68"/>
      <c r="N504" s="362"/>
      <c r="O504" s="362"/>
      <c r="P504" s="216">
        <v>0</v>
      </c>
      <c r="Q504" s="216">
        <v>44.79</v>
      </c>
      <c r="R504" s="68" t="s">
        <v>638</v>
      </c>
      <c r="S504" s="363"/>
      <c r="T504" s="277"/>
    </row>
    <row r="505" spans="1:20" ht="51">
      <c r="A505" s="192" t="s">
        <v>541</v>
      </c>
      <c r="B505" s="68"/>
      <c r="C505" s="214" t="s">
        <v>590</v>
      </c>
      <c r="D505" s="215">
        <v>45009</v>
      </c>
      <c r="E505" s="192" t="s">
        <v>2303</v>
      </c>
      <c r="F505" s="192" t="s">
        <v>3</v>
      </c>
      <c r="G505" s="192">
        <v>2102431</v>
      </c>
      <c r="H505" s="68"/>
      <c r="I505" s="198" t="s">
        <v>2548</v>
      </c>
      <c r="J505" s="68"/>
      <c r="K505" s="68"/>
      <c r="L505" s="68"/>
      <c r="M505" s="68"/>
      <c r="N505" s="362"/>
      <c r="O505" s="362"/>
      <c r="P505" s="216">
        <v>0</v>
      </c>
      <c r="Q505" s="216">
        <v>21.1</v>
      </c>
      <c r="R505" s="68" t="s">
        <v>638</v>
      </c>
      <c r="S505" s="363"/>
      <c r="T505" s="277"/>
    </row>
    <row r="506" spans="1:20" ht="51">
      <c r="A506" s="192" t="s">
        <v>541</v>
      </c>
      <c r="B506" s="68"/>
      <c r="C506" s="214" t="s">
        <v>590</v>
      </c>
      <c r="D506" s="215">
        <v>45009</v>
      </c>
      <c r="E506" s="192" t="s">
        <v>2304</v>
      </c>
      <c r="F506" s="192" t="s">
        <v>3</v>
      </c>
      <c r="G506" s="192">
        <v>2102433</v>
      </c>
      <c r="H506" s="68"/>
      <c r="I506" s="198" t="s">
        <v>2549</v>
      </c>
      <c r="J506" s="68"/>
      <c r="K506" s="68"/>
      <c r="L506" s="68"/>
      <c r="M506" s="68"/>
      <c r="N506" s="362"/>
      <c r="O506" s="362"/>
      <c r="P506" s="216">
        <v>0</v>
      </c>
      <c r="Q506" s="216">
        <v>21.1</v>
      </c>
      <c r="R506" s="68" t="s">
        <v>638</v>
      </c>
      <c r="S506" s="363"/>
      <c r="T506" s="277"/>
    </row>
    <row r="507" spans="1:20" ht="63.75">
      <c r="A507" s="192" t="s">
        <v>541</v>
      </c>
      <c r="B507" s="68"/>
      <c r="C507" s="214" t="s">
        <v>590</v>
      </c>
      <c r="D507" s="215">
        <v>45009</v>
      </c>
      <c r="E507" s="192" t="s">
        <v>2305</v>
      </c>
      <c r="F507" s="192" t="s">
        <v>3</v>
      </c>
      <c r="G507" s="192">
        <v>2102518</v>
      </c>
      <c r="H507" s="68"/>
      <c r="I507" s="198" t="s">
        <v>2550</v>
      </c>
      <c r="J507" s="68"/>
      <c r="K507" s="68"/>
      <c r="L507" s="68"/>
      <c r="M507" s="68"/>
      <c r="N507" s="362"/>
      <c r="O507" s="362"/>
      <c r="P507" s="216">
        <v>0</v>
      </c>
      <c r="Q507" s="216">
        <v>13500</v>
      </c>
      <c r="R507" s="68" t="s">
        <v>638</v>
      </c>
      <c r="S507" s="363"/>
      <c r="T507" s="277"/>
    </row>
    <row r="508" spans="1:20" ht="63.75">
      <c r="A508" s="192" t="s">
        <v>541</v>
      </c>
      <c r="B508" s="68"/>
      <c r="C508" s="214" t="s">
        <v>590</v>
      </c>
      <c r="D508" s="215">
        <v>45009</v>
      </c>
      <c r="E508" s="192" t="s">
        <v>2306</v>
      </c>
      <c r="F508" s="192" t="s">
        <v>3</v>
      </c>
      <c r="G508" s="192">
        <v>2102519</v>
      </c>
      <c r="H508" s="68"/>
      <c r="I508" s="198" t="s">
        <v>2551</v>
      </c>
      <c r="J508" s="68"/>
      <c r="K508" s="68"/>
      <c r="L508" s="68"/>
      <c r="M508" s="68"/>
      <c r="N508" s="362"/>
      <c r="O508" s="362"/>
      <c r="P508" s="216">
        <v>0</v>
      </c>
      <c r="Q508" s="216">
        <v>13500</v>
      </c>
      <c r="R508" s="68" t="s">
        <v>638</v>
      </c>
      <c r="S508" s="363"/>
      <c r="T508" s="277"/>
    </row>
    <row r="509" spans="1:20" ht="51">
      <c r="A509" s="192">
        <v>417</v>
      </c>
      <c r="B509" s="68"/>
      <c r="C509" s="214" t="s">
        <v>147</v>
      </c>
      <c r="D509" s="215">
        <v>45009</v>
      </c>
      <c r="E509" s="192" t="s">
        <v>2307</v>
      </c>
      <c r="F509" s="192" t="s">
        <v>3</v>
      </c>
      <c r="G509" s="192">
        <v>2102403</v>
      </c>
      <c r="H509" s="68"/>
      <c r="I509" s="198" t="s">
        <v>2552</v>
      </c>
      <c r="J509" s="68"/>
      <c r="K509" s="68"/>
      <c r="L509" s="68"/>
      <c r="M509" s="68"/>
      <c r="N509" s="362"/>
      <c r="O509" s="362"/>
      <c r="P509" s="216">
        <v>0</v>
      </c>
      <c r="Q509" s="216">
        <v>12790.75</v>
      </c>
      <c r="R509" s="68" t="s">
        <v>638</v>
      </c>
      <c r="S509" s="363"/>
      <c r="T509" s="277"/>
    </row>
    <row r="510" spans="1:20" ht="51">
      <c r="A510" s="192" t="s">
        <v>541</v>
      </c>
      <c r="B510" s="68"/>
      <c r="C510" s="214" t="s">
        <v>590</v>
      </c>
      <c r="D510" s="215">
        <v>45009</v>
      </c>
      <c r="E510" s="192" t="s">
        <v>2308</v>
      </c>
      <c r="F510" s="192" t="s">
        <v>3</v>
      </c>
      <c r="G510" s="192">
        <v>2102429</v>
      </c>
      <c r="H510" s="68"/>
      <c r="I510" s="198" t="s">
        <v>2553</v>
      </c>
      <c r="J510" s="68"/>
      <c r="K510" s="68"/>
      <c r="L510" s="68"/>
      <c r="M510" s="68"/>
      <c r="N510" s="362"/>
      <c r="O510" s="362"/>
      <c r="P510" s="216">
        <v>0</v>
      </c>
      <c r="Q510" s="216">
        <v>7118</v>
      </c>
      <c r="R510" s="68" t="s">
        <v>638</v>
      </c>
      <c r="S510" s="363"/>
      <c r="T510" s="277"/>
    </row>
    <row r="511" spans="1:20" ht="51">
      <c r="A511" s="192">
        <v>423</v>
      </c>
      <c r="B511" s="68"/>
      <c r="C511" s="214" t="s">
        <v>150</v>
      </c>
      <c r="D511" s="215">
        <v>45012</v>
      </c>
      <c r="E511" s="192" t="s">
        <v>2309</v>
      </c>
      <c r="F511" s="192" t="s">
        <v>3</v>
      </c>
      <c r="G511" s="192">
        <v>2102786</v>
      </c>
      <c r="H511" s="68"/>
      <c r="I511" s="198" t="s">
        <v>2554</v>
      </c>
      <c r="J511" s="68"/>
      <c r="K511" s="68"/>
      <c r="L511" s="68"/>
      <c r="M511" s="68"/>
      <c r="N511" s="362"/>
      <c r="O511" s="362"/>
      <c r="P511" s="216">
        <v>0</v>
      </c>
      <c r="Q511" s="216">
        <v>2332</v>
      </c>
      <c r="R511" s="68" t="s">
        <v>638</v>
      </c>
      <c r="S511" s="363"/>
      <c r="T511" s="277"/>
    </row>
    <row r="512" spans="1:20" ht="51">
      <c r="A512" s="192" t="s">
        <v>541</v>
      </c>
      <c r="B512" s="68"/>
      <c r="C512" s="214" t="s">
        <v>590</v>
      </c>
      <c r="D512" s="215">
        <v>45012</v>
      </c>
      <c r="E512" s="192" t="s">
        <v>2310</v>
      </c>
      <c r="F512" s="192" t="s">
        <v>3</v>
      </c>
      <c r="G512" s="192">
        <v>2102787</v>
      </c>
      <c r="H512" s="68"/>
      <c r="I512" s="198" t="s">
        <v>1425</v>
      </c>
      <c r="J512" s="68"/>
      <c r="K512" s="68"/>
      <c r="L512" s="68"/>
      <c r="M512" s="68"/>
      <c r="N512" s="362"/>
      <c r="O512" s="362"/>
      <c r="P512" s="216">
        <v>0</v>
      </c>
      <c r="Q512" s="216">
        <v>200</v>
      </c>
      <c r="R512" s="68" t="s">
        <v>638</v>
      </c>
      <c r="S512" s="363"/>
      <c r="T512" s="277"/>
    </row>
    <row r="513" spans="1:20" ht="51">
      <c r="A513" s="192" t="s">
        <v>541</v>
      </c>
      <c r="B513" s="68"/>
      <c r="C513" s="214" t="s">
        <v>590</v>
      </c>
      <c r="D513" s="215">
        <v>45012</v>
      </c>
      <c r="E513" s="192" t="s">
        <v>2311</v>
      </c>
      <c r="F513" s="192" t="s">
        <v>3</v>
      </c>
      <c r="G513" s="192">
        <v>2102826</v>
      </c>
      <c r="H513" s="68"/>
      <c r="I513" s="198" t="s">
        <v>2555</v>
      </c>
      <c r="J513" s="68"/>
      <c r="K513" s="68"/>
      <c r="L513" s="68"/>
      <c r="M513" s="68"/>
      <c r="N513" s="362"/>
      <c r="O513" s="362"/>
      <c r="P513" s="216">
        <v>0</v>
      </c>
      <c r="Q513" s="216">
        <v>3000</v>
      </c>
      <c r="R513" s="68" t="s">
        <v>638</v>
      </c>
      <c r="S513" s="363"/>
      <c r="T513" s="277"/>
    </row>
    <row r="514" spans="1:20" ht="51">
      <c r="A514" s="192" t="s">
        <v>541</v>
      </c>
      <c r="B514" s="68"/>
      <c r="C514" s="214" t="s">
        <v>590</v>
      </c>
      <c r="D514" s="215">
        <v>45012</v>
      </c>
      <c r="E514" s="192" t="s">
        <v>2312</v>
      </c>
      <c r="F514" s="192" t="s">
        <v>3</v>
      </c>
      <c r="G514" s="192">
        <v>2102874</v>
      </c>
      <c r="H514" s="68"/>
      <c r="I514" s="198" t="s">
        <v>2556</v>
      </c>
      <c r="J514" s="68"/>
      <c r="K514" s="68"/>
      <c r="L514" s="68"/>
      <c r="M514" s="68"/>
      <c r="N514" s="362"/>
      <c r="O514" s="362"/>
      <c r="P514" s="216">
        <v>0</v>
      </c>
      <c r="Q514" s="216">
        <v>6714.56</v>
      </c>
      <c r="R514" s="68" t="s">
        <v>638</v>
      </c>
      <c r="S514" s="363"/>
      <c r="T514" s="277"/>
    </row>
    <row r="515" spans="1:20" ht="51">
      <c r="A515" s="192" t="s">
        <v>541</v>
      </c>
      <c r="B515" s="68"/>
      <c r="C515" s="214" t="s">
        <v>590</v>
      </c>
      <c r="D515" s="215">
        <v>45012</v>
      </c>
      <c r="E515" s="192" t="s">
        <v>2313</v>
      </c>
      <c r="F515" s="192" t="s">
        <v>3</v>
      </c>
      <c r="G515" s="192">
        <v>2102910</v>
      </c>
      <c r="H515" s="68"/>
      <c r="I515" s="198" t="s">
        <v>2557</v>
      </c>
      <c r="J515" s="68"/>
      <c r="K515" s="68"/>
      <c r="L515" s="68"/>
      <c r="M515" s="68"/>
      <c r="N515" s="362"/>
      <c r="O515" s="362"/>
      <c r="P515" s="216">
        <v>0</v>
      </c>
      <c r="Q515" s="216">
        <v>168.3</v>
      </c>
      <c r="R515" s="68" t="s">
        <v>638</v>
      </c>
      <c r="S515" s="363"/>
      <c r="T515" s="277"/>
    </row>
    <row r="516" spans="1:20" ht="51">
      <c r="A516" s="192" t="s">
        <v>541</v>
      </c>
      <c r="B516" s="68"/>
      <c r="C516" s="214" t="s">
        <v>590</v>
      </c>
      <c r="D516" s="215">
        <v>45012</v>
      </c>
      <c r="E516" s="192" t="s">
        <v>2314</v>
      </c>
      <c r="F516" s="192" t="s">
        <v>3</v>
      </c>
      <c r="G516" s="192">
        <v>2102847</v>
      </c>
      <c r="H516" s="68"/>
      <c r="I516" s="198" t="s">
        <v>2558</v>
      </c>
      <c r="J516" s="68"/>
      <c r="K516" s="68"/>
      <c r="L516" s="68"/>
      <c r="M516" s="68"/>
      <c r="N516" s="362"/>
      <c r="O516" s="362"/>
      <c r="P516" s="216">
        <v>0</v>
      </c>
      <c r="Q516" s="216">
        <v>1900.98</v>
      </c>
      <c r="R516" s="68" t="s">
        <v>638</v>
      </c>
      <c r="S516" s="363"/>
      <c r="T516" s="277"/>
    </row>
    <row r="517" spans="1:20" ht="51">
      <c r="A517" s="192" t="s">
        <v>541</v>
      </c>
      <c r="B517" s="68"/>
      <c r="C517" s="214" t="s">
        <v>590</v>
      </c>
      <c r="D517" s="215">
        <v>45012</v>
      </c>
      <c r="E517" s="192" t="s">
        <v>2315</v>
      </c>
      <c r="F517" s="192" t="s">
        <v>3</v>
      </c>
      <c r="G517" s="192">
        <v>2102848</v>
      </c>
      <c r="H517" s="68"/>
      <c r="I517" s="198" t="s">
        <v>2559</v>
      </c>
      <c r="J517" s="68"/>
      <c r="K517" s="68"/>
      <c r="L517" s="68"/>
      <c r="M517" s="68"/>
      <c r="N517" s="362"/>
      <c r="O517" s="362"/>
      <c r="P517" s="216">
        <v>0</v>
      </c>
      <c r="Q517" s="216">
        <v>1790.8</v>
      </c>
      <c r="R517" s="68" t="s">
        <v>638</v>
      </c>
      <c r="S517" s="363"/>
      <c r="T517" s="277"/>
    </row>
    <row r="518" spans="1:20" ht="51">
      <c r="A518" s="192" t="s">
        <v>541</v>
      </c>
      <c r="B518" s="68"/>
      <c r="C518" s="214" t="s">
        <v>590</v>
      </c>
      <c r="D518" s="215">
        <v>45012</v>
      </c>
      <c r="E518" s="192" t="s">
        <v>2316</v>
      </c>
      <c r="F518" s="192" t="s">
        <v>3</v>
      </c>
      <c r="G518" s="192">
        <v>2102850</v>
      </c>
      <c r="H518" s="68"/>
      <c r="I518" s="198" t="s">
        <v>2560</v>
      </c>
      <c r="J518" s="68"/>
      <c r="K518" s="68"/>
      <c r="L518" s="68"/>
      <c r="M518" s="68"/>
      <c r="N518" s="362"/>
      <c r="O518" s="362"/>
      <c r="P518" s="216">
        <v>0</v>
      </c>
      <c r="Q518" s="216">
        <v>1663.5</v>
      </c>
      <c r="R518" s="68" t="s">
        <v>638</v>
      </c>
      <c r="S518" s="363"/>
      <c r="T518" s="277"/>
    </row>
    <row r="519" spans="1:20" ht="51">
      <c r="A519" s="192" t="s">
        <v>541</v>
      </c>
      <c r="B519" s="68"/>
      <c r="C519" s="214" t="s">
        <v>590</v>
      </c>
      <c r="D519" s="215">
        <v>45012</v>
      </c>
      <c r="E519" s="192" t="s">
        <v>2317</v>
      </c>
      <c r="F519" s="192" t="s">
        <v>3</v>
      </c>
      <c r="G519" s="192">
        <v>2102853</v>
      </c>
      <c r="H519" s="68"/>
      <c r="I519" s="198" t="s">
        <v>2561</v>
      </c>
      <c r="J519" s="68"/>
      <c r="K519" s="68"/>
      <c r="L519" s="68"/>
      <c r="M519" s="68"/>
      <c r="N519" s="362"/>
      <c r="O519" s="362"/>
      <c r="P519" s="216">
        <v>0</v>
      </c>
      <c r="Q519" s="216">
        <v>1663.35</v>
      </c>
      <c r="R519" s="68" t="s">
        <v>638</v>
      </c>
      <c r="S519" s="363"/>
      <c r="T519" s="277"/>
    </row>
    <row r="520" spans="1:20" ht="63.75">
      <c r="A520" s="192" t="s">
        <v>541</v>
      </c>
      <c r="B520" s="68"/>
      <c r="C520" s="214" t="s">
        <v>590</v>
      </c>
      <c r="D520" s="215">
        <v>45013</v>
      </c>
      <c r="E520" s="192" t="s">
        <v>2318</v>
      </c>
      <c r="F520" s="192" t="s">
        <v>3</v>
      </c>
      <c r="G520" s="192">
        <v>2103148</v>
      </c>
      <c r="H520" s="68"/>
      <c r="I520" s="198" t="s">
        <v>2562</v>
      </c>
      <c r="J520" s="68"/>
      <c r="K520" s="68"/>
      <c r="L520" s="68"/>
      <c r="M520" s="68"/>
      <c r="N520" s="362"/>
      <c r="O520" s="362"/>
      <c r="P520" s="216">
        <v>0</v>
      </c>
      <c r="Q520" s="216">
        <v>13500</v>
      </c>
      <c r="R520" s="68" t="s">
        <v>638</v>
      </c>
      <c r="S520" s="363"/>
      <c r="T520" s="277"/>
    </row>
    <row r="521" spans="1:20" ht="51">
      <c r="A521" s="192" t="s">
        <v>541</v>
      </c>
      <c r="B521" s="68"/>
      <c r="C521" s="214" t="s">
        <v>590</v>
      </c>
      <c r="D521" s="215">
        <v>45013</v>
      </c>
      <c r="E521" s="192" t="s">
        <v>2319</v>
      </c>
      <c r="F521" s="192" t="s">
        <v>3</v>
      </c>
      <c r="G521" s="192">
        <v>2103093</v>
      </c>
      <c r="H521" s="68"/>
      <c r="I521" s="198" t="s">
        <v>2563</v>
      </c>
      <c r="J521" s="68"/>
      <c r="K521" s="68"/>
      <c r="L521" s="68"/>
      <c r="M521" s="68"/>
      <c r="N521" s="362"/>
      <c r="O521" s="362"/>
      <c r="P521" s="216">
        <v>0</v>
      </c>
      <c r="Q521" s="216">
        <v>1566.95</v>
      </c>
      <c r="R521" s="68" t="s">
        <v>638</v>
      </c>
      <c r="S521" s="363"/>
      <c r="T521" s="277"/>
    </row>
    <row r="522" spans="1:20" ht="63.75">
      <c r="A522" s="192">
        <v>389</v>
      </c>
      <c r="B522" s="68"/>
      <c r="C522" s="214" t="s">
        <v>1422</v>
      </c>
      <c r="D522" s="215">
        <v>45014</v>
      </c>
      <c r="E522" s="192" t="s">
        <v>2320</v>
      </c>
      <c r="F522" s="192" t="s">
        <v>3</v>
      </c>
      <c r="G522" s="192">
        <v>2103343</v>
      </c>
      <c r="H522" s="68"/>
      <c r="I522" s="198" t="s">
        <v>2564</v>
      </c>
      <c r="J522" s="68"/>
      <c r="K522" s="68"/>
      <c r="L522" s="68"/>
      <c r="M522" s="68"/>
      <c r="N522" s="362"/>
      <c r="O522" s="362"/>
      <c r="P522" s="216">
        <v>0</v>
      </c>
      <c r="Q522" s="216">
        <v>15</v>
      </c>
      <c r="R522" s="68" t="s">
        <v>638</v>
      </c>
      <c r="S522" s="363"/>
      <c r="T522" s="277"/>
    </row>
    <row r="523" spans="1:20" ht="51">
      <c r="A523" s="192" t="s">
        <v>541</v>
      </c>
      <c r="B523" s="68"/>
      <c r="C523" s="214" t="s">
        <v>590</v>
      </c>
      <c r="D523" s="215">
        <v>45014</v>
      </c>
      <c r="E523" s="192" t="s">
        <v>2321</v>
      </c>
      <c r="F523" s="192" t="s">
        <v>3</v>
      </c>
      <c r="G523" s="192">
        <v>2103402</v>
      </c>
      <c r="H523" s="68"/>
      <c r="I523" s="198" t="s">
        <v>2565</v>
      </c>
      <c r="J523" s="68"/>
      <c r="K523" s="68"/>
      <c r="L523" s="68"/>
      <c r="M523" s="68"/>
      <c r="N523" s="362"/>
      <c r="O523" s="362"/>
      <c r="P523" s="216">
        <v>0</v>
      </c>
      <c r="Q523" s="216">
        <v>181</v>
      </c>
      <c r="R523" s="68" t="s">
        <v>638</v>
      </c>
      <c r="S523" s="363"/>
      <c r="T523" s="277"/>
    </row>
    <row r="524" spans="1:20" ht="51">
      <c r="A524" s="192" t="s">
        <v>541</v>
      </c>
      <c r="B524" s="68"/>
      <c r="C524" s="214" t="s">
        <v>590</v>
      </c>
      <c r="D524" s="215">
        <v>45014</v>
      </c>
      <c r="E524" s="192" t="s">
        <v>2322</v>
      </c>
      <c r="F524" s="192" t="s">
        <v>3</v>
      </c>
      <c r="G524" s="192">
        <v>2103370</v>
      </c>
      <c r="H524" s="68"/>
      <c r="I524" s="198" t="s">
        <v>2566</v>
      </c>
      <c r="J524" s="68"/>
      <c r="K524" s="68"/>
      <c r="L524" s="68"/>
      <c r="M524" s="68"/>
      <c r="N524" s="362"/>
      <c r="O524" s="362"/>
      <c r="P524" s="216">
        <v>0</v>
      </c>
      <c r="Q524" s="216">
        <v>3239.73</v>
      </c>
      <c r="R524" s="68" t="s">
        <v>638</v>
      </c>
      <c r="S524" s="363"/>
      <c r="T524" s="277"/>
    </row>
    <row r="525" spans="1:20" ht="51">
      <c r="A525" s="192">
        <v>593</v>
      </c>
      <c r="B525" s="68"/>
      <c r="C525" s="214" t="s">
        <v>1287</v>
      </c>
      <c r="D525" s="215">
        <v>45015</v>
      </c>
      <c r="E525" s="192" t="s">
        <v>2323</v>
      </c>
      <c r="F525" s="192" t="s">
        <v>3</v>
      </c>
      <c r="G525" s="192">
        <v>2103600</v>
      </c>
      <c r="H525" s="68"/>
      <c r="I525" s="198" t="s">
        <v>2567</v>
      </c>
      <c r="J525" s="68"/>
      <c r="K525" s="68"/>
      <c r="L525" s="68"/>
      <c r="M525" s="68"/>
      <c r="N525" s="362"/>
      <c r="O525" s="362"/>
      <c r="P525" s="216">
        <v>0</v>
      </c>
      <c r="Q525" s="216">
        <v>55.3</v>
      </c>
      <c r="R525" s="68" t="s">
        <v>638</v>
      </c>
      <c r="S525" s="363"/>
      <c r="T525" s="277"/>
    </row>
    <row r="526" spans="1:20" ht="51">
      <c r="A526" s="192">
        <v>266</v>
      </c>
      <c r="B526" s="68"/>
      <c r="C526" s="214" t="s">
        <v>1268</v>
      </c>
      <c r="D526" s="215">
        <v>45015</v>
      </c>
      <c r="E526" s="192" t="s">
        <v>2324</v>
      </c>
      <c r="F526" s="192" t="s">
        <v>3</v>
      </c>
      <c r="G526" s="192">
        <v>2103623</v>
      </c>
      <c r="H526" s="68"/>
      <c r="I526" s="198" t="s">
        <v>2568</v>
      </c>
      <c r="J526" s="68"/>
      <c r="K526" s="68"/>
      <c r="L526" s="68"/>
      <c r="M526" s="68"/>
      <c r="N526" s="362"/>
      <c r="O526" s="362"/>
      <c r="P526" s="216">
        <v>0</v>
      </c>
      <c r="Q526" s="216">
        <v>1972</v>
      </c>
      <c r="R526" s="68" t="s">
        <v>638</v>
      </c>
      <c r="S526" s="363"/>
      <c r="T526" s="277"/>
    </row>
    <row r="527" spans="1:20" ht="51">
      <c r="A527" s="192">
        <v>266</v>
      </c>
      <c r="B527" s="68"/>
      <c r="C527" s="214" t="s">
        <v>1268</v>
      </c>
      <c r="D527" s="215">
        <v>45015</v>
      </c>
      <c r="E527" s="192" t="s">
        <v>2325</v>
      </c>
      <c r="F527" s="192" t="s">
        <v>3</v>
      </c>
      <c r="G527" s="192">
        <v>2103625</v>
      </c>
      <c r="H527" s="68"/>
      <c r="I527" s="198" t="s">
        <v>2569</v>
      </c>
      <c r="J527" s="68"/>
      <c r="K527" s="68"/>
      <c r="L527" s="68"/>
      <c r="M527" s="68"/>
      <c r="N527" s="362"/>
      <c r="O527" s="362"/>
      <c r="P527" s="216">
        <v>0</v>
      </c>
      <c r="Q527" s="216">
        <v>1972</v>
      </c>
      <c r="R527" s="68" t="s">
        <v>638</v>
      </c>
      <c r="S527" s="363"/>
      <c r="T527" s="277"/>
    </row>
    <row r="528" spans="1:20" ht="63.75">
      <c r="A528" s="192">
        <v>344</v>
      </c>
      <c r="B528" s="68"/>
      <c r="C528" s="214" t="s">
        <v>139</v>
      </c>
      <c r="D528" s="215">
        <v>45015</v>
      </c>
      <c r="E528" s="192" t="s">
        <v>2326</v>
      </c>
      <c r="F528" s="192" t="s">
        <v>3</v>
      </c>
      <c r="G528" s="192">
        <v>2103696</v>
      </c>
      <c r="H528" s="68"/>
      <c r="I528" s="198" t="s">
        <v>2570</v>
      </c>
      <c r="J528" s="68"/>
      <c r="K528" s="68"/>
      <c r="L528" s="68"/>
      <c r="M528" s="68"/>
      <c r="N528" s="362"/>
      <c r="O528" s="362"/>
      <c r="P528" s="216">
        <v>0</v>
      </c>
      <c r="Q528" s="216">
        <v>2232.04</v>
      </c>
      <c r="R528" s="68" t="s">
        <v>638</v>
      </c>
      <c r="S528" s="363"/>
      <c r="T528" s="277"/>
    </row>
    <row r="529" spans="1:20" ht="63.75">
      <c r="A529" s="192" t="s">
        <v>541</v>
      </c>
      <c r="B529" s="68"/>
      <c r="C529" s="214" t="s">
        <v>590</v>
      </c>
      <c r="D529" s="215">
        <v>45015</v>
      </c>
      <c r="E529" s="192" t="s">
        <v>2327</v>
      </c>
      <c r="F529" s="192" t="s">
        <v>3</v>
      </c>
      <c r="G529" s="192">
        <v>2103730</v>
      </c>
      <c r="H529" s="68"/>
      <c r="I529" s="198" t="s">
        <v>2571</v>
      </c>
      <c r="J529" s="68"/>
      <c r="K529" s="68"/>
      <c r="L529" s="68"/>
      <c r="M529" s="68"/>
      <c r="N529" s="362"/>
      <c r="O529" s="362"/>
      <c r="P529" s="216">
        <v>0</v>
      </c>
      <c r="Q529" s="216">
        <v>1767.27</v>
      </c>
      <c r="R529" s="68" t="s">
        <v>638</v>
      </c>
      <c r="S529" s="363"/>
      <c r="T529" s="277"/>
    </row>
    <row r="530" spans="1:20" ht="51">
      <c r="A530" s="192">
        <v>244</v>
      </c>
      <c r="B530" s="68"/>
      <c r="C530" s="214" t="s">
        <v>100</v>
      </c>
      <c r="D530" s="215">
        <v>45015</v>
      </c>
      <c r="E530" s="192" t="s">
        <v>2328</v>
      </c>
      <c r="F530" s="192" t="s">
        <v>3</v>
      </c>
      <c r="G530" s="192">
        <v>2103626</v>
      </c>
      <c r="H530" s="68"/>
      <c r="I530" s="198" t="s">
        <v>2572</v>
      </c>
      <c r="J530" s="68"/>
      <c r="K530" s="68"/>
      <c r="L530" s="68"/>
      <c r="M530" s="68"/>
      <c r="N530" s="362"/>
      <c r="O530" s="362"/>
      <c r="P530" s="216">
        <v>0</v>
      </c>
      <c r="Q530" s="216">
        <v>205494</v>
      </c>
      <c r="R530" s="68" t="s">
        <v>638</v>
      </c>
      <c r="S530" s="363"/>
      <c r="T530" s="277"/>
    </row>
    <row r="531" spans="1:20" ht="51">
      <c r="A531" s="192" t="s">
        <v>541</v>
      </c>
      <c r="B531" s="68"/>
      <c r="C531" s="214" t="s">
        <v>590</v>
      </c>
      <c r="D531" s="215">
        <v>45015</v>
      </c>
      <c r="E531" s="192" t="s">
        <v>2329</v>
      </c>
      <c r="F531" s="192" t="s">
        <v>3</v>
      </c>
      <c r="G531" s="192">
        <v>2103646</v>
      </c>
      <c r="H531" s="68"/>
      <c r="I531" s="198" t="s">
        <v>2573</v>
      </c>
      <c r="J531" s="68"/>
      <c r="K531" s="68"/>
      <c r="L531" s="68"/>
      <c r="M531" s="68"/>
      <c r="N531" s="362"/>
      <c r="O531" s="362"/>
      <c r="P531" s="216">
        <v>0</v>
      </c>
      <c r="Q531" s="216">
        <v>533.79</v>
      </c>
      <c r="R531" s="68" t="s">
        <v>638</v>
      </c>
      <c r="S531" s="363"/>
      <c r="T531" s="277"/>
    </row>
    <row r="532" spans="1:20" ht="51">
      <c r="A532" s="192" t="s">
        <v>541</v>
      </c>
      <c r="B532" s="68"/>
      <c r="C532" s="214" t="s">
        <v>590</v>
      </c>
      <c r="D532" s="215">
        <v>45015</v>
      </c>
      <c r="E532" s="192" t="s">
        <v>2330</v>
      </c>
      <c r="F532" s="192" t="s">
        <v>3</v>
      </c>
      <c r="G532" s="192">
        <v>2103647</v>
      </c>
      <c r="H532" s="68"/>
      <c r="I532" s="198" t="s">
        <v>2574</v>
      </c>
      <c r="J532" s="68"/>
      <c r="K532" s="68"/>
      <c r="L532" s="68"/>
      <c r="M532" s="68"/>
      <c r="N532" s="362"/>
      <c r="O532" s="362"/>
      <c r="P532" s="216">
        <v>0</v>
      </c>
      <c r="Q532" s="216">
        <v>1036.95</v>
      </c>
      <c r="R532" s="68" t="s">
        <v>638</v>
      </c>
      <c r="S532" s="363"/>
      <c r="T532" s="277"/>
    </row>
    <row r="533" spans="1:20" ht="76.5">
      <c r="A533" s="192">
        <v>513</v>
      </c>
      <c r="B533" s="68"/>
      <c r="C533" s="214" t="s">
        <v>160</v>
      </c>
      <c r="D533" s="215">
        <v>44986</v>
      </c>
      <c r="E533" s="192" t="s">
        <v>2331</v>
      </c>
      <c r="F533" s="192" t="s">
        <v>6</v>
      </c>
      <c r="G533" s="192">
        <v>1771125</v>
      </c>
      <c r="H533" s="68"/>
      <c r="I533" s="198" t="s">
        <v>2575</v>
      </c>
      <c r="J533" s="68"/>
      <c r="K533" s="68"/>
      <c r="L533" s="68"/>
      <c r="M533" s="68"/>
      <c r="N533" s="362"/>
      <c r="O533" s="362"/>
      <c r="P533" s="216">
        <v>0</v>
      </c>
      <c r="Q533" s="216">
        <v>430128</v>
      </c>
      <c r="R533" s="68" t="s">
        <v>638</v>
      </c>
      <c r="S533" s="363"/>
      <c r="T533" s="277"/>
    </row>
    <row r="534" spans="1:20" ht="63.75">
      <c r="A534" s="192">
        <v>46</v>
      </c>
      <c r="B534" s="68"/>
      <c r="C534" s="214" t="s">
        <v>1379</v>
      </c>
      <c r="D534" s="215">
        <v>44987</v>
      </c>
      <c r="E534" s="192" t="s">
        <v>2334</v>
      </c>
      <c r="F534" s="192" t="s">
        <v>6</v>
      </c>
      <c r="G534" s="192">
        <v>1055605</v>
      </c>
      <c r="H534" s="68"/>
      <c r="I534" s="198" t="s">
        <v>2578</v>
      </c>
      <c r="J534" s="68"/>
      <c r="K534" s="68"/>
      <c r="L534" s="68"/>
      <c r="M534" s="68"/>
      <c r="N534" s="362"/>
      <c r="O534" s="362"/>
      <c r="P534" s="216">
        <v>0</v>
      </c>
      <c r="Q534" s="216">
        <v>37131820.359999999</v>
      </c>
      <c r="R534" s="68" t="s">
        <v>638</v>
      </c>
      <c r="S534" s="363"/>
      <c r="T534" s="277"/>
    </row>
    <row r="535" spans="1:20" ht="76.5">
      <c r="A535" s="192" t="s">
        <v>544</v>
      </c>
      <c r="B535" s="68"/>
      <c r="C535" s="214" t="s">
        <v>683</v>
      </c>
      <c r="D535" s="215">
        <v>44988</v>
      </c>
      <c r="E535" s="192" t="s">
        <v>2335</v>
      </c>
      <c r="F535" s="192" t="s">
        <v>6</v>
      </c>
      <c r="G535" s="192">
        <v>1772570</v>
      </c>
      <c r="H535" s="68"/>
      <c r="I535" s="198" t="s">
        <v>2579</v>
      </c>
      <c r="J535" s="68"/>
      <c r="K535" s="68"/>
      <c r="L535" s="68"/>
      <c r="M535" s="68"/>
      <c r="N535" s="362"/>
      <c r="O535" s="362"/>
      <c r="P535" s="216">
        <v>0</v>
      </c>
      <c r="Q535" s="216">
        <v>476662.9</v>
      </c>
      <c r="R535" s="68" t="s">
        <v>638</v>
      </c>
      <c r="S535" s="363"/>
      <c r="T535" s="277"/>
    </row>
    <row r="536" spans="1:20" ht="63.75">
      <c r="A536" s="192">
        <v>303</v>
      </c>
      <c r="B536" s="68"/>
      <c r="C536" s="214" t="s">
        <v>130</v>
      </c>
      <c r="D536" s="215">
        <v>44988</v>
      </c>
      <c r="E536" s="192" t="s">
        <v>2336</v>
      </c>
      <c r="F536" s="192" t="s">
        <v>6</v>
      </c>
      <c r="G536" s="192">
        <v>1772572</v>
      </c>
      <c r="H536" s="68"/>
      <c r="I536" s="198" t="s">
        <v>2580</v>
      </c>
      <c r="J536" s="68"/>
      <c r="K536" s="68"/>
      <c r="L536" s="68"/>
      <c r="M536" s="68"/>
      <c r="N536" s="362"/>
      <c r="O536" s="362"/>
      <c r="P536" s="216">
        <v>0</v>
      </c>
      <c r="Q536" s="216">
        <v>100000</v>
      </c>
      <c r="R536" s="68" t="s">
        <v>638</v>
      </c>
      <c r="S536" s="363"/>
      <c r="T536" s="277"/>
    </row>
    <row r="537" spans="1:20" ht="102">
      <c r="A537" s="192">
        <v>291</v>
      </c>
      <c r="B537" s="68"/>
      <c r="C537" s="214" t="s">
        <v>119</v>
      </c>
      <c r="D537" s="215">
        <v>44992</v>
      </c>
      <c r="E537" s="192" t="s">
        <v>2337</v>
      </c>
      <c r="F537" s="192" t="s">
        <v>601</v>
      </c>
      <c r="G537" s="192">
        <v>17796</v>
      </c>
      <c r="H537" s="68"/>
      <c r="I537" s="198" t="s">
        <v>2581</v>
      </c>
      <c r="J537" s="68"/>
      <c r="K537" s="68"/>
      <c r="L537" s="68"/>
      <c r="M537" s="68"/>
      <c r="N537" s="362"/>
      <c r="O537" s="362"/>
      <c r="P537" s="216">
        <v>641759.27</v>
      </c>
      <c r="Q537" s="216">
        <v>0</v>
      </c>
      <c r="R537" s="68" t="s">
        <v>638</v>
      </c>
      <c r="S537" s="363"/>
      <c r="T537" s="277"/>
    </row>
    <row r="538" spans="1:20" ht="51">
      <c r="A538" s="192">
        <v>593</v>
      </c>
      <c r="B538" s="68"/>
      <c r="C538" s="214" t="s">
        <v>1287</v>
      </c>
      <c r="D538" s="215">
        <v>44992</v>
      </c>
      <c r="E538" s="192" t="s">
        <v>2338</v>
      </c>
      <c r="F538" s="192" t="s">
        <v>14</v>
      </c>
      <c r="G538" s="192">
        <v>2193746</v>
      </c>
      <c r="H538" s="68"/>
      <c r="I538" s="198" t="s">
        <v>2582</v>
      </c>
      <c r="J538" s="68"/>
      <c r="K538" s="68"/>
      <c r="L538" s="68"/>
      <c r="M538" s="68"/>
      <c r="N538" s="362"/>
      <c r="O538" s="362"/>
      <c r="P538" s="216">
        <v>50</v>
      </c>
      <c r="Q538" s="216">
        <v>0</v>
      </c>
      <c r="R538" s="68" t="s">
        <v>638</v>
      </c>
      <c r="S538" s="363"/>
      <c r="T538" s="277"/>
    </row>
    <row r="539" spans="1:20" ht="76.5">
      <c r="A539" s="192">
        <v>862</v>
      </c>
      <c r="B539" s="68"/>
      <c r="C539" s="214" t="s">
        <v>187</v>
      </c>
      <c r="D539" s="215">
        <v>44994</v>
      </c>
      <c r="E539" s="192" t="s">
        <v>2339</v>
      </c>
      <c r="F539" s="192" t="s">
        <v>639</v>
      </c>
      <c r="G539" s="192">
        <v>5294753</v>
      </c>
      <c r="H539" s="68"/>
      <c r="I539" s="198" t="s">
        <v>2583</v>
      </c>
      <c r="J539" s="68"/>
      <c r="K539" s="68"/>
      <c r="L539" s="68"/>
      <c r="M539" s="68"/>
      <c r="N539" s="362"/>
      <c r="O539" s="362"/>
      <c r="P539" s="216">
        <v>2892101.07</v>
      </c>
      <c r="Q539" s="216">
        <v>0</v>
      </c>
      <c r="R539" s="68" t="s">
        <v>638</v>
      </c>
      <c r="S539" s="363"/>
      <c r="T539" s="277"/>
    </row>
    <row r="540" spans="1:20" ht="76.5">
      <c r="A540" s="192" t="s">
        <v>541</v>
      </c>
      <c r="B540" s="68"/>
      <c r="C540" s="214" t="s">
        <v>590</v>
      </c>
      <c r="D540" s="215">
        <v>44999</v>
      </c>
      <c r="E540" s="192" t="s">
        <v>2340</v>
      </c>
      <c r="F540" s="192" t="s">
        <v>6</v>
      </c>
      <c r="G540" s="192">
        <v>1777740</v>
      </c>
      <c r="H540" s="68"/>
      <c r="I540" s="198" t="s">
        <v>2584</v>
      </c>
      <c r="J540" s="68"/>
      <c r="K540" s="68"/>
      <c r="L540" s="68"/>
      <c r="M540" s="68"/>
      <c r="N540" s="362"/>
      <c r="O540" s="362"/>
      <c r="P540" s="216">
        <v>0</v>
      </c>
      <c r="Q540" s="216">
        <v>7474.05</v>
      </c>
      <c r="R540" s="68" t="s">
        <v>1472</v>
      </c>
      <c r="S540" s="363"/>
      <c r="T540" s="277"/>
    </row>
    <row r="541" spans="1:20" ht="76.5">
      <c r="A541" s="192" t="s">
        <v>544</v>
      </c>
      <c r="B541" s="68"/>
      <c r="C541" s="214" t="s">
        <v>683</v>
      </c>
      <c r="D541" s="215">
        <v>45000</v>
      </c>
      <c r="E541" s="192" t="s">
        <v>2341</v>
      </c>
      <c r="F541" s="192" t="s">
        <v>6</v>
      </c>
      <c r="G541" s="192">
        <v>1778834</v>
      </c>
      <c r="H541" s="68"/>
      <c r="I541" s="198" t="s">
        <v>2585</v>
      </c>
      <c r="J541" s="68"/>
      <c r="K541" s="68"/>
      <c r="L541" s="68"/>
      <c r="M541" s="68"/>
      <c r="N541" s="362"/>
      <c r="O541" s="362"/>
      <c r="P541" s="216">
        <v>0</v>
      </c>
      <c r="Q541" s="216">
        <v>4972.6000000000004</v>
      </c>
      <c r="R541" s="68" t="s">
        <v>638</v>
      </c>
      <c r="S541" s="363"/>
      <c r="T541" s="277"/>
    </row>
    <row r="542" spans="1:20" ht="63.75">
      <c r="A542" s="192" t="s">
        <v>541</v>
      </c>
      <c r="B542" s="68"/>
      <c r="C542" s="214" t="s">
        <v>590</v>
      </c>
      <c r="D542" s="215">
        <v>45001</v>
      </c>
      <c r="E542" s="192" t="s">
        <v>2342</v>
      </c>
      <c r="F542" s="192" t="s">
        <v>639</v>
      </c>
      <c r="G542" s="192">
        <v>5332799</v>
      </c>
      <c r="H542" s="68"/>
      <c r="I542" s="198" t="s">
        <v>2586</v>
      </c>
      <c r="J542" s="68"/>
      <c r="K542" s="68"/>
      <c r="L542" s="68"/>
      <c r="M542" s="68"/>
      <c r="N542" s="362"/>
      <c r="O542" s="362"/>
      <c r="P542" s="216">
        <v>0</v>
      </c>
      <c r="Q542" s="216">
        <v>1018235.89</v>
      </c>
      <c r="R542" s="68" t="s">
        <v>638</v>
      </c>
      <c r="S542" s="363"/>
      <c r="T542" s="277"/>
    </row>
    <row r="543" spans="1:20" ht="76.5">
      <c r="A543" s="192">
        <v>597</v>
      </c>
      <c r="B543" s="68"/>
      <c r="C543" s="214" t="s">
        <v>677</v>
      </c>
      <c r="D543" s="215">
        <v>45007</v>
      </c>
      <c r="E543" s="192" t="s">
        <v>2343</v>
      </c>
      <c r="F543" s="192" t="s">
        <v>6</v>
      </c>
      <c r="G543" s="192">
        <v>2211538</v>
      </c>
      <c r="H543" s="68"/>
      <c r="I543" s="198" t="s">
        <v>2587</v>
      </c>
      <c r="J543" s="68"/>
      <c r="K543" s="68"/>
      <c r="L543" s="68"/>
      <c r="M543" s="68"/>
      <c r="N543" s="362"/>
      <c r="O543" s="362"/>
      <c r="P543" s="216">
        <v>0</v>
      </c>
      <c r="Q543" s="216">
        <v>585295.19999999995</v>
      </c>
      <c r="R543" s="68" t="s">
        <v>638</v>
      </c>
      <c r="S543" s="363"/>
      <c r="T543" s="277"/>
    </row>
    <row r="544" spans="1:20" ht="51">
      <c r="A544" s="192" t="s">
        <v>541</v>
      </c>
      <c r="B544" s="68"/>
      <c r="C544" s="214" t="s">
        <v>590</v>
      </c>
      <c r="D544" s="215">
        <v>45013</v>
      </c>
      <c r="E544" s="192" t="s">
        <v>2345</v>
      </c>
      <c r="F544" s="192" t="s">
        <v>6</v>
      </c>
      <c r="G544" s="192">
        <v>1786171</v>
      </c>
      <c r="H544" s="68"/>
      <c r="I544" s="198" t="s">
        <v>2589</v>
      </c>
      <c r="J544" s="68"/>
      <c r="K544" s="68"/>
      <c r="L544" s="68"/>
      <c r="M544" s="68"/>
      <c r="N544" s="362"/>
      <c r="O544" s="362"/>
      <c r="P544" s="216">
        <v>0</v>
      </c>
      <c r="Q544" s="216">
        <v>1096350.43</v>
      </c>
      <c r="R544" s="68" t="s">
        <v>638</v>
      </c>
      <c r="S544" s="363"/>
      <c r="T544" s="277"/>
    </row>
    <row r="545" spans="1:20" ht="76.5">
      <c r="A545" s="192">
        <v>802</v>
      </c>
      <c r="B545" s="68"/>
      <c r="C545" s="214" t="s">
        <v>184</v>
      </c>
      <c r="D545" s="215">
        <v>45014</v>
      </c>
      <c r="E545" s="192" t="s">
        <v>2346</v>
      </c>
      <c r="F545" s="192" t="s">
        <v>6</v>
      </c>
      <c r="G545" s="192">
        <v>1786736</v>
      </c>
      <c r="H545" s="68"/>
      <c r="I545" s="198" t="s">
        <v>2590</v>
      </c>
      <c r="J545" s="68"/>
      <c r="K545" s="68"/>
      <c r="L545" s="68"/>
      <c r="M545" s="68"/>
      <c r="N545" s="362"/>
      <c r="O545" s="362"/>
      <c r="P545" s="216">
        <v>0</v>
      </c>
      <c r="Q545" s="216">
        <v>28540.3</v>
      </c>
      <c r="R545" s="68" t="s">
        <v>638</v>
      </c>
      <c r="S545" s="363"/>
      <c r="T545" s="277"/>
    </row>
    <row r="546" spans="1:20" ht="76.5">
      <c r="A546" s="192" t="s">
        <v>544</v>
      </c>
      <c r="B546" s="68"/>
      <c r="C546" s="214" t="s">
        <v>683</v>
      </c>
      <c r="D546" s="215">
        <v>45014</v>
      </c>
      <c r="E546" s="192" t="s">
        <v>2347</v>
      </c>
      <c r="F546" s="192" t="s">
        <v>6</v>
      </c>
      <c r="G546" s="192">
        <v>1786737</v>
      </c>
      <c r="H546" s="68"/>
      <c r="I546" s="198" t="s">
        <v>2591</v>
      </c>
      <c r="J546" s="68"/>
      <c r="K546" s="68"/>
      <c r="L546" s="68"/>
      <c r="M546" s="68"/>
      <c r="N546" s="362"/>
      <c r="O546" s="362"/>
      <c r="P546" s="216">
        <v>0</v>
      </c>
      <c r="Q546" s="216">
        <v>118446.68</v>
      </c>
      <c r="R546" s="68" t="s">
        <v>638</v>
      </c>
      <c r="S546" s="363"/>
      <c r="T546" s="277"/>
    </row>
    <row r="547" spans="1:20" ht="76.5">
      <c r="A547" s="192" t="s">
        <v>541</v>
      </c>
      <c r="B547" s="68"/>
      <c r="C547" s="214" t="s">
        <v>590</v>
      </c>
      <c r="D547" s="215">
        <v>45015</v>
      </c>
      <c r="E547" s="192" t="s">
        <v>2348</v>
      </c>
      <c r="F547" s="192" t="s">
        <v>14</v>
      </c>
      <c r="G547" s="192">
        <v>2220328</v>
      </c>
      <c r="H547" s="68"/>
      <c r="I547" s="198" t="s">
        <v>2592</v>
      </c>
      <c r="J547" s="68"/>
      <c r="K547" s="68"/>
      <c r="L547" s="68"/>
      <c r="M547" s="68"/>
      <c r="N547" s="362"/>
      <c r="O547" s="362"/>
      <c r="P547" s="216">
        <v>50</v>
      </c>
      <c r="Q547" s="216">
        <v>0</v>
      </c>
      <c r="R547" s="68" t="s">
        <v>638</v>
      </c>
      <c r="S547" s="363"/>
      <c r="T547" s="277"/>
    </row>
    <row r="548" spans="1:20" ht="51">
      <c r="A548" s="192">
        <v>130</v>
      </c>
      <c r="B548" s="68"/>
      <c r="C548" s="214" t="s">
        <v>58</v>
      </c>
      <c r="D548" s="215">
        <v>45016</v>
      </c>
      <c r="E548" s="192" t="s">
        <v>2349</v>
      </c>
      <c r="F548" s="192" t="s">
        <v>6</v>
      </c>
      <c r="G548" s="192">
        <v>1788614</v>
      </c>
      <c r="H548" s="68"/>
      <c r="I548" s="198" t="s">
        <v>2593</v>
      </c>
      <c r="J548" s="68"/>
      <c r="K548" s="68"/>
      <c r="L548" s="68"/>
      <c r="M548" s="68"/>
      <c r="N548" s="362"/>
      <c r="O548" s="362"/>
      <c r="P548" s="216">
        <v>0</v>
      </c>
      <c r="Q548" s="216">
        <v>27927</v>
      </c>
      <c r="R548" s="68" t="s">
        <v>638</v>
      </c>
      <c r="S548" s="363"/>
      <c r="T548" s="277"/>
    </row>
    <row r="549" spans="1:20" ht="38.25">
      <c r="A549" s="192" t="s">
        <v>667</v>
      </c>
      <c r="B549" s="68"/>
      <c r="C549" s="214" t="s">
        <v>1256</v>
      </c>
      <c r="D549" s="215">
        <v>45016</v>
      </c>
      <c r="E549" s="192" t="s">
        <v>2350</v>
      </c>
      <c r="F549" s="192" t="s">
        <v>12</v>
      </c>
      <c r="G549" s="192">
        <v>443478</v>
      </c>
      <c r="H549" s="68"/>
      <c r="I549" s="198" t="s">
        <v>1870</v>
      </c>
      <c r="J549" s="68"/>
      <c r="K549" s="68"/>
      <c r="L549" s="68"/>
      <c r="M549" s="68"/>
      <c r="N549" s="362"/>
      <c r="O549" s="362"/>
      <c r="P549" s="216">
        <v>4091301.74</v>
      </c>
      <c r="Q549" s="216">
        <v>0</v>
      </c>
      <c r="R549" s="68" t="s">
        <v>638</v>
      </c>
      <c r="S549" s="363"/>
      <c r="T549" s="277"/>
    </row>
    <row r="550" spans="1:20" ht="38.25">
      <c r="A550" s="192" t="s">
        <v>667</v>
      </c>
      <c r="B550" s="68"/>
      <c r="C550" s="214" t="s">
        <v>1256</v>
      </c>
      <c r="D550" s="215">
        <v>45016</v>
      </c>
      <c r="E550" s="192" t="s">
        <v>2351</v>
      </c>
      <c r="F550" s="192" t="s">
        <v>12</v>
      </c>
      <c r="G550" s="192">
        <v>443476</v>
      </c>
      <c r="H550" s="68"/>
      <c r="I550" s="198" t="s">
        <v>1870</v>
      </c>
      <c r="J550" s="68"/>
      <c r="K550" s="68"/>
      <c r="L550" s="68"/>
      <c r="M550" s="68"/>
      <c r="N550" s="362"/>
      <c r="O550" s="362"/>
      <c r="P550" s="216">
        <v>216733.88</v>
      </c>
      <c r="Q550" s="216">
        <v>0</v>
      </c>
      <c r="R550" s="68" t="s">
        <v>638</v>
      </c>
      <c r="S550" s="363"/>
      <c r="T550" s="277"/>
    </row>
    <row r="551" spans="1:20" ht="38.25">
      <c r="A551" s="192" t="s">
        <v>667</v>
      </c>
      <c r="B551" s="68"/>
      <c r="C551" s="214" t="s">
        <v>1256</v>
      </c>
      <c r="D551" s="215">
        <v>45016</v>
      </c>
      <c r="E551" s="192" t="s">
        <v>2352</v>
      </c>
      <c r="F551" s="192" t="s">
        <v>12</v>
      </c>
      <c r="G551" s="192">
        <v>443482</v>
      </c>
      <c r="H551" s="68"/>
      <c r="I551" s="198" t="s">
        <v>1870</v>
      </c>
      <c r="J551" s="68"/>
      <c r="K551" s="68"/>
      <c r="L551" s="68"/>
      <c r="M551" s="68"/>
      <c r="N551" s="362"/>
      <c r="O551" s="362"/>
      <c r="P551" s="216">
        <v>573445.24</v>
      </c>
      <c r="Q551" s="216">
        <v>0</v>
      </c>
      <c r="R551" s="68" t="s">
        <v>638</v>
      </c>
      <c r="S551" s="363"/>
      <c r="T551" s="277"/>
    </row>
    <row r="552" spans="1:20" ht="38.25">
      <c r="A552" s="192" t="s">
        <v>667</v>
      </c>
      <c r="B552" s="68"/>
      <c r="C552" s="214" t="s">
        <v>1256</v>
      </c>
      <c r="D552" s="215">
        <v>45016</v>
      </c>
      <c r="E552" s="192" t="s">
        <v>2353</v>
      </c>
      <c r="F552" s="192" t="s">
        <v>12</v>
      </c>
      <c r="G552" s="192">
        <v>443484</v>
      </c>
      <c r="H552" s="68"/>
      <c r="I552" s="198" t="s">
        <v>1870</v>
      </c>
      <c r="J552" s="68"/>
      <c r="K552" s="68"/>
      <c r="L552" s="68"/>
      <c r="M552" s="68"/>
      <c r="N552" s="362"/>
      <c r="O552" s="362"/>
      <c r="P552" s="216">
        <v>16566966.34</v>
      </c>
      <c r="Q552" s="216">
        <v>0</v>
      </c>
      <c r="R552" s="68" t="s">
        <v>638</v>
      </c>
      <c r="S552" s="363"/>
      <c r="T552" s="277"/>
    </row>
    <row r="553" spans="1:20" ht="38.25">
      <c r="A553" s="192" t="s">
        <v>667</v>
      </c>
      <c r="B553" s="68"/>
      <c r="C553" s="214" t="s">
        <v>1256</v>
      </c>
      <c r="D553" s="215">
        <v>45016</v>
      </c>
      <c r="E553" s="192" t="s">
        <v>2354</v>
      </c>
      <c r="F553" s="192" t="s">
        <v>12</v>
      </c>
      <c r="G553" s="192">
        <v>443486</v>
      </c>
      <c r="H553" s="68"/>
      <c r="I553" s="198" t="s">
        <v>1870</v>
      </c>
      <c r="J553" s="68"/>
      <c r="K553" s="68"/>
      <c r="L553" s="68"/>
      <c r="M553" s="68"/>
      <c r="N553" s="362"/>
      <c r="O553" s="362"/>
      <c r="P553" s="216">
        <v>11237240.810000001</v>
      </c>
      <c r="Q553" s="216">
        <v>0</v>
      </c>
      <c r="R553" s="68" t="s">
        <v>638</v>
      </c>
      <c r="S553" s="363"/>
      <c r="T553" s="277"/>
    </row>
    <row r="554" spans="1:20" ht="38.25">
      <c r="A554" s="192" t="s">
        <v>667</v>
      </c>
      <c r="B554" s="68"/>
      <c r="C554" s="214" t="s">
        <v>1256</v>
      </c>
      <c r="D554" s="215">
        <v>45016</v>
      </c>
      <c r="E554" s="192" t="s">
        <v>2355</v>
      </c>
      <c r="F554" s="192" t="s">
        <v>12</v>
      </c>
      <c r="G554" s="192">
        <v>443488</v>
      </c>
      <c r="H554" s="68"/>
      <c r="I554" s="198" t="s">
        <v>1870</v>
      </c>
      <c r="J554" s="68"/>
      <c r="K554" s="68"/>
      <c r="L554" s="68"/>
      <c r="M554" s="68"/>
      <c r="N554" s="362"/>
      <c r="O554" s="362"/>
      <c r="P554" s="216">
        <v>3048003.03</v>
      </c>
      <c r="Q554" s="216">
        <v>0</v>
      </c>
      <c r="R554" s="68" t="s">
        <v>638</v>
      </c>
      <c r="S554" s="363"/>
      <c r="T554" s="277"/>
    </row>
    <row r="555" spans="1:20" ht="38.25">
      <c r="A555" s="192" t="s">
        <v>667</v>
      </c>
      <c r="B555" s="68"/>
      <c r="C555" s="214" t="s">
        <v>1256</v>
      </c>
      <c r="D555" s="215">
        <v>45016</v>
      </c>
      <c r="E555" s="192" t="s">
        <v>2356</v>
      </c>
      <c r="F555" s="192" t="s">
        <v>12</v>
      </c>
      <c r="G555" s="192">
        <v>443490</v>
      </c>
      <c r="H555" s="68"/>
      <c r="I555" s="198" t="s">
        <v>1870</v>
      </c>
      <c r="J555" s="68"/>
      <c r="K555" s="68"/>
      <c r="L555" s="68"/>
      <c r="M555" s="68"/>
      <c r="N555" s="362"/>
      <c r="O555" s="362"/>
      <c r="P555" s="216">
        <v>109521</v>
      </c>
      <c r="Q555" s="216">
        <v>0</v>
      </c>
      <c r="R555" s="68" t="s">
        <v>638</v>
      </c>
      <c r="S555" s="363"/>
      <c r="T555" s="277"/>
    </row>
    <row r="556" spans="1:20" ht="38.25">
      <c r="A556" s="192" t="s">
        <v>667</v>
      </c>
      <c r="B556" s="68"/>
      <c r="C556" s="214" t="s">
        <v>1256</v>
      </c>
      <c r="D556" s="215">
        <v>45016</v>
      </c>
      <c r="E556" s="192" t="s">
        <v>2357</v>
      </c>
      <c r="F556" s="192" t="s">
        <v>12</v>
      </c>
      <c r="G556" s="192">
        <v>443492</v>
      </c>
      <c r="H556" s="68"/>
      <c r="I556" s="198" t="s">
        <v>1870</v>
      </c>
      <c r="J556" s="68"/>
      <c r="K556" s="68"/>
      <c r="L556" s="68"/>
      <c r="M556" s="68"/>
      <c r="N556" s="362"/>
      <c r="O556" s="362"/>
      <c r="P556" s="216">
        <v>2067436.07</v>
      </c>
      <c r="Q556" s="216">
        <v>0</v>
      </c>
      <c r="R556" s="68" t="s">
        <v>638</v>
      </c>
      <c r="S556" s="363"/>
      <c r="T556" s="277"/>
    </row>
    <row r="557" spans="1:20" ht="38.25">
      <c r="A557" s="192" t="s">
        <v>667</v>
      </c>
      <c r="B557" s="68"/>
      <c r="C557" s="214" t="s">
        <v>1256</v>
      </c>
      <c r="D557" s="215">
        <v>45016</v>
      </c>
      <c r="E557" s="192" t="s">
        <v>2358</v>
      </c>
      <c r="F557" s="192" t="s">
        <v>12</v>
      </c>
      <c r="G557" s="192">
        <v>443494</v>
      </c>
      <c r="H557" s="68"/>
      <c r="I557" s="198" t="s">
        <v>1870</v>
      </c>
      <c r="J557" s="68"/>
      <c r="K557" s="68"/>
      <c r="L557" s="68"/>
      <c r="M557" s="68"/>
      <c r="N557" s="362"/>
      <c r="O557" s="362"/>
      <c r="P557" s="216">
        <v>2177154.15</v>
      </c>
      <c r="Q557" s="216">
        <v>0</v>
      </c>
      <c r="R557" s="68" t="s">
        <v>638</v>
      </c>
      <c r="S557" s="363"/>
      <c r="T557" s="277"/>
    </row>
    <row r="558" spans="1:20" ht="38.25">
      <c r="A558" s="192" t="s">
        <v>667</v>
      </c>
      <c r="B558" s="68"/>
      <c r="C558" s="214" t="s">
        <v>1256</v>
      </c>
      <c r="D558" s="215">
        <v>45016</v>
      </c>
      <c r="E558" s="192" t="s">
        <v>2359</v>
      </c>
      <c r="F558" s="192" t="s">
        <v>12</v>
      </c>
      <c r="G558" s="192">
        <v>443496</v>
      </c>
      <c r="H558" s="68"/>
      <c r="I558" s="198" t="s">
        <v>1870</v>
      </c>
      <c r="J558" s="68"/>
      <c r="K558" s="68"/>
      <c r="L558" s="68"/>
      <c r="M558" s="68"/>
      <c r="N558" s="362"/>
      <c r="O558" s="362"/>
      <c r="P558" s="216">
        <v>508449.48</v>
      </c>
      <c r="Q558" s="216">
        <v>0</v>
      </c>
      <c r="R558" s="68" t="s">
        <v>638</v>
      </c>
      <c r="S558" s="363"/>
      <c r="T558" s="277"/>
    </row>
    <row r="559" spans="1:20" ht="38.25">
      <c r="A559" s="192" t="s">
        <v>667</v>
      </c>
      <c r="B559" s="68"/>
      <c r="C559" s="214" t="s">
        <v>1256</v>
      </c>
      <c r="D559" s="215">
        <v>45016</v>
      </c>
      <c r="E559" s="192" t="s">
        <v>2360</v>
      </c>
      <c r="F559" s="192" t="s">
        <v>12</v>
      </c>
      <c r="G559" s="192">
        <v>443498</v>
      </c>
      <c r="H559" s="68"/>
      <c r="I559" s="198" t="s">
        <v>1870</v>
      </c>
      <c r="J559" s="68"/>
      <c r="K559" s="68"/>
      <c r="L559" s="68"/>
      <c r="M559" s="68"/>
      <c r="N559" s="362"/>
      <c r="O559" s="362"/>
      <c r="P559" s="216">
        <v>5970422.7800000003</v>
      </c>
      <c r="Q559" s="216">
        <v>0</v>
      </c>
      <c r="R559" s="68" t="s">
        <v>638</v>
      </c>
      <c r="S559" s="363"/>
      <c r="T559" s="277"/>
    </row>
    <row r="560" spans="1:20" ht="38.25">
      <c r="A560" s="192" t="s">
        <v>667</v>
      </c>
      <c r="B560" s="68"/>
      <c r="C560" s="214" t="s">
        <v>1256</v>
      </c>
      <c r="D560" s="215">
        <v>45016</v>
      </c>
      <c r="E560" s="192" t="s">
        <v>2361</v>
      </c>
      <c r="F560" s="192" t="s">
        <v>12</v>
      </c>
      <c r="G560" s="192">
        <v>443500</v>
      </c>
      <c r="H560" s="68"/>
      <c r="I560" s="198" t="s">
        <v>1870</v>
      </c>
      <c r="J560" s="68"/>
      <c r="K560" s="68"/>
      <c r="L560" s="68"/>
      <c r="M560" s="68"/>
      <c r="N560" s="362"/>
      <c r="O560" s="362"/>
      <c r="P560" s="216">
        <v>1396516.27</v>
      </c>
      <c r="Q560" s="216">
        <v>0</v>
      </c>
      <c r="R560" s="68" t="s">
        <v>638</v>
      </c>
      <c r="S560" s="363"/>
      <c r="T560" s="277"/>
    </row>
    <row r="561" spans="1:20" ht="38.25">
      <c r="A561" s="192" t="s">
        <v>667</v>
      </c>
      <c r="B561" s="68"/>
      <c r="C561" s="214" t="s">
        <v>1256</v>
      </c>
      <c r="D561" s="215">
        <v>45016</v>
      </c>
      <c r="E561" s="192" t="s">
        <v>2362</v>
      </c>
      <c r="F561" s="192" t="s">
        <v>12</v>
      </c>
      <c r="G561" s="192">
        <v>443456</v>
      </c>
      <c r="H561" s="68"/>
      <c r="I561" s="198" t="s">
        <v>1870</v>
      </c>
      <c r="J561" s="68"/>
      <c r="K561" s="68"/>
      <c r="L561" s="68"/>
      <c r="M561" s="68"/>
      <c r="N561" s="362"/>
      <c r="O561" s="362"/>
      <c r="P561" s="216">
        <v>2266888.65</v>
      </c>
      <c r="Q561" s="216">
        <v>0</v>
      </c>
      <c r="R561" s="68" t="s">
        <v>638</v>
      </c>
      <c r="S561" s="363"/>
      <c r="T561" s="277"/>
    </row>
    <row r="562" spans="1:20" ht="38.25">
      <c r="A562" s="192" t="s">
        <v>667</v>
      </c>
      <c r="B562" s="68"/>
      <c r="C562" s="214" t="s">
        <v>1256</v>
      </c>
      <c r="D562" s="215">
        <v>45016</v>
      </c>
      <c r="E562" s="192" t="s">
        <v>2363</v>
      </c>
      <c r="F562" s="192" t="s">
        <v>12</v>
      </c>
      <c r="G562" s="192">
        <v>443458</v>
      </c>
      <c r="H562" s="68"/>
      <c r="I562" s="198" t="s">
        <v>1870</v>
      </c>
      <c r="J562" s="68"/>
      <c r="K562" s="68"/>
      <c r="L562" s="68"/>
      <c r="M562" s="68"/>
      <c r="N562" s="362"/>
      <c r="O562" s="362"/>
      <c r="P562" s="216">
        <v>2665231.4900000002</v>
      </c>
      <c r="Q562" s="216">
        <v>0</v>
      </c>
      <c r="R562" s="68" t="s">
        <v>638</v>
      </c>
      <c r="S562" s="363"/>
      <c r="T562" s="277"/>
    </row>
    <row r="563" spans="1:20" ht="38.25">
      <c r="A563" s="192" t="s">
        <v>667</v>
      </c>
      <c r="B563" s="68"/>
      <c r="C563" s="214" t="s">
        <v>1256</v>
      </c>
      <c r="D563" s="215">
        <v>45016</v>
      </c>
      <c r="E563" s="192" t="s">
        <v>2364</v>
      </c>
      <c r="F563" s="192" t="s">
        <v>12</v>
      </c>
      <c r="G563" s="192">
        <v>443460</v>
      </c>
      <c r="H563" s="68"/>
      <c r="I563" s="198" t="s">
        <v>1870</v>
      </c>
      <c r="J563" s="68"/>
      <c r="K563" s="68"/>
      <c r="L563" s="68"/>
      <c r="M563" s="68"/>
      <c r="N563" s="362"/>
      <c r="O563" s="362"/>
      <c r="P563" s="216">
        <v>2665231.4900000002</v>
      </c>
      <c r="Q563" s="216">
        <v>0</v>
      </c>
      <c r="R563" s="68" t="s">
        <v>638</v>
      </c>
      <c r="S563" s="363"/>
      <c r="T563" s="277"/>
    </row>
    <row r="564" spans="1:20" ht="38.25">
      <c r="A564" s="192" t="s">
        <v>667</v>
      </c>
      <c r="B564" s="68"/>
      <c r="C564" s="214" t="s">
        <v>1256</v>
      </c>
      <c r="D564" s="215">
        <v>45016</v>
      </c>
      <c r="E564" s="192" t="s">
        <v>2365</v>
      </c>
      <c r="F564" s="192" t="s">
        <v>12</v>
      </c>
      <c r="G564" s="192">
        <v>443462</v>
      </c>
      <c r="H564" s="68"/>
      <c r="I564" s="198" t="s">
        <v>1870</v>
      </c>
      <c r="J564" s="68"/>
      <c r="K564" s="68"/>
      <c r="L564" s="68"/>
      <c r="M564" s="68"/>
      <c r="N564" s="362"/>
      <c r="O564" s="362"/>
      <c r="P564" s="216">
        <v>2665231.4900000002</v>
      </c>
      <c r="Q564" s="216">
        <v>0</v>
      </c>
      <c r="R564" s="68" t="s">
        <v>638</v>
      </c>
      <c r="S564" s="363"/>
      <c r="T564" s="277"/>
    </row>
    <row r="565" spans="1:20" ht="38.25">
      <c r="A565" s="192" t="s">
        <v>667</v>
      </c>
      <c r="B565" s="68"/>
      <c r="C565" s="214" t="s">
        <v>1256</v>
      </c>
      <c r="D565" s="215">
        <v>45016</v>
      </c>
      <c r="E565" s="192" t="s">
        <v>2366</v>
      </c>
      <c r="F565" s="192" t="s">
        <v>12</v>
      </c>
      <c r="G565" s="192">
        <v>443464</v>
      </c>
      <c r="H565" s="68"/>
      <c r="I565" s="198" t="s">
        <v>1870</v>
      </c>
      <c r="J565" s="68"/>
      <c r="K565" s="68"/>
      <c r="L565" s="68"/>
      <c r="M565" s="68"/>
      <c r="N565" s="362"/>
      <c r="O565" s="362"/>
      <c r="P565" s="216">
        <v>1758439.17</v>
      </c>
      <c r="Q565" s="216">
        <v>0</v>
      </c>
      <c r="R565" s="68" t="s">
        <v>638</v>
      </c>
      <c r="S565" s="363"/>
      <c r="T565" s="277"/>
    </row>
    <row r="566" spans="1:20" ht="38.25">
      <c r="A566" s="192" t="s">
        <v>667</v>
      </c>
      <c r="B566" s="68"/>
      <c r="C566" s="214" t="s">
        <v>1256</v>
      </c>
      <c r="D566" s="215">
        <v>45016</v>
      </c>
      <c r="E566" s="192" t="s">
        <v>2367</v>
      </c>
      <c r="F566" s="192" t="s">
        <v>12</v>
      </c>
      <c r="G566" s="192">
        <v>443466</v>
      </c>
      <c r="H566" s="68"/>
      <c r="I566" s="198" t="s">
        <v>1870</v>
      </c>
      <c r="J566" s="68"/>
      <c r="K566" s="68"/>
      <c r="L566" s="68"/>
      <c r="M566" s="68"/>
      <c r="N566" s="362"/>
      <c r="O566" s="362"/>
      <c r="P566" s="216">
        <v>89734.56</v>
      </c>
      <c r="Q566" s="216">
        <v>0</v>
      </c>
      <c r="R566" s="68" t="s">
        <v>638</v>
      </c>
      <c r="S566" s="363"/>
      <c r="T566" s="277"/>
    </row>
    <row r="567" spans="1:20" ht="38.25">
      <c r="A567" s="192" t="s">
        <v>667</v>
      </c>
      <c r="B567" s="68"/>
      <c r="C567" s="214" t="s">
        <v>1256</v>
      </c>
      <c r="D567" s="215">
        <v>45016</v>
      </c>
      <c r="E567" s="192" t="s">
        <v>2368</v>
      </c>
      <c r="F567" s="192" t="s">
        <v>12</v>
      </c>
      <c r="G567" s="192">
        <v>443468</v>
      </c>
      <c r="H567" s="68"/>
      <c r="I567" s="198" t="s">
        <v>1870</v>
      </c>
      <c r="J567" s="68"/>
      <c r="K567" s="68"/>
      <c r="L567" s="68"/>
      <c r="M567" s="68"/>
      <c r="N567" s="362"/>
      <c r="O567" s="362"/>
      <c r="P567" s="216">
        <v>93152.08</v>
      </c>
      <c r="Q567" s="216">
        <v>0</v>
      </c>
      <c r="R567" s="68" t="s">
        <v>638</v>
      </c>
      <c r="S567" s="363"/>
      <c r="T567" s="277"/>
    </row>
    <row r="568" spans="1:20" ht="38.25">
      <c r="A568" s="192" t="s">
        <v>667</v>
      </c>
      <c r="B568" s="68"/>
      <c r="C568" s="214" t="s">
        <v>1256</v>
      </c>
      <c r="D568" s="215">
        <v>45016</v>
      </c>
      <c r="E568" s="192" t="s">
        <v>2369</v>
      </c>
      <c r="F568" s="192" t="s">
        <v>12</v>
      </c>
      <c r="G568" s="192">
        <v>443470</v>
      </c>
      <c r="H568" s="68"/>
      <c r="I568" s="198" t="s">
        <v>1870</v>
      </c>
      <c r="J568" s="68"/>
      <c r="K568" s="68"/>
      <c r="L568" s="68"/>
      <c r="M568" s="68"/>
      <c r="N568" s="362"/>
      <c r="O568" s="362"/>
      <c r="P568" s="216">
        <v>4829759.68</v>
      </c>
      <c r="Q568" s="216">
        <v>0</v>
      </c>
      <c r="R568" s="68" t="s">
        <v>638</v>
      </c>
      <c r="S568" s="363"/>
      <c r="T568" s="277"/>
    </row>
    <row r="569" spans="1:20" ht="38.25">
      <c r="A569" s="192" t="s">
        <v>667</v>
      </c>
      <c r="B569" s="68"/>
      <c r="C569" s="214" t="s">
        <v>1256</v>
      </c>
      <c r="D569" s="215">
        <v>45016</v>
      </c>
      <c r="E569" s="192" t="s">
        <v>2370</v>
      </c>
      <c r="F569" s="192" t="s">
        <v>12</v>
      </c>
      <c r="G569" s="192">
        <v>443472</v>
      </c>
      <c r="H569" s="68"/>
      <c r="I569" s="198" t="s">
        <v>1870</v>
      </c>
      <c r="J569" s="68"/>
      <c r="K569" s="68"/>
      <c r="L569" s="68"/>
      <c r="M569" s="68"/>
      <c r="N569" s="362"/>
      <c r="O569" s="362"/>
      <c r="P569" s="216">
        <v>255853.24</v>
      </c>
      <c r="Q569" s="216">
        <v>0</v>
      </c>
      <c r="R569" s="68" t="s">
        <v>638</v>
      </c>
      <c r="S569" s="363"/>
      <c r="T569" s="277"/>
    </row>
    <row r="570" spans="1:20" ht="38.25">
      <c r="A570" s="192" t="s">
        <v>667</v>
      </c>
      <c r="B570" s="68"/>
      <c r="C570" s="214" t="s">
        <v>1256</v>
      </c>
      <c r="D570" s="215">
        <v>45016</v>
      </c>
      <c r="E570" s="192" t="s">
        <v>2371</v>
      </c>
      <c r="F570" s="192" t="s">
        <v>12</v>
      </c>
      <c r="G570" s="192">
        <v>443474</v>
      </c>
      <c r="H570" s="68"/>
      <c r="I570" s="198" t="s">
        <v>1870</v>
      </c>
      <c r="J570" s="68"/>
      <c r="K570" s="68"/>
      <c r="L570" s="68"/>
      <c r="M570" s="68"/>
      <c r="N570" s="362"/>
      <c r="O570" s="362"/>
      <c r="P570" s="216">
        <v>246466.42</v>
      </c>
      <c r="Q570" s="216">
        <v>0</v>
      </c>
      <c r="R570" s="68" t="s">
        <v>638</v>
      </c>
      <c r="S570" s="363"/>
      <c r="T570" s="277"/>
    </row>
    <row r="571" spans="1:20" ht="38.25">
      <c r="A571" s="192" t="s">
        <v>667</v>
      </c>
      <c r="B571" s="68"/>
      <c r="C571" s="214" t="s">
        <v>1256</v>
      </c>
      <c r="D571" s="215">
        <v>45016</v>
      </c>
      <c r="E571" s="192" t="s">
        <v>2372</v>
      </c>
      <c r="F571" s="192" t="s">
        <v>12</v>
      </c>
      <c r="G571" s="192">
        <v>443480</v>
      </c>
      <c r="H571" s="68"/>
      <c r="I571" s="198" t="s">
        <v>1870</v>
      </c>
      <c r="J571" s="68"/>
      <c r="K571" s="68"/>
      <c r="L571" s="68"/>
      <c r="M571" s="68"/>
      <c r="N571" s="362"/>
      <c r="O571" s="362"/>
      <c r="P571" s="216">
        <v>208782.32</v>
      </c>
      <c r="Q571" s="216">
        <v>0</v>
      </c>
      <c r="R571" s="68" t="s">
        <v>638</v>
      </c>
      <c r="S571" s="363"/>
      <c r="T571" s="277"/>
    </row>
    <row r="572" spans="1:20" ht="38.25">
      <c r="A572" s="192" t="s">
        <v>667</v>
      </c>
      <c r="B572" s="68"/>
      <c r="C572" s="214" t="s">
        <v>1256</v>
      </c>
      <c r="D572" s="215">
        <v>45016</v>
      </c>
      <c r="E572" s="192" t="s">
        <v>2373</v>
      </c>
      <c r="F572" s="192" t="s">
        <v>12</v>
      </c>
      <c r="G572" s="192">
        <v>443524</v>
      </c>
      <c r="H572" s="68"/>
      <c r="I572" s="198" t="s">
        <v>1870</v>
      </c>
      <c r="J572" s="68"/>
      <c r="K572" s="68"/>
      <c r="L572" s="68"/>
      <c r="M572" s="68"/>
      <c r="N572" s="362"/>
      <c r="O572" s="362"/>
      <c r="P572" s="216">
        <v>42162673.240000002</v>
      </c>
      <c r="Q572" s="216">
        <v>0</v>
      </c>
      <c r="R572" s="68" t="s">
        <v>638</v>
      </c>
      <c r="S572" s="363"/>
      <c r="T572" s="277"/>
    </row>
    <row r="573" spans="1:20" ht="38.25">
      <c r="A573" s="192" t="s">
        <v>667</v>
      </c>
      <c r="B573" s="68"/>
      <c r="C573" s="214" t="s">
        <v>1256</v>
      </c>
      <c r="D573" s="215">
        <v>45016</v>
      </c>
      <c r="E573" s="192" t="s">
        <v>2374</v>
      </c>
      <c r="F573" s="192" t="s">
        <v>12</v>
      </c>
      <c r="G573" s="192">
        <v>443526</v>
      </c>
      <c r="H573" s="68"/>
      <c r="I573" s="198" t="s">
        <v>1870</v>
      </c>
      <c r="J573" s="68"/>
      <c r="K573" s="68"/>
      <c r="L573" s="68"/>
      <c r="M573" s="68"/>
      <c r="N573" s="362"/>
      <c r="O573" s="362"/>
      <c r="P573" s="216">
        <v>7435469.1399999997</v>
      </c>
      <c r="Q573" s="216">
        <v>0</v>
      </c>
      <c r="R573" s="68" t="s">
        <v>638</v>
      </c>
      <c r="S573" s="363"/>
      <c r="T573" s="277"/>
    </row>
    <row r="574" spans="1:20" ht="38.25">
      <c r="A574" s="192" t="s">
        <v>667</v>
      </c>
      <c r="B574" s="68"/>
      <c r="C574" s="214" t="s">
        <v>1256</v>
      </c>
      <c r="D574" s="215">
        <v>45016</v>
      </c>
      <c r="E574" s="192" t="s">
        <v>2375</v>
      </c>
      <c r="F574" s="192" t="s">
        <v>12</v>
      </c>
      <c r="G574" s="192">
        <v>443528</v>
      </c>
      <c r="H574" s="68"/>
      <c r="I574" s="198" t="s">
        <v>1870</v>
      </c>
      <c r="J574" s="68"/>
      <c r="K574" s="68"/>
      <c r="L574" s="68"/>
      <c r="M574" s="68"/>
      <c r="N574" s="362"/>
      <c r="O574" s="362"/>
      <c r="P574" s="216">
        <v>17283.02</v>
      </c>
      <c r="Q574" s="216">
        <v>0</v>
      </c>
      <c r="R574" s="68" t="s">
        <v>638</v>
      </c>
      <c r="S574" s="363"/>
      <c r="T574" s="277"/>
    </row>
    <row r="575" spans="1:20" ht="38.25">
      <c r="A575" s="192" t="s">
        <v>667</v>
      </c>
      <c r="B575" s="68"/>
      <c r="C575" s="214" t="s">
        <v>1256</v>
      </c>
      <c r="D575" s="215">
        <v>45016</v>
      </c>
      <c r="E575" s="192" t="s">
        <v>2376</v>
      </c>
      <c r="F575" s="192" t="s">
        <v>12</v>
      </c>
      <c r="G575" s="192">
        <v>443530</v>
      </c>
      <c r="H575" s="68"/>
      <c r="I575" s="198" t="s">
        <v>1870</v>
      </c>
      <c r="J575" s="68"/>
      <c r="K575" s="68"/>
      <c r="L575" s="68"/>
      <c r="M575" s="68"/>
      <c r="N575" s="362"/>
      <c r="O575" s="362"/>
      <c r="P575" s="216">
        <v>598.26</v>
      </c>
      <c r="Q575" s="216">
        <v>0</v>
      </c>
      <c r="R575" s="68" t="s">
        <v>638</v>
      </c>
      <c r="S575" s="363"/>
      <c r="T575" s="277"/>
    </row>
    <row r="576" spans="1:20" ht="38.25">
      <c r="A576" s="192" t="s">
        <v>667</v>
      </c>
      <c r="B576" s="68"/>
      <c r="C576" s="214" t="s">
        <v>1256</v>
      </c>
      <c r="D576" s="215">
        <v>45016</v>
      </c>
      <c r="E576" s="192" t="s">
        <v>2377</v>
      </c>
      <c r="F576" s="192" t="s">
        <v>12</v>
      </c>
      <c r="G576" s="192">
        <v>443532</v>
      </c>
      <c r="H576" s="68"/>
      <c r="I576" s="198" t="s">
        <v>1870</v>
      </c>
      <c r="J576" s="68"/>
      <c r="K576" s="68"/>
      <c r="L576" s="68"/>
      <c r="M576" s="68"/>
      <c r="N576" s="362"/>
      <c r="O576" s="362"/>
      <c r="P576" s="216">
        <v>621.04</v>
      </c>
      <c r="Q576" s="216">
        <v>0</v>
      </c>
      <c r="R576" s="68" t="s">
        <v>638</v>
      </c>
      <c r="S576" s="363"/>
      <c r="T576" s="277"/>
    </row>
    <row r="577" spans="1:20" ht="38.25">
      <c r="A577" s="192" t="s">
        <v>667</v>
      </c>
      <c r="B577" s="68"/>
      <c r="C577" s="214" t="s">
        <v>1256</v>
      </c>
      <c r="D577" s="215">
        <v>45016</v>
      </c>
      <c r="E577" s="192" t="s">
        <v>2378</v>
      </c>
      <c r="F577" s="192" t="s">
        <v>12</v>
      </c>
      <c r="G577" s="192">
        <v>443534</v>
      </c>
      <c r="H577" s="68"/>
      <c r="I577" s="198" t="s">
        <v>1870</v>
      </c>
      <c r="J577" s="68"/>
      <c r="K577" s="68"/>
      <c r="L577" s="68"/>
      <c r="M577" s="68"/>
      <c r="N577" s="362"/>
      <c r="O577" s="362"/>
      <c r="P577" s="216">
        <v>15112.58</v>
      </c>
      <c r="Q577" s="216">
        <v>0</v>
      </c>
      <c r="R577" s="68" t="s">
        <v>638</v>
      </c>
      <c r="S577" s="363"/>
      <c r="T577" s="277"/>
    </row>
    <row r="578" spans="1:20" ht="38.25">
      <c r="A578" s="192" t="s">
        <v>667</v>
      </c>
      <c r="B578" s="68"/>
      <c r="C578" s="214" t="s">
        <v>1256</v>
      </c>
      <c r="D578" s="215">
        <v>45016</v>
      </c>
      <c r="E578" s="192" t="s">
        <v>2379</v>
      </c>
      <c r="F578" s="192" t="s">
        <v>12</v>
      </c>
      <c r="G578" s="192">
        <v>443542</v>
      </c>
      <c r="H578" s="68"/>
      <c r="I578" s="198" t="s">
        <v>1870</v>
      </c>
      <c r="J578" s="68"/>
      <c r="K578" s="68"/>
      <c r="L578" s="68"/>
      <c r="M578" s="68"/>
      <c r="N578" s="362"/>
      <c r="O578" s="362"/>
      <c r="P578" s="216">
        <v>6108.21</v>
      </c>
      <c r="Q578" s="216">
        <v>0</v>
      </c>
      <c r="R578" s="68" t="s">
        <v>638</v>
      </c>
      <c r="S578" s="363"/>
      <c r="T578" s="277"/>
    </row>
    <row r="579" spans="1:20" ht="38.25">
      <c r="A579" s="192" t="s">
        <v>667</v>
      </c>
      <c r="B579" s="68"/>
      <c r="C579" s="214" t="s">
        <v>1256</v>
      </c>
      <c r="D579" s="215">
        <v>45016</v>
      </c>
      <c r="E579" s="192" t="s">
        <v>2380</v>
      </c>
      <c r="F579" s="192" t="s">
        <v>12</v>
      </c>
      <c r="G579" s="192">
        <v>443536</v>
      </c>
      <c r="H579" s="68"/>
      <c r="I579" s="198" t="s">
        <v>1870</v>
      </c>
      <c r="J579" s="68"/>
      <c r="K579" s="68"/>
      <c r="L579" s="68"/>
      <c r="M579" s="68"/>
      <c r="N579" s="362"/>
      <c r="O579" s="362"/>
      <c r="P579" s="216">
        <v>15112.58</v>
      </c>
      <c r="Q579" s="216">
        <v>0</v>
      </c>
      <c r="R579" s="68" t="s">
        <v>638</v>
      </c>
      <c r="S579" s="363"/>
      <c r="T579" s="277"/>
    </row>
    <row r="580" spans="1:20" ht="38.25">
      <c r="A580" s="192" t="s">
        <v>667</v>
      </c>
      <c r="B580" s="68"/>
      <c r="C580" s="214" t="s">
        <v>1256</v>
      </c>
      <c r="D580" s="215">
        <v>45016</v>
      </c>
      <c r="E580" s="192" t="s">
        <v>2381</v>
      </c>
      <c r="F580" s="192" t="s">
        <v>12</v>
      </c>
      <c r="G580" s="192">
        <v>443538</v>
      </c>
      <c r="H580" s="68"/>
      <c r="I580" s="198" t="s">
        <v>1870</v>
      </c>
      <c r="J580" s="68"/>
      <c r="K580" s="68"/>
      <c r="L580" s="68"/>
      <c r="M580" s="68"/>
      <c r="N580" s="362"/>
      <c r="O580" s="362"/>
      <c r="P580" s="216">
        <v>15112.58</v>
      </c>
      <c r="Q580" s="216">
        <v>0</v>
      </c>
      <c r="R580" s="68" t="s">
        <v>638</v>
      </c>
      <c r="S580" s="363"/>
      <c r="T580" s="277"/>
    </row>
    <row r="581" spans="1:20" ht="38.25">
      <c r="A581" s="192" t="s">
        <v>667</v>
      </c>
      <c r="B581" s="68"/>
      <c r="C581" s="214" t="s">
        <v>1256</v>
      </c>
      <c r="D581" s="215">
        <v>45016</v>
      </c>
      <c r="E581" s="192" t="s">
        <v>2382</v>
      </c>
      <c r="F581" s="192" t="s">
        <v>12</v>
      </c>
      <c r="G581" s="192">
        <v>443540</v>
      </c>
      <c r="H581" s="68"/>
      <c r="I581" s="198" t="s">
        <v>1870</v>
      </c>
      <c r="J581" s="68"/>
      <c r="K581" s="68"/>
      <c r="L581" s="68"/>
      <c r="M581" s="68"/>
      <c r="N581" s="362"/>
      <c r="O581" s="362"/>
      <c r="P581" s="216">
        <v>15112.58</v>
      </c>
      <c r="Q581" s="216">
        <v>0</v>
      </c>
      <c r="R581" s="68" t="s">
        <v>638</v>
      </c>
      <c r="S581" s="363"/>
      <c r="T581" s="277"/>
    </row>
    <row r="582" spans="1:20" ht="38.25">
      <c r="A582" s="192" t="s">
        <v>667</v>
      </c>
      <c r="B582" s="68"/>
      <c r="C582" s="214" t="s">
        <v>1256</v>
      </c>
      <c r="D582" s="215">
        <v>45016</v>
      </c>
      <c r="E582" s="192" t="s">
        <v>2383</v>
      </c>
      <c r="F582" s="192" t="s">
        <v>12</v>
      </c>
      <c r="G582" s="192">
        <v>443544</v>
      </c>
      <c r="H582" s="68"/>
      <c r="I582" s="198" t="s">
        <v>1870</v>
      </c>
      <c r="J582" s="68"/>
      <c r="K582" s="68"/>
      <c r="L582" s="68"/>
      <c r="M582" s="68"/>
      <c r="N582" s="362"/>
      <c r="O582" s="362"/>
      <c r="P582" s="216">
        <v>4143.17</v>
      </c>
      <c r="Q582" s="216">
        <v>0</v>
      </c>
      <c r="R582" s="68" t="s">
        <v>638</v>
      </c>
      <c r="S582" s="363"/>
      <c r="T582" s="277"/>
    </row>
    <row r="583" spans="1:20" ht="38.25">
      <c r="A583" s="192" t="s">
        <v>667</v>
      </c>
      <c r="B583" s="68"/>
      <c r="C583" s="214" t="s">
        <v>1256</v>
      </c>
      <c r="D583" s="215">
        <v>45016</v>
      </c>
      <c r="E583" s="192" t="s">
        <v>2384</v>
      </c>
      <c r="F583" s="192" t="s">
        <v>12</v>
      </c>
      <c r="G583" s="192">
        <v>443546</v>
      </c>
      <c r="H583" s="68"/>
      <c r="I583" s="198" t="s">
        <v>1870</v>
      </c>
      <c r="J583" s="68"/>
      <c r="K583" s="68"/>
      <c r="L583" s="68"/>
      <c r="M583" s="68"/>
      <c r="N583" s="362"/>
      <c r="O583" s="362"/>
      <c r="P583" s="216">
        <v>211.43</v>
      </c>
      <c r="Q583" s="216">
        <v>0</v>
      </c>
      <c r="R583" s="68" t="s">
        <v>638</v>
      </c>
      <c r="S583" s="363"/>
      <c r="T583" s="277"/>
    </row>
    <row r="584" spans="1:20" ht="38.25">
      <c r="A584" s="192" t="s">
        <v>667</v>
      </c>
      <c r="B584" s="68"/>
      <c r="C584" s="214" t="s">
        <v>1256</v>
      </c>
      <c r="D584" s="215">
        <v>45016</v>
      </c>
      <c r="E584" s="192" t="s">
        <v>2385</v>
      </c>
      <c r="F584" s="192" t="s">
        <v>12</v>
      </c>
      <c r="G584" s="192">
        <v>443548</v>
      </c>
      <c r="H584" s="68"/>
      <c r="I584" s="198" t="s">
        <v>1870</v>
      </c>
      <c r="J584" s="68"/>
      <c r="K584" s="68"/>
      <c r="L584" s="68"/>
      <c r="M584" s="68"/>
      <c r="N584" s="362"/>
      <c r="O584" s="362"/>
      <c r="P584" s="216">
        <v>5341.13</v>
      </c>
      <c r="Q584" s="216">
        <v>0</v>
      </c>
      <c r="R584" s="68" t="s">
        <v>638</v>
      </c>
      <c r="S584" s="363"/>
      <c r="T584" s="277"/>
    </row>
    <row r="585" spans="1:20" ht="38.25">
      <c r="A585" s="192" t="s">
        <v>667</v>
      </c>
      <c r="B585" s="68"/>
      <c r="C585" s="214" t="s">
        <v>1256</v>
      </c>
      <c r="D585" s="215">
        <v>45016</v>
      </c>
      <c r="E585" s="192" t="s">
        <v>2386</v>
      </c>
      <c r="F585" s="192" t="s">
        <v>12</v>
      </c>
      <c r="G585" s="192">
        <v>443550</v>
      </c>
      <c r="H585" s="68"/>
      <c r="I585" s="198" t="s">
        <v>1870</v>
      </c>
      <c r="J585" s="68"/>
      <c r="K585" s="68"/>
      <c r="L585" s="68"/>
      <c r="M585" s="68"/>
      <c r="N585" s="362"/>
      <c r="O585" s="362"/>
      <c r="P585" s="216">
        <v>5341.13</v>
      </c>
      <c r="Q585" s="216">
        <v>0</v>
      </c>
      <c r="R585" s="68" t="s">
        <v>638</v>
      </c>
      <c r="S585" s="363"/>
      <c r="T585" s="277"/>
    </row>
    <row r="586" spans="1:20" ht="38.25">
      <c r="A586" s="192" t="s">
        <v>667</v>
      </c>
      <c r="B586" s="68"/>
      <c r="C586" s="214" t="s">
        <v>1256</v>
      </c>
      <c r="D586" s="215">
        <v>45016</v>
      </c>
      <c r="E586" s="192" t="s">
        <v>2387</v>
      </c>
      <c r="F586" s="192" t="s">
        <v>12</v>
      </c>
      <c r="G586" s="192">
        <v>443552</v>
      </c>
      <c r="H586" s="68"/>
      <c r="I586" s="198" t="s">
        <v>1870</v>
      </c>
      <c r="J586" s="68"/>
      <c r="K586" s="68"/>
      <c r="L586" s="68"/>
      <c r="M586" s="68"/>
      <c r="N586" s="362"/>
      <c r="O586" s="362"/>
      <c r="P586" s="216">
        <v>5341.13</v>
      </c>
      <c r="Q586" s="216">
        <v>0</v>
      </c>
      <c r="R586" s="68" t="s">
        <v>638</v>
      </c>
      <c r="S586" s="363"/>
      <c r="T586" s="277"/>
    </row>
    <row r="587" spans="1:20" ht="38.25">
      <c r="A587" s="192" t="s">
        <v>667</v>
      </c>
      <c r="B587" s="68"/>
      <c r="C587" s="214" t="s">
        <v>1256</v>
      </c>
      <c r="D587" s="215">
        <v>45016</v>
      </c>
      <c r="E587" s="192" t="s">
        <v>2388</v>
      </c>
      <c r="F587" s="192" t="s">
        <v>12</v>
      </c>
      <c r="G587" s="192">
        <v>443554</v>
      </c>
      <c r="H587" s="68"/>
      <c r="I587" s="198" t="s">
        <v>1870</v>
      </c>
      <c r="J587" s="68"/>
      <c r="K587" s="68"/>
      <c r="L587" s="68"/>
      <c r="M587" s="68"/>
      <c r="N587" s="362"/>
      <c r="O587" s="362"/>
      <c r="P587" s="216">
        <v>5341.13</v>
      </c>
      <c r="Q587" s="216">
        <v>0</v>
      </c>
      <c r="R587" s="68" t="s">
        <v>638</v>
      </c>
      <c r="S587" s="363"/>
      <c r="T587" s="277"/>
    </row>
    <row r="588" spans="1:20" ht="38.25">
      <c r="A588" s="192" t="s">
        <v>667</v>
      </c>
      <c r="B588" s="68"/>
      <c r="C588" s="214" t="s">
        <v>1256</v>
      </c>
      <c r="D588" s="215">
        <v>45016</v>
      </c>
      <c r="E588" s="192" t="s">
        <v>2389</v>
      </c>
      <c r="F588" s="192" t="s">
        <v>12</v>
      </c>
      <c r="G588" s="192">
        <v>443556</v>
      </c>
      <c r="H588" s="68"/>
      <c r="I588" s="198" t="s">
        <v>1870</v>
      </c>
      <c r="J588" s="68"/>
      <c r="K588" s="68"/>
      <c r="L588" s="68"/>
      <c r="M588" s="68"/>
      <c r="N588" s="362"/>
      <c r="O588" s="362"/>
      <c r="P588" s="216">
        <v>47469.83</v>
      </c>
      <c r="Q588" s="216">
        <v>0</v>
      </c>
      <c r="R588" s="68" t="s">
        <v>638</v>
      </c>
      <c r="S588" s="363"/>
      <c r="T588" s="277"/>
    </row>
    <row r="589" spans="1:20" ht="38.25">
      <c r="A589" s="192" t="s">
        <v>667</v>
      </c>
      <c r="B589" s="68"/>
      <c r="C589" s="214" t="s">
        <v>1256</v>
      </c>
      <c r="D589" s="215">
        <v>45016</v>
      </c>
      <c r="E589" s="192" t="s">
        <v>2390</v>
      </c>
      <c r="F589" s="192" t="s">
        <v>12</v>
      </c>
      <c r="G589" s="192">
        <v>443558</v>
      </c>
      <c r="H589" s="68"/>
      <c r="I589" s="198" t="s">
        <v>1870</v>
      </c>
      <c r="J589" s="68"/>
      <c r="K589" s="68"/>
      <c r="L589" s="68"/>
      <c r="M589" s="68"/>
      <c r="N589" s="362"/>
      <c r="O589" s="362"/>
      <c r="P589" s="216">
        <v>32198.37</v>
      </c>
      <c r="Q589" s="216">
        <v>0</v>
      </c>
      <c r="R589" s="68" t="s">
        <v>638</v>
      </c>
      <c r="S589" s="363"/>
      <c r="T589" s="277"/>
    </row>
    <row r="590" spans="1:20" ht="38.25">
      <c r="A590" s="192" t="s">
        <v>667</v>
      </c>
      <c r="B590" s="68"/>
      <c r="C590" s="214" t="s">
        <v>1256</v>
      </c>
      <c r="D590" s="215">
        <v>45016</v>
      </c>
      <c r="E590" s="192" t="s">
        <v>2391</v>
      </c>
      <c r="F590" s="192" t="s">
        <v>12</v>
      </c>
      <c r="G590" s="192">
        <v>443560</v>
      </c>
      <c r="H590" s="68"/>
      <c r="I590" s="198" t="s">
        <v>1870</v>
      </c>
      <c r="J590" s="68"/>
      <c r="K590" s="68"/>
      <c r="L590" s="68"/>
      <c r="M590" s="68"/>
      <c r="N590" s="362"/>
      <c r="O590" s="362"/>
      <c r="P590" s="216">
        <v>1705.67</v>
      </c>
      <c r="Q590" s="216">
        <v>0</v>
      </c>
      <c r="R590" s="68" t="s">
        <v>638</v>
      </c>
      <c r="S590" s="363"/>
      <c r="T590" s="277"/>
    </row>
    <row r="591" spans="1:20" ht="38.25">
      <c r="A591" s="192" t="s">
        <v>667</v>
      </c>
      <c r="B591" s="68"/>
      <c r="C591" s="214" t="s">
        <v>1256</v>
      </c>
      <c r="D591" s="215">
        <v>45016</v>
      </c>
      <c r="E591" s="192" t="s">
        <v>2392</v>
      </c>
      <c r="F591" s="192" t="s">
        <v>12</v>
      </c>
      <c r="G591" s="192">
        <v>443562</v>
      </c>
      <c r="H591" s="68"/>
      <c r="I591" s="198" t="s">
        <v>1870</v>
      </c>
      <c r="J591" s="68"/>
      <c r="K591" s="68"/>
      <c r="L591" s="68"/>
      <c r="M591" s="68"/>
      <c r="N591" s="362"/>
      <c r="O591" s="362"/>
      <c r="P591" s="216">
        <v>41508.49</v>
      </c>
      <c r="Q591" s="216">
        <v>0</v>
      </c>
      <c r="R591" s="68" t="s">
        <v>638</v>
      </c>
      <c r="S591" s="363"/>
      <c r="T591" s="277"/>
    </row>
    <row r="592" spans="1:20" ht="38.25">
      <c r="A592" s="192" t="s">
        <v>667</v>
      </c>
      <c r="B592" s="68"/>
      <c r="C592" s="214" t="s">
        <v>1256</v>
      </c>
      <c r="D592" s="215">
        <v>45016</v>
      </c>
      <c r="E592" s="192" t="s">
        <v>2393</v>
      </c>
      <c r="F592" s="192" t="s">
        <v>12</v>
      </c>
      <c r="G592" s="192">
        <v>443564</v>
      </c>
      <c r="H592" s="68"/>
      <c r="I592" s="198" t="s">
        <v>1870</v>
      </c>
      <c r="J592" s="68"/>
      <c r="K592" s="68"/>
      <c r="L592" s="68"/>
      <c r="M592" s="68"/>
      <c r="N592" s="362"/>
      <c r="O592" s="362"/>
      <c r="P592" s="216">
        <v>41508.49</v>
      </c>
      <c r="Q592" s="216">
        <v>0</v>
      </c>
      <c r="R592" s="68" t="s">
        <v>638</v>
      </c>
      <c r="S592" s="363"/>
      <c r="T592" s="277"/>
    </row>
    <row r="593" spans="1:20" ht="38.25">
      <c r="A593" s="192" t="s">
        <v>667</v>
      </c>
      <c r="B593" s="68"/>
      <c r="C593" s="214" t="s">
        <v>1256</v>
      </c>
      <c r="D593" s="215">
        <v>45016</v>
      </c>
      <c r="E593" s="192" t="s">
        <v>2394</v>
      </c>
      <c r="F593" s="192" t="s">
        <v>12</v>
      </c>
      <c r="G593" s="192">
        <v>443566</v>
      </c>
      <c r="H593" s="68"/>
      <c r="I593" s="198" t="s">
        <v>1870</v>
      </c>
      <c r="J593" s="68"/>
      <c r="K593" s="68"/>
      <c r="L593" s="68"/>
      <c r="M593" s="68"/>
      <c r="N593" s="362"/>
      <c r="O593" s="362"/>
      <c r="P593" s="216">
        <v>41508.49</v>
      </c>
      <c r="Q593" s="216">
        <v>0</v>
      </c>
      <c r="R593" s="68" t="s">
        <v>638</v>
      </c>
      <c r="S593" s="363"/>
      <c r="T593" s="277"/>
    </row>
    <row r="594" spans="1:20" ht="38.25">
      <c r="A594" s="192" t="s">
        <v>667</v>
      </c>
      <c r="B594" s="68"/>
      <c r="C594" s="214" t="s">
        <v>1256</v>
      </c>
      <c r="D594" s="215">
        <v>45016</v>
      </c>
      <c r="E594" s="192" t="s">
        <v>2395</v>
      </c>
      <c r="F594" s="192" t="s">
        <v>12</v>
      </c>
      <c r="G594" s="192">
        <v>443568</v>
      </c>
      <c r="H594" s="68"/>
      <c r="I594" s="198" t="s">
        <v>1870</v>
      </c>
      <c r="J594" s="68"/>
      <c r="K594" s="68"/>
      <c r="L594" s="68"/>
      <c r="M594" s="68"/>
      <c r="N594" s="362"/>
      <c r="O594" s="362"/>
      <c r="P594" s="216">
        <v>41508.49</v>
      </c>
      <c r="Q594" s="216">
        <v>0</v>
      </c>
      <c r="R594" s="68" t="s">
        <v>638</v>
      </c>
      <c r="S594" s="363"/>
      <c r="T594" s="277"/>
    </row>
    <row r="595" spans="1:20" ht="38.25">
      <c r="A595" s="192" t="s">
        <v>667</v>
      </c>
      <c r="B595" s="68"/>
      <c r="C595" s="214" t="s">
        <v>1256</v>
      </c>
      <c r="D595" s="215">
        <v>45016</v>
      </c>
      <c r="E595" s="192" t="s">
        <v>2396</v>
      </c>
      <c r="F595" s="192" t="s">
        <v>12</v>
      </c>
      <c r="G595" s="192">
        <v>443570</v>
      </c>
      <c r="H595" s="68"/>
      <c r="I595" s="198" t="s">
        <v>1870</v>
      </c>
      <c r="J595" s="68"/>
      <c r="K595" s="68"/>
      <c r="L595" s="68"/>
      <c r="M595" s="68"/>
      <c r="N595" s="362"/>
      <c r="O595" s="362"/>
      <c r="P595" s="216">
        <v>49569.81</v>
      </c>
      <c r="Q595" s="216">
        <v>0</v>
      </c>
      <c r="R595" s="68" t="s">
        <v>638</v>
      </c>
      <c r="S595" s="363"/>
      <c r="T595" s="277"/>
    </row>
    <row r="596" spans="1:20" ht="38.25">
      <c r="A596" s="192" t="s">
        <v>667</v>
      </c>
      <c r="B596" s="68"/>
      <c r="C596" s="214" t="s">
        <v>1256</v>
      </c>
      <c r="D596" s="215">
        <v>45016</v>
      </c>
      <c r="E596" s="192" t="s">
        <v>2397</v>
      </c>
      <c r="F596" s="192" t="s">
        <v>12</v>
      </c>
      <c r="G596" s="192">
        <v>443572</v>
      </c>
      <c r="H596" s="68"/>
      <c r="I596" s="198" t="s">
        <v>1870</v>
      </c>
      <c r="J596" s="68"/>
      <c r="K596" s="68"/>
      <c r="L596" s="68"/>
      <c r="M596" s="68"/>
      <c r="N596" s="362"/>
      <c r="O596" s="362"/>
      <c r="P596" s="216">
        <v>5121.68</v>
      </c>
      <c r="Q596" s="216">
        <v>0</v>
      </c>
      <c r="R596" s="68" t="s">
        <v>638</v>
      </c>
      <c r="S596" s="363"/>
      <c r="T596" s="277"/>
    </row>
    <row r="597" spans="1:20" ht="38.25">
      <c r="A597" s="192" t="s">
        <v>667</v>
      </c>
      <c r="B597" s="68"/>
      <c r="C597" s="214" t="s">
        <v>1256</v>
      </c>
      <c r="D597" s="215">
        <v>45016</v>
      </c>
      <c r="E597" s="192" t="s">
        <v>2398</v>
      </c>
      <c r="F597" s="192" t="s">
        <v>12</v>
      </c>
      <c r="G597" s="192">
        <v>443574</v>
      </c>
      <c r="H597" s="68"/>
      <c r="I597" s="198" t="s">
        <v>1870</v>
      </c>
      <c r="J597" s="68"/>
      <c r="K597" s="68"/>
      <c r="L597" s="68"/>
      <c r="M597" s="68"/>
      <c r="N597" s="362"/>
      <c r="O597" s="362"/>
      <c r="P597" s="216">
        <v>1197.96</v>
      </c>
      <c r="Q597" s="216">
        <v>0</v>
      </c>
      <c r="R597" s="68" t="s">
        <v>638</v>
      </c>
      <c r="S597" s="363"/>
      <c r="T597" s="277"/>
    </row>
    <row r="598" spans="1:20" ht="38.25">
      <c r="A598" s="192" t="s">
        <v>667</v>
      </c>
      <c r="B598" s="68"/>
      <c r="C598" s="214" t="s">
        <v>1256</v>
      </c>
      <c r="D598" s="215">
        <v>45016</v>
      </c>
      <c r="E598" s="192" t="s">
        <v>2399</v>
      </c>
      <c r="F598" s="192" t="s">
        <v>12</v>
      </c>
      <c r="G598" s="192">
        <v>443576</v>
      </c>
      <c r="H598" s="68"/>
      <c r="I598" s="198" t="s">
        <v>1870</v>
      </c>
      <c r="J598" s="68"/>
      <c r="K598" s="68"/>
      <c r="L598" s="68"/>
      <c r="M598" s="68"/>
      <c r="N598" s="362"/>
      <c r="O598" s="362"/>
      <c r="P598" s="216">
        <v>14514.39</v>
      </c>
      <c r="Q598" s="216">
        <v>0</v>
      </c>
      <c r="R598" s="68" t="s">
        <v>638</v>
      </c>
      <c r="S598" s="363"/>
      <c r="T598" s="277"/>
    </row>
    <row r="599" spans="1:20" ht="38.25">
      <c r="A599" s="192" t="s">
        <v>667</v>
      </c>
      <c r="B599" s="68"/>
      <c r="C599" s="214" t="s">
        <v>1256</v>
      </c>
      <c r="D599" s="215">
        <v>45016</v>
      </c>
      <c r="E599" s="192" t="s">
        <v>2400</v>
      </c>
      <c r="F599" s="192" t="s">
        <v>12</v>
      </c>
      <c r="G599" s="192">
        <v>443578</v>
      </c>
      <c r="H599" s="68"/>
      <c r="I599" s="198" t="s">
        <v>1870</v>
      </c>
      <c r="J599" s="68"/>
      <c r="K599" s="68"/>
      <c r="L599" s="68"/>
      <c r="M599" s="68"/>
      <c r="N599" s="362"/>
      <c r="O599" s="362"/>
      <c r="P599" s="216">
        <v>3389.66</v>
      </c>
      <c r="Q599" s="216">
        <v>0</v>
      </c>
      <c r="R599" s="68" t="s">
        <v>638</v>
      </c>
      <c r="S599" s="363"/>
      <c r="T599" s="277"/>
    </row>
    <row r="600" spans="1:20" ht="38.25">
      <c r="A600" s="192" t="s">
        <v>667</v>
      </c>
      <c r="B600" s="68"/>
      <c r="C600" s="214" t="s">
        <v>1256</v>
      </c>
      <c r="D600" s="215">
        <v>45016</v>
      </c>
      <c r="E600" s="192" t="s">
        <v>2401</v>
      </c>
      <c r="F600" s="192" t="s">
        <v>12</v>
      </c>
      <c r="G600" s="192">
        <v>443580</v>
      </c>
      <c r="H600" s="68"/>
      <c r="I600" s="198" t="s">
        <v>1870</v>
      </c>
      <c r="J600" s="68"/>
      <c r="K600" s="68"/>
      <c r="L600" s="68"/>
      <c r="M600" s="68"/>
      <c r="N600" s="362"/>
      <c r="O600" s="362"/>
      <c r="P600" s="216">
        <v>9310.1200000000008</v>
      </c>
      <c r="Q600" s="216">
        <v>0</v>
      </c>
      <c r="R600" s="68" t="s">
        <v>638</v>
      </c>
      <c r="S600" s="363"/>
      <c r="T600" s="277"/>
    </row>
    <row r="601" spans="1:20" ht="38.25">
      <c r="A601" s="192" t="s">
        <v>667</v>
      </c>
      <c r="B601" s="68"/>
      <c r="C601" s="214" t="s">
        <v>1256</v>
      </c>
      <c r="D601" s="215">
        <v>45016</v>
      </c>
      <c r="E601" s="192" t="s">
        <v>2402</v>
      </c>
      <c r="F601" s="192" t="s">
        <v>12</v>
      </c>
      <c r="G601" s="192">
        <v>443582</v>
      </c>
      <c r="H601" s="68"/>
      <c r="I601" s="198" t="s">
        <v>1870</v>
      </c>
      <c r="J601" s="68"/>
      <c r="K601" s="68"/>
      <c r="L601" s="68"/>
      <c r="M601" s="68"/>
      <c r="N601" s="362"/>
      <c r="O601" s="362"/>
      <c r="P601" s="216">
        <v>39802.82</v>
      </c>
      <c r="Q601" s="216">
        <v>0</v>
      </c>
      <c r="R601" s="68" t="s">
        <v>638</v>
      </c>
      <c r="S601" s="363"/>
      <c r="T601" s="277"/>
    </row>
    <row r="602" spans="1:20" ht="38.25">
      <c r="A602" s="192" t="s">
        <v>667</v>
      </c>
      <c r="B602" s="68"/>
      <c r="C602" s="214" t="s">
        <v>1256</v>
      </c>
      <c r="D602" s="215">
        <v>45016</v>
      </c>
      <c r="E602" s="192" t="s">
        <v>2403</v>
      </c>
      <c r="F602" s="192" t="s">
        <v>12</v>
      </c>
      <c r="G602" s="192">
        <v>443585</v>
      </c>
      <c r="H602" s="68"/>
      <c r="I602" s="198" t="s">
        <v>1870</v>
      </c>
      <c r="J602" s="68"/>
      <c r="K602" s="68"/>
      <c r="L602" s="68"/>
      <c r="M602" s="68"/>
      <c r="N602" s="362"/>
      <c r="O602" s="362"/>
      <c r="P602" s="216">
        <v>2266888.65</v>
      </c>
      <c r="Q602" s="216">
        <v>0</v>
      </c>
      <c r="R602" s="68" t="s">
        <v>638</v>
      </c>
      <c r="S602" s="363"/>
      <c r="T602" s="277"/>
    </row>
    <row r="603" spans="1:20" ht="38.25">
      <c r="A603" s="192" t="s">
        <v>667</v>
      </c>
      <c r="B603" s="68"/>
      <c r="C603" s="214" t="s">
        <v>1256</v>
      </c>
      <c r="D603" s="215">
        <v>45016</v>
      </c>
      <c r="E603" s="192" t="s">
        <v>2404</v>
      </c>
      <c r="F603" s="192" t="s">
        <v>12</v>
      </c>
      <c r="G603" s="192">
        <v>443587</v>
      </c>
      <c r="H603" s="68"/>
      <c r="I603" s="198" t="s">
        <v>1870</v>
      </c>
      <c r="J603" s="68"/>
      <c r="K603" s="68"/>
      <c r="L603" s="68"/>
      <c r="M603" s="68"/>
      <c r="N603" s="362"/>
      <c r="O603" s="362"/>
      <c r="P603" s="216">
        <v>2266888.65</v>
      </c>
      <c r="Q603" s="216">
        <v>0</v>
      </c>
      <c r="R603" s="68" t="s">
        <v>638</v>
      </c>
      <c r="S603" s="363"/>
      <c r="T603" s="277"/>
    </row>
    <row r="604" spans="1:20" ht="38.25">
      <c r="A604" s="192" t="s">
        <v>667</v>
      </c>
      <c r="B604" s="68"/>
      <c r="C604" s="214" t="s">
        <v>1256</v>
      </c>
      <c r="D604" s="215">
        <v>45016</v>
      </c>
      <c r="E604" s="192" t="s">
        <v>2405</v>
      </c>
      <c r="F604" s="192" t="s">
        <v>12</v>
      </c>
      <c r="G604" s="192">
        <v>443589</v>
      </c>
      <c r="H604" s="68"/>
      <c r="I604" s="198" t="s">
        <v>1870</v>
      </c>
      <c r="J604" s="68"/>
      <c r="K604" s="68"/>
      <c r="L604" s="68"/>
      <c r="M604" s="68"/>
      <c r="N604" s="362"/>
      <c r="O604" s="362"/>
      <c r="P604" s="216">
        <v>2266888.65</v>
      </c>
      <c r="Q604" s="216">
        <v>0</v>
      </c>
      <c r="R604" s="68" t="s">
        <v>638</v>
      </c>
      <c r="S604" s="363"/>
      <c r="T604" s="277"/>
    </row>
    <row r="605" spans="1:20" ht="38.25">
      <c r="A605" s="192" t="s">
        <v>667</v>
      </c>
      <c r="B605" s="68"/>
      <c r="C605" s="214" t="s">
        <v>1256</v>
      </c>
      <c r="D605" s="215">
        <v>45016</v>
      </c>
      <c r="E605" s="192" t="s">
        <v>2406</v>
      </c>
      <c r="F605" s="192" t="s">
        <v>12</v>
      </c>
      <c r="G605" s="192">
        <v>443591</v>
      </c>
      <c r="H605" s="68"/>
      <c r="I605" s="198" t="s">
        <v>1870</v>
      </c>
      <c r="J605" s="68"/>
      <c r="K605" s="68"/>
      <c r="L605" s="68"/>
      <c r="M605" s="68"/>
      <c r="N605" s="362"/>
      <c r="O605" s="362"/>
      <c r="P605" s="216">
        <v>2266888.65</v>
      </c>
      <c r="Q605" s="216">
        <v>0</v>
      </c>
      <c r="R605" s="68" t="s">
        <v>638</v>
      </c>
      <c r="S605" s="363"/>
      <c r="T605" s="277"/>
    </row>
    <row r="606" spans="1:20" ht="38.25">
      <c r="A606" s="192" t="s">
        <v>667</v>
      </c>
      <c r="B606" s="68"/>
      <c r="C606" s="214" t="s">
        <v>1256</v>
      </c>
      <c r="D606" s="215">
        <v>45016</v>
      </c>
      <c r="E606" s="192" t="s">
        <v>2407</v>
      </c>
      <c r="F606" s="192" t="s">
        <v>12</v>
      </c>
      <c r="G606" s="192">
        <v>443593</v>
      </c>
      <c r="H606" s="68"/>
      <c r="I606" s="198" t="s">
        <v>1870</v>
      </c>
      <c r="J606" s="68"/>
      <c r="K606" s="68"/>
      <c r="L606" s="68"/>
      <c r="M606" s="68"/>
      <c r="N606" s="362"/>
      <c r="O606" s="362"/>
      <c r="P606" s="216">
        <v>6226275.9400000004</v>
      </c>
      <c r="Q606" s="216">
        <v>0</v>
      </c>
      <c r="R606" s="68" t="s">
        <v>638</v>
      </c>
      <c r="S606" s="363"/>
      <c r="T606" s="277"/>
    </row>
    <row r="607" spans="1:20" ht="38.25">
      <c r="A607" s="192" t="s">
        <v>667</v>
      </c>
      <c r="B607" s="68"/>
      <c r="C607" s="214" t="s">
        <v>1256</v>
      </c>
      <c r="D607" s="215">
        <v>45016</v>
      </c>
      <c r="E607" s="192" t="s">
        <v>2408</v>
      </c>
      <c r="F607" s="192" t="s">
        <v>12</v>
      </c>
      <c r="G607" s="192">
        <v>443595</v>
      </c>
      <c r="H607" s="68"/>
      <c r="I607" s="198" t="s">
        <v>1870</v>
      </c>
      <c r="J607" s="68"/>
      <c r="K607" s="68"/>
      <c r="L607" s="68"/>
      <c r="M607" s="68"/>
      <c r="N607" s="362"/>
      <c r="O607" s="362"/>
      <c r="P607" s="216">
        <v>6226275.9400000004</v>
      </c>
      <c r="Q607" s="216">
        <v>0</v>
      </c>
      <c r="R607" s="68" t="s">
        <v>638</v>
      </c>
      <c r="S607" s="363"/>
      <c r="T607" s="277"/>
    </row>
    <row r="608" spans="1:20" ht="38.25">
      <c r="A608" s="192" t="s">
        <v>667</v>
      </c>
      <c r="B608" s="68"/>
      <c r="C608" s="214" t="s">
        <v>1256</v>
      </c>
      <c r="D608" s="215">
        <v>45016</v>
      </c>
      <c r="E608" s="192" t="s">
        <v>2409</v>
      </c>
      <c r="F608" s="192" t="s">
        <v>12</v>
      </c>
      <c r="G608" s="192">
        <v>443597</v>
      </c>
      <c r="H608" s="68"/>
      <c r="I608" s="198" t="s">
        <v>1870</v>
      </c>
      <c r="J608" s="68"/>
      <c r="K608" s="68"/>
      <c r="L608" s="68"/>
      <c r="M608" s="68"/>
      <c r="N608" s="362"/>
      <c r="O608" s="362"/>
      <c r="P608" s="216">
        <v>6226275.9400000004</v>
      </c>
      <c r="Q608" s="216">
        <v>0</v>
      </c>
      <c r="R608" s="68" t="s">
        <v>638</v>
      </c>
      <c r="S608" s="363"/>
      <c r="T608" s="277"/>
    </row>
    <row r="609" spans="1:20" ht="38.25">
      <c r="A609" s="192" t="s">
        <v>667</v>
      </c>
      <c r="B609" s="68"/>
      <c r="C609" s="214" t="s">
        <v>1256</v>
      </c>
      <c r="D609" s="215">
        <v>45016</v>
      </c>
      <c r="E609" s="192" t="s">
        <v>2410</v>
      </c>
      <c r="F609" s="192" t="s">
        <v>12</v>
      </c>
      <c r="G609" s="192">
        <v>443599</v>
      </c>
      <c r="H609" s="68"/>
      <c r="I609" s="198" t="s">
        <v>1870</v>
      </c>
      <c r="J609" s="68"/>
      <c r="K609" s="68"/>
      <c r="L609" s="68"/>
      <c r="M609" s="68"/>
      <c r="N609" s="362"/>
      <c r="O609" s="362"/>
      <c r="P609" s="216">
        <v>6226275.9400000004</v>
      </c>
      <c r="Q609" s="216">
        <v>0</v>
      </c>
      <c r="R609" s="68" t="s">
        <v>638</v>
      </c>
      <c r="S609" s="363"/>
      <c r="T609" s="277"/>
    </row>
    <row r="610" spans="1:20" ht="38.25">
      <c r="A610" s="192" t="s">
        <v>667</v>
      </c>
      <c r="B610" s="68"/>
      <c r="C610" s="214" t="s">
        <v>1256</v>
      </c>
      <c r="D610" s="215">
        <v>45016</v>
      </c>
      <c r="E610" s="192" t="s">
        <v>2411</v>
      </c>
      <c r="F610" s="192" t="s">
        <v>12</v>
      </c>
      <c r="G610" s="192">
        <v>443601</v>
      </c>
      <c r="H610" s="68"/>
      <c r="I610" s="198" t="s">
        <v>1870</v>
      </c>
      <c r="J610" s="68"/>
      <c r="K610" s="68"/>
      <c r="L610" s="68"/>
      <c r="M610" s="68"/>
      <c r="N610" s="362"/>
      <c r="O610" s="362"/>
      <c r="P610" s="216">
        <v>6226275.9400000004</v>
      </c>
      <c r="Q610" s="216">
        <v>0</v>
      </c>
      <c r="R610" s="68" t="s">
        <v>638</v>
      </c>
      <c r="S610" s="363"/>
      <c r="T610" s="277"/>
    </row>
    <row r="611" spans="1:20" ht="38.25">
      <c r="A611" s="192" t="s">
        <v>667</v>
      </c>
      <c r="B611" s="68"/>
      <c r="C611" s="214" t="s">
        <v>1256</v>
      </c>
      <c r="D611" s="215">
        <v>45016</v>
      </c>
      <c r="E611" s="192" t="s">
        <v>2412</v>
      </c>
      <c r="F611" s="192" t="s">
        <v>12</v>
      </c>
      <c r="G611" s="192">
        <v>443603</v>
      </c>
      <c r="H611" s="68"/>
      <c r="I611" s="198" t="s">
        <v>1870</v>
      </c>
      <c r="J611" s="68"/>
      <c r="K611" s="68"/>
      <c r="L611" s="68"/>
      <c r="M611" s="68"/>
      <c r="N611" s="362"/>
      <c r="O611" s="362"/>
      <c r="P611" s="216">
        <v>5274294.26</v>
      </c>
      <c r="Q611" s="216">
        <v>0</v>
      </c>
      <c r="R611" s="68" t="s">
        <v>638</v>
      </c>
      <c r="S611" s="363"/>
      <c r="T611" s="277"/>
    </row>
    <row r="612" spans="1:20" ht="38.25">
      <c r="A612" s="192" t="s">
        <v>667</v>
      </c>
      <c r="B612" s="68"/>
      <c r="C612" s="214" t="s">
        <v>1256</v>
      </c>
      <c r="D612" s="215">
        <v>45016</v>
      </c>
      <c r="E612" s="192" t="s">
        <v>2413</v>
      </c>
      <c r="F612" s="192" t="s">
        <v>12</v>
      </c>
      <c r="G612" s="192">
        <v>443611</v>
      </c>
      <c r="H612" s="68"/>
      <c r="I612" s="198" t="s">
        <v>1870</v>
      </c>
      <c r="J612" s="68"/>
      <c r="K612" s="68"/>
      <c r="L612" s="68"/>
      <c r="M612" s="68"/>
      <c r="N612" s="362"/>
      <c r="O612" s="362"/>
      <c r="P612" s="216">
        <v>5274294.26</v>
      </c>
      <c r="Q612" s="216">
        <v>0</v>
      </c>
      <c r="R612" s="68" t="s">
        <v>638</v>
      </c>
      <c r="S612" s="363"/>
      <c r="T612" s="277"/>
    </row>
    <row r="613" spans="1:20" ht="38.25">
      <c r="A613" s="192" t="s">
        <v>667</v>
      </c>
      <c r="B613" s="68"/>
      <c r="C613" s="214" t="s">
        <v>1256</v>
      </c>
      <c r="D613" s="215">
        <v>45016</v>
      </c>
      <c r="E613" s="192" t="s">
        <v>2414</v>
      </c>
      <c r="F613" s="192" t="s">
        <v>12</v>
      </c>
      <c r="G613" s="192">
        <v>443605</v>
      </c>
      <c r="H613" s="68"/>
      <c r="I613" s="198" t="s">
        <v>1870</v>
      </c>
      <c r="J613" s="68"/>
      <c r="K613" s="68"/>
      <c r="L613" s="68"/>
      <c r="M613" s="68"/>
      <c r="N613" s="362"/>
      <c r="O613" s="362"/>
      <c r="P613" s="216">
        <v>5274294.26</v>
      </c>
      <c r="Q613" s="216">
        <v>0</v>
      </c>
      <c r="R613" s="68" t="s">
        <v>638</v>
      </c>
      <c r="S613" s="363"/>
      <c r="T613" s="277"/>
    </row>
    <row r="614" spans="1:20" ht="38.25">
      <c r="A614" s="192" t="s">
        <v>667</v>
      </c>
      <c r="B614" s="68"/>
      <c r="C614" s="214" t="s">
        <v>1256</v>
      </c>
      <c r="D614" s="215">
        <v>45016</v>
      </c>
      <c r="E614" s="192" t="s">
        <v>2415</v>
      </c>
      <c r="F614" s="192" t="s">
        <v>12</v>
      </c>
      <c r="G614" s="192">
        <v>443607</v>
      </c>
      <c r="H614" s="68"/>
      <c r="I614" s="198" t="s">
        <v>1870</v>
      </c>
      <c r="J614" s="68"/>
      <c r="K614" s="68"/>
      <c r="L614" s="68"/>
      <c r="M614" s="68"/>
      <c r="N614" s="362"/>
      <c r="O614" s="362"/>
      <c r="P614" s="216">
        <v>5274294.26</v>
      </c>
      <c r="Q614" s="216">
        <v>0</v>
      </c>
      <c r="R614" s="68" t="s">
        <v>638</v>
      </c>
      <c r="S614" s="363"/>
      <c r="T614" s="277"/>
    </row>
    <row r="615" spans="1:20" ht="38.25">
      <c r="A615" s="192" t="s">
        <v>667</v>
      </c>
      <c r="B615" s="68"/>
      <c r="C615" s="214" t="s">
        <v>1256</v>
      </c>
      <c r="D615" s="215">
        <v>45016</v>
      </c>
      <c r="E615" s="192" t="s">
        <v>2416</v>
      </c>
      <c r="F615" s="192" t="s">
        <v>12</v>
      </c>
      <c r="G615" s="192">
        <v>443609</v>
      </c>
      <c r="H615" s="68"/>
      <c r="I615" s="198" t="s">
        <v>1870</v>
      </c>
      <c r="J615" s="68"/>
      <c r="K615" s="68"/>
      <c r="L615" s="68"/>
      <c r="M615" s="68"/>
      <c r="N615" s="362"/>
      <c r="O615" s="362"/>
      <c r="P615" s="216">
        <v>5274294.26</v>
      </c>
      <c r="Q615" s="216">
        <v>0</v>
      </c>
      <c r="R615" s="68" t="s">
        <v>638</v>
      </c>
      <c r="S615" s="363"/>
      <c r="T615" s="277"/>
    </row>
    <row r="616" spans="1:20" ht="38.25">
      <c r="A616" s="192" t="s">
        <v>667</v>
      </c>
      <c r="B616" s="68"/>
      <c r="C616" s="214" t="s">
        <v>1256</v>
      </c>
      <c r="D616" s="215">
        <v>45016</v>
      </c>
      <c r="E616" s="192" t="s">
        <v>2417</v>
      </c>
      <c r="F616" s="192" t="s">
        <v>12</v>
      </c>
      <c r="G616" s="192">
        <v>443613</v>
      </c>
      <c r="H616" s="68"/>
      <c r="I616" s="198" t="s">
        <v>1870</v>
      </c>
      <c r="J616" s="68"/>
      <c r="K616" s="68"/>
      <c r="L616" s="68"/>
      <c r="M616" s="68"/>
      <c r="N616" s="362"/>
      <c r="O616" s="362"/>
      <c r="P616" s="216">
        <v>14486468.689999999</v>
      </c>
      <c r="Q616" s="216">
        <v>0</v>
      </c>
      <c r="R616" s="68" t="s">
        <v>638</v>
      </c>
      <c r="S616" s="363"/>
      <c r="T616" s="277"/>
    </row>
    <row r="617" spans="1:20" ht="38.25">
      <c r="A617" s="192" t="s">
        <v>667</v>
      </c>
      <c r="B617" s="68"/>
      <c r="C617" s="214" t="s">
        <v>1256</v>
      </c>
      <c r="D617" s="215">
        <v>45016</v>
      </c>
      <c r="E617" s="192" t="s">
        <v>2418</v>
      </c>
      <c r="F617" s="192" t="s">
        <v>12</v>
      </c>
      <c r="G617" s="192">
        <v>443615</v>
      </c>
      <c r="H617" s="68"/>
      <c r="I617" s="198" t="s">
        <v>1870</v>
      </c>
      <c r="J617" s="68"/>
      <c r="K617" s="68"/>
      <c r="L617" s="68"/>
      <c r="M617" s="68"/>
      <c r="N617" s="362"/>
      <c r="O617" s="362"/>
      <c r="P617" s="216">
        <v>14486468.689999999</v>
      </c>
      <c r="Q617" s="216">
        <v>0</v>
      </c>
      <c r="R617" s="68" t="s">
        <v>638</v>
      </c>
      <c r="S617" s="363"/>
      <c r="T617" s="277"/>
    </row>
    <row r="618" spans="1:20" ht="38.25">
      <c r="A618" s="192" t="s">
        <v>667</v>
      </c>
      <c r="B618" s="68"/>
      <c r="C618" s="214" t="s">
        <v>1256</v>
      </c>
      <c r="D618" s="215">
        <v>45016</v>
      </c>
      <c r="E618" s="192" t="s">
        <v>2419</v>
      </c>
      <c r="F618" s="192" t="s">
        <v>12</v>
      </c>
      <c r="G618" s="192">
        <v>443617</v>
      </c>
      <c r="H618" s="68"/>
      <c r="I618" s="198" t="s">
        <v>1870</v>
      </c>
      <c r="J618" s="68"/>
      <c r="K618" s="68"/>
      <c r="L618" s="68"/>
      <c r="M618" s="68"/>
      <c r="N618" s="362"/>
      <c r="O618" s="362"/>
      <c r="P618" s="216">
        <v>14486468.689999999</v>
      </c>
      <c r="Q618" s="216">
        <v>0</v>
      </c>
      <c r="R618" s="68" t="s">
        <v>638</v>
      </c>
      <c r="S618" s="363"/>
      <c r="T618" s="277"/>
    </row>
    <row r="619" spans="1:20" ht="38.25">
      <c r="A619" s="192" t="s">
        <v>667</v>
      </c>
      <c r="B619" s="68"/>
      <c r="C619" s="214" t="s">
        <v>1256</v>
      </c>
      <c r="D619" s="215">
        <v>45016</v>
      </c>
      <c r="E619" s="192" t="s">
        <v>2420</v>
      </c>
      <c r="F619" s="192" t="s">
        <v>12</v>
      </c>
      <c r="G619" s="192">
        <v>443619</v>
      </c>
      <c r="H619" s="68"/>
      <c r="I619" s="198" t="s">
        <v>1870</v>
      </c>
      <c r="J619" s="68"/>
      <c r="K619" s="68"/>
      <c r="L619" s="68"/>
      <c r="M619" s="68"/>
      <c r="N619" s="362"/>
      <c r="O619" s="362"/>
      <c r="P619" s="216">
        <v>14486468.689999999</v>
      </c>
      <c r="Q619" s="216">
        <v>0</v>
      </c>
      <c r="R619" s="68" t="s">
        <v>638</v>
      </c>
      <c r="S619" s="363"/>
      <c r="T619" s="277"/>
    </row>
    <row r="620" spans="1:20" ht="38.25">
      <c r="A620" s="192" t="s">
        <v>667</v>
      </c>
      <c r="B620" s="68"/>
      <c r="C620" s="214" t="s">
        <v>1256</v>
      </c>
      <c r="D620" s="215">
        <v>45016</v>
      </c>
      <c r="E620" s="192" t="s">
        <v>2421</v>
      </c>
      <c r="F620" s="192" t="s">
        <v>12</v>
      </c>
      <c r="G620" s="192">
        <v>443621</v>
      </c>
      <c r="H620" s="68"/>
      <c r="I620" s="198" t="s">
        <v>1870</v>
      </c>
      <c r="J620" s="68"/>
      <c r="K620" s="68"/>
      <c r="L620" s="68"/>
      <c r="M620" s="68"/>
      <c r="N620" s="362"/>
      <c r="O620" s="362"/>
      <c r="P620" s="216">
        <v>14486468.689999999</v>
      </c>
      <c r="Q620" s="216">
        <v>0</v>
      </c>
      <c r="R620" s="68" t="s">
        <v>638</v>
      </c>
      <c r="S620" s="363"/>
      <c r="T620" s="277"/>
    </row>
    <row r="621" spans="1:20" ht="38.25">
      <c r="A621" s="192" t="s">
        <v>667</v>
      </c>
      <c r="B621" s="68"/>
      <c r="C621" s="214" t="s">
        <v>1256</v>
      </c>
      <c r="D621" s="215">
        <v>45016</v>
      </c>
      <c r="E621" s="192" t="s">
        <v>2422</v>
      </c>
      <c r="F621" s="192" t="s">
        <v>12</v>
      </c>
      <c r="G621" s="192">
        <v>443623</v>
      </c>
      <c r="H621" s="68"/>
      <c r="I621" s="198" t="s">
        <v>1870</v>
      </c>
      <c r="J621" s="68"/>
      <c r="K621" s="68"/>
      <c r="L621" s="68"/>
      <c r="M621" s="68"/>
      <c r="N621" s="362"/>
      <c r="O621" s="362"/>
      <c r="P621" s="216">
        <v>2665231.4900000002</v>
      </c>
      <c r="Q621" s="216">
        <v>0</v>
      </c>
      <c r="R621" s="68" t="s">
        <v>638</v>
      </c>
      <c r="S621" s="363"/>
      <c r="T621" s="277"/>
    </row>
    <row r="622" spans="1:20" ht="38.25">
      <c r="A622" s="192" t="s">
        <v>667</v>
      </c>
      <c r="B622" s="68"/>
      <c r="C622" s="214" t="s">
        <v>1256</v>
      </c>
      <c r="D622" s="215">
        <v>45016</v>
      </c>
      <c r="E622" s="192" t="s">
        <v>2423</v>
      </c>
      <c r="F622" s="192" t="s">
        <v>12</v>
      </c>
      <c r="G622" s="192">
        <v>443625</v>
      </c>
      <c r="H622" s="68"/>
      <c r="I622" s="198" t="s">
        <v>1870</v>
      </c>
      <c r="J622" s="68"/>
      <c r="K622" s="68"/>
      <c r="L622" s="68"/>
      <c r="M622" s="68"/>
      <c r="N622" s="362"/>
      <c r="O622" s="362"/>
      <c r="P622" s="216">
        <v>2665231.4900000002</v>
      </c>
      <c r="Q622" s="216">
        <v>0</v>
      </c>
      <c r="R622" s="68" t="s">
        <v>638</v>
      </c>
      <c r="S622" s="363"/>
      <c r="T622" s="277"/>
    </row>
    <row r="623" spans="1:20" ht="38.25">
      <c r="A623" s="192" t="s">
        <v>667</v>
      </c>
      <c r="B623" s="68"/>
      <c r="C623" s="214" t="s">
        <v>1256</v>
      </c>
      <c r="D623" s="215">
        <v>45016</v>
      </c>
      <c r="E623" s="192" t="s">
        <v>2424</v>
      </c>
      <c r="F623" s="192" t="s">
        <v>12</v>
      </c>
      <c r="G623" s="192">
        <v>443627</v>
      </c>
      <c r="H623" s="68"/>
      <c r="I623" s="198" t="s">
        <v>1870</v>
      </c>
      <c r="J623" s="68"/>
      <c r="K623" s="68"/>
      <c r="L623" s="68"/>
      <c r="M623" s="68"/>
      <c r="N623" s="362"/>
      <c r="O623" s="362"/>
      <c r="P623" s="216">
        <v>2592451.56</v>
      </c>
      <c r="Q623" s="216">
        <v>0</v>
      </c>
      <c r="R623" s="68" t="s">
        <v>638</v>
      </c>
      <c r="S623" s="363"/>
      <c r="T623" s="277"/>
    </row>
    <row r="624" spans="1:20" ht="38.25">
      <c r="A624" s="192" t="s">
        <v>667</v>
      </c>
      <c r="B624" s="68"/>
      <c r="C624" s="214" t="s">
        <v>1256</v>
      </c>
      <c r="D624" s="215">
        <v>45016</v>
      </c>
      <c r="E624" s="192" t="s">
        <v>2425</v>
      </c>
      <c r="F624" s="192" t="s">
        <v>12</v>
      </c>
      <c r="G624" s="192">
        <v>443629</v>
      </c>
      <c r="H624" s="68"/>
      <c r="I624" s="198" t="s">
        <v>1870</v>
      </c>
      <c r="J624" s="68"/>
      <c r="K624" s="68"/>
      <c r="L624" s="68"/>
      <c r="M624" s="68"/>
      <c r="N624" s="362"/>
      <c r="O624" s="362"/>
      <c r="P624" s="216">
        <v>7120472.6200000001</v>
      </c>
      <c r="Q624" s="216">
        <v>0</v>
      </c>
      <c r="R624" s="68" t="s">
        <v>638</v>
      </c>
      <c r="S624" s="363"/>
      <c r="T624" s="277"/>
    </row>
    <row r="625" spans="1:20" ht="38.25">
      <c r="A625" s="192" t="s">
        <v>667</v>
      </c>
      <c r="B625" s="68"/>
      <c r="C625" s="214" t="s">
        <v>1256</v>
      </c>
      <c r="D625" s="215">
        <v>45016</v>
      </c>
      <c r="E625" s="192" t="s">
        <v>2426</v>
      </c>
      <c r="F625" s="192" t="s">
        <v>12</v>
      </c>
      <c r="G625" s="192">
        <v>443631</v>
      </c>
      <c r="H625" s="68"/>
      <c r="I625" s="198" t="s">
        <v>1870</v>
      </c>
      <c r="J625" s="68"/>
      <c r="K625" s="68"/>
      <c r="L625" s="68"/>
      <c r="M625" s="68"/>
      <c r="N625" s="362"/>
      <c r="O625" s="362"/>
      <c r="P625" s="216">
        <v>6031770.5199999996</v>
      </c>
      <c r="Q625" s="216">
        <v>0</v>
      </c>
      <c r="R625" s="68" t="s">
        <v>638</v>
      </c>
      <c r="S625" s="363"/>
      <c r="T625" s="277"/>
    </row>
    <row r="626" spans="1:20" ht="38.25">
      <c r="A626" s="192" t="s">
        <v>667</v>
      </c>
      <c r="B626" s="68"/>
      <c r="C626" s="214" t="s">
        <v>1256</v>
      </c>
      <c r="D626" s="215">
        <v>45016</v>
      </c>
      <c r="E626" s="192" t="s">
        <v>2427</v>
      </c>
      <c r="F626" s="192" t="s">
        <v>12</v>
      </c>
      <c r="G626" s="192">
        <v>443633</v>
      </c>
      <c r="H626" s="68"/>
      <c r="I626" s="198" t="s">
        <v>1870</v>
      </c>
      <c r="J626" s="68"/>
      <c r="K626" s="68"/>
      <c r="L626" s="68"/>
      <c r="M626" s="68"/>
      <c r="N626" s="362"/>
      <c r="O626" s="362"/>
      <c r="P626" s="216">
        <v>595285.14</v>
      </c>
      <c r="Q626" s="216">
        <v>0</v>
      </c>
      <c r="R626" s="68" t="s">
        <v>638</v>
      </c>
      <c r="S626" s="363"/>
      <c r="T626" s="277"/>
    </row>
    <row r="627" spans="1:20" ht="38.25">
      <c r="A627" s="192" t="s">
        <v>667</v>
      </c>
      <c r="B627" s="68"/>
      <c r="C627" s="214" t="s">
        <v>1256</v>
      </c>
      <c r="D627" s="215">
        <v>45016</v>
      </c>
      <c r="E627" s="192" t="s">
        <v>2428</v>
      </c>
      <c r="F627" s="192" t="s">
        <v>12</v>
      </c>
      <c r="G627" s="192">
        <v>443635</v>
      </c>
      <c r="H627" s="68"/>
      <c r="I627" s="198" t="s">
        <v>1870</v>
      </c>
      <c r="J627" s="68"/>
      <c r="K627" s="68"/>
      <c r="L627" s="68"/>
      <c r="M627" s="68"/>
      <c r="N627" s="362"/>
      <c r="O627" s="362"/>
      <c r="P627" s="216">
        <v>105502.89</v>
      </c>
      <c r="Q627" s="216">
        <v>0</v>
      </c>
      <c r="R627" s="68" t="s">
        <v>638</v>
      </c>
      <c r="S627" s="363"/>
      <c r="T627" s="277"/>
    </row>
    <row r="628" spans="1:20" ht="38.25">
      <c r="A628" s="192" t="s">
        <v>667</v>
      </c>
      <c r="B628" s="68"/>
      <c r="C628" s="214" t="s">
        <v>1256</v>
      </c>
      <c r="D628" s="215">
        <v>45016</v>
      </c>
      <c r="E628" s="192" t="s">
        <v>2429</v>
      </c>
      <c r="F628" s="192" t="s">
        <v>12</v>
      </c>
      <c r="G628" s="192">
        <v>443637</v>
      </c>
      <c r="H628" s="68"/>
      <c r="I628" s="198" t="s">
        <v>1870</v>
      </c>
      <c r="J628" s="68"/>
      <c r="K628" s="68"/>
      <c r="L628" s="68"/>
      <c r="M628" s="68"/>
      <c r="N628" s="362"/>
      <c r="O628" s="362"/>
      <c r="P628" s="216">
        <v>2173736.5699999998</v>
      </c>
      <c r="Q628" s="216">
        <v>0</v>
      </c>
      <c r="R628" s="68" t="s">
        <v>638</v>
      </c>
      <c r="S628" s="363"/>
      <c r="T628" s="277"/>
    </row>
    <row r="629" spans="1:20" ht="38.25">
      <c r="A629" s="192" t="s">
        <v>667</v>
      </c>
      <c r="B629" s="68"/>
      <c r="C629" s="214" t="s">
        <v>1256</v>
      </c>
      <c r="D629" s="215">
        <v>45016</v>
      </c>
      <c r="E629" s="192" t="s">
        <v>2430</v>
      </c>
      <c r="F629" s="192" t="s">
        <v>12</v>
      </c>
      <c r="G629" s="192">
        <v>443639</v>
      </c>
      <c r="H629" s="68"/>
      <c r="I629" s="198" t="s">
        <v>1870</v>
      </c>
      <c r="J629" s="68"/>
      <c r="K629" s="68"/>
      <c r="L629" s="68"/>
      <c r="M629" s="68"/>
      <c r="N629" s="362"/>
      <c r="O629" s="362"/>
      <c r="P629" s="216">
        <v>5979809.5199999996</v>
      </c>
      <c r="Q629" s="216">
        <v>0</v>
      </c>
      <c r="R629" s="68" t="s">
        <v>638</v>
      </c>
      <c r="S629" s="363"/>
      <c r="T629" s="277"/>
    </row>
    <row r="630" spans="1:20" ht="38.25">
      <c r="A630" s="192" t="s">
        <v>667</v>
      </c>
      <c r="B630" s="68"/>
      <c r="C630" s="214" t="s">
        <v>1256</v>
      </c>
      <c r="D630" s="215">
        <v>45016</v>
      </c>
      <c r="E630" s="192" t="s">
        <v>2431</v>
      </c>
      <c r="F630" s="192" t="s">
        <v>12</v>
      </c>
      <c r="G630" s="192">
        <v>443641</v>
      </c>
      <c r="H630" s="68"/>
      <c r="I630" s="198" t="s">
        <v>1870</v>
      </c>
      <c r="J630" s="68"/>
      <c r="K630" s="68"/>
      <c r="L630" s="68"/>
      <c r="M630" s="68"/>
      <c r="N630" s="362"/>
      <c r="O630" s="362"/>
      <c r="P630" s="216">
        <v>13913023.52</v>
      </c>
      <c r="Q630" s="216">
        <v>0</v>
      </c>
      <c r="R630" s="68" t="s">
        <v>638</v>
      </c>
      <c r="S630" s="363"/>
      <c r="T630" s="277"/>
    </row>
    <row r="631" spans="1:20" ht="38.25">
      <c r="A631" s="192" t="s">
        <v>667</v>
      </c>
      <c r="B631" s="68"/>
      <c r="C631" s="214" t="s">
        <v>1256</v>
      </c>
      <c r="D631" s="215">
        <v>45016</v>
      </c>
      <c r="E631" s="192" t="s">
        <v>2432</v>
      </c>
      <c r="F631" s="192" t="s">
        <v>12</v>
      </c>
      <c r="G631" s="192">
        <v>443643</v>
      </c>
      <c r="H631" s="68"/>
      <c r="I631" s="198" t="s">
        <v>1870</v>
      </c>
      <c r="J631" s="68"/>
      <c r="K631" s="68"/>
      <c r="L631" s="68"/>
      <c r="M631" s="68"/>
      <c r="N631" s="362"/>
      <c r="O631" s="362"/>
      <c r="P631" s="216">
        <v>2559728.6</v>
      </c>
      <c r="Q631" s="216">
        <v>0</v>
      </c>
      <c r="R631" s="68" t="s">
        <v>638</v>
      </c>
      <c r="S631" s="363"/>
      <c r="T631" s="277"/>
    </row>
    <row r="632" spans="1:20" ht="38.25">
      <c r="A632" s="192" t="s">
        <v>667</v>
      </c>
      <c r="B632" s="68"/>
      <c r="C632" s="214" t="s">
        <v>1256</v>
      </c>
      <c r="D632" s="215">
        <v>45016</v>
      </c>
      <c r="E632" s="192" t="s">
        <v>2433</v>
      </c>
      <c r="F632" s="192" t="s">
        <v>12</v>
      </c>
      <c r="G632" s="192">
        <v>443645</v>
      </c>
      <c r="H632" s="68"/>
      <c r="I632" s="198" t="s">
        <v>1870</v>
      </c>
      <c r="J632" s="68"/>
      <c r="K632" s="68"/>
      <c r="L632" s="68"/>
      <c r="M632" s="68"/>
      <c r="N632" s="362"/>
      <c r="O632" s="362"/>
      <c r="P632" s="216">
        <v>8377543.0599999996</v>
      </c>
      <c r="Q632" s="216">
        <v>0</v>
      </c>
      <c r="R632" s="68" t="s">
        <v>638</v>
      </c>
      <c r="S632" s="363"/>
      <c r="T632" s="277"/>
    </row>
    <row r="633" spans="1:20" ht="38.25">
      <c r="A633" s="192" t="s">
        <v>667</v>
      </c>
      <c r="B633" s="68"/>
      <c r="C633" s="214" t="s">
        <v>1256</v>
      </c>
      <c r="D633" s="215">
        <v>45016</v>
      </c>
      <c r="E633" s="192" t="s">
        <v>2434</v>
      </c>
      <c r="F633" s="192" t="s">
        <v>12</v>
      </c>
      <c r="G633" s="192">
        <v>443647</v>
      </c>
      <c r="H633" s="68"/>
      <c r="I633" s="198" t="s">
        <v>1870</v>
      </c>
      <c r="J633" s="68"/>
      <c r="K633" s="68"/>
      <c r="L633" s="68"/>
      <c r="M633" s="68"/>
      <c r="N633" s="362"/>
      <c r="O633" s="362"/>
      <c r="P633" s="216">
        <v>11722.92</v>
      </c>
      <c r="Q633" s="216">
        <v>0</v>
      </c>
      <c r="R633" s="68" t="s">
        <v>638</v>
      </c>
      <c r="S633" s="363"/>
      <c r="T633" s="277"/>
    </row>
    <row r="634" spans="1:20" ht="38.25">
      <c r="A634" s="192" t="s">
        <v>667</v>
      </c>
      <c r="B634" s="68"/>
      <c r="C634" s="214" t="s">
        <v>1256</v>
      </c>
      <c r="D634" s="215">
        <v>45016</v>
      </c>
      <c r="E634" s="192" t="s">
        <v>2435</v>
      </c>
      <c r="F634" s="192" t="s">
        <v>12</v>
      </c>
      <c r="G634" s="192">
        <v>443649</v>
      </c>
      <c r="H634" s="68"/>
      <c r="I634" s="198" t="s">
        <v>1870</v>
      </c>
      <c r="J634" s="68"/>
      <c r="K634" s="68"/>
      <c r="L634" s="68"/>
      <c r="M634" s="68"/>
      <c r="N634" s="362"/>
      <c r="O634" s="362"/>
      <c r="P634" s="216">
        <v>15112.58</v>
      </c>
      <c r="Q634" s="216">
        <v>0</v>
      </c>
      <c r="R634" s="68" t="s">
        <v>638</v>
      </c>
      <c r="S634" s="363"/>
      <c r="T634" s="277"/>
    </row>
    <row r="635" spans="1:20" ht="38.25">
      <c r="A635" s="192" t="s">
        <v>667</v>
      </c>
      <c r="B635" s="68"/>
      <c r="C635" s="214" t="s">
        <v>1256</v>
      </c>
      <c r="D635" s="215">
        <v>45016</v>
      </c>
      <c r="E635" s="192" t="s">
        <v>2436</v>
      </c>
      <c r="F635" s="192" t="s">
        <v>12</v>
      </c>
      <c r="G635" s="192">
        <v>443651</v>
      </c>
      <c r="H635" s="68"/>
      <c r="I635" s="198" t="s">
        <v>1870</v>
      </c>
      <c r="J635" s="68"/>
      <c r="K635" s="68"/>
      <c r="L635" s="68"/>
      <c r="M635" s="68"/>
      <c r="N635" s="362"/>
      <c r="O635" s="362"/>
      <c r="P635" s="216">
        <v>281084.52</v>
      </c>
      <c r="Q635" s="216">
        <v>0</v>
      </c>
      <c r="R635" s="68" t="s">
        <v>638</v>
      </c>
      <c r="S635" s="363"/>
      <c r="T635" s="277"/>
    </row>
    <row r="636" spans="1:20" ht="38.25">
      <c r="A636" s="192" t="s">
        <v>667</v>
      </c>
      <c r="B636" s="68"/>
      <c r="C636" s="214" t="s">
        <v>1256</v>
      </c>
      <c r="D636" s="215">
        <v>45016</v>
      </c>
      <c r="E636" s="192" t="s">
        <v>2437</v>
      </c>
      <c r="F636" s="192" t="s">
        <v>12</v>
      </c>
      <c r="G636" s="192">
        <v>443653</v>
      </c>
      <c r="H636" s="68"/>
      <c r="I636" s="198" t="s">
        <v>1870</v>
      </c>
      <c r="J636" s="68"/>
      <c r="K636" s="68"/>
      <c r="L636" s="68"/>
      <c r="M636" s="68"/>
      <c r="N636" s="362"/>
      <c r="O636" s="362"/>
      <c r="P636" s="216">
        <v>219.45</v>
      </c>
      <c r="Q636" s="216">
        <v>0</v>
      </c>
      <c r="R636" s="68" t="s">
        <v>638</v>
      </c>
      <c r="S636" s="363"/>
      <c r="T636" s="277"/>
    </row>
    <row r="637" spans="1:20" ht="38.25">
      <c r="A637" s="192" t="s">
        <v>667</v>
      </c>
      <c r="B637" s="68"/>
      <c r="C637" s="214" t="s">
        <v>1256</v>
      </c>
      <c r="D637" s="215">
        <v>45016</v>
      </c>
      <c r="E637" s="192" t="s">
        <v>2438</v>
      </c>
      <c r="F637" s="192" t="s">
        <v>12</v>
      </c>
      <c r="G637" s="192">
        <v>443655</v>
      </c>
      <c r="H637" s="68"/>
      <c r="I637" s="198" t="s">
        <v>1870</v>
      </c>
      <c r="J637" s="68"/>
      <c r="K637" s="68"/>
      <c r="L637" s="68"/>
      <c r="M637" s="68"/>
      <c r="N637" s="362"/>
      <c r="O637" s="362"/>
      <c r="P637" s="216">
        <v>5341.13</v>
      </c>
      <c r="Q637" s="216">
        <v>0</v>
      </c>
      <c r="R637" s="68" t="s">
        <v>638</v>
      </c>
      <c r="S637" s="363"/>
      <c r="T637" s="277"/>
    </row>
    <row r="638" spans="1:20" ht="38.25">
      <c r="A638" s="192" t="s">
        <v>667</v>
      </c>
      <c r="B638" s="68"/>
      <c r="C638" s="214" t="s">
        <v>1256</v>
      </c>
      <c r="D638" s="215">
        <v>45016</v>
      </c>
      <c r="E638" s="192" t="s">
        <v>2439</v>
      </c>
      <c r="F638" s="192" t="s">
        <v>12</v>
      </c>
      <c r="G638" s="192">
        <v>443657</v>
      </c>
      <c r="H638" s="68"/>
      <c r="I638" s="198" t="s">
        <v>1870</v>
      </c>
      <c r="J638" s="68"/>
      <c r="K638" s="68"/>
      <c r="L638" s="68"/>
      <c r="M638" s="68"/>
      <c r="N638" s="362"/>
      <c r="O638" s="362"/>
      <c r="P638" s="216">
        <v>1643.11</v>
      </c>
      <c r="Q638" s="216">
        <v>0</v>
      </c>
      <c r="R638" s="68" t="s">
        <v>638</v>
      </c>
      <c r="S638" s="363"/>
      <c r="T638" s="277"/>
    </row>
    <row r="639" spans="1:20" ht="38.25">
      <c r="A639" s="192" t="s">
        <v>667</v>
      </c>
      <c r="B639" s="68"/>
      <c r="C639" s="214" t="s">
        <v>1256</v>
      </c>
      <c r="D639" s="215">
        <v>45016</v>
      </c>
      <c r="E639" s="192" t="s">
        <v>2440</v>
      </c>
      <c r="F639" s="192" t="s">
        <v>12</v>
      </c>
      <c r="G639" s="192">
        <v>443659</v>
      </c>
      <c r="H639" s="68"/>
      <c r="I639" s="198" t="s">
        <v>1870</v>
      </c>
      <c r="J639" s="68"/>
      <c r="K639" s="68"/>
      <c r="L639" s="68"/>
      <c r="M639" s="68"/>
      <c r="N639" s="362"/>
      <c r="O639" s="362"/>
      <c r="P639" s="216">
        <v>41508.49</v>
      </c>
      <c r="Q639" s="216">
        <v>0</v>
      </c>
      <c r="R639" s="68" t="s">
        <v>638</v>
      </c>
      <c r="S639" s="363"/>
      <c r="T639" s="277"/>
    </row>
    <row r="640" spans="1:20" ht="38.25">
      <c r="A640" s="192" t="s">
        <v>667</v>
      </c>
      <c r="B640" s="68"/>
      <c r="C640" s="214" t="s">
        <v>1256</v>
      </c>
      <c r="D640" s="215">
        <v>45016</v>
      </c>
      <c r="E640" s="192" t="s">
        <v>2441</v>
      </c>
      <c r="F640" s="192" t="s">
        <v>12</v>
      </c>
      <c r="G640" s="192">
        <v>443661</v>
      </c>
      <c r="H640" s="68"/>
      <c r="I640" s="198" t="s">
        <v>1870</v>
      </c>
      <c r="J640" s="68"/>
      <c r="K640" s="68"/>
      <c r="L640" s="68"/>
      <c r="M640" s="68"/>
      <c r="N640" s="362"/>
      <c r="O640" s="362"/>
      <c r="P640" s="216">
        <v>5129.7</v>
      </c>
      <c r="Q640" s="216">
        <v>0</v>
      </c>
      <c r="R640" s="68" t="s">
        <v>638</v>
      </c>
      <c r="S640" s="363"/>
      <c r="T640" s="277"/>
    </row>
    <row r="641" spans="1:20" ht="38.25">
      <c r="A641" s="192" t="s">
        <v>667</v>
      </c>
      <c r="B641" s="68"/>
      <c r="C641" s="214" t="s">
        <v>1256</v>
      </c>
      <c r="D641" s="215">
        <v>45016</v>
      </c>
      <c r="E641" s="192" t="s">
        <v>2442</v>
      </c>
      <c r="F641" s="192" t="s">
        <v>12</v>
      </c>
      <c r="G641" s="192">
        <v>443663</v>
      </c>
      <c r="H641" s="68"/>
      <c r="I641" s="198" t="s">
        <v>1870</v>
      </c>
      <c r="J641" s="68"/>
      <c r="K641" s="68"/>
      <c r="L641" s="68"/>
      <c r="M641" s="68"/>
      <c r="N641" s="362"/>
      <c r="O641" s="362"/>
      <c r="P641" s="216">
        <v>14491.54</v>
      </c>
      <c r="Q641" s="216">
        <v>0</v>
      </c>
      <c r="R641" s="68" t="s">
        <v>638</v>
      </c>
      <c r="S641" s="363"/>
      <c r="T641" s="277"/>
    </row>
    <row r="642" spans="1:20" ht="38.25">
      <c r="A642" s="192" t="s">
        <v>667</v>
      </c>
      <c r="B642" s="68"/>
      <c r="C642" s="214" t="s">
        <v>1256</v>
      </c>
      <c r="D642" s="215">
        <v>45016</v>
      </c>
      <c r="E642" s="192" t="s">
        <v>2443</v>
      </c>
      <c r="F642" s="192" t="s">
        <v>12</v>
      </c>
      <c r="G642" s="192">
        <v>443665</v>
      </c>
      <c r="H642" s="68"/>
      <c r="I642" s="198" t="s">
        <v>1870</v>
      </c>
      <c r="J642" s="68"/>
      <c r="K642" s="68"/>
      <c r="L642" s="68"/>
      <c r="M642" s="68"/>
      <c r="N642" s="362"/>
      <c r="O642" s="362"/>
      <c r="P642" s="216">
        <v>39865.379999999997</v>
      </c>
      <c r="Q642" s="216">
        <v>0</v>
      </c>
      <c r="R642" s="68" t="s">
        <v>638</v>
      </c>
      <c r="S642" s="363"/>
      <c r="T642" s="277"/>
    </row>
    <row r="643" spans="1:20" ht="38.25">
      <c r="A643" s="192" t="s">
        <v>667</v>
      </c>
      <c r="B643" s="68"/>
      <c r="C643" s="214" t="s">
        <v>1256</v>
      </c>
      <c r="D643" s="215">
        <v>45016</v>
      </c>
      <c r="E643" s="192" t="s">
        <v>2444</v>
      </c>
      <c r="F643" s="192" t="s">
        <v>12</v>
      </c>
      <c r="G643" s="192">
        <v>443502</v>
      </c>
      <c r="H643" s="68"/>
      <c r="I643" s="198" t="s">
        <v>1870</v>
      </c>
      <c r="J643" s="68"/>
      <c r="K643" s="68"/>
      <c r="L643" s="68"/>
      <c r="M643" s="68"/>
      <c r="N643" s="362"/>
      <c r="O643" s="362"/>
      <c r="P643" s="216">
        <v>5057560.38</v>
      </c>
      <c r="Q643" s="216">
        <v>0</v>
      </c>
      <c r="R643" s="68" t="s">
        <v>638</v>
      </c>
      <c r="S643" s="363"/>
      <c r="T643" s="277"/>
    </row>
    <row r="644" spans="1:20" ht="38.25">
      <c r="A644" s="192" t="s">
        <v>667</v>
      </c>
      <c r="B644" s="68"/>
      <c r="C644" s="214" t="s">
        <v>1256</v>
      </c>
      <c r="D644" s="215">
        <v>45016</v>
      </c>
      <c r="E644" s="192" t="s">
        <v>2445</v>
      </c>
      <c r="F644" s="192" t="s">
        <v>12</v>
      </c>
      <c r="G644" s="192">
        <v>443504</v>
      </c>
      <c r="H644" s="68"/>
      <c r="I644" s="198" t="s">
        <v>1870</v>
      </c>
      <c r="J644" s="68"/>
      <c r="K644" s="68"/>
      <c r="L644" s="68"/>
      <c r="M644" s="68"/>
      <c r="N644" s="362"/>
      <c r="O644" s="362"/>
      <c r="P644" s="216">
        <v>5065511.95</v>
      </c>
      <c r="Q644" s="216">
        <v>0</v>
      </c>
      <c r="R644" s="68" t="s">
        <v>638</v>
      </c>
      <c r="S644" s="363"/>
      <c r="T644" s="277"/>
    </row>
    <row r="645" spans="1:20" ht="38.25">
      <c r="A645" s="192" t="s">
        <v>667</v>
      </c>
      <c r="B645" s="68"/>
      <c r="C645" s="214" t="s">
        <v>1256</v>
      </c>
      <c r="D645" s="215">
        <v>45016</v>
      </c>
      <c r="E645" s="192" t="s">
        <v>2446</v>
      </c>
      <c r="F645" s="192" t="s">
        <v>12</v>
      </c>
      <c r="G645" s="192">
        <v>443506</v>
      </c>
      <c r="H645" s="68"/>
      <c r="I645" s="198" t="s">
        <v>1870</v>
      </c>
      <c r="J645" s="68"/>
      <c r="K645" s="68"/>
      <c r="L645" s="68"/>
      <c r="M645" s="68"/>
      <c r="N645" s="362"/>
      <c r="O645" s="362"/>
      <c r="P645" s="216">
        <v>1182992.53</v>
      </c>
      <c r="Q645" s="216">
        <v>0</v>
      </c>
      <c r="R645" s="68" t="s">
        <v>638</v>
      </c>
      <c r="S645" s="363"/>
      <c r="T645" s="277"/>
    </row>
    <row r="646" spans="1:20" ht="38.25">
      <c r="A646" s="192" t="s">
        <v>667</v>
      </c>
      <c r="B646" s="68"/>
      <c r="C646" s="214" t="s">
        <v>1256</v>
      </c>
      <c r="D646" s="215">
        <v>45016</v>
      </c>
      <c r="E646" s="192" t="s">
        <v>2447</v>
      </c>
      <c r="F646" s="192" t="s">
        <v>12</v>
      </c>
      <c r="G646" s="192">
        <v>443508</v>
      </c>
      <c r="H646" s="68"/>
      <c r="I646" s="198" t="s">
        <v>1870</v>
      </c>
      <c r="J646" s="68"/>
      <c r="K646" s="68"/>
      <c r="L646" s="68"/>
      <c r="M646" s="68"/>
      <c r="N646" s="362"/>
      <c r="O646" s="362"/>
      <c r="P646" s="216">
        <v>3249227.96</v>
      </c>
      <c r="Q646" s="216">
        <v>0</v>
      </c>
      <c r="R646" s="68" t="s">
        <v>638</v>
      </c>
      <c r="S646" s="363"/>
      <c r="T646" s="277"/>
    </row>
    <row r="647" spans="1:20" ht="38.25">
      <c r="A647" s="192" t="s">
        <v>667</v>
      </c>
      <c r="B647" s="68"/>
      <c r="C647" s="214" t="s">
        <v>1256</v>
      </c>
      <c r="D647" s="215">
        <v>45016</v>
      </c>
      <c r="E647" s="192" t="s">
        <v>2448</v>
      </c>
      <c r="F647" s="192" t="s">
        <v>12</v>
      </c>
      <c r="G647" s="192">
        <v>443510</v>
      </c>
      <c r="H647" s="68"/>
      <c r="I647" s="198" t="s">
        <v>1870</v>
      </c>
      <c r="J647" s="68"/>
      <c r="K647" s="68"/>
      <c r="L647" s="68"/>
      <c r="M647" s="68"/>
      <c r="N647" s="362"/>
      <c r="O647" s="362"/>
      <c r="P647" s="216">
        <v>13891183.619999999</v>
      </c>
      <c r="Q647" s="216">
        <v>0</v>
      </c>
      <c r="R647" s="68" t="s">
        <v>638</v>
      </c>
      <c r="S647" s="363"/>
      <c r="T647" s="277"/>
    </row>
    <row r="648" spans="1:20" ht="38.25">
      <c r="A648" s="192" t="s">
        <v>667</v>
      </c>
      <c r="B648" s="68"/>
      <c r="C648" s="214" t="s">
        <v>1256</v>
      </c>
      <c r="D648" s="215">
        <v>45016</v>
      </c>
      <c r="E648" s="192" t="s">
        <v>2449</v>
      </c>
      <c r="F648" s="192" t="s">
        <v>12</v>
      </c>
      <c r="G648" s="192">
        <v>443512</v>
      </c>
      <c r="H648" s="68"/>
      <c r="I648" s="198" t="s">
        <v>1870</v>
      </c>
      <c r="J648" s="68"/>
      <c r="K648" s="68"/>
      <c r="L648" s="68"/>
      <c r="M648" s="68"/>
      <c r="N648" s="362"/>
      <c r="O648" s="362"/>
      <c r="P648" s="216">
        <v>2555710.4900000002</v>
      </c>
      <c r="Q648" s="216">
        <v>0</v>
      </c>
      <c r="R648" s="68" t="s">
        <v>638</v>
      </c>
      <c r="S648" s="363"/>
      <c r="T648" s="277"/>
    </row>
    <row r="649" spans="1:20" ht="38.25">
      <c r="A649" s="192" t="s">
        <v>667</v>
      </c>
      <c r="B649" s="68"/>
      <c r="C649" s="214" t="s">
        <v>1256</v>
      </c>
      <c r="D649" s="215">
        <v>45016</v>
      </c>
      <c r="E649" s="192" t="s">
        <v>2450</v>
      </c>
      <c r="F649" s="192" t="s">
        <v>12</v>
      </c>
      <c r="G649" s="192">
        <v>443514</v>
      </c>
      <c r="H649" s="68"/>
      <c r="I649" s="198" t="s">
        <v>1870</v>
      </c>
      <c r="J649" s="68"/>
      <c r="K649" s="68"/>
      <c r="L649" s="68"/>
      <c r="M649" s="68"/>
      <c r="N649" s="362"/>
      <c r="O649" s="362"/>
      <c r="P649" s="216">
        <v>597795.42000000004</v>
      </c>
      <c r="Q649" s="216">
        <v>0</v>
      </c>
      <c r="R649" s="68" t="s">
        <v>638</v>
      </c>
      <c r="S649" s="363"/>
      <c r="T649" s="277"/>
    </row>
    <row r="650" spans="1:20" ht="38.25">
      <c r="A650" s="192" t="s">
        <v>667</v>
      </c>
      <c r="B650" s="68"/>
      <c r="C650" s="214" t="s">
        <v>1256</v>
      </c>
      <c r="D650" s="215">
        <v>45016</v>
      </c>
      <c r="E650" s="192" t="s">
        <v>2451</v>
      </c>
      <c r="F650" s="192" t="s">
        <v>12</v>
      </c>
      <c r="G650" s="192">
        <v>443516</v>
      </c>
      <c r="H650" s="68"/>
      <c r="I650" s="198" t="s">
        <v>1870</v>
      </c>
      <c r="J650" s="68"/>
      <c r="K650" s="68"/>
      <c r="L650" s="68"/>
      <c r="M650" s="68"/>
      <c r="N650" s="362"/>
      <c r="O650" s="362"/>
      <c r="P650" s="216">
        <v>17299858.140000001</v>
      </c>
      <c r="Q650" s="216">
        <v>0</v>
      </c>
      <c r="R650" s="68" t="s">
        <v>638</v>
      </c>
      <c r="S650" s="363"/>
      <c r="T650" s="277"/>
    </row>
    <row r="651" spans="1:20" ht="38.25">
      <c r="A651" s="192" t="s">
        <v>667</v>
      </c>
      <c r="B651" s="68"/>
      <c r="C651" s="214" t="s">
        <v>1256</v>
      </c>
      <c r="D651" s="215">
        <v>45016</v>
      </c>
      <c r="E651" s="192" t="s">
        <v>2452</v>
      </c>
      <c r="F651" s="192" t="s">
        <v>12</v>
      </c>
      <c r="G651" s="192">
        <v>443518</v>
      </c>
      <c r="H651" s="68"/>
      <c r="I651" s="198" t="s">
        <v>1870</v>
      </c>
      <c r="J651" s="68"/>
      <c r="K651" s="68"/>
      <c r="L651" s="68"/>
      <c r="M651" s="68"/>
      <c r="N651" s="362"/>
      <c r="O651" s="362"/>
      <c r="P651" s="216">
        <v>16962287.829999998</v>
      </c>
      <c r="Q651" s="216">
        <v>0</v>
      </c>
      <c r="R651" s="68" t="s">
        <v>638</v>
      </c>
      <c r="S651" s="363"/>
      <c r="T651" s="277"/>
    </row>
    <row r="652" spans="1:20" ht="38.25">
      <c r="A652" s="192" t="s">
        <v>667</v>
      </c>
      <c r="B652" s="68"/>
      <c r="C652" s="214" t="s">
        <v>1256</v>
      </c>
      <c r="D652" s="215">
        <v>45016</v>
      </c>
      <c r="E652" s="192" t="s">
        <v>2453</v>
      </c>
      <c r="F652" s="192" t="s">
        <v>12</v>
      </c>
      <c r="G652" s="192">
        <v>443520</v>
      </c>
      <c r="H652" s="68"/>
      <c r="I652" s="198" t="s">
        <v>1870</v>
      </c>
      <c r="J652" s="68"/>
      <c r="K652" s="68"/>
      <c r="L652" s="68"/>
      <c r="M652" s="68"/>
      <c r="N652" s="362"/>
      <c r="O652" s="362"/>
      <c r="P652" s="216">
        <v>21751473.489999998</v>
      </c>
      <c r="Q652" s="216">
        <v>0</v>
      </c>
      <c r="R652" s="68" t="s">
        <v>638</v>
      </c>
      <c r="S652" s="363"/>
      <c r="T652" s="277"/>
    </row>
    <row r="653" spans="1:20" ht="38.25">
      <c r="A653" s="192" t="s">
        <v>667</v>
      </c>
      <c r="B653" s="68"/>
      <c r="C653" s="214" t="s">
        <v>1256</v>
      </c>
      <c r="D653" s="215">
        <v>45016</v>
      </c>
      <c r="E653" s="192" t="s">
        <v>2454</v>
      </c>
      <c r="F653" s="192" t="s">
        <v>12</v>
      </c>
      <c r="G653" s="192">
        <v>443522</v>
      </c>
      <c r="H653" s="68"/>
      <c r="I653" s="198" t="s">
        <v>1870</v>
      </c>
      <c r="J653" s="68"/>
      <c r="K653" s="68"/>
      <c r="L653" s="68"/>
      <c r="M653" s="68"/>
      <c r="N653" s="362"/>
      <c r="O653" s="362"/>
      <c r="P653" s="216">
        <v>98098486.719999999</v>
      </c>
      <c r="Q653" s="216">
        <v>0</v>
      </c>
      <c r="R653" s="68" t="s">
        <v>638</v>
      </c>
      <c r="S653" s="363"/>
      <c r="T653" s="277"/>
    </row>
    <row r="654" spans="1:20" ht="51">
      <c r="A654" s="192" t="s">
        <v>541</v>
      </c>
      <c r="B654" s="68"/>
      <c r="C654" s="214" t="s">
        <v>590</v>
      </c>
      <c r="D654" s="215">
        <v>45019</v>
      </c>
      <c r="E654" s="192" t="s">
        <v>2700</v>
      </c>
      <c r="F654" s="192" t="s">
        <v>3</v>
      </c>
      <c r="G654" s="192">
        <v>2104343</v>
      </c>
      <c r="H654" s="68"/>
      <c r="I654" s="198" t="s">
        <v>3017</v>
      </c>
      <c r="J654" s="68"/>
      <c r="K654" s="68"/>
      <c r="L654" s="68"/>
      <c r="M654" s="68"/>
      <c r="N654" s="362"/>
      <c r="O654" s="362"/>
      <c r="P654" s="216">
        <v>0</v>
      </c>
      <c r="Q654" s="216">
        <v>888.81</v>
      </c>
      <c r="R654" s="68" t="s">
        <v>638</v>
      </c>
      <c r="S654" s="363"/>
      <c r="T654" s="277"/>
    </row>
    <row r="655" spans="1:20" ht="51">
      <c r="A655" s="192" t="s">
        <v>541</v>
      </c>
      <c r="B655" s="68"/>
      <c r="C655" s="214" t="s">
        <v>590</v>
      </c>
      <c r="D655" s="215">
        <v>45019</v>
      </c>
      <c r="E655" s="192" t="s">
        <v>2701</v>
      </c>
      <c r="F655" s="192" t="s">
        <v>3</v>
      </c>
      <c r="G655" s="192">
        <v>2104354</v>
      </c>
      <c r="H655" s="68"/>
      <c r="I655" s="198" t="s">
        <v>3018</v>
      </c>
      <c r="J655" s="68"/>
      <c r="K655" s="68"/>
      <c r="L655" s="68"/>
      <c r="M655" s="68"/>
      <c r="N655" s="362"/>
      <c r="O655" s="362"/>
      <c r="P655" s="216">
        <v>0</v>
      </c>
      <c r="Q655" s="216">
        <v>3676.03</v>
      </c>
      <c r="R655" s="68" t="s">
        <v>638</v>
      </c>
      <c r="S655" s="363"/>
      <c r="T655" s="277"/>
    </row>
    <row r="656" spans="1:20" ht="51">
      <c r="A656" s="192" t="s">
        <v>541</v>
      </c>
      <c r="B656" s="68"/>
      <c r="C656" s="214" t="s">
        <v>590</v>
      </c>
      <c r="D656" s="215">
        <v>45019</v>
      </c>
      <c r="E656" s="192" t="s">
        <v>2702</v>
      </c>
      <c r="F656" s="192" t="s">
        <v>3</v>
      </c>
      <c r="G656" s="192">
        <v>2104358</v>
      </c>
      <c r="H656" s="68"/>
      <c r="I656" s="198" t="s">
        <v>1777</v>
      </c>
      <c r="J656" s="68"/>
      <c r="K656" s="68"/>
      <c r="L656" s="68"/>
      <c r="M656" s="68"/>
      <c r="N656" s="362"/>
      <c r="O656" s="362"/>
      <c r="P656" s="216">
        <v>0</v>
      </c>
      <c r="Q656" s="216">
        <v>290</v>
      </c>
      <c r="R656" s="68" t="s">
        <v>638</v>
      </c>
      <c r="S656" s="363"/>
      <c r="T656" s="277"/>
    </row>
    <row r="657" spans="1:20" ht="76.5">
      <c r="A657" s="192" t="s">
        <v>544</v>
      </c>
      <c r="B657" s="68"/>
      <c r="C657" s="214" t="s">
        <v>683</v>
      </c>
      <c r="D657" s="215">
        <v>45019</v>
      </c>
      <c r="E657" s="192" t="s">
        <v>2703</v>
      </c>
      <c r="F657" s="192" t="s">
        <v>6</v>
      </c>
      <c r="G657" s="192">
        <v>1789522</v>
      </c>
      <c r="H657" s="68"/>
      <c r="I657" s="198" t="s">
        <v>3019</v>
      </c>
      <c r="J657" s="68"/>
      <c r="K657" s="68"/>
      <c r="L657" s="68"/>
      <c r="M657" s="68"/>
      <c r="N657" s="362"/>
      <c r="O657" s="362"/>
      <c r="P657" s="216">
        <v>0</v>
      </c>
      <c r="Q657" s="216">
        <v>789.7</v>
      </c>
      <c r="R657" s="68" t="s">
        <v>638</v>
      </c>
      <c r="S657" s="363"/>
      <c r="T657" s="277"/>
    </row>
    <row r="658" spans="1:20" ht="51">
      <c r="A658" s="192">
        <v>548</v>
      </c>
      <c r="B658" s="68"/>
      <c r="C658" s="214" t="s">
        <v>1285</v>
      </c>
      <c r="D658" s="215">
        <v>45019</v>
      </c>
      <c r="E658" s="192" t="s">
        <v>2704</v>
      </c>
      <c r="F658" s="192" t="s">
        <v>3</v>
      </c>
      <c r="G658" s="192">
        <v>2104480</v>
      </c>
      <c r="H658" s="68"/>
      <c r="I658" s="198" t="s">
        <v>3020</v>
      </c>
      <c r="J658" s="68"/>
      <c r="K658" s="68"/>
      <c r="L658" s="68"/>
      <c r="M658" s="68"/>
      <c r="N658" s="362"/>
      <c r="O658" s="362"/>
      <c r="P658" s="216">
        <v>0</v>
      </c>
      <c r="Q658" s="216">
        <v>39</v>
      </c>
      <c r="R658" s="68" t="s">
        <v>638</v>
      </c>
      <c r="S658" s="363"/>
      <c r="T658" s="277"/>
    </row>
    <row r="659" spans="1:20" ht="51">
      <c r="A659" s="192">
        <v>548</v>
      </c>
      <c r="B659" s="68"/>
      <c r="C659" s="214" t="s">
        <v>1285</v>
      </c>
      <c r="D659" s="215">
        <v>45019</v>
      </c>
      <c r="E659" s="192" t="s">
        <v>2705</v>
      </c>
      <c r="F659" s="192" t="s">
        <v>3</v>
      </c>
      <c r="G659" s="192">
        <v>2104481</v>
      </c>
      <c r="H659" s="68"/>
      <c r="I659" s="198" t="s">
        <v>3021</v>
      </c>
      <c r="J659" s="68"/>
      <c r="K659" s="68"/>
      <c r="L659" s="68"/>
      <c r="M659" s="68"/>
      <c r="N659" s="362"/>
      <c r="O659" s="362"/>
      <c r="P659" s="216">
        <v>0</v>
      </c>
      <c r="Q659" s="216">
        <v>48</v>
      </c>
      <c r="R659" s="68" t="s">
        <v>638</v>
      </c>
      <c r="S659" s="363"/>
      <c r="T659" s="277"/>
    </row>
    <row r="660" spans="1:20" ht="51">
      <c r="A660" s="192">
        <v>548</v>
      </c>
      <c r="B660" s="68"/>
      <c r="C660" s="214" t="s">
        <v>1285</v>
      </c>
      <c r="D660" s="215">
        <v>45019</v>
      </c>
      <c r="E660" s="192" t="s">
        <v>2706</v>
      </c>
      <c r="F660" s="192" t="s">
        <v>3</v>
      </c>
      <c r="G660" s="192">
        <v>2104483</v>
      </c>
      <c r="H660" s="68"/>
      <c r="I660" s="198" t="s">
        <v>3022</v>
      </c>
      <c r="J660" s="68"/>
      <c r="K660" s="68"/>
      <c r="L660" s="68"/>
      <c r="M660" s="68"/>
      <c r="N660" s="362"/>
      <c r="O660" s="362"/>
      <c r="P660" s="216">
        <v>0</v>
      </c>
      <c r="Q660" s="216">
        <v>241</v>
      </c>
      <c r="R660" s="68" t="s">
        <v>638</v>
      </c>
      <c r="S660" s="363"/>
      <c r="T660" s="277"/>
    </row>
    <row r="661" spans="1:20" ht="51">
      <c r="A661" s="192">
        <v>548</v>
      </c>
      <c r="B661" s="68"/>
      <c r="C661" s="214" t="s">
        <v>1285</v>
      </c>
      <c r="D661" s="215">
        <v>45019</v>
      </c>
      <c r="E661" s="192" t="s">
        <v>2707</v>
      </c>
      <c r="F661" s="192" t="s">
        <v>3</v>
      </c>
      <c r="G661" s="192">
        <v>2104484</v>
      </c>
      <c r="H661" s="68"/>
      <c r="I661" s="198" t="s">
        <v>3023</v>
      </c>
      <c r="J661" s="68"/>
      <c r="K661" s="68"/>
      <c r="L661" s="68"/>
      <c r="M661" s="68"/>
      <c r="N661" s="362"/>
      <c r="O661" s="362"/>
      <c r="P661" s="216">
        <v>0</v>
      </c>
      <c r="Q661" s="216">
        <v>39</v>
      </c>
      <c r="R661" s="68" t="s">
        <v>638</v>
      </c>
      <c r="S661" s="363"/>
      <c r="T661" s="277"/>
    </row>
    <row r="662" spans="1:20" ht="63.75">
      <c r="A662" s="192">
        <v>41</v>
      </c>
      <c r="B662" s="68"/>
      <c r="C662" s="214" t="s">
        <v>44</v>
      </c>
      <c r="D662" s="215">
        <v>45019</v>
      </c>
      <c r="E662" s="192" t="s">
        <v>2708</v>
      </c>
      <c r="F662" s="192" t="s">
        <v>3</v>
      </c>
      <c r="G662" s="192">
        <v>2104487</v>
      </c>
      <c r="H662" s="68"/>
      <c r="I662" s="198" t="s">
        <v>3024</v>
      </c>
      <c r="J662" s="68"/>
      <c r="K662" s="68"/>
      <c r="L662" s="68"/>
      <c r="M662" s="68"/>
      <c r="N662" s="362"/>
      <c r="O662" s="362"/>
      <c r="P662" s="216">
        <v>0</v>
      </c>
      <c r="Q662" s="216">
        <v>2</v>
      </c>
      <c r="R662" s="68" t="s">
        <v>638</v>
      </c>
      <c r="S662" s="363"/>
      <c r="T662" s="277"/>
    </row>
    <row r="663" spans="1:20" ht="51">
      <c r="A663" s="192" t="s">
        <v>541</v>
      </c>
      <c r="B663" s="68"/>
      <c r="C663" s="214" t="s">
        <v>590</v>
      </c>
      <c r="D663" s="215">
        <v>45019</v>
      </c>
      <c r="E663" s="192" t="s">
        <v>2709</v>
      </c>
      <c r="F663" s="192" t="s">
        <v>6</v>
      </c>
      <c r="G663" s="192">
        <v>1789810</v>
      </c>
      <c r="H663" s="68"/>
      <c r="I663" s="198" t="s">
        <v>3025</v>
      </c>
      <c r="J663" s="68"/>
      <c r="K663" s="68"/>
      <c r="L663" s="68"/>
      <c r="M663" s="68"/>
      <c r="N663" s="362"/>
      <c r="O663" s="362"/>
      <c r="P663" s="216">
        <v>0</v>
      </c>
      <c r="Q663" s="216">
        <v>38058.050000000003</v>
      </c>
      <c r="R663" s="68" t="s">
        <v>638</v>
      </c>
      <c r="S663" s="363"/>
      <c r="T663" s="277"/>
    </row>
    <row r="664" spans="1:20" ht="51">
      <c r="A664" s="192" t="s">
        <v>541</v>
      </c>
      <c r="B664" s="68"/>
      <c r="C664" s="214" t="s">
        <v>590</v>
      </c>
      <c r="D664" s="215">
        <v>45019</v>
      </c>
      <c r="E664" s="192" t="s">
        <v>2710</v>
      </c>
      <c r="F664" s="192" t="s">
        <v>3</v>
      </c>
      <c r="G664" s="192">
        <v>2104357</v>
      </c>
      <c r="H664" s="68"/>
      <c r="I664" s="198" t="s">
        <v>3026</v>
      </c>
      <c r="J664" s="68"/>
      <c r="K664" s="68"/>
      <c r="L664" s="68"/>
      <c r="M664" s="68"/>
      <c r="N664" s="362"/>
      <c r="O664" s="362"/>
      <c r="P664" s="216">
        <v>0</v>
      </c>
      <c r="Q664" s="216">
        <v>14235.59</v>
      </c>
      <c r="R664" s="68" t="s">
        <v>638</v>
      </c>
      <c r="S664" s="363"/>
      <c r="T664" s="277"/>
    </row>
    <row r="665" spans="1:20" ht="51">
      <c r="A665" s="192" t="s">
        <v>541</v>
      </c>
      <c r="B665" s="68"/>
      <c r="C665" s="214" t="s">
        <v>590</v>
      </c>
      <c r="D665" s="215">
        <v>45019</v>
      </c>
      <c r="E665" s="192" t="s">
        <v>2711</v>
      </c>
      <c r="F665" s="192" t="s">
        <v>3</v>
      </c>
      <c r="G665" s="192">
        <v>2104359</v>
      </c>
      <c r="H665" s="68"/>
      <c r="I665" s="198" t="s">
        <v>3027</v>
      </c>
      <c r="J665" s="68"/>
      <c r="K665" s="68"/>
      <c r="L665" s="68"/>
      <c r="M665" s="68"/>
      <c r="N665" s="362"/>
      <c r="O665" s="362"/>
      <c r="P665" s="216">
        <v>0</v>
      </c>
      <c r="Q665" s="216">
        <v>739811.7</v>
      </c>
      <c r="R665" s="68" t="s">
        <v>638</v>
      </c>
      <c r="S665" s="363"/>
      <c r="T665" s="277"/>
    </row>
    <row r="666" spans="1:20" ht="51">
      <c r="A666" s="192">
        <v>35</v>
      </c>
      <c r="B666" s="68"/>
      <c r="C666" s="214" t="s">
        <v>43</v>
      </c>
      <c r="D666" s="215">
        <v>45020</v>
      </c>
      <c r="E666" s="192" t="s">
        <v>2712</v>
      </c>
      <c r="F666" s="192" t="s">
        <v>3</v>
      </c>
      <c r="G666" s="192">
        <v>2104647</v>
      </c>
      <c r="H666" s="68"/>
      <c r="I666" s="198" t="s">
        <v>1781</v>
      </c>
      <c r="J666" s="68"/>
      <c r="K666" s="68"/>
      <c r="L666" s="68"/>
      <c r="M666" s="68"/>
      <c r="N666" s="362"/>
      <c r="O666" s="362"/>
      <c r="P666" s="216">
        <v>0</v>
      </c>
      <c r="Q666" s="216">
        <v>1140</v>
      </c>
      <c r="R666" s="68" t="s">
        <v>638</v>
      </c>
      <c r="S666" s="363"/>
      <c r="T666" s="277"/>
    </row>
    <row r="667" spans="1:20" ht="51">
      <c r="A667" s="192">
        <v>35</v>
      </c>
      <c r="B667" s="68"/>
      <c r="C667" s="214" t="s">
        <v>43</v>
      </c>
      <c r="D667" s="215">
        <v>45020</v>
      </c>
      <c r="E667" s="192" t="s">
        <v>2713</v>
      </c>
      <c r="F667" s="192" t="s">
        <v>3</v>
      </c>
      <c r="G667" s="192">
        <v>2104648</v>
      </c>
      <c r="H667" s="68"/>
      <c r="I667" s="198" t="s">
        <v>2135</v>
      </c>
      <c r="J667" s="68"/>
      <c r="K667" s="68"/>
      <c r="L667" s="68"/>
      <c r="M667" s="68"/>
      <c r="N667" s="362"/>
      <c r="O667" s="362"/>
      <c r="P667" s="216">
        <v>0</v>
      </c>
      <c r="Q667" s="216">
        <v>2945</v>
      </c>
      <c r="R667" s="68" t="s">
        <v>638</v>
      </c>
      <c r="S667" s="363"/>
      <c r="T667" s="277"/>
    </row>
    <row r="668" spans="1:20" ht="51">
      <c r="A668" s="192">
        <v>35</v>
      </c>
      <c r="B668" s="68"/>
      <c r="C668" s="214" t="s">
        <v>43</v>
      </c>
      <c r="D668" s="215">
        <v>45020</v>
      </c>
      <c r="E668" s="192" t="s">
        <v>2714</v>
      </c>
      <c r="F668" s="192" t="s">
        <v>3</v>
      </c>
      <c r="G668" s="192">
        <v>2104664</v>
      </c>
      <c r="H668" s="68"/>
      <c r="I668" s="198" t="s">
        <v>3028</v>
      </c>
      <c r="J668" s="68"/>
      <c r="K668" s="68"/>
      <c r="L668" s="68"/>
      <c r="M668" s="68"/>
      <c r="N668" s="362"/>
      <c r="O668" s="362"/>
      <c r="P668" s="216">
        <v>0</v>
      </c>
      <c r="Q668" s="216">
        <v>1000</v>
      </c>
      <c r="R668" s="68" t="s">
        <v>638</v>
      </c>
      <c r="S668" s="363"/>
      <c r="T668" s="277"/>
    </row>
    <row r="669" spans="1:20" ht="38.25">
      <c r="A669" s="192">
        <v>35</v>
      </c>
      <c r="B669" s="68"/>
      <c r="C669" s="214" t="s">
        <v>43</v>
      </c>
      <c r="D669" s="215">
        <v>45020</v>
      </c>
      <c r="E669" s="192" t="s">
        <v>2715</v>
      </c>
      <c r="F669" s="192" t="s">
        <v>3</v>
      </c>
      <c r="G669" s="192">
        <v>2104703</v>
      </c>
      <c r="H669" s="68"/>
      <c r="I669" s="198" t="s">
        <v>3029</v>
      </c>
      <c r="J669" s="68"/>
      <c r="K669" s="68"/>
      <c r="L669" s="68"/>
      <c r="M669" s="68"/>
      <c r="N669" s="362"/>
      <c r="O669" s="362"/>
      <c r="P669" s="216">
        <v>0</v>
      </c>
      <c r="Q669" s="216">
        <v>622.44000000000005</v>
      </c>
      <c r="R669" s="68" t="s">
        <v>638</v>
      </c>
      <c r="S669" s="363"/>
      <c r="T669" s="277"/>
    </row>
    <row r="670" spans="1:20" ht="51">
      <c r="A670" s="192" t="s">
        <v>541</v>
      </c>
      <c r="B670" s="68"/>
      <c r="C670" s="214" t="s">
        <v>590</v>
      </c>
      <c r="D670" s="215">
        <v>45020</v>
      </c>
      <c r="E670" s="192" t="s">
        <v>2716</v>
      </c>
      <c r="F670" s="192" t="s">
        <v>3</v>
      </c>
      <c r="G670" s="192">
        <v>2104715</v>
      </c>
      <c r="H670" s="68"/>
      <c r="I670" s="198" t="s">
        <v>3030</v>
      </c>
      <c r="J670" s="68"/>
      <c r="K670" s="68"/>
      <c r="L670" s="68"/>
      <c r="M670" s="68"/>
      <c r="N670" s="362"/>
      <c r="O670" s="362"/>
      <c r="P670" s="216">
        <v>0</v>
      </c>
      <c r="Q670" s="216">
        <v>5442.36</v>
      </c>
      <c r="R670" s="68" t="s">
        <v>638</v>
      </c>
      <c r="S670" s="363"/>
      <c r="T670" s="277"/>
    </row>
    <row r="671" spans="1:20" ht="51">
      <c r="A671" s="192" t="s">
        <v>541</v>
      </c>
      <c r="B671" s="68"/>
      <c r="C671" s="214" t="s">
        <v>590</v>
      </c>
      <c r="D671" s="215">
        <v>45020</v>
      </c>
      <c r="E671" s="192" t="s">
        <v>2717</v>
      </c>
      <c r="F671" s="192" t="s">
        <v>3</v>
      </c>
      <c r="G671" s="192">
        <v>2104716</v>
      </c>
      <c r="H671" s="68"/>
      <c r="I671" s="198" t="s">
        <v>3031</v>
      </c>
      <c r="J671" s="68"/>
      <c r="K671" s="68"/>
      <c r="L671" s="68"/>
      <c r="M671" s="68"/>
      <c r="N671" s="362"/>
      <c r="O671" s="362"/>
      <c r="P671" s="216">
        <v>0</v>
      </c>
      <c r="Q671" s="216">
        <v>5442.36</v>
      </c>
      <c r="R671" s="68" t="s">
        <v>638</v>
      </c>
      <c r="S671" s="363"/>
      <c r="T671" s="277"/>
    </row>
    <row r="672" spans="1:20" ht="51">
      <c r="A672" s="192" t="s">
        <v>541</v>
      </c>
      <c r="B672" s="68"/>
      <c r="C672" s="214" t="s">
        <v>590</v>
      </c>
      <c r="D672" s="215">
        <v>45020</v>
      </c>
      <c r="E672" s="192" t="s">
        <v>2718</v>
      </c>
      <c r="F672" s="192" t="s">
        <v>3</v>
      </c>
      <c r="G672" s="192">
        <v>2104717</v>
      </c>
      <c r="H672" s="68"/>
      <c r="I672" s="198" t="s">
        <v>3032</v>
      </c>
      <c r="J672" s="68"/>
      <c r="K672" s="68"/>
      <c r="L672" s="68"/>
      <c r="M672" s="68"/>
      <c r="N672" s="362"/>
      <c r="O672" s="362"/>
      <c r="P672" s="216">
        <v>0</v>
      </c>
      <c r="Q672" s="216">
        <v>5442.36</v>
      </c>
      <c r="R672" s="68" t="s">
        <v>638</v>
      </c>
      <c r="S672" s="363"/>
      <c r="T672" s="277"/>
    </row>
    <row r="673" spans="1:20" ht="51">
      <c r="A673" s="192" t="s">
        <v>541</v>
      </c>
      <c r="B673" s="68"/>
      <c r="C673" s="214" t="s">
        <v>590</v>
      </c>
      <c r="D673" s="215">
        <v>45020</v>
      </c>
      <c r="E673" s="192" t="s">
        <v>2719</v>
      </c>
      <c r="F673" s="192" t="s">
        <v>3</v>
      </c>
      <c r="G673" s="192">
        <v>2104718</v>
      </c>
      <c r="H673" s="68"/>
      <c r="I673" s="198" t="s">
        <v>3033</v>
      </c>
      <c r="J673" s="68"/>
      <c r="K673" s="68"/>
      <c r="L673" s="68"/>
      <c r="M673" s="68"/>
      <c r="N673" s="362"/>
      <c r="O673" s="362"/>
      <c r="P673" s="216">
        <v>0</v>
      </c>
      <c r="Q673" s="216">
        <v>5442.36</v>
      </c>
      <c r="R673" s="68" t="s">
        <v>638</v>
      </c>
      <c r="S673" s="363"/>
      <c r="T673" s="277"/>
    </row>
    <row r="674" spans="1:20" ht="51">
      <c r="A674" s="192">
        <v>1201</v>
      </c>
      <c r="B674" s="68"/>
      <c r="C674" s="214" t="s">
        <v>228</v>
      </c>
      <c r="D674" s="215">
        <v>45020</v>
      </c>
      <c r="E674" s="192" t="s">
        <v>2720</v>
      </c>
      <c r="F674" s="192" t="s">
        <v>3</v>
      </c>
      <c r="G674" s="192">
        <v>2104728</v>
      </c>
      <c r="H674" s="68"/>
      <c r="I674" s="198" t="s">
        <v>3034</v>
      </c>
      <c r="J674" s="68"/>
      <c r="K674" s="68"/>
      <c r="L674" s="68"/>
      <c r="M674" s="68"/>
      <c r="N674" s="362"/>
      <c r="O674" s="362"/>
      <c r="P674" s="216">
        <v>0</v>
      </c>
      <c r="Q674" s="216">
        <v>395.1</v>
      </c>
      <c r="R674" s="68" t="s">
        <v>638</v>
      </c>
      <c r="S674" s="363"/>
      <c r="T674" s="277"/>
    </row>
    <row r="675" spans="1:20" ht="51">
      <c r="A675" s="192" t="s">
        <v>541</v>
      </c>
      <c r="B675" s="68"/>
      <c r="C675" s="214" t="s">
        <v>590</v>
      </c>
      <c r="D675" s="215">
        <v>45020</v>
      </c>
      <c r="E675" s="192" t="s">
        <v>2721</v>
      </c>
      <c r="F675" s="192" t="s">
        <v>3</v>
      </c>
      <c r="G675" s="192">
        <v>2104748</v>
      </c>
      <c r="H675" s="68"/>
      <c r="I675" s="198" t="s">
        <v>1576</v>
      </c>
      <c r="J675" s="68"/>
      <c r="K675" s="68"/>
      <c r="L675" s="68"/>
      <c r="M675" s="68"/>
      <c r="N675" s="362"/>
      <c r="O675" s="362"/>
      <c r="P675" s="216">
        <v>0</v>
      </c>
      <c r="Q675" s="216">
        <v>810</v>
      </c>
      <c r="R675" s="68" t="s">
        <v>638</v>
      </c>
      <c r="S675" s="363"/>
      <c r="T675" s="277"/>
    </row>
    <row r="676" spans="1:20" ht="51">
      <c r="A676" s="192" t="s">
        <v>541</v>
      </c>
      <c r="B676" s="68"/>
      <c r="C676" s="214" t="s">
        <v>590</v>
      </c>
      <c r="D676" s="215">
        <v>45020</v>
      </c>
      <c r="E676" s="192" t="s">
        <v>2722</v>
      </c>
      <c r="F676" s="192" t="s">
        <v>3</v>
      </c>
      <c r="G676" s="192">
        <v>2104768</v>
      </c>
      <c r="H676" s="68"/>
      <c r="I676" s="198" t="s">
        <v>3035</v>
      </c>
      <c r="J676" s="68"/>
      <c r="K676" s="68"/>
      <c r="L676" s="68"/>
      <c r="M676" s="68"/>
      <c r="N676" s="362"/>
      <c r="O676" s="362"/>
      <c r="P676" s="216">
        <v>0</v>
      </c>
      <c r="Q676" s="216">
        <v>249.3</v>
      </c>
      <c r="R676" s="68" t="s">
        <v>638</v>
      </c>
      <c r="S676" s="363"/>
      <c r="T676" s="277"/>
    </row>
    <row r="677" spans="1:20" ht="51">
      <c r="A677" s="192" t="s">
        <v>541</v>
      </c>
      <c r="B677" s="68"/>
      <c r="C677" s="214" t="s">
        <v>590</v>
      </c>
      <c r="D677" s="215">
        <v>45020</v>
      </c>
      <c r="E677" s="192" t="s">
        <v>2723</v>
      </c>
      <c r="F677" s="192" t="s">
        <v>3</v>
      </c>
      <c r="G677" s="192">
        <v>2104676</v>
      </c>
      <c r="H677" s="68"/>
      <c r="I677" s="198" t="s">
        <v>3036</v>
      </c>
      <c r="J677" s="68"/>
      <c r="K677" s="68"/>
      <c r="L677" s="68"/>
      <c r="M677" s="68"/>
      <c r="N677" s="362"/>
      <c r="O677" s="362"/>
      <c r="P677" s="216">
        <v>0</v>
      </c>
      <c r="Q677" s="216">
        <v>1530.98</v>
      </c>
      <c r="R677" s="68" t="s">
        <v>638</v>
      </c>
      <c r="S677" s="363"/>
      <c r="T677" s="277"/>
    </row>
    <row r="678" spans="1:20" ht="51">
      <c r="A678" s="192" t="s">
        <v>541</v>
      </c>
      <c r="B678" s="68"/>
      <c r="C678" s="214" t="s">
        <v>590</v>
      </c>
      <c r="D678" s="215">
        <v>45020</v>
      </c>
      <c r="E678" s="192" t="s">
        <v>2724</v>
      </c>
      <c r="F678" s="192" t="s">
        <v>3</v>
      </c>
      <c r="G678" s="192">
        <v>2104679</v>
      </c>
      <c r="H678" s="68"/>
      <c r="I678" s="198" t="s">
        <v>3037</v>
      </c>
      <c r="J678" s="68"/>
      <c r="K678" s="68"/>
      <c r="L678" s="68"/>
      <c r="M678" s="68"/>
      <c r="N678" s="362"/>
      <c r="O678" s="362"/>
      <c r="P678" s="216">
        <v>0</v>
      </c>
      <c r="Q678" s="216">
        <v>3466.33</v>
      </c>
      <c r="R678" s="68" t="s">
        <v>638</v>
      </c>
      <c r="S678" s="363"/>
      <c r="T678" s="277"/>
    </row>
    <row r="679" spans="1:20" ht="63.75">
      <c r="A679" s="192">
        <v>301</v>
      </c>
      <c r="B679" s="68"/>
      <c r="C679" s="214" t="s">
        <v>128</v>
      </c>
      <c r="D679" s="215">
        <v>45020</v>
      </c>
      <c r="E679" s="192" t="s">
        <v>2725</v>
      </c>
      <c r="F679" s="192" t="s">
        <v>3</v>
      </c>
      <c r="G679" s="192">
        <v>2104683</v>
      </c>
      <c r="H679" s="68"/>
      <c r="I679" s="198" t="s">
        <v>3038</v>
      </c>
      <c r="J679" s="68"/>
      <c r="K679" s="68"/>
      <c r="L679" s="68"/>
      <c r="M679" s="68"/>
      <c r="N679" s="362"/>
      <c r="O679" s="362"/>
      <c r="P679" s="216">
        <v>0</v>
      </c>
      <c r="Q679" s="216">
        <v>298500</v>
      </c>
      <c r="R679" s="68" t="s">
        <v>638</v>
      </c>
      <c r="S679" s="363"/>
      <c r="T679" s="277"/>
    </row>
    <row r="680" spans="1:20" ht="63.75">
      <c r="A680" s="192" t="s">
        <v>542</v>
      </c>
      <c r="B680" s="68"/>
      <c r="C680" s="214" t="s">
        <v>691</v>
      </c>
      <c r="D680" s="215">
        <v>45020</v>
      </c>
      <c r="E680" s="192" t="s">
        <v>2726</v>
      </c>
      <c r="F680" s="192" t="s">
        <v>10</v>
      </c>
      <c r="G680" s="192">
        <v>17199</v>
      </c>
      <c r="H680" s="68"/>
      <c r="I680" s="198" t="s">
        <v>3039</v>
      </c>
      <c r="J680" s="68"/>
      <c r="K680" s="68"/>
      <c r="L680" s="68"/>
      <c r="M680" s="68"/>
      <c r="N680" s="362"/>
      <c r="O680" s="362"/>
      <c r="P680" s="216">
        <v>1835.73</v>
      </c>
      <c r="Q680" s="216">
        <v>0</v>
      </c>
      <c r="R680" s="68" t="s">
        <v>638</v>
      </c>
      <c r="S680" s="363"/>
      <c r="T680" s="277"/>
    </row>
    <row r="681" spans="1:20" ht="51">
      <c r="A681" s="192" t="s">
        <v>541</v>
      </c>
      <c r="B681" s="68"/>
      <c r="C681" s="214" t="s">
        <v>590</v>
      </c>
      <c r="D681" s="215">
        <v>45021</v>
      </c>
      <c r="E681" s="192" t="s">
        <v>2727</v>
      </c>
      <c r="F681" s="192" t="s">
        <v>3</v>
      </c>
      <c r="G681" s="192">
        <v>2104920</v>
      </c>
      <c r="H681" s="68"/>
      <c r="I681" s="198" t="s">
        <v>1783</v>
      </c>
      <c r="J681" s="68"/>
      <c r="K681" s="68"/>
      <c r="L681" s="68"/>
      <c r="M681" s="68"/>
      <c r="N681" s="362"/>
      <c r="O681" s="362"/>
      <c r="P681" s="216">
        <v>0</v>
      </c>
      <c r="Q681" s="216">
        <v>1360</v>
      </c>
      <c r="R681" s="68" t="s">
        <v>638</v>
      </c>
      <c r="S681" s="363"/>
      <c r="T681" s="277"/>
    </row>
    <row r="682" spans="1:20" ht="51">
      <c r="A682" s="192" t="s">
        <v>541</v>
      </c>
      <c r="B682" s="68"/>
      <c r="C682" s="214" t="s">
        <v>590</v>
      </c>
      <c r="D682" s="215">
        <v>45021</v>
      </c>
      <c r="E682" s="192" t="s">
        <v>2728</v>
      </c>
      <c r="F682" s="192" t="s">
        <v>3</v>
      </c>
      <c r="G682" s="192">
        <v>2104923</v>
      </c>
      <c r="H682" s="68"/>
      <c r="I682" s="198" t="s">
        <v>3040</v>
      </c>
      <c r="J682" s="68"/>
      <c r="K682" s="68"/>
      <c r="L682" s="68"/>
      <c r="M682" s="68"/>
      <c r="N682" s="362"/>
      <c r="O682" s="362"/>
      <c r="P682" s="216">
        <v>0</v>
      </c>
      <c r="Q682" s="216">
        <v>1441</v>
      </c>
      <c r="R682" s="68" t="s">
        <v>638</v>
      </c>
      <c r="S682" s="363"/>
      <c r="T682" s="277"/>
    </row>
    <row r="683" spans="1:20" ht="63.75">
      <c r="A683" s="192" t="s">
        <v>541</v>
      </c>
      <c r="B683" s="68"/>
      <c r="C683" s="214" t="s">
        <v>590</v>
      </c>
      <c r="D683" s="215">
        <v>45021</v>
      </c>
      <c r="E683" s="192" t="s">
        <v>2729</v>
      </c>
      <c r="F683" s="192" t="s">
        <v>3</v>
      </c>
      <c r="G683" s="192">
        <v>2104964</v>
      </c>
      <c r="H683" s="68"/>
      <c r="I683" s="198" t="s">
        <v>3041</v>
      </c>
      <c r="J683" s="68"/>
      <c r="K683" s="68"/>
      <c r="L683" s="68"/>
      <c r="M683" s="68"/>
      <c r="N683" s="362"/>
      <c r="O683" s="362"/>
      <c r="P683" s="216">
        <v>0</v>
      </c>
      <c r="Q683" s="216">
        <v>193</v>
      </c>
      <c r="R683" s="68" t="s">
        <v>638</v>
      </c>
      <c r="S683" s="363"/>
      <c r="T683" s="277"/>
    </row>
    <row r="684" spans="1:20" ht="51">
      <c r="A684" s="192" t="s">
        <v>541</v>
      </c>
      <c r="B684" s="68"/>
      <c r="C684" s="214" t="s">
        <v>590</v>
      </c>
      <c r="D684" s="215">
        <v>45021</v>
      </c>
      <c r="E684" s="192" t="s">
        <v>2730</v>
      </c>
      <c r="F684" s="192" t="s">
        <v>3</v>
      </c>
      <c r="G684" s="192">
        <v>2105004</v>
      </c>
      <c r="H684" s="68"/>
      <c r="I684" s="198" t="s">
        <v>1785</v>
      </c>
      <c r="J684" s="68"/>
      <c r="K684" s="68"/>
      <c r="L684" s="68"/>
      <c r="M684" s="68"/>
      <c r="N684" s="362"/>
      <c r="O684" s="362"/>
      <c r="P684" s="216">
        <v>0</v>
      </c>
      <c r="Q684" s="216">
        <v>4310</v>
      </c>
      <c r="R684" s="68" t="s">
        <v>638</v>
      </c>
      <c r="S684" s="363"/>
      <c r="T684" s="277"/>
    </row>
    <row r="685" spans="1:20" ht="51">
      <c r="A685" s="192" t="s">
        <v>541</v>
      </c>
      <c r="B685" s="68"/>
      <c r="C685" s="214" t="s">
        <v>590</v>
      </c>
      <c r="D685" s="215">
        <v>45021</v>
      </c>
      <c r="E685" s="192" t="s">
        <v>2731</v>
      </c>
      <c r="F685" s="192" t="s">
        <v>3</v>
      </c>
      <c r="G685" s="192">
        <v>2105017</v>
      </c>
      <c r="H685" s="68"/>
      <c r="I685" s="198" t="s">
        <v>3042</v>
      </c>
      <c r="J685" s="68"/>
      <c r="K685" s="68"/>
      <c r="L685" s="68"/>
      <c r="M685" s="68"/>
      <c r="N685" s="362"/>
      <c r="O685" s="362"/>
      <c r="P685" s="216">
        <v>0</v>
      </c>
      <c r="Q685" s="216">
        <v>3166.83</v>
      </c>
      <c r="R685" s="68" t="s">
        <v>638</v>
      </c>
      <c r="S685" s="363"/>
      <c r="T685" s="277"/>
    </row>
    <row r="686" spans="1:20" ht="51">
      <c r="A686" s="192" t="s">
        <v>541</v>
      </c>
      <c r="B686" s="68"/>
      <c r="C686" s="214" t="s">
        <v>590</v>
      </c>
      <c r="D686" s="215">
        <v>45021</v>
      </c>
      <c r="E686" s="192" t="s">
        <v>2732</v>
      </c>
      <c r="F686" s="192" t="s">
        <v>3</v>
      </c>
      <c r="G686" s="192">
        <v>2105023</v>
      </c>
      <c r="H686" s="68"/>
      <c r="I686" s="198" t="s">
        <v>1784</v>
      </c>
      <c r="J686" s="68"/>
      <c r="K686" s="68"/>
      <c r="L686" s="68"/>
      <c r="M686" s="68"/>
      <c r="N686" s="362"/>
      <c r="O686" s="362"/>
      <c r="P686" s="216">
        <v>0</v>
      </c>
      <c r="Q686" s="216">
        <v>930</v>
      </c>
      <c r="R686" s="68" t="s">
        <v>638</v>
      </c>
      <c r="S686" s="363"/>
      <c r="T686" s="277"/>
    </row>
    <row r="687" spans="1:20" ht="51">
      <c r="A687" s="192">
        <v>35</v>
      </c>
      <c r="B687" s="68"/>
      <c r="C687" s="214" t="s">
        <v>43</v>
      </c>
      <c r="D687" s="215">
        <v>45021</v>
      </c>
      <c r="E687" s="192" t="s">
        <v>2733</v>
      </c>
      <c r="F687" s="192" t="s">
        <v>3</v>
      </c>
      <c r="G687" s="192">
        <v>2105032</v>
      </c>
      <c r="H687" s="68"/>
      <c r="I687" s="198" t="s">
        <v>3043</v>
      </c>
      <c r="J687" s="68"/>
      <c r="K687" s="68"/>
      <c r="L687" s="68"/>
      <c r="M687" s="68"/>
      <c r="N687" s="362"/>
      <c r="O687" s="362"/>
      <c r="P687" s="216">
        <v>0</v>
      </c>
      <c r="Q687" s="216">
        <v>400</v>
      </c>
      <c r="R687" s="68" t="s">
        <v>638</v>
      </c>
      <c r="S687" s="363"/>
      <c r="T687" s="277"/>
    </row>
    <row r="688" spans="1:20" ht="51">
      <c r="A688" s="192" t="s">
        <v>541</v>
      </c>
      <c r="B688" s="68"/>
      <c r="C688" s="214" t="s">
        <v>590</v>
      </c>
      <c r="D688" s="215">
        <v>45021</v>
      </c>
      <c r="E688" s="192" t="s">
        <v>2734</v>
      </c>
      <c r="F688" s="192" t="s">
        <v>3</v>
      </c>
      <c r="G688" s="192">
        <v>2105045</v>
      </c>
      <c r="H688" s="68"/>
      <c r="I688" s="198" t="s">
        <v>3044</v>
      </c>
      <c r="J688" s="68"/>
      <c r="K688" s="68"/>
      <c r="L688" s="68"/>
      <c r="M688" s="68"/>
      <c r="N688" s="362"/>
      <c r="O688" s="362"/>
      <c r="P688" s="216">
        <v>0</v>
      </c>
      <c r="Q688" s="216">
        <v>1295.3800000000001</v>
      </c>
      <c r="R688" s="68" t="s">
        <v>638</v>
      </c>
      <c r="S688" s="363"/>
      <c r="T688" s="277"/>
    </row>
    <row r="689" spans="1:20" ht="89.25">
      <c r="A689" s="192">
        <v>587</v>
      </c>
      <c r="B689" s="68"/>
      <c r="C689" s="214" t="s">
        <v>673</v>
      </c>
      <c r="D689" s="215">
        <v>45021</v>
      </c>
      <c r="E689" s="192" t="s">
        <v>2735</v>
      </c>
      <c r="F689" s="192" t="s">
        <v>3</v>
      </c>
      <c r="G689" s="192">
        <v>2105074</v>
      </c>
      <c r="H689" s="68"/>
      <c r="I689" s="198" t="s">
        <v>3045</v>
      </c>
      <c r="J689" s="68"/>
      <c r="K689" s="68"/>
      <c r="L689" s="68"/>
      <c r="M689" s="68"/>
      <c r="N689" s="362"/>
      <c r="O689" s="362"/>
      <c r="P689" s="216">
        <v>0</v>
      </c>
      <c r="Q689" s="216">
        <v>78.19</v>
      </c>
      <c r="R689" s="68" t="s">
        <v>638</v>
      </c>
      <c r="S689" s="363"/>
      <c r="T689" s="277"/>
    </row>
    <row r="690" spans="1:20" ht="63.75">
      <c r="A690" s="192">
        <v>597</v>
      </c>
      <c r="B690" s="68"/>
      <c r="C690" s="214" t="s">
        <v>677</v>
      </c>
      <c r="D690" s="215">
        <v>45021</v>
      </c>
      <c r="E690" s="192" t="s">
        <v>2737</v>
      </c>
      <c r="F690" s="192" t="s">
        <v>6</v>
      </c>
      <c r="G690" s="192">
        <v>2227738</v>
      </c>
      <c r="H690" s="68"/>
      <c r="I690" s="198" t="s">
        <v>3047</v>
      </c>
      <c r="J690" s="68"/>
      <c r="K690" s="68"/>
      <c r="L690" s="68"/>
      <c r="M690" s="68"/>
      <c r="N690" s="362"/>
      <c r="O690" s="362"/>
      <c r="P690" s="216">
        <v>0</v>
      </c>
      <c r="Q690" s="216">
        <v>541940</v>
      </c>
      <c r="R690" s="68" t="s">
        <v>638</v>
      </c>
      <c r="S690" s="363"/>
      <c r="T690" s="277"/>
    </row>
    <row r="691" spans="1:20" ht="51">
      <c r="A691" s="192" t="s">
        <v>541</v>
      </c>
      <c r="B691" s="68"/>
      <c r="C691" s="214" t="s">
        <v>590</v>
      </c>
      <c r="D691" s="215">
        <v>45021</v>
      </c>
      <c r="E691" s="192" t="s">
        <v>2738</v>
      </c>
      <c r="F691" s="192" t="s">
        <v>3</v>
      </c>
      <c r="G691" s="192">
        <v>2105084</v>
      </c>
      <c r="H691" s="68"/>
      <c r="I691" s="198" t="s">
        <v>2136</v>
      </c>
      <c r="J691" s="68"/>
      <c r="K691" s="68"/>
      <c r="L691" s="68"/>
      <c r="M691" s="68"/>
      <c r="N691" s="362"/>
      <c r="O691" s="362"/>
      <c r="P691" s="216">
        <v>0</v>
      </c>
      <c r="Q691" s="216">
        <v>2205</v>
      </c>
      <c r="R691" s="68" t="s">
        <v>638</v>
      </c>
      <c r="S691" s="363"/>
      <c r="T691" s="277"/>
    </row>
    <row r="692" spans="1:20" ht="63.75">
      <c r="A692" s="192">
        <v>597</v>
      </c>
      <c r="B692" s="68"/>
      <c r="C692" s="214" t="s">
        <v>677</v>
      </c>
      <c r="D692" s="215">
        <v>45021</v>
      </c>
      <c r="E692" s="192" t="s">
        <v>2739</v>
      </c>
      <c r="F692" s="192" t="s">
        <v>14</v>
      </c>
      <c r="G692" s="192">
        <v>2227739</v>
      </c>
      <c r="H692" s="68"/>
      <c r="I692" s="198" t="s">
        <v>3048</v>
      </c>
      <c r="J692" s="68"/>
      <c r="K692" s="68"/>
      <c r="L692" s="68"/>
      <c r="M692" s="68"/>
      <c r="N692" s="362"/>
      <c r="O692" s="362"/>
      <c r="P692" s="216">
        <v>50</v>
      </c>
      <c r="Q692" s="216">
        <v>0</v>
      </c>
      <c r="R692" s="68" t="s">
        <v>638</v>
      </c>
      <c r="S692" s="363"/>
      <c r="T692" s="277"/>
    </row>
    <row r="693" spans="1:20" ht="51">
      <c r="A693" s="192" t="s">
        <v>541</v>
      </c>
      <c r="B693" s="68"/>
      <c r="C693" s="214" t="s">
        <v>590</v>
      </c>
      <c r="D693" s="215">
        <v>45021</v>
      </c>
      <c r="E693" s="192" t="s">
        <v>2740</v>
      </c>
      <c r="F693" s="192" t="s">
        <v>3</v>
      </c>
      <c r="G693" s="192">
        <v>2104971</v>
      </c>
      <c r="H693" s="68"/>
      <c r="I693" s="198" t="s">
        <v>3049</v>
      </c>
      <c r="J693" s="68"/>
      <c r="K693" s="68"/>
      <c r="L693" s="68"/>
      <c r="M693" s="68"/>
      <c r="N693" s="362"/>
      <c r="O693" s="362"/>
      <c r="P693" s="216">
        <v>0</v>
      </c>
      <c r="Q693" s="216">
        <v>1000</v>
      </c>
      <c r="R693" s="68" t="s">
        <v>638</v>
      </c>
      <c r="S693" s="363"/>
      <c r="T693" s="277"/>
    </row>
    <row r="694" spans="1:20" ht="63.75">
      <c r="A694" s="192" t="s">
        <v>541</v>
      </c>
      <c r="B694" s="68"/>
      <c r="C694" s="214" t="s">
        <v>590</v>
      </c>
      <c r="D694" s="215">
        <v>45021</v>
      </c>
      <c r="E694" s="192" t="s">
        <v>2741</v>
      </c>
      <c r="F694" s="192" t="s">
        <v>3</v>
      </c>
      <c r="G694" s="192">
        <v>2104977</v>
      </c>
      <c r="H694" s="68"/>
      <c r="I694" s="198" t="s">
        <v>3050</v>
      </c>
      <c r="J694" s="68"/>
      <c r="K694" s="68"/>
      <c r="L694" s="68"/>
      <c r="M694" s="68"/>
      <c r="N694" s="362"/>
      <c r="O694" s="362"/>
      <c r="P694" s="216">
        <v>0</v>
      </c>
      <c r="Q694" s="216">
        <v>10653.21</v>
      </c>
      <c r="R694" s="68" t="s">
        <v>638</v>
      </c>
      <c r="S694" s="363"/>
      <c r="T694" s="277"/>
    </row>
    <row r="695" spans="1:20" ht="51">
      <c r="A695" s="192">
        <v>35</v>
      </c>
      <c r="B695" s="68"/>
      <c r="C695" s="214" t="s">
        <v>43</v>
      </c>
      <c r="D695" s="215">
        <v>45021</v>
      </c>
      <c r="E695" s="192" t="s">
        <v>2742</v>
      </c>
      <c r="F695" s="192" t="s">
        <v>3</v>
      </c>
      <c r="G695" s="192">
        <v>2104995</v>
      </c>
      <c r="H695" s="68"/>
      <c r="I695" s="198" t="s">
        <v>3051</v>
      </c>
      <c r="J695" s="68"/>
      <c r="K695" s="68"/>
      <c r="L695" s="68"/>
      <c r="M695" s="68"/>
      <c r="N695" s="362"/>
      <c r="O695" s="362"/>
      <c r="P695" s="216">
        <v>0</v>
      </c>
      <c r="Q695" s="216">
        <v>696</v>
      </c>
      <c r="R695" s="68" t="s">
        <v>638</v>
      </c>
      <c r="S695" s="363"/>
      <c r="T695" s="277"/>
    </row>
    <row r="696" spans="1:20" ht="89.25">
      <c r="A696" s="192">
        <v>132</v>
      </c>
      <c r="B696" s="68"/>
      <c r="C696" s="214" t="s">
        <v>59</v>
      </c>
      <c r="D696" s="215">
        <v>45021</v>
      </c>
      <c r="E696" s="192" t="s">
        <v>2743</v>
      </c>
      <c r="F696" s="192" t="s">
        <v>10</v>
      </c>
      <c r="G696" s="192">
        <v>1057839</v>
      </c>
      <c r="H696" s="68"/>
      <c r="I696" s="198" t="s">
        <v>3052</v>
      </c>
      <c r="J696" s="68"/>
      <c r="K696" s="68"/>
      <c r="L696" s="68"/>
      <c r="M696" s="68"/>
      <c r="N696" s="362"/>
      <c r="O696" s="362"/>
      <c r="P696" s="216">
        <v>349.71</v>
      </c>
      <c r="Q696" s="216">
        <v>0</v>
      </c>
      <c r="R696" s="68" t="s">
        <v>638</v>
      </c>
      <c r="S696" s="363"/>
      <c r="T696" s="277"/>
    </row>
    <row r="697" spans="1:20" ht="51">
      <c r="A697" s="192">
        <v>548</v>
      </c>
      <c r="B697" s="68"/>
      <c r="C697" s="214" t="s">
        <v>1285</v>
      </c>
      <c r="D697" s="215">
        <v>45022</v>
      </c>
      <c r="E697" s="192" t="s">
        <v>2744</v>
      </c>
      <c r="F697" s="192" t="s">
        <v>3</v>
      </c>
      <c r="G697" s="192">
        <v>2105238</v>
      </c>
      <c r="H697" s="68"/>
      <c r="I697" s="198" t="s">
        <v>3053</v>
      </c>
      <c r="J697" s="68"/>
      <c r="K697" s="68"/>
      <c r="L697" s="68"/>
      <c r="M697" s="68"/>
      <c r="N697" s="362"/>
      <c r="O697" s="362"/>
      <c r="P697" s="216">
        <v>0</v>
      </c>
      <c r="Q697" s="216">
        <v>775</v>
      </c>
      <c r="R697" s="68" t="s">
        <v>638</v>
      </c>
      <c r="S697" s="363"/>
      <c r="T697" s="277"/>
    </row>
    <row r="698" spans="1:20" ht="51">
      <c r="A698" s="192">
        <v>548</v>
      </c>
      <c r="B698" s="68"/>
      <c r="C698" s="214" t="s">
        <v>1285</v>
      </c>
      <c r="D698" s="215">
        <v>45022</v>
      </c>
      <c r="E698" s="192" t="s">
        <v>2745</v>
      </c>
      <c r="F698" s="192" t="s">
        <v>3</v>
      </c>
      <c r="G698" s="192">
        <v>2105239</v>
      </c>
      <c r="H698" s="68"/>
      <c r="I698" s="198" t="s">
        <v>3054</v>
      </c>
      <c r="J698" s="68"/>
      <c r="K698" s="68"/>
      <c r="L698" s="68"/>
      <c r="M698" s="68"/>
      <c r="N698" s="362"/>
      <c r="O698" s="362"/>
      <c r="P698" s="216">
        <v>0</v>
      </c>
      <c r="Q698" s="216">
        <v>373</v>
      </c>
      <c r="R698" s="68" t="s">
        <v>638</v>
      </c>
      <c r="S698" s="363"/>
      <c r="T698" s="277"/>
    </row>
    <row r="699" spans="1:20" ht="51">
      <c r="A699" s="192">
        <v>548</v>
      </c>
      <c r="B699" s="68"/>
      <c r="C699" s="214" t="s">
        <v>1285</v>
      </c>
      <c r="D699" s="215">
        <v>45022</v>
      </c>
      <c r="E699" s="192" t="s">
        <v>2746</v>
      </c>
      <c r="F699" s="192" t="s">
        <v>3</v>
      </c>
      <c r="G699" s="192">
        <v>2105241</v>
      </c>
      <c r="H699" s="68"/>
      <c r="I699" s="198" t="s">
        <v>3055</v>
      </c>
      <c r="J699" s="68"/>
      <c r="K699" s="68"/>
      <c r="L699" s="68"/>
      <c r="M699" s="68"/>
      <c r="N699" s="362"/>
      <c r="O699" s="362"/>
      <c r="P699" s="216">
        <v>0</v>
      </c>
      <c r="Q699" s="216">
        <v>250</v>
      </c>
      <c r="R699" s="68" t="s">
        <v>638</v>
      </c>
      <c r="S699" s="363"/>
      <c r="T699" s="277"/>
    </row>
    <row r="700" spans="1:20" ht="51">
      <c r="A700" s="192" t="s">
        <v>541</v>
      </c>
      <c r="B700" s="68"/>
      <c r="C700" s="214" t="s">
        <v>590</v>
      </c>
      <c r="D700" s="215">
        <v>45022</v>
      </c>
      <c r="E700" s="192" t="s">
        <v>2747</v>
      </c>
      <c r="F700" s="192" t="s">
        <v>3</v>
      </c>
      <c r="G700" s="192">
        <v>2105308</v>
      </c>
      <c r="H700" s="68"/>
      <c r="I700" s="198" t="s">
        <v>3056</v>
      </c>
      <c r="J700" s="68"/>
      <c r="K700" s="68"/>
      <c r="L700" s="68"/>
      <c r="M700" s="68"/>
      <c r="N700" s="362"/>
      <c r="O700" s="362"/>
      <c r="P700" s="216">
        <v>0</v>
      </c>
      <c r="Q700" s="216">
        <v>6300.26</v>
      </c>
      <c r="R700" s="68" t="s">
        <v>638</v>
      </c>
      <c r="S700" s="363"/>
      <c r="T700" s="277"/>
    </row>
    <row r="701" spans="1:20" ht="51">
      <c r="A701" s="192">
        <v>41</v>
      </c>
      <c r="B701" s="68"/>
      <c r="C701" s="214" t="s">
        <v>44</v>
      </c>
      <c r="D701" s="215">
        <v>45022</v>
      </c>
      <c r="E701" s="192" t="s">
        <v>2748</v>
      </c>
      <c r="F701" s="192" t="s">
        <v>3</v>
      </c>
      <c r="G701" s="192">
        <v>2105343</v>
      </c>
      <c r="H701" s="68"/>
      <c r="I701" s="198" t="s">
        <v>3057</v>
      </c>
      <c r="J701" s="68"/>
      <c r="K701" s="68"/>
      <c r="L701" s="68"/>
      <c r="M701" s="68"/>
      <c r="N701" s="362"/>
      <c r="O701" s="362"/>
      <c r="P701" s="216">
        <v>0</v>
      </c>
      <c r="Q701" s="216">
        <v>4810.8</v>
      </c>
      <c r="R701" s="68" t="s">
        <v>638</v>
      </c>
      <c r="S701" s="363"/>
      <c r="T701" s="277"/>
    </row>
    <row r="702" spans="1:20" ht="51">
      <c r="A702" s="192">
        <v>86</v>
      </c>
      <c r="B702" s="68"/>
      <c r="C702" s="214" t="s">
        <v>50</v>
      </c>
      <c r="D702" s="215">
        <v>45022</v>
      </c>
      <c r="E702" s="192" t="s">
        <v>2749</v>
      </c>
      <c r="F702" s="192" t="s">
        <v>3</v>
      </c>
      <c r="G702" s="192">
        <v>2105323</v>
      </c>
      <c r="H702" s="68"/>
      <c r="I702" s="198" t="s">
        <v>3058</v>
      </c>
      <c r="J702" s="68"/>
      <c r="K702" s="68"/>
      <c r="L702" s="68"/>
      <c r="M702" s="68"/>
      <c r="N702" s="362"/>
      <c r="O702" s="362"/>
      <c r="P702" s="216">
        <v>0</v>
      </c>
      <c r="Q702" s="216">
        <v>14431</v>
      </c>
      <c r="R702" s="68" t="s">
        <v>638</v>
      </c>
      <c r="S702" s="363"/>
      <c r="T702" s="277"/>
    </row>
    <row r="703" spans="1:20" ht="63.75">
      <c r="A703" s="192">
        <v>597</v>
      </c>
      <c r="B703" s="68"/>
      <c r="C703" s="214" t="s">
        <v>677</v>
      </c>
      <c r="D703" s="215">
        <v>45022</v>
      </c>
      <c r="E703" s="192" t="s">
        <v>2750</v>
      </c>
      <c r="F703" s="192" t="s">
        <v>6</v>
      </c>
      <c r="G703" s="192">
        <v>2229445</v>
      </c>
      <c r="H703" s="68"/>
      <c r="I703" s="198" t="s">
        <v>3059</v>
      </c>
      <c r="J703" s="68"/>
      <c r="K703" s="68"/>
      <c r="L703" s="68"/>
      <c r="M703" s="68"/>
      <c r="N703" s="362"/>
      <c r="O703" s="362"/>
      <c r="P703" s="216">
        <v>0</v>
      </c>
      <c r="Q703" s="216">
        <v>583.1</v>
      </c>
      <c r="R703" s="68" t="s">
        <v>638</v>
      </c>
      <c r="S703" s="363"/>
      <c r="T703" s="277"/>
    </row>
    <row r="704" spans="1:20" ht="51">
      <c r="A704" s="192" t="s">
        <v>541</v>
      </c>
      <c r="B704" s="68"/>
      <c r="C704" s="214" t="s">
        <v>590</v>
      </c>
      <c r="D704" s="215">
        <v>45022</v>
      </c>
      <c r="E704" s="192" t="s">
        <v>2751</v>
      </c>
      <c r="F704" s="192" t="s">
        <v>6</v>
      </c>
      <c r="G704" s="192">
        <v>1791976</v>
      </c>
      <c r="H704" s="68"/>
      <c r="I704" s="198" t="s">
        <v>3060</v>
      </c>
      <c r="J704" s="68"/>
      <c r="K704" s="68"/>
      <c r="L704" s="68"/>
      <c r="M704" s="68"/>
      <c r="N704" s="362"/>
      <c r="O704" s="362"/>
      <c r="P704" s="216">
        <v>0</v>
      </c>
      <c r="Q704" s="216">
        <v>20508.41</v>
      </c>
      <c r="R704" s="68" t="s">
        <v>638</v>
      </c>
      <c r="S704" s="363"/>
      <c r="T704" s="277"/>
    </row>
    <row r="705" spans="1:20" ht="63.75">
      <c r="A705" s="192">
        <v>597</v>
      </c>
      <c r="B705" s="68"/>
      <c r="C705" s="214" t="s">
        <v>677</v>
      </c>
      <c r="D705" s="215">
        <v>45022</v>
      </c>
      <c r="E705" s="192" t="s">
        <v>2752</v>
      </c>
      <c r="F705" s="192" t="s">
        <v>14</v>
      </c>
      <c r="G705" s="192">
        <v>2229446</v>
      </c>
      <c r="H705" s="68"/>
      <c r="I705" s="198" t="s">
        <v>3061</v>
      </c>
      <c r="J705" s="68"/>
      <c r="K705" s="68"/>
      <c r="L705" s="68"/>
      <c r="M705" s="68"/>
      <c r="N705" s="362"/>
      <c r="O705" s="362"/>
      <c r="P705" s="216">
        <v>50</v>
      </c>
      <c r="Q705" s="216">
        <v>0</v>
      </c>
      <c r="R705" s="68" t="s">
        <v>638</v>
      </c>
      <c r="S705" s="363"/>
      <c r="T705" s="277"/>
    </row>
    <row r="706" spans="1:20" ht="51">
      <c r="A706" s="192">
        <v>35</v>
      </c>
      <c r="B706" s="68"/>
      <c r="C706" s="214" t="s">
        <v>43</v>
      </c>
      <c r="D706" s="215">
        <v>45026</v>
      </c>
      <c r="E706" s="192" t="s">
        <v>2754</v>
      </c>
      <c r="F706" s="192" t="s">
        <v>3</v>
      </c>
      <c r="G706" s="192">
        <v>2105555</v>
      </c>
      <c r="H706" s="68"/>
      <c r="I706" s="198" t="s">
        <v>3063</v>
      </c>
      <c r="J706" s="68"/>
      <c r="K706" s="68"/>
      <c r="L706" s="68"/>
      <c r="M706" s="68"/>
      <c r="N706" s="362"/>
      <c r="O706" s="362"/>
      <c r="P706" s="216">
        <v>0</v>
      </c>
      <c r="Q706" s="216">
        <v>35.22</v>
      </c>
      <c r="R706" s="68" t="s">
        <v>638</v>
      </c>
      <c r="S706" s="363"/>
      <c r="T706" s="277"/>
    </row>
    <row r="707" spans="1:20" ht="51">
      <c r="A707" s="192" t="s">
        <v>541</v>
      </c>
      <c r="B707" s="68"/>
      <c r="C707" s="214" t="s">
        <v>590</v>
      </c>
      <c r="D707" s="215">
        <v>45026</v>
      </c>
      <c r="E707" s="192" t="s">
        <v>2755</v>
      </c>
      <c r="F707" s="192" t="s">
        <v>3</v>
      </c>
      <c r="G707" s="192">
        <v>2105603</v>
      </c>
      <c r="H707" s="68"/>
      <c r="I707" s="198" t="s">
        <v>3064</v>
      </c>
      <c r="J707" s="68"/>
      <c r="K707" s="68"/>
      <c r="L707" s="68"/>
      <c r="M707" s="68"/>
      <c r="N707" s="362"/>
      <c r="O707" s="362"/>
      <c r="P707" s="216">
        <v>0</v>
      </c>
      <c r="Q707" s="216">
        <v>1364.9</v>
      </c>
      <c r="R707" s="68" t="s">
        <v>638</v>
      </c>
      <c r="S707" s="363"/>
      <c r="T707" s="277"/>
    </row>
    <row r="708" spans="1:20" ht="51">
      <c r="A708" s="192">
        <v>212</v>
      </c>
      <c r="B708" s="68"/>
      <c r="C708" s="214" t="s">
        <v>90</v>
      </c>
      <c r="D708" s="215">
        <v>45026</v>
      </c>
      <c r="E708" s="192" t="s">
        <v>2756</v>
      </c>
      <c r="F708" s="192" t="s">
        <v>3</v>
      </c>
      <c r="G708" s="192">
        <v>2105645</v>
      </c>
      <c r="H708" s="68"/>
      <c r="I708" s="198" t="s">
        <v>3065</v>
      </c>
      <c r="J708" s="68"/>
      <c r="K708" s="68"/>
      <c r="L708" s="68"/>
      <c r="M708" s="68"/>
      <c r="N708" s="362"/>
      <c r="O708" s="362"/>
      <c r="P708" s="216">
        <v>0</v>
      </c>
      <c r="Q708" s="216">
        <v>60</v>
      </c>
      <c r="R708" s="68" t="s">
        <v>638</v>
      </c>
      <c r="S708" s="363"/>
      <c r="T708" s="277"/>
    </row>
    <row r="709" spans="1:20" ht="51">
      <c r="A709" s="192" t="s">
        <v>541</v>
      </c>
      <c r="B709" s="68"/>
      <c r="C709" s="214" t="s">
        <v>590</v>
      </c>
      <c r="D709" s="215">
        <v>45026</v>
      </c>
      <c r="E709" s="192" t="s">
        <v>2757</v>
      </c>
      <c r="F709" s="192" t="s">
        <v>3</v>
      </c>
      <c r="G709" s="192">
        <v>2105593</v>
      </c>
      <c r="H709" s="68"/>
      <c r="I709" s="198" t="s">
        <v>3066</v>
      </c>
      <c r="J709" s="68"/>
      <c r="K709" s="68"/>
      <c r="L709" s="68"/>
      <c r="M709" s="68"/>
      <c r="N709" s="362"/>
      <c r="O709" s="362"/>
      <c r="P709" s="216">
        <v>0</v>
      </c>
      <c r="Q709" s="216">
        <v>700</v>
      </c>
      <c r="R709" s="68" t="s">
        <v>638</v>
      </c>
      <c r="S709" s="363"/>
      <c r="T709" s="277"/>
    </row>
    <row r="710" spans="1:20" ht="51">
      <c r="A710" s="192" t="s">
        <v>541</v>
      </c>
      <c r="B710" s="68"/>
      <c r="C710" s="214" t="s">
        <v>590</v>
      </c>
      <c r="D710" s="215">
        <v>45026</v>
      </c>
      <c r="E710" s="192" t="s">
        <v>2758</v>
      </c>
      <c r="F710" s="192" t="s">
        <v>3</v>
      </c>
      <c r="G710" s="192">
        <v>2105595</v>
      </c>
      <c r="H710" s="68"/>
      <c r="I710" s="198" t="s">
        <v>3067</v>
      </c>
      <c r="J710" s="68"/>
      <c r="K710" s="68"/>
      <c r="L710" s="68"/>
      <c r="M710" s="68"/>
      <c r="N710" s="362"/>
      <c r="O710" s="362"/>
      <c r="P710" s="216">
        <v>0</v>
      </c>
      <c r="Q710" s="216">
        <v>1555.41</v>
      </c>
      <c r="R710" s="68" t="s">
        <v>638</v>
      </c>
      <c r="S710" s="363"/>
      <c r="T710" s="277"/>
    </row>
    <row r="711" spans="1:20" ht="51">
      <c r="A711" s="192" t="s">
        <v>541</v>
      </c>
      <c r="B711" s="68"/>
      <c r="C711" s="214" t="s">
        <v>590</v>
      </c>
      <c r="D711" s="215">
        <v>45026</v>
      </c>
      <c r="E711" s="192" t="s">
        <v>2759</v>
      </c>
      <c r="F711" s="192" t="s">
        <v>3</v>
      </c>
      <c r="G711" s="192">
        <v>2105652</v>
      </c>
      <c r="H711" s="68"/>
      <c r="I711" s="198" t="s">
        <v>3068</v>
      </c>
      <c r="J711" s="68"/>
      <c r="K711" s="68"/>
      <c r="L711" s="68"/>
      <c r="M711" s="68"/>
      <c r="N711" s="362"/>
      <c r="O711" s="362"/>
      <c r="P711" s="216">
        <v>0</v>
      </c>
      <c r="Q711" s="216">
        <v>7859.37</v>
      </c>
      <c r="R711" s="68" t="s">
        <v>638</v>
      </c>
      <c r="S711" s="363"/>
      <c r="T711" s="277"/>
    </row>
    <row r="712" spans="1:20" ht="89.25">
      <c r="A712" s="192">
        <v>513</v>
      </c>
      <c r="B712" s="68"/>
      <c r="C712" s="214" t="s">
        <v>160</v>
      </c>
      <c r="D712" s="215">
        <v>45026</v>
      </c>
      <c r="E712" s="192" t="s">
        <v>2760</v>
      </c>
      <c r="F712" s="192" t="s">
        <v>6</v>
      </c>
      <c r="G712" s="192">
        <v>1058057</v>
      </c>
      <c r="H712" s="68"/>
      <c r="I712" s="198" t="s">
        <v>3069</v>
      </c>
      <c r="J712" s="68"/>
      <c r="K712" s="68"/>
      <c r="L712" s="68"/>
      <c r="M712" s="68"/>
      <c r="N712" s="362"/>
      <c r="O712" s="362"/>
      <c r="P712" s="216">
        <v>0</v>
      </c>
      <c r="Q712" s="216">
        <v>42790679.390000001</v>
      </c>
      <c r="R712" s="68" t="s">
        <v>638</v>
      </c>
      <c r="S712" s="363"/>
      <c r="T712" s="277"/>
    </row>
    <row r="713" spans="1:20" ht="63.75">
      <c r="A713" s="192" t="s">
        <v>541</v>
      </c>
      <c r="B713" s="68"/>
      <c r="C713" s="214" t="s">
        <v>590</v>
      </c>
      <c r="D713" s="215">
        <v>45027</v>
      </c>
      <c r="E713" s="192" t="s">
        <v>2761</v>
      </c>
      <c r="F713" s="192" t="s">
        <v>639</v>
      </c>
      <c r="G713" s="192">
        <v>5445960</v>
      </c>
      <c r="H713" s="68"/>
      <c r="I713" s="198" t="s">
        <v>3070</v>
      </c>
      <c r="J713" s="68"/>
      <c r="K713" s="68"/>
      <c r="L713" s="68"/>
      <c r="M713" s="68"/>
      <c r="N713" s="362"/>
      <c r="O713" s="362"/>
      <c r="P713" s="216">
        <v>0</v>
      </c>
      <c r="Q713" s="216">
        <v>868987.63</v>
      </c>
      <c r="R713" s="68" t="s">
        <v>638</v>
      </c>
      <c r="S713" s="363"/>
      <c r="T713" s="277"/>
    </row>
    <row r="714" spans="1:20" ht="51">
      <c r="A714" s="192" t="s">
        <v>541</v>
      </c>
      <c r="B714" s="68"/>
      <c r="C714" s="214" t="s">
        <v>590</v>
      </c>
      <c r="D714" s="215">
        <v>45027</v>
      </c>
      <c r="E714" s="192" t="s">
        <v>2762</v>
      </c>
      <c r="F714" s="192" t="s">
        <v>3</v>
      </c>
      <c r="G714" s="192">
        <v>2105916</v>
      </c>
      <c r="H714" s="68"/>
      <c r="I714" s="198" t="s">
        <v>3071</v>
      </c>
      <c r="J714" s="68"/>
      <c r="K714" s="68"/>
      <c r="L714" s="68"/>
      <c r="M714" s="68"/>
      <c r="N714" s="362"/>
      <c r="O714" s="362"/>
      <c r="P714" s="216">
        <v>0</v>
      </c>
      <c r="Q714" s="216">
        <v>456.62</v>
      </c>
      <c r="R714" s="68" t="s">
        <v>638</v>
      </c>
      <c r="S714" s="363"/>
      <c r="T714" s="277"/>
    </row>
    <row r="715" spans="1:20" ht="51">
      <c r="A715" s="192">
        <v>35</v>
      </c>
      <c r="B715" s="68"/>
      <c r="C715" s="214" t="s">
        <v>43</v>
      </c>
      <c r="D715" s="215">
        <v>45027</v>
      </c>
      <c r="E715" s="192" t="s">
        <v>2763</v>
      </c>
      <c r="F715" s="192" t="s">
        <v>3</v>
      </c>
      <c r="G715" s="192">
        <v>2105918</v>
      </c>
      <c r="H715" s="68"/>
      <c r="I715" s="198" t="s">
        <v>3072</v>
      </c>
      <c r="J715" s="68"/>
      <c r="K715" s="68"/>
      <c r="L715" s="68"/>
      <c r="M715" s="68"/>
      <c r="N715" s="362"/>
      <c r="O715" s="362"/>
      <c r="P715" s="216">
        <v>0</v>
      </c>
      <c r="Q715" s="216">
        <v>687.12</v>
      </c>
      <c r="R715" s="68" t="s">
        <v>638</v>
      </c>
      <c r="S715" s="363"/>
      <c r="T715" s="277"/>
    </row>
    <row r="716" spans="1:20" ht="51">
      <c r="A716" s="192">
        <v>417</v>
      </c>
      <c r="B716" s="68"/>
      <c r="C716" s="214" t="s">
        <v>147</v>
      </c>
      <c r="D716" s="215">
        <v>45027</v>
      </c>
      <c r="E716" s="192" t="s">
        <v>2764</v>
      </c>
      <c r="F716" s="192" t="s">
        <v>3</v>
      </c>
      <c r="G716" s="192">
        <v>2105926</v>
      </c>
      <c r="H716" s="68"/>
      <c r="I716" s="198" t="s">
        <v>3073</v>
      </c>
      <c r="J716" s="68"/>
      <c r="K716" s="68"/>
      <c r="L716" s="68"/>
      <c r="M716" s="68"/>
      <c r="N716" s="362"/>
      <c r="O716" s="362"/>
      <c r="P716" s="216">
        <v>0</v>
      </c>
      <c r="Q716" s="216">
        <v>63.98</v>
      </c>
      <c r="R716" s="68" t="s">
        <v>638</v>
      </c>
      <c r="S716" s="363"/>
      <c r="T716" s="277"/>
    </row>
    <row r="717" spans="1:20" ht="51">
      <c r="A717" s="192" t="s">
        <v>541</v>
      </c>
      <c r="B717" s="68"/>
      <c r="C717" s="214" t="s">
        <v>590</v>
      </c>
      <c r="D717" s="215">
        <v>45027</v>
      </c>
      <c r="E717" s="192" t="s">
        <v>2765</v>
      </c>
      <c r="F717" s="192" t="s">
        <v>3</v>
      </c>
      <c r="G717" s="192">
        <v>2105812</v>
      </c>
      <c r="H717" s="68"/>
      <c r="I717" s="198" t="s">
        <v>3074</v>
      </c>
      <c r="J717" s="68"/>
      <c r="K717" s="68"/>
      <c r="L717" s="68"/>
      <c r="M717" s="68"/>
      <c r="N717" s="362"/>
      <c r="O717" s="362"/>
      <c r="P717" s="216">
        <v>0</v>
      </c>
      <c r="Q717" s="216">
        <v>27611.15</v>
      </c>
      <c r="R717" s="68" t="s">
        <v>638</v>
      </c>
      <c r="S717" s="363"/>
      <c r="T717" s="277"/>
    </row>
    <row r="718" spans="1:20" ht="51">
      <c r="A718" s="192" t="s">
        <v>541</v>
      </c>
      <c r="B718" s="68"/>
      <c r="C718" s="214" t="s">
        <v>590</v>
      </c>
      <c r="D718" s="215">
        <v>45027</v>
      </c>
      <c r="E718" s="192" t="s">
        <v>2766</v>
      </c>
      <c r="F718" s="192" t="s">
        <v>3</v>
      </c>
      <c r="G718" s="192">
        <v>2105813</v>
      </c>
      <c r="H718" s="68"/>
      <c r="I718" s="198" t="s">
        <v>3075</v>
      </c>
      <c r="J718" s="68"/>
      <c r="K718" s="68"/>
      <c r="L718" s="68"/>
      <c r="M718" s="68"/>
      <c r="N718" s="362"/>
      <c r="O718" s="362"/>
      <c r="P718" s="216">
        <v>0</v>
      </c>
      <c r="Q718" s="216">
        <v>315237.96999999997</v>
      </c>
      <c r="R718" s="68" t="s">
        <v>638</v>
      </c>
      <c r="S718" s="363"/>
      <c r="T718" s="277"/>
    </row>
    <row r="719" spans="1:20" ht="63.75">
      <c r="A719" s="192" t="s">
        <v>541</v>
      </c>
      <c r="B719" s="68"/>
      <c r="C719" s="214" t="s">
        <v>590</v>
      </c>
      <c r="D719" s="215">
        <v>45027</v>
      </c>
      <c r="E719" s="192" t="s">
        <v>2767</v>
      </c>
      <c r="F719" s="192" t="s">
        <v>3</v>
      </c>
      <c r="G719" s="192">
        <v>2105855</v>
      </c>
      <c r="H719" s="68"/>
      <c r="I719" s="198" t="s">
        <v>3076</v>
      </c>
      <c r="J719" s="68"/>
      <c r="K719" s="68"/>
      <c r="L719" s="68"/>
      <c r="M719" s="68"/>
      <c r="N719" s="362"/>
      <c r="O719" s="362"/>
      <c r="P719" s="216">
        <v>0</v>
      </c>
      <c r="Q719" s="216">
        <v>3474.62</v>
      </c>
      <c r="R719" s="68" t="s">
        <v>638</v>
      </c>
      <c r="S719" s="363"/>
      <c r="T719" s="277"/>
    </row>
    <row r="720" spans="1:20" ht="63.75">
      <c r="A720" s="192" t="s">
        <v>541</v>
      </c>
      <c r="B720" s="68"/>
      <c r="C720" s="214" t="s">
        <v>590</v>
      </c>
      <c r="D720" s="215">
        <v>45027</v>
      </c>
      <c r="E720" s="192" t="s">
        <v>2768</v>
      </c>
      <c r="F720" s="192" t="s">
        <v>3</v>
      </c>
      <c r="G720" s="192">
        <v>2105863</v>
      </c>
      <c r="H720" s="68"/>
      <c r="I720" s="198" t="s">
        <v>3077</v>
      </c>
      <c r="J720" s="68"/>
      <c r="K720" s="68"/>
      <c r="L720" s="68"/>
      <c r="M720" s="68"/>
      <c r="N720" s="362"/>
      <c r="O720" s="362"/>
      <c r="P720" s="216">
        <v>0</v>
      </c>
      <c r="Q720" s="216">
        <v>6379.63</v>
      </c>
      <c r="R720" s="68" t="s">
        <v>638</v>
      </c>
      <c r="S720" s="363"/>
      <c r="T720" s="277"/>
    </row>
    <row r="721" spans="1:20" ht="51">
      <c r="A721" s="192" t="s">
        <v>541</v>
      </c>
      <c r="B721" s="68"/>
      <c r="C721" s="214" t="s">
        <v>590</v>
      </c>
      <c r="D721" s="215">
        <v>45027</v>
      </c>
      <c r="E721" s="192" t="s">
        <v>2769</v>
      </c>
      <c r="F721" s="192" t="s">
        <v>639</v>
      </c>
      <c r="G721" s="192">
        <v>5454721</v>
      </c>
      <c r="H721" s="68"/>
      <c r="I721" s="198" t="s">
        <v>3078</v>
      </c>
      <c r="J721" s="68"/>
      <c r="K721" s="68"/>
      <c r="L721" s="68"/>
      <c r="M721" s="68"/>
      <c r="N721" s="362"/>
      <c r="O721" s="362"/>
      <c r="P721" s="216">
        <v>0</v>
      </c>
      <c r="Q721" s="216">
        <v>200000000</v>
      </c>
      <c r="R721" s="68" t="s">
        <v>638</v>
      </c>
      <c r="S721" s="363"/>
      <c r="T721" s="277"/>
    </row>
    <row r="722" spans="1:20" ht="51">
      <c r="A722" s="192" t="s">
        <v>541</v>
      </c>
      <c r="B722" s="68"/>
      <c r="C722" s="214" t="s">
        <v>590</v>
      </c>
      <c r="D722" s="215">
        <v>45028</v>
      </c>
      <c r="E722" s="192" t="s">
        <v>2770</v>
      </c>
      <c r="F722" s="192" t="s">
        <v>3</v>
      </c>
      <c r="G722" s="192">
        <v>2106128</v>
      </c>
      <c r="H722" s="68"/>
      <c r="I722" s="198" t="s">
        <v>3079</v>
      </c>
      <c r="J722" s="68"/>
      <c r="K722" s="68"/>
      <c r="L722" s="68"/>
      <c r="M722" s="68"/>
      <c r="N722" s="362"/>
      <c r="O722" s="362"/>
      <c r="P722" s="216">
        <v>0</v>
      </c>
      <c r="Q722" s="216">
        <v>800</v>
      </c>
      <c r="R722" s="68" t="s">
        <v>638</v>
      </c>
      <c r="S722" s="363"/>
      <c r="T722" s="277"/>
    </row>
    <row r="723" spans="1:20" ht="51">
      <c r="A723" s="192" t="s">
        <v>541</v>
      </c>
      <c r="B723" s="68"/>
      <c r="C723" s="214" t="s">
        <v>590</v>
      </c>
      <c r="D723" s="215">
        <v>45028</v>
      </c>
      <c r="E723" s="192" t="s">
        <v>2771</v>
      </c>
      <c r="F723" s="192" t="s">
        <v>3</v>
      </c>
      <c r="G723" s="192">
        <v>2106187</v>
      </c>
      <c r="H723" s="68"/>
      <c r="I723" s="198" t="s">
        <v>3080</v>
      </c>
      <c r="J723" s="68"/>
      <c r="K723" s="68"/>
      <c r="L723" s="68"/>
      <c r="M723" s="68"/>
      <c r="N723" s="362"/>
      <c r="O723" s="362"/>
      <c r="P723" s="216">
        <v>0</v>
      </c>
      <c r="Q723" s="216">
        <v>700</v>
      </c>
      <c r="R723" s="68" t="s">
        <v>638</v>
      </c>
      <c r="S723" s="363"/>
      <c r="T723" s="277"/>
    </row>
    <row r="724" spans="1:20" ht="51">
      <c r="A724" s="192">
        <v>16</v>
      </c>
      <c r="B724" s="68"/>
      <c r="C724" s="214" t="s">
        <v>40</v>
      </c>
      <c r="D724" s="215">
        <v>45028</v>
      </c>
      <c r="E724" s="192" t="s">
        <v>2772</v>
      </c>
      <c r="F724" s="192" t="s">
        <v>3</v>
      </c>
      <c r="G724" s="192">
        <v>2106190</v>
      </c>
      <c r="H724" s="68"/>
      <c r="I724" s="198" t="s">
        <v>3081</v>
      </c>
      <c r="J724" s="68"/>
      <c r="K724" s="68"/>
      <c r="L724" s="68"/>
      <c r="M724" s="68"/>
      <c r="N724" s="362"/>
      <c r="O724" s="362"/>
      <c r="P724" s="216">
        <v>0</v>
      </c>
      <c r="Q724" s="216">
        <v>0.2</v>
      </c>
      <c r="R724" s="68" t="s">
        <v>638</v>
      </c>
      <c r="S724" s="363"/>
      <c r="T724" s="277"/>
    </row>
    <row r="725" spans="1:20" ht="51">
      <c r="A725" s="192" t="s">
        <v>541</v>
      </c>
      <c r="B725" s="68"/>
      <c r="C725" s="214" t="s">
        <v>590</v>
      </c>
      <c r="D725" s="215">
        <v>45028</v>
      </c>
      <c r="E725" s="192" t="s">
        <v>2773</v>
      </c>
      <c r="F725" s="192" t="s">
        <v>6</v>
      </c>
      <c r="G725" s="192">
        <v>1794900</v>
      </c>
      <c r="H725" s="68"/>
      <c r="I725" s="198" t="s">
        <v>3082</v>
      </c>
      <c r="J725" s="68"/>
      <c r="K725" s="68"/>
      <c r="L725" s="68"/>
      <c r="M725" s="68"/>
      <c r="N725" s="362"/>
      <c r="O725" s="362"/>
      <c r="P725" s="216">
        <v>0</v>
      </c>
      <c r="Q725" s="216">
        <v>108269.89</v>
      </c>
      <c r="R725" s="68" t="s">
        <v>638</v>
      </c>
      <c r="S725" s="363"/>
      <c r="T725" s="277"/>
    </row>
    <row r="726" spans="1:20" ht="76.5">
      <c r="A726" s="192">
        <v>86</v>
      </c>
      <c r="B726" s="68"/>
      <c r="C726" s="214" t="s">
        <v>50</v>
      </c>
      <c r="D726" s="215">
        <v>45028</v>
      </c>
      <c r="E726" s="192" t="s">
        <v>2774</v>
      </c>
      <c r="F726" s="192" t="s">
        <v>6</v>
      </c>
      <c r="G726" s="192">
        <v>1794914</v>
      </c>
      <c r="H726" s="68"/>
      <c r="I726" s="198" t="s">
        <v>3083</v>
      </c>
      <c r="J726" s="68"/>
      <c r="K726" s="68"/>
      <c r="L726" s="68"/>
      <c r="M726" s="68"/>
      <c r="N726" s="362"/>
      <c r="O726" s="362"/>
      <c r="P726" s="216">
        <v>0</v>
      </c>
      <c r="Q726" s="216">
        <v>33373.360000000001</v>
      </c>
      <c r="R726" s="68" t="s">
        <v>638</v>
      </c>
      <c r="S726" s="363"/>
      <c r="T726" s="277"/>
    </row>
    <row r="727" spans="1:20" ht="63.75">
      <c r="A727" s="192">
        <v>132</v>
      </c>
      <c r="B727" s="68"/>
      <c r="C727" s="214" t="s">
        <v>59</v>
      </c>
      <c r="D727" s="215">
        <v>45028</v>
      </c>
      <c r="E727" s="192" t="s">
        <v>2775</v>
      </c>
      <c r="F727" s="192" t="s">
        <v>6</v>
      </c>
      <c r="G727" s="192">
        <v>1058139</v>
      </c>
      <c r="H727" s="68"/>
      <c r="I727" s="198" t="s">
        <v>3084</v>
      </c>
      <c r="J727" s="68"/>
      <c r="K727" s="68"/>
      <c r="L727" s="68"/>
      <c r="M727" s="68"/>
      <c r="N727" s="362"/>
      <c r="O727" s="362"/>
      <c r="P727" s="216">
        <v>0</v>
      </c>
      <c r="Q727" s="216">
        <v>5.15</v>
      </c>
      <c r="R727" s="68" t="s">
        <v>638</v>
      </c>
      <c r="S727" s="363"/>
      <c r="T727" s="277"/>
    </row>
    <row r="728" spans="1:20" ht="89.25">
      <c r="A728" s="192">
        <v>132</v>
      </c>
      <c r="B728" s="68"/>
      <c r="C728" s="214" t="s">
        <v>59</v>
      </c>
      <c r="D728" s="215">
        <v>45028</v>
      </c>
      <c r="E728" s="192" t="s">
        <v>2776</v>
      </c>
      <c r="F728" s="192" t="s">
        <v>10</v>
      </c>
      <c r="G728" s="192">
        <v>1058130</v>
      </c>
      <c r="H728" s="68"/>
      <c r="I728" s="198" t="s">
        <v>3085</v>
      </c>
      <c r="J728" s="68"/>
      <c r="K728" s="68"/>
      <c r="L728" s="68"/>
      <c r="M728" s="68"/>
      <c r="N728" s="362"/>
      <c r="O728" s="362"/>
      <c r="P728" s="216">
        <v>2221.5300000000002</v>
      </c>
      <c r="Q728" s="216">
        <v>0</v>
      </c>
      <c r="R728" s="68" t="s">
        <v>638</v>
      </c>
      <c r="S728" s="363"/>
      <c r="T728" s="277"/>
    </row>
    <row r="729" spans="1:20" ht="38.25">
      <c r="A729" s="192">
        <v>212</v>
      </c>
      <c r="B729" s="68"/>
      <c r="C729" s="214" t="s">
        <v>90</v>
      </c>
      <c r="D729" s="215">
        <v>45029</v>
      </c>
      <c r="E729" s="192" t="s">
        <v>2777</v>
      </c>
      <c r="F729" s="192" t="s">
        <v>3</v>
      </c>
      <c r="G729" s="192">
        <v>2106419</v>
      </c>
      <c r="H729" s="68"/>
      <c r="I729" s="198" t="s">
        <v>3086</v>
      </c>
      <c r="J729" s="68"/>
      <c r="K729" s="68"/>
      <c r="L729" s="68"/>
      <c r="M729" s="68"/>
      <c r="N729" s="362"/>
      <c r="O729" s="362"/>
      <c r="P729" s="216">
        <v>0</v>
      </c>
      <c r="Q729" s="216">
        <v>246</v>
      </c>
      <c r="R729" s="68" t="s">
        <v>638</v>
      </c>
      <c r="S729" s="363"/>
      <c r="T729" s="277"/>
    </row>
    <row r="730" spans="1:20" ht="51">
      <c r="A730" s="192">
        <v>35</v>
      </c>
      <c r="B730" s="68"/>
      <c r="C730" s="214" t="s">
        <v>43</v>
      </c>
      <c r="D730" s="215">
        <v>45029</v>
      </c>
      <c r="E730" s="192" t="s">
        <v>2778</v>
      </c>
      <c r="F730" s="192" t="s">
        <v>3</v>
      </c>
      <c r="G730" s="192">
        <v>2106478</v>
      </c>
      <c r="H730" s="68"/>
      <c r="I730" s="198" t="s">
        <v>3087</v>
      </c>
      <c r="J730" s="68"/>
      <c r="K730" s="68"/>
      <c r="L730" s="68"/>
      <c r="M730" s="68"/>
      <c r="N730" s="362"/>
      <c r="O730" s="362"/>
      <c r="P730" s="216">
        <v>0</v>
      </c>
      <c r="Q730" s="216">
        <v>1310</v>
      </c>
      <c r="R730" s="68" t="s">
        <v>638</v>
      </c>
      <c r="S730" s="363"/>
      <c r="T730" s="277"/>
    </row>
    <row r="731" spans="1:20" ht="51">
      <c r="A731" s="192">
        <v>266</v>
      </c>
      <c r="B731" s="68"/>
      <c r="C731" s="214" t="s">
        <v>1268</v>
      </c>
      <c r="D731" s="215">
        <v>45029</v>
      </c>
      <c r="E731" s="192" t="s">
        <v>2779</v>
      </c>
      <c r="F731" s="192" t="s">
        <v>3</v>
      </c>
      <c r="G731" s="192">
        <v>2106501</v>
      </c>
      <c r="H731" s="68"/>
      <c r="I731" s="198" t="s">
        <v>3088</v>
      </c>
      <c r="J731" s="68"/>
      <c r="K731" s="68"/>
      <c r="L731" s="68"/>
      <c r="M731" s="68"/>
      <c r="N731" s="362"/>
      <c r="O731" s="362"/>
      <c r="P731" s="216">
        <v>0</v>
      </c>
      <c r="Q731" s="216">
        <v>4757</v>
      </c>
      <c r="R731" s="68" t="s">
        <v>638</v>
      </c>
      <c r="S731" s="363"/>
      <c r="T731" s="277"/>
    </row>
    <row r="732" spans="1:20" ht="76.5">
      <c r="A732" s="192">
        <v>132</v>
      </c>
      <c r="B732" s="68"/>
      <c r="C732" s="214" t="s">
        <v>59</v>
      </c>
      <c r="D732" s="215">
        <v>45029</v>
      </c>
      <c r="E732" s="192" t="s">
        <v>2780</v>
      </c>
      <c r="F732" s="192" t="s">
        <v>10</v>
      </c>
      <c r="G732" s="192">
        <v>1058167</v>
      </c>
      <c r="H732" s="68"/>
      <c r="I732" s="198" t="s">
        <v>3089</v>
      </c>
      <c r="J732" s="68"/>
      <c r="K732" s="68"/>
      <c r="L732" s="68"/>
      <c r="M732" s="68"/>
      <c r="N732" s="362"/>
      <c r="O732" s="362"/>
      <c r="P732" s="216">
        <v>50</v>
      </c>
      <c r="Q732" s="216">
        <v>0</v>
      </c>
      <c r="R732" s="68" t="s">
        <v>638</v>
      </c>
      <c r="S732" s="363"/>
      <c r="T732" s="277"/>
    </row>
    <row r="733" spans="1:20" ht="89.25">
      <c r="A733" s="192">
        <v>132</v>
      </c>
      <c r="B733" s="68"/>
      <c r="C733" s="214" t="s">
        <v>59</v>
      </c>
      <c r="D733" s="215">
        <v>45029</v>
      </c>
      <c r="E733" s="192" t="s">
        <v>2781</v>
      </c>
      <c r="F733" s="192" t="s">
        <v>12</v>
      </c>
      <c r="G733" s="192">
        <v>1058167</v>
      </c>
      <c r="H733" s="68"/>
      <c r="I733" s="198" t="s">
        <v>3090</v>
      </c>
      <c r="J733" s="68"/>
      <c r="K733" s="68"/>
      <c r="L733" s="68"/>
      <c r="M733" s="68"/>
      <c r="N733" s="362"/>
      <c r="O733" s="362"/>
      <c r="P733" s="216">
        <v>4836.71</v>
      </c>
      <c r="Q733" s="216">
        <v>0</v>
      </c>
      <c r="R733" s="68" t="s">
        <v>638</v>
      </c>
      <c r="S733" s="363"/>
      <c r="T733" s="277"/>
    </row>
    <row r="734" spans="1:20" ht="51">
      <c r="A734" s="192">
        <v>86</v>
      </c>
      <c r="B734" s="68"/>
      <c r="C734" s="214" t="s">
        <v>50</v>
      </c>
      <c r="D734" s="215">
        <v>45030</v>
      </c>
      <c r="E734" s="192" t="s">
        <v>2782</v>
      </c>
      <c r="F734" s="192" t="s">
        <v>3</v>
      </c>
      <c r="G734" s="192">
        <v>2106711</v>
      </c>
      <c r="H734" s="68"/>
      <c r="I734" s="198" t="s">
        <v>3091</v>
      </c>
      <c r="J734" s="68"/>
      <c r="K734" s="68"/>
      <c r="L734" s="68"/>
      <c r="M734" s="68"/>
      <c r="N734" s="362"/>
      <c r="O734" s="362"/>
      <c r="P734" s="216">
        <v>0</v>
      </c>
      <c r="Q734" s="216">
        <v>700</v>
      </c>
      <c r="R734" s="68" t="s">
        <v>638</v>
      </c>
      <c r="S734" s="363"/>
      <c r="T734" s="277"/>
    </row>
    <row r="735" spans="1:20" ht="51">
      <c r="A735" s="192" t="s">
        <v>541</v>
      </c>
      <c r="B735" s="68"/>
      <c r="C735" s="214" t="s">
        <v>590</v>
      </c>
      <c r="D735" s="215">
        <v>45030</v>
      </c>
      <c r="E735" s="192" t="s">
        <v>2783</v>
      </c>
      <c r="F735" s="192" t="s">
        <v>3</v>
      </c>
      <c r="G735" s="192">
        <v>2106726</v>
      </c>
      <c r="H735" s="68"/>
      <c r="I735" s="198" t="s">
        <v>3092</v>
      </c>
      <c r="J735" s="68"/>
      <c r="K735" s="68"/>
      <c r="L735" s="68"/>
      <c r="M735" s="68"/>
      <c r="N735" s="362"/>
      <c r="O735" s="362"/>
      <c r="P735" s="216">
        <v>0</v>
      </c>
      <c r="Q735" s="216">
        <v>2000</v>
      </c>
      <c r="R735" s="68" t="s">
        <v>638</v>
      </c>
      <c r="S735" s="363"/>
      <c r="T735" s="277"/>
    </row>
    <row r="736" spans="1:20" ht="51">
      <c r="A736" s="192" t="s">
        <v>541</v>
      </c>
      <c r="B736" s="68"/>
      <c r="C736" s="214" t="s">
        <v>590</v>
      </c>
      <c r="D736" s="215">
        <v>45030</v>
      </c>
      <c r="E736" s="192" t="s">
        <v>2784</v>
      </c>
      <c r="F736" s="192" t="s">
        <v>3</v>
      </c>
      <c r="G736" s="192">
        <v>2106744</v>
      </c>
      <c r="H736" s="68"/>
      <c r="I736" s="198" t="s">
        <v>3093</v>
      </c>
      <c r="J736" s="68"/>
      <c r="K736" s="68"/>
      <c r="L736" s="68"/>
      <c r="M736" s="68"/>
      <c r="N736" s="362"/>
      <c r="O736" s="362"/>
      <c r="P736" s="216">
        <v>0</v>
      </c>
      <c r="Q736" s="216">
        <v>4439</v>
      </c>
      <c r="R736" s="68" t="s">
        <v>638</v>
      </c>
      <c r="S736" s="363"/>
      <c r="T736" s="277"/>
    </row>
    <row r="737" spans="1:20" ht="76.5">
      <c r="A737" s="192" t="s">
        <v>544</v>
      </c>
      <c r="B737" s="68"/>
      <c r="C737" s="214" t="s">
        <v>683</v>
      </c>
      <c r="D737" s="215">
        <v>45030</v>
      </c>
      <c r="E737" s="192" t="s">
        <v>2785</v>
      </c>
      <c r="F737" s="192" t="s">
        <v>6</v>
      </c>
      <c r="G737" s="192">
        <v>1796044</v>
      </c>
      <c r="H737" s="68"/>
      <c r="I737" s="198" t="s">
        <v>3094</v>
      </c>
      <c r="J737" s="68"/>
      <c r="K737" s="68"/>
      <c r="L737" s="68"/>
      <c r="M737" s="68"/>
      <c r="N737" s="362"/>
      <c r="O737" s="362"/>
      <c r="P737" s="216">
        <v>0</v>
      </c>
      <c r="Q737" s="216">
        <v>625</v>
      </c>
      <c r="R737" s="68" t="s">
        <v>638</v>
      </c>
      <c r="S737" s="363"/>
      <c r="T737" s="277"/>
    </row>
    <row r="738" spans="1:20" ht="76.5">
      <c r="A738" s="192">
        <v>597</v>
      </c>
      <c r="B738" s="68"/>
      <c r="C738" s="214" t="s">
        <v>677</v>
      </c>
      <c r="D738" s="215">
        <v>45030</v>
      </c>
      <c r="E738" s="192" t="s">
        <v>2786</v>
      </c>
      <c r="F738" s="192" t="s">
        <v>6</v>
      </c>
      <c r="G738" s="192">
        <v>2237335</v>
      </c>
      <c r="H738" s="68"/>
      <c r="I738" s="198" t="s">
        <v>3095</v>
      </c>
      <c r="J738" s="68"/>
      <c r="K738" s="68"/>
      <c r="L738" s="68"/>
      <c r="M738" s="68"/>
      <c r="N738" s="362"/>
      <c r="O738" s="362"/>
      <c r="P738" s="216">
        <v>0</v>
      </c>
      <c r="Q738" s="216">
        <v>55511.12</v>
      </c>
      <c r="R738" s="68" t="s">
        <v>638</v>
      </c>
      <c r="S738" s="363"/>
      <c r="T738" s="277"/>
    </row>
    <row r="739" spans="1:20" ht="63.75">
      <c r="A739" s="192">
        <v>597</v>
      </c>
      <c r="B739" s="68"/>
      <c r="C739" s="214" t="s">
        <v>677</v>
      </c>
      <c r="D739" s="215">
        <v>45030</v>
      </c>
      <c r="E739" s="192" t="s">
        <v>2787</v>
      </c>
      <c r="F739" s="192" t="s">
        <v>14</v>
      </c>
      <c r="G739" s="192">
        <v>2237336</v>
      </c>
      <c r="H739" s="68"/>
      <c r="I739" s="198" t="s">
        <v>3096</v>
      </c>
      <c r="J739" s="68"/>
      <c r="K739" s="68"/>
      <c r="L739" s="68"/>
      <c r="M739" s="68"/>
      <c r="N739" s="362"/>
      <c r="O739" s="362"/>
      <c r="P739" s="216">
        <v>50</v>
      </c>
      <c r="Q739" s="216">
        <v>0</v>
      </c>
      <c r="R739" s="68" t="s">
        <v>638</v>
      </c>
      <c r="S739" s="363"/>
      <c r="T739" s="277"/>
    </row>
    <row r="740" spans="1:20" ht="51">
      <c r="A740" s="192" t="s">
        <v>541</v>
      </c>
      <c r="B740" s="68"/>
      <c r="C740" s="214" t="s">
        <v>590</v>
      </c>
      <c r="D740" s="215">
        <v>45030</v>
      </c>
      <c r="E740" s="192" t="s">
        <v>2788</v>
      </c>
      <c r="F740" s="192" t="s">
        <v>3</v>
      </c>
      <c r="G740" s="192">
        <v>2106724</v>
      </c>
      <c r="H740" s="68"/>
      <c r="I740" s="198" t="s">
        <v>3097</v>
      </c>
      <c r="J740" s="68"/>
      <c r="K740" s="68"/>
      <c r="L740" s="68"/>
      <c r="M740" s="68"/>
      <c r="N740" s="362"/>
      <c r="O740" s="362"/>
      <c r="P740" s="216">
        <v>0</v>
      </c>
      <c r="Q740" s="216">
        <v>545</v>
      </c>
      <c r="R740" s="68" t="s">
        <v>638</v>
      </c>
      <c r="S740" s="363"/>
      <c r="T740" s="277"/>
    </row>
    <row r="741" spans="1:20" ht="63.75">
      <c r="A741" s="192" t="s">
        <v>542</v>
      </c>
      <c r="B741" s="68"/>
      <c r="C741" s="214" t="s">
        <v>691</v>
      </c>
      <c r="D741" s="215">
        <v>45033</v>
      </c>
      <c r="E741" s="192" t="s">
        <v>2789</v>
      </c>
      <c r="F741" s="192" t="s">
        <v>10</v>
      </c>
      <c r="G741" s="192">
        <v>17248</v>
      </c>
      <c r="H741" s="68"/>
      <c r="I741" s="198" t="s">
        <v>3098</v>
      </c>
      <c r="J741" s="68"/>
      <c r="K741" s="68"/>
      <c r="L741" s="68"/>
      <c r="M741" s="68"/>
      <c r="N741" s="362"/>
      <c r="O741" s="362"/>
      <c r="P741" s="216">
        <v>401.03</v>
      </c>
      <c r="Q741" s="216">
        <v>0</v>
      </c>
      <c r="R741" s="68" t="s">
        <v>638</v>
      </c>
      <c r="S741" s="363"/>
      <c r="T741" s="277"/>
    </row>
    <row r="742" spans="1:20" ht="51">
      <c r="A742" s="192" t="s">
        <v>542</v>
      </c>
      <c r="B742" s="68"/>
      <c r="C742" s="214" t="s">
        <v>691</v>
      </c>
      <c r="D742" s="215">
        <v>45033</v>
      </c>
      <c r="E742" s="192" t="s">
        <v>2790</v>
      </c>
      <c r="F742" s="192" t="s">
        <v>10</v>
      </c>
      <c r="G742" s="192">
        <v>17236</v>
      </c>
      <c r="H742" s="68"/>
      <c r="I742" s="198" t="s">
        <v>3099</v>
      </c>
      <c r="J742" s="68"/>
      <c r="K742" s="68"/>
      <c r="L742" s="68"/>
      <c r="M742" s="68"/>
      <c r="N742" s="362"/>
      <c r="O742" s="362"/>
      <c r="P742" s="216">
        <v>275.69</v>
      </c>
      <c r="Q742" s="216">
        <v>0</v>
      </c>
      <c r="R742" s="68" t="s">
        <v>638</v>
      </c>
      <c r="S742" s="363"/>
      <c r="T742" s="277"/>
    </row>
    <row r="743" spans="1:20" ht="63.75">
      <c r="A743" s="192" t="s">
        <v>542</v>
      </c>
      <c r="B743" s="68"/>
      <c r="C743" s="214" t="s">
        <v>691</v>
      </c>
      <c r="D743" s="215">
        <v>45033</v>
      </c>
      <c r="E743" s="192" t="s">
        <v>2791</v>
      </c>
      <c r="F743" s="192" t="s">
        <v>10</v>
      </c>
      <c r="G743" s="192">
        <v>17233</v>
      </c>
      <c r="H743" s="68"/>
      <c r="I743" s="198" t="s">
        <v>3100</v>
      </c>
      <c r="J743" s="68"/>
      <c r="K743" s="68"/>
      <c r="L743" s="68"/>
      <c r="M743" s="68"/>
      <c r="N743" s="362"/>
      <c r="O743" s="362"/>
      <c r="P743" s="216">
        <v>786.35</v>
      </c>
      <c r="Q743" s="216">
        <v>0</v>
      </c>
      <c r="R743" s="68" t="s">
        <v>638</v>
      </c>
      <c r="S743" s="363"/>
      <c r="T743" s="277"/>
    </row>
    <row r="744" spans="1:20" ht="51">
      <c r="A744" s="192">
        <v>16</v>
      </c>
      <c r="B744" s="68"/>
      <c r="C744" s="214" t="s">
        <v>40</v>
      </c>
      <c r="D744" s="215">
        <v>45033</v>
      </c>
      <c r="E744" s="192" t="s">
        <v>2792</v>
      </c>
      <c r="F744" s="192" t="s">
        <v>3</v>
      </c>
      <c r="G744" s="192">
        <v>2107186</v>
      </c>
      <c r="H744" s="68"/>
      <c r="I744" s="198" t="s">
        <v>3101</v>
      </c>
      <c r="J744" s="68"/>
      <c r="K744" s="68"/>
      <c r="L744" s="68"/>
      <c r="M744" s="68"/>
      <c r="N744" s="362"/>
      <c r="O744" s="362"/>
      <c r="P744" s="216">
        <v>0</v>
      </c>
      <c r="Q744" s="216">
        <v>597.1</v>
      </c>
      <c r="R744" s="68" t="s">
        <v>638</v>
      </c>
      <c r="S744" s="363"/>
      <c r="T744" s="277"/>
    </row>
    <row r="745" spans="1:20" ht="51">
      <c r="A745" s="192" t="s">
        <v>541</v>
      </c>
      <c r="B745" s="68"/>
      <c r="C745" s="214" t="s">
        <v>590</v>
      </c>
      <c r="D745" s="215">
        <v>45033</v>
      </c>
      <c r="E745" s="192" t="s">
        <v>2793</v>
      </c>
      <c r="F745" s="192" t="s">
        <v>3</v>
      </c>
      <c r="G745" s="192">
        <v>2107192</v>
      </c>
      <c r="H745" s="68"/>
      <c r="I745" s="198" t="s">
        <v>3102</v>
      </c>
      <c r="J745" s="68"/>
      <c r="K745" s="68"/>
      <c r="L745" s="68"/>
      <c r="M745" s="68"/>
      <c r="N745" s="362"/>
      <c r="O745" s="362"/>
      <c r="P745" s="216">
        <v>0</v>
      </c>
      <c r="Q745" s="216">
        <v>4490</v>
      </c>
      <c r="R745" s="68" t="s">
        <v>638</v>
      </c>
      <c r="S745" s="363"/>
      <c r="T745" s="277"/>
    </row>
    <row r="746" spans="1:20" ht="63.75">
      <c r="A746" s="192" t="s">
        <v>542</v>
      </c>
      <c r="B746" s="68"/>
      <c r="C746" s="214" t="s">
        <v>691</v>
      </c>
      <c r="D746" s="215">
        <v>45033</v>
      </c>
      <c r="E746" s="192" t="s">
        <v>2794</v>
      </c>
      <c r="F746" s="192" t="s">
        <v>10</v>
      </c>
      <c r="G746" s="192">
        <v>17253</v>
      </c>
      <c r="H746" s="68"/>
      <c r="I746" s="198" t="s">
        <v>3103</v>
      </c>
      <c r="J746" s="68"/>
      <c r="K746" s="68"/>
      <c r="L746" s="68"/>
      <c r="M746" s="68"/>
      <c r="N746" s="362"/>
      <c r="O746" s="362"/>
      <c r="P746" s="216">
        <v>919.44</v>
      </c>
      <c r="Q746" s="216">
        <v>0</v>
      </c>
      <c r="R746" s="68" t="s">
        <v>638</v>
      </c>
      <c r="S746" s="363"/>
      <c r="T746" s="277"/>
    </row>
    <row r="747" spans="1:20" ht="51">
      <c r="A747" s="192" t="s">
        <v>541</v>
      </c>
      <c r="B747" s="68"/>
      <c r="C747" s="214" t="s">
        <v>590</v>
      </c>
      <c r="D747" s="215">
        <v>45033</v>
      </c>
      <c r="E747" s="192" t="s">
        <v>2795</v>
      </c>
      <c r="F747" s="192" t="s">
        <v>3</v>
      </c>
      <c r="G747" s="192">
        <v>2107169</v>
      </c>
      <c r="H747" s="68"/>
      <c r="I747" s="198" t="s">
        <v>3104</v>
      </c>
      <c r="J747" s="68"/>
      <c r="K747" s="68"/>
      <c r="L747" s="68"/>
      <c r="M747" s="68"/>
      <c r="N747" s="362"/>
      <c r="O747" s="362"/>
      <c r="P747" s="216">
        <v>0</v>
      </c>
      <c r="Q747" s="216">
        <v>1857.43</v>
      </c>
      <c r="R747" s="68" t="s">
        <v>638</v>
      </c>
      <c r="S747" s="363"/>
      <c r="T747" s="277"/>
    </row>
    <row r="748" spans="1:20" ht="51">
      <c r="A748" s="192" t="s">
        <v>541</v>
      </c>
      <c r="B748" s="68"/>
      <c r="C748" s="214" t="s">
        <v>590</v>
      </c>
      <c r="D748" s="215">
        <v>45034</v>
      </c>
      <c r="E748" s="192" t="s">
        <v>2796</v>
      </c>
      <c r="F748" s="192" t="s">
        <v>3</v>
      </c>
      <c r="G748" s="192">
        <v>2107407</v>
      </c>
      <c r="H748" s="68"/>
      <c r="I748" s="198" t="s">
        <v>3105</v>
      </c>
      <c r="J748" s="68"/>
      <c r="K748" s="68"/>
      <c r="L748" s="68"/>
      <c r="M748" s="68"/>
      <c r="N748" s="362"/>
      <c r="O748" s="362"/>
      <c r="P748" s="216">
        <v>0</v>
      </c>
      <c r="Q748" s="216">
        <v>512.05999999999995</v>
      </c>
      <c r="R748" s="68" t="s">
        <v>638</v>
      </c>
      <c r="S748" s="363"/>
      <c r="T748" s="277"/>
    </row>
    <row r="749" spans="1:20" ht="51">
      <c r="A749" s="192">
        <v>35</v>
      </c>
      <c r="B749" s="68"/>
      <c r="C749" s="214" t="s">
        <v>43</v>
      </c>
      <c r="D749" s="215">
        <v>45034</v>
      </c>
      <c r="E749" s="192" t="s">
        <v>2797</v>
      </c>
      <c r="F749" s="192" t="s">
        <v>3</v>
      </c>
      <c r="G749" s="192">
        <v>2107427</v>
      </c>
      <c r="H749" s="68"/>
      <c r="I749" s="198" t="s">
        <v>3106</v>
      </c>
      <c r="J749" s="68"/>
      <c r="K749" s="68"/>
      <c r="L749" s="68"/>
      <c r="M749" s="68"/>
      <c r="N749" s="362"/>
      <c r="O749" s="362"/>
      <c r="P749" s="216">
        <v>0</v>
      </c>
      <c r="Q749" s="216">
        <v>3513.93</v>
      </c>
      <c r="R749" s="68" t="s">
        <v>638</v>
      </c>
      <c r="S749" s="363"/>
      <c r="T749" s="277"/>
    </row>
    <row r="750" spans="1:20" ht="51">
      <c r="A750" s="192">
        <v>423</v>
      </c>
      <c r="B750" s="68"/>
      <c r="C750" s="214" t="s">
        <v>150</v>
      </c>
      <c r="D750" s="215">
        <v>45034</v>
      </c>
      <c r="E750" s="192" t="s">
        <v>2798</v>
      </c>
      <c r="F750" s="192" t="s">
        <v>3</v>
      </c>
      <c r="G750" s="192">
        <v>2107503</v>
      </c>
      <c r="H750" s="68"/>
      <c r="I750" s="198" t="s">
        <v>3107</v>
      </c>
      <c r="J750" s="68"/>
      <c r="K750" s="68"/>
      <c r="L750" s="68"/>
      <c r="M750" s="68"/>
      <c r="N750" s="362"/>
      <c r="O750" s="362"/>
      <c r="P750" s="216">
        <v>0</v>
      </c>
      <c r="Q750" s="216">
        <v>3584.58</v>
      </c>
      <c r="R750" s="68" t="s">
        <v>638</v>
      </c>
      <c r="S750" s="363"/>
      <c r="T750" s="277"/>
    </row>
    <row r="751" spans="1:20" ht="63.75">
      <c r="A751" s="192">
        <v>597</v>
      </c>
      <c r="B751" s="68"/>
      <c r="C751" s="214" t="s">
        <v>677</v>
      </c>
      <c r="D751" s="215">
        <v>45034</v>
      </c>
      <c r="E751" s="192" t="s">
        <v>2799</v>
      </c>
      <c r="F751" s="192" t="s">
        <v>6</v>
      </c>
      <c r="G751" s="192">
        <v>2240906</v>
      </c>
      <c r="H751" s="68"/>
      <c r="I751" s="198" t="s">
        <v>3108</v>
      </c>
      <c r="J751" s="68"/>
      <c r="K751" s="68"/>
      <c r="L751" s="68"/>
      <c r="M751" s="68"/>
      <c r="N751" s="362"/>
      <c r="O751" s="362"/>
      <c r="P751" s="216">
        <v>0</v>
      </c>
      <c r="Q751" s="216">
        <v>528220</v>
      </c>
      <c r="R751" s="68" t="s">
        <v>638</v>
      </c>
      <c r="S751" s="363"/>
      <c r="T751" s="277"/>
    </row>
    <row r="752" spans="1:20" ht="63.75">
      <c r="A752" s="192">
        <v>597</v>
      </c>
      <c r="B752" s="68"/>
      <c r="C752" s="214" t="s">
        <v>677</v>
      </c>
      <c r="D752" s="215">
        <v>45034</v>
      </c>
      <c r="E752" s="192" t="s">
        <v>2800</v>
      </c>
      <c r="F752" s="192" t="s">
        <v>6</v>
      </c>
      <c r="G752" s="192">
        <v>1797812</v>
      </c>
      <c r="H752" s="68"/>
      <c r="I752" s="198" t="s">
        <v>3109</v>
      </c>
      <c r="J752" s="68"/>
      <c r="K752" s="68"/>
      <c r="L752" s="68"/>
      <c r="M752" s="68"/>
      <c r="N752" s="362"/>
      <c r="O752" s="362"/>
      <c r="P752" s="216">
        <v>0</v>
      </c>
      <c r="Q752" s="216">
        <v>270</v>
      </c>
      <c r="R752" s="68" t="s">
        <v>638</v>
      </c>
      <c r="S752" s="363"/>
      <c r="T752" s="277"/>
    </row>
    <row r="753" spans="1:20" ht="63.75">
      <c r="A753" s="192">
        <v>597</v>
      </c>
      <c r="B753" s="68"/>
      <c r="C753" s="214" t="s">
        <v>677</v>
      </c>
      <c r="D753" s="215">
        <v>45034</v>
      </c>
      <c r="E753" s="192" t="s">
        <v>2801</v>
      </c>
      <c r="F753" s="192" t="s">
        <v>6</v>
      </c>
      <c r="G753" s="192">
        <v>1797813</v>
      </c>
      <c r="H753" s="68"/>
      <c r="I753" s="198" t="s">
        <v>3109</v>
      </c>
      <c r="J753" s="68"/>
      <c r="K753" s="68"/>
      <c r="L753" s="68"/>
      <c r="M753" s="68"/>
      <c r="N753" s="362"/>
      <c r="O753" s="362"/>
      <c r="P753" s="216">
        <v>0</v>
      </c>
      <c r="Q753" s="216">
        <v>24961.06</v>
      </c>
      <c r="R753" s="68" t="s">
        <v>638</v>
      </c>
      <c r="S753" s="363"/>
      <c r="T753" s="277"/>
    </row>
    <row r="754" spans="1:20" ht="63.75">
      <c r="A754" s="192">
        <v>597</v>
      </c>
      <c r="B754" s="68"/>
      <c r="C754" s="214" t="s">
        <v>677</v>
      </c>
      <c r="D754" s="215">
        <v>45034</v>
      </c>
      <c r="E754" s="192" t="s">
        <v>2802</v>
      </c>
      <c r="F754" s="192" t="s">
        <v>6</v>
      </c>
      <c r="G754" s="192">
        <v>1797814</v>
      </c>
      <c r="H754" s="68"/>
      <c r="I754" s="198" t="s">
        <v>3109</v>
      </c>
      <c r="J754" s="68"/>
      <c r="K754" s="68"/>
      <c r="L754" s="68"/>
      <c r="M754" s="68"/>
      <c r="N754" s="362"/>
      <c r="O754" s="362"/>
      <c r="P754" s="216">
        <v>0</v>
      </c>
      <c r="Q754" s="216">
        <v>270</v>
      </c>
      <c r="R754" s="68" t="s">
        <v>638</v>
      </c>
      <c r="S754" s="363"/>
      <c r="T754" s="277"/>
    </row>
    <row r="755" spans="1:20" ht="63.75">
      <c r="A755" s="192">
        <v>597</v>
      </c>
      <c r="B755" s="68"/>
      <c r="C755" s="214" t="s">
        <v>677</v>
      </c>
      <c r="D755" s="215">
        <v>45034</v>
      </c>
      <c r="E755" s="192" t="s">
        <v>2803</v>
      </c>
      <c r="F755" s="192" t="s">
        <v>6</v>
      </c>
      <c r="G755" s="192">
        <v>1797815</v>
      </c>
      <c r="H755" s="68"/>
      <c r="I755" s="198" t="s">
        <v>3109</v>
      </c>
      <c r="J755" s="68"/>
      <c r="K755" s="68"/>
      <c r="L755" s="68"/>
      <c r="M755" s="68"/>
      <c r="N755" s="362"/>
      <c r="O755" s="362"/>
      <c r="P755" s="216">
        <v>0</v>
      </c>
      <c r="Q755" s="216">
        <v>21189.71</v>
      </c>
      <c r="R755" s="68" t="s">
        <v>638</v>
      </c>
      <c r="S755" s="363"/>
      <c r="T755" s="277"/>
    </row>
    <row r="756" spans="1:20" ht="63.75">
      <c r="A756" s="192">
        <v>597</v>
      </c>
      <c r="B756" s="68"/>
      <c r="C756" s="214" t="s">
        <v>677</v>
      </c>
      <c r="D756" s="215">
        <v>45034</v>
      </c>
      <c r="E756" s="192" t="s">
        <v>2804</v>
      </c>
      <c r="F756" s="192" t="s">
        <v>6</v>
      </c>
      <c r="G756" s="192">
        <v>1797816</v>
      </c>
      <c r="H756" s="68"/>
      <c r="I756" s="198" t="s">
        <v>3109</v>
      </c>
      <c r="J756" s="68"/>
      <c r="K756" s="68"/>
      <c r="L756" s="68"/>
      <c r="M756" s="68"/>
      <c r="N756" s="362"/>
      <c r="O756" s="362"/>
      <c r="P756" s="216">
        <v>0</v>
      </c>
      <c r="Q756" s="216">
        <v>3909.57</v>
      </c>
      <c r="R756" s="68" t="s">
        <v>638</v>
      </c>
      <c r="S756" s="363"/>
      <c r="T756" s="277"/>
    </row>
    <row r="757" spans="1:20" ht="63.75">
      <c r="A757" s="192">
        <v>597</v>
      </c>
      <c r="B757" s="68"/>
      <c r="C757" s="214" t="s">
        <v>677</v>
      </c>
      <c r="D757" s="215">
        <v>45034</v>
      </c>
      <c r="E757" s="192" t="s">
        <v>2805</v>
      </c>
      <c r="F757" s="192" t="s">
        <v>6</v>
      </c>
      <c r="G757" s="192">
        <v>1797817</v>
      </c>
      <c r="H757" s="68"/>
      <c r="I757" s="198" t="s">
        <v>3109</v>
      </c>
      <c r="J757" s="68"/>
      <c r="K757" s="68"/>
      <c r="L757" s="68"/>
      <c r="M757" s="68"/>
      <c r="N757" s="362"/>
      <c r="O757" s="362"/>
      <c r="P757" s="216">
        <v>0</v>
      </c>
      <c r="Q757" s="216">
        <v>2048.1799999999998</v>
      </c>
      <c r="R757" s="68" t="s">
        <v>638</v>
      </c>
      <c r="S757" s="363"/>
      <c r="T757" s="277"/>
    </row>
    <row r="758" spans="1:20" ht="63.75">
      <c r="A758" s="192">
        <v>597</v>
      </c>
      <c r="B758" s="68"/>
      <c r="C758" s="214" t="s">
        <v>677</v>
      </c>
      <c r="D758" s="215">
        <v>45034</v>
      </c>
      <c r="E758" s="192" t="s">
        <v>2806</v>
      </c>
      <c r="F758" s="192" t="s">
        <v>6</v>
      </c>
      <c r="G758" s="192">
        <v>1797818</v>
      </c>
      <c r="H758" s="68"/>
      <c r="I758" s="198" t="s">
        <v>3109</v>
      </c>
      <c r="J758" s="68"/>
      <c r="K758" s="68"/>
      <c r="L758" s="68"/>
      <c r="M758" s="68"/>
      <c r="N758" s="362"/>
      <c r="O758" s="362"/>
      <c r="P758" s="216">
        <v>0</v>
      </c>
      <c r="Q758" s="216">
        <v>503113.97</v>
      </c>
      <c r="R758" s="68" t="s">
        <v>638</v>
      </c>
      <c r="S758" s="363"/>
      <c r="T758" s="277"/>
    </row>
    <row r="759" spans="1:20" ht="63.75">
      <c r="A759" s="192">
        <v>597</v>
      </c>
      <c r="B759" s="68"/>
      <c r="C759" s="214" t="s">
        <v>677</v>
      </c>
      <c r="D759" s="215">
        <v>45034</v>
      </c>
      <c r="E759" s="192" t="s">
        <v>2807</v>
      </c>
      <c r="F759" s="192" t="s">
        <v>14</v>
      </c>
      <c r="G759" s="192">
        <v>2240907</v>
      </c>
      <c r="H759" s="68"/>
      <c r="I759" s="198" t="s">
        <v>3110</v>
      </c>
      <c r="J759" s="68"/>
      <c r="K759" s="68"/>
      <c r="L759" s="68"/>
      <c r="M759" s="68"/>
      <c r="N759" s="362"/>
      <c r="O759" s="362"/>
      <c r="P759" s="216">
        <v>50</v>
      </c>
      <c r="Q759" s="216">
        <v>0</v>
      </c>
      <c r="R759" s="68" t="s">
        <v>638</v>
      </c>
      <c r="S759" s="363"/>
      <c r="T759" s="277"/>
    </row>
    <row r="760" spans="1:20" ht="51">
      <c r="A760" s="192" t="s">
        <v>541</v>
      </c>
      <c r="B760" s="68"/>
      <c r="C760" s="214" t="s">
        <v>590</v>
      </c>
      <c r="D760" s="215">
        <v>45034</v>
      </c>
      <c r="E760" s="192" t="s">
        <v>2808</v>
      </c>
      <c r="F760" s="192" t="s">
        <v>6</v>
      </c>
      <c r="G760" s="192">
        <v>1797830</v>
      </c>
      <c r="H760" s="68"/>
      <c r="I760" s="198" t="s">
        <v>3111</v>
      </c>
      <c r="J760" s="68"/>
      <c r="K760" s="68"/>
      <c r="L760" s="68"/>
      <c r="M760" s="68"/>
      <c r="N760" s="362"/>
      <c r="O760" s="362"/>
      <c r="P760" s="216">
        <v>0</v>
      </c>
      <c r="Q760" s="216">
        <v>180934.63</v>
      </c>
      <c r="R760" s="68" t="s">
        <v>638</v>
      </c>
      <c r="S760" s="363"/>
      <c r="T760" s="277"/>
    </row>
    <row r="761" spans="1:20" ht="63.75">
      <c r="A761" s="192">
        <v>597</v>
      </c>
      <c r="B761" s="68"/>
      <c r="C761" s="214" t="s">
        <v>677</v>
      </c>
      <c r="D761" s="215">
        <v>45034</v>
      </c>
      <c r="E761" s="192" t="s">
        <v>2809</v>
      </c>
      <c r="F761" s="192" t="s">
        <v>6</v>
      </c>
      <c r="G761" s="192">
        <v>2241065</v>
      </c>
      <c r="H761" s="68"/>
      <c r="I761" s="198" t="s">
        <v>3112</v>
      </c>
      <c r="J761" s="68"/>
      <c r="K761" s="68"/>
      <c r="L761" s="68"/>
      <c r="M761" s="68"/>
      <c r="N761" s="362"/>
      <c r="O761" s="362"/>
      <c r="P761" s="216">
        <v>0</v>
      </c>
      <c r="Q761" s="216">
        <v>456382.08</v>
      </c>
      <c r="R761" s="68" t="s">
        <v>638</v>
      </c>
      <c r="S761" s="363"/>
      <c r="T761" s="277"/>
    </row>
    <row r="762" spans="1:20" ht="63.75">
      <c r="A762" s="192">
        <v>597</v>
      </c>
      <c r="B762" s="68"/>
      <c r="C762" s="214" t="s">
        <v>677</v>
      </c>
      <c r="D762" s="215">
        <v>45034</v>
      </c>
      <c r="E762" s="192" t="s">
        <v>2810</v>
      </c>
      <c r="F762" s="192" t="s">
        <v>14</v>
      </c>
      <c r="G762" s="192">
        <v>2241066</v>
      </c>
      <c r="H762" s="68"/>
      <c r="I762" s="198" t="s">
        <v>3113</v>
      </c>
      <c r="J762" s="68"/>
      <c r="K762" s="68"/>
      <c r="L762" s="68"/>
      <c r="M762" s="68"/>
      <c r="N762" s="362"/>
      <c r="O762" s="362"/>
      <c r="P762" s="216">
        <v>50</v>
      </c>
      <c r="Q762" s="216">
        <v>0</v>
      </c>
      <c r="R762" s="68" t="s">
        <v>638</v>
      </c>
      <c r="S762" s="363"/>
      <c r="T762" s="277"/>
    </row>
    <row r="763" spans="1:20" ht="63.75">
      <c r="A763" s="192" t="s">
        <v>541</v>
      </c>
      <c r="B763" s="68"/>
      <c r="C763" s="214" t="s">
        <v>590</v>
      </c>
      <c r="D763" s="215">
        <v>45034</v>
      </c>
      <c r="E763" s="192" t="s">
        <v>2811</v>
      </c>
      <c r="F763" s="192" t="s">
        <v>3</v>
      </c>
      <c r="G763" s="192">
        <v>2107393</v>
      </c>
      <c r="H763" s="68"/>
      <c r="I763" s="198" t="s">
        <v>3114</v>
      </c>
      <c r="J763" s="68"/>
      <c r="K763" s="68"/>
      <c r="L763" s="68"/>
      <c r="M763" s="68"/>
      <c r="N763" s="362"/>
      <c r="O763" s="362"/>
      <c r="P763" s="216">
        <v>0</v>
      </c>
      <c r="Q763" s="216">
        <v>1282.43</v>
      </c>
      <c r="R763" s="68" t="s">
        <v>638</v>
      </c>
      <c r="S763" s="363"/>
      <c r="T763" s="277"/>
    </row>
    <row r="764" spans="1:20" ht="63.75">
      <c r="A764" s="192" t="s">
        <v>541</v>
      </c>
      <c r="B764" s="68"/>
      <c r="C764" s="214" t="s">
        <v>590</v>
      </c>
      <c r="D764" s="215">
        <v>45034</v>
      </c>
      <c r="E764" s="192" t="s">
        <v>2812</v>
      </c>
      <c r="F764" s="192" t="s">
        <v>3</v>
      </c>
      <c r="G764" s="192">
        <v>2107394</v>
      </c>
      <c r="H764" s="68"/>
      <c r="I764" s="198" t="s">
        <v>3115</v>
      </c>
      <c r="J764" s="68"/>
      <c r="K764" s="68"/>
      <c r="L764" s="68"/>
      <c r="M764" s="68"/>
      <c r="N764" s="362"/>
      <c r="O764" s="362"/>
      <c r="P764" s="216">
        <v>0</v>
      </c>
      <c r="Q764" s="216">
        <v>1507.69</v>
      </c>
      <c r="R764" s="68" t="s">
        <v>638</v>
      </c>
      <c r="S764" s="363"/>
      <c r="T764" s="277"/>
    </row>
    <row r="765" spans="1:20" ht="63.75">
      <c r="A765" s="192" t="s">
        <v>541</v>
      </c>
      <c r="B765" s="68"/>
      <c r="C765" s="214" t="s">
        <v>590</v>
      </c>
      <c r="D765" s="215">
        <v>45034</v>
      </c>
      <c r="E765" s="192" t="s">
        <v>2813</v>
      </c>
      <c r="F765" s="192" t="s">
        <v>3</v>
      </c>
      <c r="G765" s="192">
        <v>2107400</v>
      </c>
      <c r="H765" s="68"/>
      <c r="I765" s="198" t="s">
        <v>3116</v>
      </c>
      <c r="J765" s="68"/>
      <c r="K765" s="68"/>
      <c r="L765" s="68"/>
      <c r="M765" s="68"/>
      <c r="N765" s="362"/>
      <c r="O765" s="362"/>
      <c r="P765" s="216">
        <v>0</v>
      </c>
      <c r="Q765" s="216">
        <v>26916.46</v>
      </c>
      <c r="R765" s="68" t="s">
        <v>638</v>
      </c>
      <c r="S765" s="363"/>
      <c r="T765" s="277"/>
    </row>
    <row r="766" spans="1:20" ht="63.75">
      <c r="A766" s="192">
        <v>6</v>
      </c>
      <c r="B766" s="68"/>
      <c r="C766" s="214" t="s">
        <v>37</v>
      </c>
      <c r="D766" s="215">
        <v>45034</v>
      </c>
      <c r="E766" s="192" t="s">
        <v>2814</v>
      </c>
      <c r="F766" s="192" t="s">
        <v>3</v>
      </c>
      <c r="G766" s="192">
        <v>2107440</v>
      </c>
      <c r="H766" s="68"/>
      <c r="I766" s="198" t="s">
        <v>3117</v>
      </c>
      <c r="J766" s="68"/>
      <c r="K766" s="68"/>
      <c r="L766" s="68"/>
      <c r="M766" s="68"/>
      <c r="N766" s="362"/>
      <c r="O766" s="362"/>
      <c r="P766" s="216">
        <v>0</v>
      </c>
      <c r="Q766" s="216">
        <v>954</v>
      </c>
      <c r="R766" s="68" t="s">
        <v>638</v>
      </c>
      <c r="S766" s="363"/>
      <c r="T766" s="277"/>
    </row>
    <row r="767" spans="1:20" ht="63.75">
      <c r="A767" s="192">
        <v>597</v>
      </c>
      <c r="B767" s="68"/>
      <c r="C767" s="214" t="s">
        <v>677</v>
      </c>
      <c r="D767" s="215">
        <v>45035</v>
      </c>
      <c r="E767" s="192" t="s">
        <v>2815</v>
      </c>
      <c r="F767" s="192" t="s">
        <v>6</v>
      </c>
      <c r="G767" s="192">
        <v>2242762</v>
      </c>
      <c r="H767" s="68"/>
      <c r="I767" s="198" t="s">
        <v>3118</v>
      </c>
      <c r="J767" s="68"/>
      <c r="K767" s="68"/>
      <c r="L767" s="68"/>
      <c r="M767" s="68"/>
      <c r="N767" s="362"/>
      <c r="O767" s="362"/>
      <c r="P767" s="216">
        <v>0</v>
      </c>
      <c r="Q767" s="216">
        <v>514115.84000000003</v>
      </c>
      <c r="R767" s="68" t="s">
        <v>638</v>
      </c>
      <c r="S767" s="363"/>
      <c r="T767" s="277"/>
    </row>
    <row r="768" spans="1:20" ht="89.25">
      <c r="A768" s="192">
        <v>597</v>
      </c>
      <c r="B768" s="68"/>
      <c r="C768" s="214" t="s">
        <v>677</v>
      </c>
      <c r="D768" s="215">
        <v>45035</v>
      </c>
      <c r="E768" s="192" t="s">
        <v>2816</v>
      </c>
      <c r="F768" s="192" t="s">
        <v>10</v>
      </c>
      <c r="G768" s="192">
        <v>1058392</v>
      </c>
      <c r="H768" s="68"/>
      <c r="I768" s="198" t="s">
        <v>3119</v>
      </c>
      <c r="J768" s="68"/>
      <c r="K768" s="68"/>
      <c r="L768" s="68"/>
      <c r="M768" s="68"/>
      <c r="N768" s="362"/>
      <c r="O768" s="362"/>
      <c r="P768" s="216">
        <v>2181.61</v>
      </c>
      <c r="Q768" s="216">
        <v>0</v>
      </c>
      <c r="R768" s="68" t="s">
        <v>638</v>
      </c>
      <c r="S768" s="363"/>
      <c r="T768" s="277"/>
    </row>
    <row r="769" spans="1:20" ht="63.75">
      <c r="A769" s="192">
        <v>597</v>
      </c>
      <c r="B769" s="68"/>
      <c r="C769" s="214" t="s">
        <v>677</v>
      </c>
      <c r="D769" s="215">
        <v>45035</v>
      </c>
      <c r="E769" s="192" t="s">
        <v>2817</v>
      </c>
      <c r="F769" s="192" t="s">
        <v>14</v>
      </c>
      <c r="G769" s="192">
        <v>2242763</v>
      </c>
      <c r="H769" s="68"/>
      <c r="I769" s="198" t="s">
        <v>3120</v>
      </c>
      <c r="J769" s="68"/>
      <c r="K769" s="68"/>
      <c r="L769" s="68"/>
      <c r="M769" s="68"/>
      <c r="N769" s="362"/>
      <c r="O769" s="362"/>
      <c r="P769" s="216">
        <v>50</v>
      </c>
      <c r="Q769" s="216">
        <v>0</v>
      </c>
      <c r="R769" s="68" t="s">
        <v>638</v>
      </c>
      <c r="S769" s="363"/>
      <c r="T769" s="277"/>
    </row>
    <row r="770" spans="1:20" ht="51">
      <c r="A770" s="192">
        <v>212</v>
      </c>
      <c r="B770" s="68"/>
      <c r="C770" s="214" t="s">
        <v>90</v>
      </c>
      <c r="D770" s="215">
        <v>45036</v>
      </c>
      <c r="E770" s="192" t="s">
        <v>2818</v>
      </c>
      <c r="F770" s="192" t="s">
        <v>3</v>
      </c>
      <c r="G770" s="192">
        <v>2108015</v>
      </c>
      <c r="H770" s="68"/>
      <c r="I770" s="198" t="s">
        <v>3121</v>
      </c>
      <c r="J770" s="68"/>
      <c r="K770" s="68"/>
      <c r="L770" s="68"/>
      <c r="M770" s="68"/>
      <c r="N770" s="362"/>
      <c r="O770" s="362"/>
      <c r="P770" s="216">
        <v>0</v>
      </c>
      <c r="Q770" s="216">
        <v>60</v>
      </c>
      <c r="R770" s="68" t="s">
        <v>638</v>
      </c>
      <c r="S770" s="363"/>
      <c r="T770" s="277"/>
    </row>
    <row r="771" spans="1:20" ht="51">
      <c r="A771" s="192" t="s">
        <v>541</v>
      </c>
      <c r="B771" s="68"/>
      <c r="C771" s="214" t="s">
        <v>590</v>
      </c>
      <c r="D771" s="215">
        <v>45036</v>
      </c>
      <c r="E771" s="192" t="s">
        <v>2819</v>
      </c>
      <c r="F771" s="192" t="s">
        <v>3</v>
      </c>
      <c r="G771" s="192">
        <v>2108040</v>
      </c>
      <c r="H771" s="68"/>
      <c r="I771" s="198" t="s">
        <v>3122</v>
      </c>
      <c r="J771" s="68"/>
      <c r="K771" s="68"/>
      <c r="L771" s="68"/>
      <c r="M771" s="68"/>
      <c r="N771" s="362"/>
      <c r="O771" s="362"/>
      <c r="P771" s="216">
        <v>0</v>
      </c>
      <c r="Q771" s="216">
        <v>313.26</v>
      </c>
      <c r="R771" s="68" t="s">
        <v>638</v>
      </c>
      <c r="S771" s="363"/>
      <c r="T771" s="277"/>
    </row>
    <row r="772" spans="1:20" ht="51">
      <c r="A772" s="192" t="s">
        <v>541</v>
      </c>
      <c r="B772" s="68"/>
      <c r="C772" s="214" t="s">
        <v>590</v>
      </c>
      <c r="D772" s="215">
        <v>45036</v>
      </c>
      <c r="E772" s="192" t="s">
        <v>2820</v>
      </c>
      <c r="F772" s="192" t="s">
        <v>3</v>
      </c>
      <c r="G772" s="192">
        <v>2108102</v>
      </c>
      <c r="H772" s="68"/>
      <c r="I772" s="198" t="s">
        <v>1832</v>
      </c>
      <c r="J772" s="68"/>
      <c r="K772" s="68"/>
      <c r="L772" s="68"/>
      <c r="M772" s="68"/>
      <c r="N772" s="362"/>
      <c r="O772" s="362"/>
      <c r="P772" s="216">
        <v>0</v>
      </c>
      <c r="Q772" s="216">
        <v>950</v>
      </c>
      <c r="R772" s="68" t="s">
        <v>638</v>
      </c>
      <c r="S772" s="363"/>
      <c r="T772" s="277"/>
    </row>
    <row r="773" spans="1:20" ht="51">
      <c r="A773" s="192" t="s">
        <v>541</v>
      </c>
      <c r="B773" s="68"/>
      <c r="C773" s="214" t="s">
        <v>590</v>
      </c>
      <c r="D773" s="215">
        <v>45036</v>
      </c>
      <c r="E773" s="192" t="s">
        <v>2821</v>
      </c>
      <c r="F773" s="192" t="s">
        <v>3</v>
      </c>
      <c r="G773" s="192">
        <v>2108114</v>
      </c>
      <c r="H773" s="68"/>
      <c r="I773" s="198" t="s">
        <v>3123</v>
      </c>
      <c r="J773" s="68"/>
      <c r="K773" s="68"/>
      <c r="L773" s="68"/>
      <c r="M773" s="68"/>
      <c r="N773" s="362"/>
      <c r="O773" s="362"/>
      <c r="P773" s="216">
        <v>0</v>
      </c>
      <c r="Q773" s="216">
        <v>300</v>
      </c>
      <c r="R773" s="68" t="s">
        <v>638</v>
      </c>
      <c r="S773" s="363"/>
      <c r="T773" s="277"/>
    </row>
    <row r="774" spans="1:20" ht="51">
      <c r="A774" s="192" t="s">
        <v>541</v>
      </c>
      <c r="B774" s="68"/>
      <c r="C774" s="214" t="s">
        <v>590</v>
      </c>
      <c r="D774" s="215">
        <v>45036</v>
      </c>
      <c r="E774" s="192" t="s">
        <v>2822</v>
      </c>
      <c r="F774" s="192" t="s">
        <v>3</v>
      </c>
      <c r="G774" s="192">
        <v>2108115</v>
      </c>
      <c r="H774" s="68"/>
      <c r="I774" s="198" t="s">
        <v>3124</v>
      </c>
      <c r="J774" s="68"/>
      <c r="K774" s="68"/>
      <c r="L774" s="68"/>
      <c r="M774" s="68"/>
      <c r="N774" s="362"/>
      <c r="O774" s="362"/>
      <c r="P774" s="216">
        <v>0</v>
      </c>
      <c r="Q774" s="216">
        <v>278</v>
      </c>
      <c r="R774" s="68" t="s">
        <v>638</v>
      </c>
      <c r="S774" s="363"/>
      <c r="T774" s="277"/>
    </row>
    <row r="775" spans="1:20" ht="51">
      <c r="A775" s="192">
        <v>86</v>
      </c>
      <c r="B775" s="68"/>
      <c r="C775" s="214" t="s">
        <v>50</v>
      </c>
      <c r="D775" s="215">
        <v>45036</v>
      </c>
      <c r="E775" s="192" t="s">
        <v>2823</v>
      </c>
      <c r="F775" s="192" t="s">
        <v>6</v>
      </c>
      <c r="G775" s="192">
        <v>1799508</v>
      </c>
      <c r="H775" s="68"/>
      <c r="I775" s="198" t="s">
        <v>3125</v>
      </c>
      <c r="J775" s="68"/>
      <c r="K775" s="68"/>
      <c r="L775" s="68"/>
      <c r="M775" s="68"/>
      <c r="N775" s="362"/>
      <c r="O775" s="362"/>
      <c r="P775" s="216">
        <v>0</v>
      </c>
      <c r="Q775" s="216">
        <v>500</v>
      </c>
      <c r="R775" s="68" t="s">
        <v>638</v>
      </c>
      <c r="S775" s="363"/>
      <c r="T775" s="277"/>
    </row>
    <row r="776" spans="1:20" ht="63.75">
      <c r="A776" s="192">
        <v>597</v>
      </c>
      <c r="B776" s="68"/>
      <c r="C776" s="214" t="s">
        <v>677</v>
      </c>
      <c r="D776" s="215">
        <v>45036</v>
      </c>
      <c r="E776" s="192" t="s">
        <v>2824</v>
      </c>
      <c r="F776" s="192" t="s">
        <v>6</v>
      </c>
      <c r="G776" s="192">
        <v>2244325</v>
      </c>
      <c r="H776" s="68"/>
      <c r="I776" s="198" t="s">
        <v>3126</v>
      </c>
      <c r="J776" s="68"/>
      <c r="K776" s="68"/>
      <c r="L776" s="68"/>
      <c r="M776" s="68"/>
      <c r="N776" s="362"/>
      <c r="O776" s="362"/>
      <c r="P776" s="216">
        <v>0</v>
      </c>
      <c r="Q776" s="216">
        <v>975492</v>
      </c>
      <c r="R776" s="68" t="s">
        <v>638</v>
      </c>
      <c r="S776" s="363"/>
      <c r="T776" s="277"/>
    </row>
    <row r="777" spans="1:20" ht="63.75">
      <c r="A777" s="192">
        <v>597</v>
      </c>
      <c r="B777" s="68"/>
      <c r="C777" s="214" t="s">
        <v>677</v>
      </c>
      <c r="D777" s="215">
        <v>45036</v>
      </c>
      <c r="E777" s="192" t="s">
        <v>2825</v>
      </c>
      <c r="F777" s="192" t="s">
        <v>14</v>
      </c>
      <c r="G777" s="192">
        <v>2244326</v>
      </c>
      <c r="H777" s="68"/>
      <c r="I777" s="198" t="s">
        <v>3127</v>
      </c>
      <c r="J777" s="68"/>
      <c r="K777" s="68"/>
      <c r="L777" s="68"/>
      <c r="M777" s="68"/>
      <c r="N777" s="362"/>
      <c r="O777" s="362"/>
      <c r="P777" s="216">
        <v>50</v>
      </c>
      <c r="Q777" s="216">
        <v>0</v>
      </c>
      <c r="R777" s="68" t="s">
        <v>638</v>
      </c>
      <c r="S777" s="363"/>
      <c r="T777" s="277"/>
    </row>
    <row r="778" spans="1:20" ht="51">
      <c r="A778" s="192" t="s">
        <v>541</v>
      </c>
      <c r="B778" s="68"/>
      <c r="C778" s="214" t="s">
        <v>590</v>
      </c>
      <c r="D778" s="215">
        <v>45036</v>
      </c>
      <c r="E778" s="192" t="s">
        <v>2826</v>
      </c>
      <c r="F778" s="192" t="s">
        <v>3</v>
      </c>
      <c r="G778" s="192">
        <v>2108021</v>
      </c>
      <c r="H778" s="68"/>
      <c r="I778" s="198" t="s">
        <v>3128</v>
      </c>
      <c r="J778" s="68"/>
      <c r="K778" s="68"/>
      <c r="L778" s="68"/>
      <c r="M778" s="68"/>
      <c r="N778" s="362"/>
      <c r="O778" s="362"/>
      <c r="P778" s="216">
        <v>0</v>
      </c>
      <c r="Q778" s="216">
        <v>1180.4000000000001</v>
      </c>
      <c r="R778" s="68" t="s">
        <v>638</v>
      </c>
      <c r="S778" s="363"/>
      <c r="T778" s="277"/>
    </row>
    <row r="779" spans="1:20" ht="51">
      <c r="A779" s="192" t="s">
        <v>541</v>
      </c>
      <c r="B779" s="68"/>
      <c r="C779" s="214" t="s">
        <v>590</v>
      </c>
      <c r="D779" s="215">
        <v>45036</v>
      </c>
      <c r="E779" s="192" t="s">
        <v>2827</v>
      </c>
      <c r="F779" s="192" t="s">
        <v>3</v>
      </c>
      <c r="G779" s="192">
        <v>2108022</v>
      </c>
      <c r="H779" s="68"/>
      <c r="I779" s="198" t="s">
        <v>3129</v>
      </c>
      <c r="J779" s="68"/>
      <c r="K779" s="68"/>
      <c r="L779" s="68"/>
      <c r="M779" s="68"/>
      <c r="N779" s="362"/>
      <c r="O779" s="362"/>
      <c r="P779" s="216">
        <v>0</v>
      </c>
      <c r="Q779" s="216">
        <v>1747.28</v>
      </c>
      <c r="R779" s="68" t="s">
        <v>638</v>
      </c>
      <c r="S779" s="363"/>
      <c r="T779" s="277"/>
    </row>
    <row r="780" spans="1:20" ht="51">
      <c r="A780" s="192" t="s">
        <v>541</v>
      </c>
      <c r="B780" s="68"/>
      <c r="C780" s="214" t="s">
        <v>590</v>
      </c>
      <c r="D780" s="215">
        <v>45036</v>
      </c>
      <c r="E780" s="192" t="s">
        <v>2828</v>
      </c>
      <c r="F780" s="192" t="s">
        <v>3</v>
      </c>
      <c r="G780" s="192">
        <v>2108025</v>
      </c>
      <c r="H780" s="68"/>
      <c r="I780" s="198" t="s">
        <v>3130</v>
      </c>
      <c r="J780" s="68"/>
      <c r="K780" s="68"/>
      <c r="L780" s="68"/>
      <c r="M780" s="68"/>
      <c r="N780" s="362"/>
      <c r="O780" s="362"/>
      <c r="P780" s="216">
        <v>0</v>
      </c>
      <c r="Q780" s="216">
        <v>1611.08</v>
      </c>
      <c r="R780" s="68" t="s">
        <v>638</v>
      </c>
      <c r="S780" s="363"/>
      <c r="T780" s="277"/>
    </row>
    <row r="781" spans="1:20" ht="51">
      <c r="A781" s="192" t="s">
        <v>541</v>
      </c>
      <c r="B781" s="68"/>
      <c r="C781" s="214" t="s">
        <v>590</v>
      </c>
      <c r="D781" s="215">
        <v>45036</v>
      </c>
      <c r="E781" s="192" t="s">
        <v>2829</v>
      </c>
      <c r="F781" s="192" t="s">
        <v>3</v>
      </c>
      <c r="G781" s="192">
        <v>2108027</v>
      </c>
      <c r="H781" s="68"/>
      <c r="I781" s="198" t="s">
        <v>3131</v>
      </c>
      <c r="J781" s="68"/>
      <c r="K781" s="68"/>
      <c r="L781" s="68"/>
      <c r="M781" s="68"/>
      <c r="N781" s="362"/>
      <c r="O781" s="362"/>
      <c r="P781" s="216">
        <v>0</v>
      </c>
      <c r="Q781" s="216">
        <v>2848.31</v>
      </c>
      <c r="R781" s="68" t="s">
        <v>638</v>
      </c>
      <c r="S781" s="363"/>
      <c r="T781" s="277"/>
    </row>
    <row r="782" spans="1:20" ht="63.75">
      <c r="A782" s="192" t="s">
        <v>541</v>
      </c>
      <c r="B782" s="68"/>
      <c r="C782" s="214" t="s">
        <v>590</v>
      </c>
      <c r="D782" s="215">
        <v>45036</v>
      </c>
      <c r="E782" s="192" t="s">
        <v>2830</v>
      </c>
      <c r="F782" s="192" t="s">
        <v>3</v>
      </c>
      <c r="G782" s="192">
        <v>2108029</v>
      </c>
      <c r="H782" s="68"/>
      <c r="I782" s="198" t="s">
        <v>3132</v>
      </c>
      <c r="J782" s="68"/>
      <c r="K782" s="68"/>
      <c r="L782" s="68"/>
      <c r="M782" s="68"/>
      <c r="N782" s="362"/>
      <c r="O782" s="362"/>
      <c r="P782" s="216">
        <v>0</v>
      </c>
      <c r="Q782" s="216">
        <v>6323.62</v>
      </c>
      <c r="R782" s="68" t="s">
        <v>638</v>
      </c>
      <c r="S782" s="363"/>
      <c r="T782" s="277"/>
    </row>
    <row r="783" spans="1:20" ht="63.75">
      <c r="A783" s="192" t="s">
        <v>541</v>
      </c>
      <c r="B783" s="68"/>
      <c r="C783" s="214" t="s">
        <v>590</v>
      </c>
      <c r="D783" s="215">
        <v>45036</v>
      </c>
      <c r="E783" s="192" t="s">
        <v>2831</v>
      </c>
      <c r="F783" s="192" t="s">
        <v>3</v>
      </c>
      <c r="G783" s="192">
        <v>2108035</v>
      </c>
      <c r="H783" s="68"/>
      <c r="I783" s="198" t="s">
        <v>3133</v>
      </c>
      <c r="J783" s="68"/>
      <c r="K783" s="68"/>
      <c r="L783" s="68"/>
      <c r="M783" s="68"/>
      <c r="N783" s="362"/>
      <c r="O783" s="362"/>
      <c r="P783" s="216">
        <v>0</v>
      </c>
      <c r="Q783" s="216">
        <v>8629.0400000000009</v>
      </c>
      <c r="R783" s="68" t="s">
        <v>638</v>
      </c>
      <c r="S783" s="363"/>
      <c r="T783" s="277"/>
    </row>
    <row r="784" spans="1:20" ht="63.75">
      <c r="A784" s="192" t="s">
        <v>541</v>
      </c>
      <c r="B784" s="68"/>
      <c r="C784" s="214" t="s">
        <v>590</v>
      </c>
      <c r="D784" s="215">
        <v>45036</v>
      </c>
      <c r="E784" s="192" t="s">
        <v>2832</v>
      </c>
      <c r="F784" s="192" t="s">
        <v>3</v>
      </c>
      <c r="G784" s="192">
        <v>2108031</v>
      </c>
      <c r="H784" s="68"/>
      <c r="I784" s="198" t="s">
        <v>3134</v>
      </c>
      <c r="J784" s="68"/>
      <c r="K784" s="68"/>
      <c r="L784" s="68"/>
      <c r="M784" s="68"/>
      <c r="N784" s="362"/>
      <c r="O784" s="362"/>
      <c r="P784" s="216">
        <v>0</v>
      </c>
      <c r="Q784" s="216">
        <v>15329.76</v>
      </c>
      <c r="R784" s="68" t="s">
        <v>638</v>
      </c>
      <c r="S784" s="363"/>
      <c r="T784" s="277"/>
    </row>
    <row r="785" spans="1:20" ht="63.75">
      <c r="A785" s="192">
        <v>597</v>
      </c>
      <c r="B785" s="68"/>
      <c r="C785" s="214" t="s">
        <v>677</v>
      </c>
      <c r="D785" s="215">
        <v>45036</v>
      </c>
      <c r="E785" s="192" t="s">
        <v>2833</v>
      </c>
      <c r="F785" s="192" t="s">
        <v>3</v>
      </c>
      <c r="G785" s="192">
        <v>2108041</v>
      </c>
      <c r="H785" s="68"/>
      <c r="I785" s="198" t="s">
        <v>3135</v>
      </c>
      <c r="J785" s="68"/>
      <c r="K785" s="68"/>
      <c r="L785" s="68"/>
      <c r="M785" s="68"/>
      <c r="N785" s="362"/>
      <c r="O785" s="362"/>
      <c r="P785" s="216">
        <v>0</v>
      </c>
      <c r="Q785" s="216">
        <v>24766.68</v>
      </c>
      <c r="R785" s="68" t="s">
        <v>638</v>
      </c>
      <c r="S785" s="363"/>
      <c r="T785" s="277"/>
    </row>
    <row r="786" spans="1:20" ht="63.75">
      <c r="A786" s="192">
        <v>597</v>
      </c>
      <c r="B786" s="68"/>
      <c r="C786" s="214" t="s">
        <v>677</v>
      </c>
      <c r="D786" s="215">
        <v>45036</v>
      </c>
      <c r="E786" s="192" t="s">
        <v>2834</v>
      </c>
      <c r="F786" s="192" t="s">
        <v>3</v>
      </c>
      <c r="G786" s="192">
        <v>2108042</v>
      </c>
      <c r="H786" s="68"/>
      <c r="I786" s="198" t="s">
        <v>3136</v>
      </c>
      <c r="J786" s="68"/>
      <c r="K786" s="68"/>
      <c r="L786" s="68"/>
      <c r="M786" s="68"/>
      <c r="N786" s="362"/>
      <c r="O786" s="362"/>
      <c r="P786" s="216">
        <v>0</v>
      </c>
      <c r="Q786" s="216">
        <v>11139.65</v>
      </c>
      <c r="R786" s="68" t="s">
        <v>638</v>
      </c>
      <c r="S786" s="363"/>
      <c r="T786" s="277"/>
    </row>
    <row r="787" spans="1:20" ht="63.75">
      <c r="A787" s="192">
        <v>597</v>
      </c>
      <c r="B787" s="68"/>
      <c r="C787" s="214" t="s">
        <v>677</v>
      </c>
      <c r="D787" s="215">
        <v>45036</v>
      </c>
      <c r="E787" s="192" t="s">
        <v>2835</v>
      </c>
      <c r="F787" s="192" t="s">
        <v>3</v>
      </c>
      <c r="G787" s="192">
        <v>2108044</v>
      </c>
      <c r="H787" s="68"/>
      <c r="I787" s="198" t="s">
        <v>3137</v>
      </c>
      <c r="J787" s="68"/>
      <c r="K787" s="68"/>
      <c r="L787" s="68"/>
      <c r="M787" s="68"/>
      <c r="N787" s="362"/>
      <c r="O787" s="362"/>
      <c r="P787" s="216">
        <v>0</v>
      </c>
      <c r="Q787" s="216">
        <v>44819.75</v>
      </c>
      <c r="R787" s="68" t="s">
        <v>638</v>
      </c>
      <c r="S787" s="363"/>
      <c r="T787" s="277"/>
    </row>
    <row r="788" spans="1:20" ht="63.75">
      <c r="A788" s="192">
        <v>597</v>
      </c>
      <c r="B788" s="68"/>
      <c r="C788" s="214" t="s">
        <v>677</v>
      </c>
      <c r="D788" s="215">
        <v>45036</v>
      </c>
      <c r="E788" s="192" t="s">
        <v>2836</v>
      </c>
      <c r="F788" s="192" t="s">
        <v>3</v>
      </c>
      <c r="G788" s="192">
        <v>2108046</v>
      </c>
      <c r="H788" s="68"/>
      <c r="I788" s="198" t="s">
        <v>3138</v>
      </c>
      <c r="J788" s="68"/>
      <c r="K788" s="68"/>
      <c r="L788" s="68"/>
      <c r="M788" s="68"/>
      <c r="N788" s="362"/>
      <c r="O788" s="362"/>
      <c r="P788" s="216">
        <v>0</v>
      </c>
      <c r="Q788" s="216">
        <v>5971.55</v>
      </c>
      <c r="R788" s="68" t="s">
        <v>638</v>
      </c>
      <c r="S788" s="363"/>
      <c r="T788" s="277"/>
    </row>
    <row r="789" spans="1:20" ht="76.5">
      <c r="A789" s="192">
        <v>374</v>
      </c>
      <c r="B789" s="68"/>
      <c r="C789" s="214" t="s">
        <v>608</v>
      </c>
      <c r="D789" s="215">
        <v>45036</v>
      </c>
      <c r="E789" s="192" t="s">
        <v>2837</v>
      </c>
      <c r="F789" s="192" t="s">
        <v>3</v>
      </c>
      <c r="G789" s="192">
        <v>2108048</v>
      </c>
      <c r="H789" s="68"/>
      <c r="I789" s="198" t="s">
        <v>3139</v>
      </c>
      <c r="J789" s="68"/>
      <c r="K789" s="68"/>
      <c r="L789" s="68"/>
      <c r="M789" s="68"/>
      <c r="N789" s="362"/>
      <c r="O789" s="362"/>
      <c r="P789" s="216">
        <v>0</v>
      </c>
      <c r="Q789" s="216">
        <v>4478.25</v>
      </c>
      <c r="R789" s="68" t="s">
        <v>638</v>
      </c>
      <c r="S789" s="363"/>
      <c r="T789" s="277"/>
    </row>
    <row r="790" spans="1:20" ht="63.75">
      <c r="A790" s="192">
        <v>311</v>
      </c>
      <c r="B790" s="68"/>
      <c r="C790" s="214" t="s">
        <v>132</v>
      </c>
      <c r="D790" s="215">
        <v>45036</v>
      </c>
      <c r="E790" s="192" t="s">
        <v>2838</v>
      </c>
      <c r="F790" s="192" t="s">
        <v>3</v>
      </c>
      <c r="G790" s="192">
        <v>2108049</v>
      </c>
      <c r="H790" s="68"/>
      <c r="I790" s="198" t="s">
        <v>3140</v>
      </c>
      <c r="J790" s="68"/>
      <c r="K790" s="68"/>
      <c r="L790" s="68"/>
      <c r="M790" s="68"/>
      <c r="N790" s="362"/>
      <c r="O790" s="362"/>
      <c r="P790" s="216">
        <v>0</v>
      </c>
      <c r="Q790" s="216">
        <v>4669.3100000000004</v>
      </c>
      <c r="R790" s="68" t="s">
        <v>638</v>
      </c>
      <c r="S790" s="363"/>
      <c r="T790" s="277"/>
    </row>
    <row r="791" spans="1:20" ht="63.75">
      <c r="A791" s="192">
        <v>311</v>
      </c>
      <c r="B791" s="68"/>
      <c r="C791" s="214" t="s">
        <v>132</v>
      </c>
      <c r="D791" s="215">
        <v>45036</v>
      </c>
      <c r="E791" s="192" t="s">
        <v>2839</v>
      </c>
      <c r="F791" s="192" t="s">
        <v>3</v>
      </c>
      <c r="G791" s="192">
        <v>2108052</v>
      </c>
      <c r="H791" s="68"/>
      <c r="I791" s="198" t="s">
        <v>3141</v>
      </c>
      <c r="J791" s="68"/>
      <c r="K791" s="68"/>
      <c r="L791" s="68"/>
      <c r="M791" s="68"/>
      <c r="N791" s="362"/>
      <c r="O791" s="362"/>
      <c r="P791" s="216">
        <v>0</v>
      </c>
      <c r="Q791" s="216">
        <v>11728.94</v>
      </c>
      <c r="R791" s="68" t="s">
        <v>638</v>
      </c>
      <c r="S791" s="363"/>
      <c r="T791" s="277"/>
    </row>
    <row r="792" spans="1:20" ht="63.75">
      <c r="A792" s="192">
        <v>311</v>
      </c>
      <c r="B792" s="68"/>
      <c r="C792" s="214" t="s">
        <v>132</v>
      </c>
      <c r="D792" s="215">
        <v>45036</v>
      </c>
      <c r="E792" s="192" t="s">
        <v>2840</v>
      </c>
      <c r="F792" s="192" t="s">
        <v>3</v>
      </c>
      <c r="G792" s="192">
        <v>2108053</v>
      </c>
      <c r="H792" s="68"/>
      <c r="I792" s="198" t="s">
        <v>3142</v>
      </c>
      <c r="J792" s="68"/>
      <c r="K792" s="68"/>
      <c r="L792" s="68"/>
      <c r="M792" s="68"/>
      <c r="N792" s="362"/>
      <c r="O792" s="362"/>
      <c r="P792" s="216">
        <v>0</v>
      </c>
      <c r="Q792" s="216">
        <v>6372.15</v>
      </c>
      <c r="R792" s="68" t="s">
        <v>638</v>
      </c>
      <c r="S792" s="363"/>
      <c r="T792" s="277"/>
    </row>
    <row r="793" spans="1:20" ht="63.75">
      <c r="A793" s="192">
        <v>387</v>
      </c>
      <c r="B793" s="68"/>
      <c r="C793" s="214" t="s">
        <v>1267</v>
      </c>
      <c r="D793" s="215">
        <v>45036</v>
      </c>
      <c r="E793" s="192" t="s">
        <v>2841</v>
      </c>
      <c r="F793" s="192" t="s">
        <v>3</v>
      </c>
      <c r="G793" s="192">
        <v>2108059</v>
      </c>
      <c r="H793" s="68"/>
      <c r="I793" s="198" t="s">
        <v>3143</v>
      </c>
      <c r="J793" s="68"/>
      <c r="K793" s="68"/>
      <c r="L793" s="68"/>
      <c r="M793" s="68"/>
      <c r="N793" s="362"/>
      <c r="O793" s="362"/>
      <c r="P793" s="216">
        <v>0</v>
      </c>
      <c r="Q793" s="216">
        <v>77.5</v>
      </c>
      <c r="R793" s="68" t="s">
        <v>638</v>
      </c>
      <c r="S793" s="363"/>
      <c r="T793" s="277"/>
    </row>
    <row r="794" spans="1:20" ht="63.75">
      <c r="A794" s="192">
        <v>385</v>
      </c>
      <c r="B794" s="68"/>
      <c r="C794" s="214" t="s">
        <v>692</v>
      </c>
      <c r="D794" s="215">
        <v>45036</v>
      </c>
      <c r="E794" s="192" t="s">
        <v>2842</v>
      </c>
      <c r="F794" s="192" t="s">
        <v>3</v>
      </c>
      <c r="G794" s="192">
        <v>2108062</v>
      </c>
      <c r="H794" s="68"/>
      <c r="I794" s="198" t="s">
        <v>3144</v>
      </c>
      <c r="J794" s="68"/>
      <c r="K794" s="68"/>
      <c r="L794" s="68"/>
      <c r="M794" s="68"/>
      <c r="N794" s="362"/>
      <c r="O794" s="362"/>
      <c r="P794" s="216">
        <v>0</v>
      </c>
      <c r="Q794" s="216">
        <v>1242.5999999999999</v>
      </c>
      <c r="R794" s="68" t="s">
        <v>638</v>
      </c>
      <c r="S794" s="363"/>
      <c r="T794" s="277"/>
    </row>
    <row r="795" spans="1:20" ht="63.75">
      <c r="A795" s="192">
        <v>385</v>
      </c>
      <c r="B795" s="68"/>
      <c r="C795" s="214" t="s">
        <v>692</v>
      </c>
      <c r="D795" s="215">
        <v>45036</v>
      </c>
      <c r="E795" s="192" t="s">
        <v>2843</v>
      </c>
      <c r="F795" s="192" t="s">
        <v>3</v>
      </c>
      <c r="G795" s="192">
        <v>2108063</v>
      </c>
      <c r="H795" s="68"/>
      <c r="I795" s="198" t="s">
        <v>3145</v>
      </c>
      <c r="J795" s="68"/>
      <c r="K795" s="68"/>
      <c r="L795" s="68"/>
      <c r="M795" s="68"/>
      <c r="N795" s="362"/>
      <c r="O795" s="362"/>
      <c r="P795" s="216">
        <v>0</v>
      </c>
      <c r="Q795" s="216">
        <v>1726.13</v>
      </c>
      <c r="R795" s="68" t="s">
        <v>638</v>
      </c>
      <c r="S795" s="363"/>
      <c r="T795" s="277"/>
    </row>
    <row r="796" spans="1:20" ht="51">
      <c r="A796" s="192">
        <v>650</v>
      </c>
      <c r="B796" s="68"/>
      <c r="C796" s="214" t="s">
        <v>175</v>
      </c>
      <c r="D796" s="215">
        <v>45036</v>
      </c>
      <c r="E796" s="192" t="s">
        <v>2844</v>
      </c>
      <c r="F796" s="192" t="s">
        <v>3</v>
      </c>
      <c r="G796" s="192">
        <v>2108090</v>
      </c>
      <c r="H796" s="68"/>
      <c r="I796" s="198" t="s">
        <v>3146</v>
      </c>
      <c r="J796" s="68"/>
      <c r="K796" s="68"/>
      <c r="L796" s="68"/>
      <c r="M796" s="68"/>
      <c r="N796" s="362"/>
      <c r="O796" s="362"/>
      <c r="P796" s="216">
        <v>0</v>
      </c>
      <c r="Q796" s="216">
        <v>37772.879999999997</v>
      </c>
      <c r="R796" s="68" t="s">
        <v>638</v>
      </c>
      <c r="S796" s="363"/>
      <c r="T796" s="277"/>
    </row>
    <row r="797" spans="1:20" ht="51">
      <c r="A797" s="192">
        <v>650</v>
      </c>
      <c r="B797" s="68"/>
      <c r="C797" s="214" t="s">
        <v>175</v>
      </c>
      <c r="D797" s="215">
        <v>45036</v>
      </c>
      <c r="E797" s="192" t="s">
        <v>2845</v>
      </c>
      <c r="F797" s="192" t="s">
        <v>3</v>
      </c>
      <c r="G797" s="192">
        <v>2108092</v>
      </c>
      <c r="H797" s="68"/>
      <c r="I797" s="198" t="s">
        <v>3147</v>
      </c>
      <c r="J797" s="68"/>
      <c r="K797" s="68"/>
      <c r="L797" s="68"/>
      <c r="M797" s="68"/>
      <c r="N797" s="362"/>
      <c r="O797" s="362"/>
      <c r="P797" s="216">
        <v>0</v>
      </c>
      <c r="Q797" s="216">
        <v>40171.800000000003</v>
      </c>
      <c r="R797" s="68" t="s">
        <v>638</v>
      </c>
      <c r="S797" s="363"/>
      <c r="T797" s="277"/>
    </row>
    <row r="798" spans="1:20" ht="51">
      <c r="A798" s="192">
        <v>650</v>
      </c>
      <c r="B798" s="68"/>
      <c r="C798" s="214" t="s">
        <v>175</v>
      </c>
      <c r="D798" s="215">
        <v>45036</v>
      </c>
      <c r="E798" s="192" t="s">
        <v>2846</v>
      </c>
      <c r="F798" s="192" t="s">
        <v>3</v>
      </c>
      <c r="G798" s="192">
        <v>2108093</v>
      </c>
      <c r="H798" s="68"/>
      <c r="I798" s="198" t="s">
        <v>3148</v>
      </c>
      <c r="J798" s="68"/>
      <c r="K798" s="68"/>
      <c r="L798" s="68"/>
      <c r="M798" s="68"/>
      <c r="N798" s="362"/>
      <c r="O798" s="362"/>
      <c r="P798" s="216">
        <v>0</v>
      </c>
      <c r="Q798" s="216">
        <v>28290</v>
      </c>
      <c r="R798" s="68" t="s">
        <v>638</v>
      </c>
      <c r="S798" s="363"/>
      <c r="T798" s="277"/>
    </row>
    <row r="799" spans="1:20" ht="51">
      <c r="A799" s="192" t="s">
        <v>541</v>
      </c>
      <c r="B799" s="68"/>
      <c r="C799" s="214" t="s">
        <v>590</v>
      </c>
      <c r="D799" s="215">
        <v>45037</v>
      </c>
      <c r="E799" s="192" t="s">
        <v>2847</v>
      </c>
      <c r="F799" s="192" t="s">
        <v>3</v>
      </c>
      <c r="G799" s="192">
        <v>2108440</v>
      </c>
      <c r="H799" s="68"/>
      <c r="I799" s="198" t="s">
        <v>3149</v>
      </c>
      <c r="J799" s="68"/>
      <c r="K799" s="68"/>
      <c r="L799" s="68"/>
      <c r="M799" s="68"/>
      <c r="N799" s="362"/>
      <c r="O799" s="362"/>
      <c r="P799" s="216">
        <v>0</v>
      </c>
      <c r="Q799" s="216">
        <v>7930</v>
      </c>
      <c r="R799" s="68" t="s">
        <v>638</v>
      </c>
      <c r="S799" s="363"/>
      <c r="T799" s="277"/>
    </row>
    <row r="800" spans="1:20" ht="38.25">
      <c r="A800" s="192">
        <v>253</v>
      </c>
      <c r="B800" s="68"/>
      <c r="C800" s="214" t="s">
        <v>104</v>
      </c>
      <c r="D800" s="215">
        <v>45037</v>
      </c>
      <c r="E800" s="192" t="s">
        <v>2848</v>
      </c>
      <c r="F800" s="192" t="s">
        <v>3</v>
      </c>
      <c r="G800" s="192">
        <v>2108511</v>
      </c>
      <c r="H800" s="68"/>
      <c r="I800" s="198" t="s">
        <v>3150</v>
      </c>
      <c r="J800" s="68"/>
      <c r="K800" s="68"/>
      <c r="L800" s="68"/>
      <c r="M800" s="68"/>
      <c r="N800" s="362"/>
      <c r="O800" s="362"/>
      <c r="P800" s="216">
        <v>0</v>
      </c>
      <c r="Q800" s="216">
        <v>250</v>
      </c>
      <c r="R800" s="68" t="s">
        <v>638</v>
      </c>
      <c r="S800" s="363"/>
      <c r="T800" s="277"/>
    </row>
    <row r="801" spans="1:20" ht="63.75">
      <c r="A801" s="192" t="s">
        <v>541</v>
      </c>
      <c r="B801" s="68"/>
      <c r="C801" s="214" t="s">
        <v>590</v>
      </c>
      <c r="D801" s="215">
        <v>45037</v>
      </c>
      <c r="E801" s="192" t="s">
        <v>2849</v>
      </c>
      <c r="F801" s="192" t="s">
        <v>3</v>
      </c>
      <c r="G801" s="192">
        <v>2108347</v>
      </c>
      <c r="H801" s="68"/>
      <c r="I801" s="198" t="s">
        <v>3151</v>
      </c>
      <c r="J801" s="68"/>
      <c r="K801" s="68"/>
      <c r="L801" s="68"/>
      <c r="M801" s="68"/>
      <c r="N801" s="362"/>
      <c r="O801" s="362"/>
      <c r="P801" s="216">
        <v>0</v>
      </c>
      <c r="Q801" s="216">
        <v>2310.87</v>
      </c>
      <c r="R801" s="68" t="s">
        <v>638</v>
      </c>
      <c r="S801" s="363"/>
      <c r="T801" s="277"/>
    </row>
    <row r="802" spans="1:20" ht="51">
      <c r="A802" s="192" t="s">
        <v>541</v>
      </c>
      <c r="B802" s="68"/>
      <c r="C802" s="214" t="s">
        <v>590</v>
      </c>
      <c r="D802" s="215">
        <v>45037</v>
      </c>
      <c r="E802" s="192" t="s">
        <v>2850</v>
      </c>
      <c r="F802" s="192" t="s">
        <v>3</v>
      </c>
      <c r="G802" s="192">
        <v>2108403</v>
      </c>
      <c r="H802" s="68"/>
      <c r="I802" s="198" t="s">
        <v>3152</v>
      </c>
      <c r="J802" s="68"/>
      <c r="K802" s="68"/>
      <c r="L802" s="68"/>
      <c r="M802" s="68"/>
      <c r="N802" s="362"/>
      <c r="O802" s="362"/>
      <c r="P802" s="216">
        <v>0</v>
      </c>
      <c r="Q802" s="216">
        <v>5777.24</v>
      </c>
      <c r="R802" s="68" t="s">
        <v>638</v>
      </c>
      <c r="S802" s="363"/>
      <c r="T802" s="277"/>
    </row>
    <row r="803" spans="1:20" ht="51">
      <c r="A803" s="192" t="s">
        <v>541</v>
      </c>
      <c r="B803" s="68"/>
      <c r="C803" s="214" t="s">
        <v>590</v>
      </c>
      <c r="D803" s="215">
        <v>45040</v>
      </c>
      <c r="E803" s="192" t="s">
        <v>2851</v>
      </c>
      <c r="F803" s="192" t="s">
        <v>3</v>
      </c>
      <c r="G803" s="192">
        <v>2108802</v>
      </c>
      <c r="H803" s="68"/>
      <c r="I803" s="198" t="s">
        <v>3153</v>
      </c>
      <c r="J803" s="68"/>
      <c r="K803" s="68"/>
      <c r="L803" s="68"/>
      <c r="M803" s="68"/>
      <c r="N803" s="362"/>
      <c r="O803" s="362"/>
      <c r="P803" s="216">
        <v>0</v>
      </c>
      <c r="Q803" s="216">
        <v>3763</v>
      </c>
      <c r="R803" s="68" t="s">
        <v>638</v>
      </c>
      <c r="S803" s="363"/>
      <c r="T803" s="277"/>
    </row>
    <row r="804" spans="1:20" ht="51">
      <c r="A804" s="192" t="s">
        <v>541</v>
      </c>
      <c r="B804" s="68"/>
      <c r="C804" s="214" t="s">
        <v>590</v>
      </c>
      <c r="D804" s="215">
        <v>45040</v>
      </c>
      <c r="E804" s="192" t="s">
        <v>2852</v>
      </c>
      <c r="F804" s="192" t="s">
        <v>3</v>
      </c>
      <c r="G804" s="192">
        <v>2108874</v>
      </c>
      <c r="H804" s="68"/>
      <c r="I804" s="198" t="s">
        <v>3155</v>
      </c>
      <c r="J804" s="68"/>
      <c r="K804" s="68"/>
      <c r="L804" s="68"/>
      <c r="M804" s="68"/>
      <c r="N804" s="362"/>
      <c r="O804" s="362"/>
      <c r="P804" s="216">
        <v>0</v>
      </c>
      <c r="Q804" s="216">
        <v>1500</v>
      </c>
      <c r="R804" s="68" t="s">
        <v>638</v>
      </c>
      <c r="S804" s="363"/>
      <c r="T804" s="277"/>
    </row>
    <row r="805" spans="1:20" ht="63.75">
      <c r="A805" s="192">
        <v>597</v>
      </c>
      <c r="B805" s="68"/>
      <c r="C805" s="214" t="s">
        <v>677</v>
      </c>
      <c r="D805" s="215">
        <v>45040</v>
      </c>
      <c r="E805" s="192" t="s">
        <v>2853</v>
      </c>
      <c r="F805" s="192" t="s">
        <v>6</v>
      </c>
      <c r="G805" s="192">
        <v>2247619</v>
      </c>
      <c r="H805" s="68"/>
      <c r="I805" s="198" t="s">
        <v>3156</v>
      </c>
      <c r="J805" s="68"/>
      <c r="K805" s="68"/>
      <c r="L805" s="68"/>
      <c r="M805" s="68"/>
      <c r="N805" s="362"/>
      <c r="O805" s="362"/>
      <c r="P805" s="216">
        <v>0</v>
      </c>
      <c r="Q805" s="216">
        <v>3841600</v>
      </c>
      <c r="R805" s="68" t="s">
        <v>638</v>
      </c>
      <c r="S805" s="363"/>
      <c r="T805" s="277"/>
    </row>
    <row r="806" spans="1:20" ht="51">
      <c r="A806" s="192">
        <v>203</v>
      </c>
      <c r="B806" s="68"/>
      <c r="C806" s="214" t="s">
        <v>86</v>
      </c>
      <c r="D806" s="215">
        <v>45040</v>
      </c>
      <c r="E806" s="192" t="s">
        <v>2854</v>
      </c>
      <c r="F806" s="192" t="s">
        <v>3</v>
      </c>
      <c r="G806" s="192">
        <v>2108914</v>
      </c>
      <c r="H806" s="68"/>
      <c r="I806" s="198" t="s">
        <v>3157</v>
      </c>
      <c r="J806" s="68"/>
      <c r="K806" s="68"/>
      <c r="L806" s="68"/>
      <c r="M806" s="68"/>
      <c r="N806" s="362"/>
      <c r="O806" s="362"/>
      <c r="P806" s="216">
        <v>0</v>
      </c>
      <c r="Q806" s="216">
        <v>259.7</v>
      </c>
      <c r="R806" s="68" t="s">
        <v>638</v>
      </c>
      <c r="S806" s="363"/>
      <c r="T806" s="277"/>
    </row>
    <row r="807" spans="1:20" ht="63.75">
      <c r="A807" s="192">
        <v>597</v>
      </c>
      <c r="B807" s="68"/>
      <c r="C807" s="214" t="s">
        <v>677</v>
      </c>
      <c r="D807" s="215">
        <v>45040</v>
      </c>
      <c r="E807" s="192" t="s">
        <v>2855</v>
      </c>
      <c r="F807" s="192" t="s">
        <v>14</v>
      </c>
      <c r="G807" s="192">
        <v>2247620</v>
      </c>
      <c r="H807" s="68"/>
      <c r="I807" s="198" t="s">
        <v>3158</v>
      </c>
      <c r="J807" s="68"/>
      <c r="K807" s="68"/>
      <c r="L807" s="68"/>
      <c r="M807" s="68"/>
      <c r="N807" s="362"/>
      <c r="O807" s="362"/>
      <c r="P807" s="216">
        <v>50</v>
      </c>
      <c r="Q807" s="216">
        <v>0</v>
      </c>
      <c r="R807" s="68" t="s">
        <v>638</v>
      </c>
      <c r="S807" s="363"/>
      <c r="T807" s="277"/>
    </row>
    <row r="808" spans="1:20" ht="63.75">
      <c r="A808" s="192">
        <v>597</v>
      </c>
      <c r="B808" s="68"/>
      <c r="C808" s="214" t="s">
        <v>677</v>
      </c>
      <c r="D808" s="215">
        <v>45040</v>
      </c>
      <c r="E808" s="192" t="s">
        <v>2856</v>
      </c>
      <c r="F808" s="192" t="s">
        <v>3</v>
      </c>
      <c r="G808" s="192">
        <v>2108800</v>
      </c>
      <c r="H808" s="68"/>
      <c r="I808" s="198" t="s">
        <v>3159</v>
      </c>
      <c r="J808" s="68"/>
      <c r="K808" s="68"/>
      <c r="L808" s="68"/>
      <c r="M808" s="68"/>
      <c r="N808" s="362"/>
      <c r="O808" s="362"/>
      <c r="P808" s="216">
        <v>0</v>
      </c>
      <c r="Q808" s="216">
        <v>210000</v>
      </c>
      <c r="R808" s="68" t="s">
        <v>638</v>
      </c>
      <c r="S808" s="363"/>
      <c r="T808" s="277"/>
    </row>
    <row r="809" spans="1:20" ht="51">
      <c r="A809" s="192">
        <v>16</v>
      </c>
      <c r="B809" s="68"/>
      <c r="C809" s="214" t="s">
        <v>40</v>
      </c>
      <c r="D809" s="215">
        <v>45040</v>
      </c>
      <c r="E809" s="192" t="s">
        <v>2857</v>
      </c>
      <c r="F809" s="192" t="s">
        <v>3</v>
      </c>
      <c r="G809" s="192">
        <v>2108826</v>
      </c>
      <c r="H809" s="68"/>
      <c r="I809" s="198" t="s">
        <v>3160</v>
      </c>
      <c r="J809" s="68"/>
      <c r="K809" s="68"/>
      <c r="L809" s="68"/>
      <c r="M809" s="68"/>
      <c r="N809" s="362"/>
      <c r="O809" s="362"/>
      <c r="P809" s="216">
        <v>0</v>
      </c>
      <c r="Q809" s="216">
        <v>11294.1</v>
      </c>
      <c r="R809" s="68" t="s">
        <v>638</v>
      </c>
      <c r="S809" s="363"/>
      <c r="T809" s="277"/>
    </row>
    <row r="810" spans="1:20" ht="89.25">
      <c r="A810" s="192">
        <v>587</v>
      </c>
      <c r="B810" s="68"/>
      <c r="C810" s="214" t="s">
        <v>673</v>
      </c>
      <c r="D810" s="215">
        <v>45040</v>
      </c>
      <c r="E810" s="192" t="s">
        <v>2858</v>
      </c>
      <c r="F810" s="192" t="s">
        <v>3</v>
      </c>
      <c r="G810" s="192">
        <v>2108834</v>
      </c>
      <c r="H810" s="68"/>
      <c r="I810" s="198" t="s">
        <v>3161</v>
      </c>
      <c r="J810" s="68"/>
      <c r="K810" s="68"/>
      <c r="L810" s="68"/>
      <c r="M810" s="68"/>
      <c r="N810" s="362"/>
      <c r="O810" s="362"/>
      <c r="P810" s="216">
        <v>0</v>
      </c>
      <c r="Q810" s="216">
        <v>4010555.79</v>
      </c>
      <c r="R810" s="68" t="s">
        <v>638</v>
      </c>
      <c r="S810" s="363"/>
      <c r="T810" s="277"/>
    </row>
    <row r="811" spans="1:20" ht="89.25">
      <c r="A811" s="192">
        <v>587</v>
      </c>
      <c r="B811" s="68"/>
      <c r="C811" s="214" t="s">
        <v>673</v>
      </c>
      <c r="D811" s="215">
        <v>45040</v>
      </c>
      <c r="E811" s="192" t="s">
        <v>2859</v>
      </c>
      <c r="F811" s="192" t="s">
        <v>3</v>
      </c>
      <c r="G811" s="192">
        <v>2108837</v>
      </c>
      <c r="H811" s="68"/>
      <c r="I811" s="198" t="s">
        <v>3162</v>
      </c>
      <c r="J811" s="68"/>
      <c r="K811" s="68"/>
      <c r="L811" s="68"/>
      <c r="M811" s="68"/>
      <c r="N811" s="362"/>
      <c r="O811" s="362"/>
      <c r="P811" s="216">
        <v>0</v>
      </c>
      <c r="Q811" s="216">
        <v>21119991.100000001</v>
      </c>
      <c r="R811" s="68" t="s">
        <v>638</v>
      </c>
      <c r="S811" s="363"/>
      <c r="T811" s="277"/>
    </row>
    <row r="812" spans="1:20" ht="51">
      <c r="A812" s="192" t="s">
        <v>541</v>
      </c>
      <c r="B812" s="68"/>
      <c r="C812" s="214" t="s">
        <v>590</v>
      </c>
      <c r="D812" s="215">
        <v>45041</v>
      </c>
      <c r="E812" s="192" t="s">
        <v>2860</v>
      </c>
      <c r="F812" s="192" t="s">
        <v>3</v>
      </c>
      <c r="G812" s="192">
        <v>2109105</v>
      </c>
      <c r="H812" s="68"/>
      <c r="I812" s="198" t="s">
        <v>3163</v>
      </c>
      <c r="J812" s="68"/>
      <c r="K812" s="68"/>
      <c r="L812" s="68"/>
      <c r="M812" s="68"/>
      <c r="N812" s="362"/>
      <c r="O812" s="362"/>
      <c r="P812" s="216">
        <v>0</v>
      </c>
      <c r="Q812" s="216">
        <v>713.61</v>
      </c>
      <c r="R812" s="68" t="s">
        <v>638</v>
      </c>
      <c r="S812" s="363"/>
      <c r="T812" s="277"/>
    </row>
    <row r="813" spans="1:20" ht="51">
      <c r="A813" s="192" t="s">
        <v>541</v>
      </c>
      <c r="B813" s="68"/>
      <c r="C813" s="214" t="s">
        <v>590</v>
      </c>
      <c r="D813" s="215">
        <v>45041</v>
      </c>
      <c r="E813" s="192" t="s">
        <v>2861</v>
      </c>
      <c r="F813" s="192" t="s">
        <v>3</v>
      </c>
      <c r="G813" s="192">
        <v>2109106</v>
      </c>
      <c r="H813" s="68"/>
      <c r="I813" s="198" t="s">
        <v>3164</v>
      </c>
      <c r="J813" s="68"/>
      <c r="K813" s="68"/>
      <c r="L813" s="68"/>
      <c r="M813" s="68"/>
      <c r="N813" s="362"/>
      <c r="O813" s="362"/>
      <c r="P813" s="216">
        <v>0</v>
      </c>
      <c r="Q813" s="216">
        <v>1646.8</v>
      </c>
      <c r="R813" s="68" t="s">
        <v>638</v>
      </c>
      <c r="S813" s="363"/>
      <c r="T813" s="277"/>
    </row>
    <row r="814" spans="1:20" ht="51">
      <c r="A814" s="192">
        <v>423</v>
      </c>
      <c r="B814" s="68"/>
      <c r="C814" s="214" t="s">
        <v>150</v>
      </c>
      <c r="D814" s="215">
        <v>45041</v>
      </c>
      <c r="E814" s="192" t="s">
        <v>2862</v>
      </c>
      <c r="F814" s="192" t="s">
        <v>3</v>
      </c>
      <c r="G814" s="192">
        <v>2109120</v>
      </c>
      <c r="H814" s="68"/>
      <c r="I814" s="198" t="s">
        <v>3165</v>
      </c>
      <c r="J814" s="68"/>
      <c r="K814" s="68"/>
      <c r="L814" s="68"/>
      <c r="M814" s="68"/>
      <c r="N814" s="362"/>
      <c r="O814" s="362"/>
      <c r="P814" s="216">
        <v>0</v>
      </c>
      <c r="Q814" s="216">
        <v>2050</v>
      </c>
      <c r="R814" s="68" t="s">
        <v>638</v>
      </c>
      <c r="S814" s="363"/>
      <c r="T814" s="277"/>
    </row>
    <row r="815" spans="1:20" ht="51">
      <c r="A815" s="192">
        <v>212</v>
      </c>
      <c r="B815" s="68"/>
      <c r="C815" s="214" t="s">
        <v>90</v>
      </c>
      <c r="D815" s="215">
        <v>45041</v>
      </c>
      <c r="E815" s="192" t="s">
        <v>2863</v>
      </c>
      <c r="F815" s="192" t="s">
        <v>3</v>
      </c>
      <c r="G815" s="192">
        <v>2109183</v>
      </c>
      <c r="H815" s="68"/>
      <c r="I815" s="198" t="s">
        <v>3166</v>
      </c>
      <c r="J815" s="68"/>
      <c r="K815" s="68"/>
      <c r="L815" s="68"/>
      <c r="M815" s="68"/>
      <c r="N815" s="362"/>
      <c r="O815" s="362"/>
      <c r="P815" s="216">
        <v>0</v>
      </c>
      <c r="Q815" s="216">
        <v>60</v>
      </c>
      <c r="R815" s="68" t="s">
        <v>638</v>
      </c>
      <c r="S815" s="363"/>
      <c r="T815" s="277"/>
    </row>
    <row r="816" spans="1:20" ht="63.75">
      <c r="A816" s="192">
        <v>597</v>
      </c>
      <c r="B816" s="68"/>
      <c r="C816" s="214" t="s">
        <v>677</v>
      </c>
      <c r="D816" s="215">
        <v>45041</v>
      </c>
      <c r="E816" s="192" t="s">
        <v>2864</v>
      </c>
      <c r="F816" s="192" t="s">
        <v>6</v>
      </c>
      <c r="G816" s="192">
        <v>2249062</v>
      </c>
      <c r="H816" s="68"/>
      <c r="I816" s="198" t="s">
        <v>3167</v>
      </c>
      <c r="J816" s="68"/>
      <c r="K816" s="68"/>
      <c r="L816" s="68"/>
      <c r="M816" s="68"/>
      <c r="N816" s="362"/>
      <c r="O816" s="362"/>
      <c r="P816" s="216">
        <v>0</v>
      </c>
      <c r="Q816" s="216">
        <v>528220</v>
      </c>
      <c r="R816" s="68" t="s">
        <v>638</v>
      </c>
      <c r="S816" s="363"/>
      <c r="T816" s="277"/>
    </row>
    <row r="817" spans="1:20" ht="51">
      <c r="A817" s="192">
        <v>203</v>
      </c>
      <c r="B817" s="68"/>
      <c r="C817" s="214" t="s">
        <v>86</v>
      </c>
      <c r="D817" s="215">
        <v>45041</v>
      </c>
      <c r="E817" s="192" t="s">
        <v>2865</v>
      </c>
      <c r="F817" s="192" t="s">
        <v>3</v>
      </c>
      <c r="G817" s="192">
        <v>2109190</v>
      </c>
      <c r="H817" s="68"/>
      <c r="I817" s="198" t="s">
        <v>3168</v>
      </c>
      <c r="J817" s="68"/>
      <c r="K817" s="68"/>
      <c r="L817" s="68"/>
      <c r="M817" s="68"/>
      <c r="N817" s="362"/>
      <c r="O817" s="362"/>
      <c r="P817" s="216">
        <v>0</v>
      </c>
      <c r="Q817" s="216">
        <v>630.70000000000005</v>
      </c>
      <c r="R817" s="68" t="s">
        <v>638</v>
      </c>
      <c r="S817" s="363"/>
      <c r="T817" s="277"/>
    </row>
    <row r="818" spans="1:20" ht="63.75">
      <c r="A818" s="192">
        <v>597</v>
      </c>
      <c r="B818" s="68"/>
      <c r="C818" s="214" t="s">
        <v>677</v>
      </c>
      <c r="D818" s="215">
        <v>45041</v>
      </c>
      <c r="E818" s="192" t="s">
        <v>2867</v>
      </c>
      <c r="F818" s="192" t="s">
        <v>14</v>
      </c>
      <c r="G818" s="192">
        <v>2249063</v>
      </c>
      <c r="H818" s="68"/>
      <c r="I818" s="198" t="s">
        <v>3170</v>
      </c>
      <c r="J818" s="68"/>
      <c r="K818" s="68"/>
      <c r="L818" s="68"/>
      <c r="M818" s="68"/>
      <c r="N818" s="362"/>
      <c r="O818" s="362"/>
      <c r="P818" s="216">
        <v>50</v>
      </c>
      <c r="Q818" s="216">
        <v>0</v>
      </c>
      <c r="R818" s="68" t="s">
        <v>638</v>
      </c>
      <c r="S818" s="363"/>
      <c r="T818" s="277"/>
    </row>
    <row r="819" spans="1:20" ht="51">
      <c r="A819" s="192">
        <v>132</v>
      </c>
      <c r="B819" s="68"/>
      <c r="C819" s="214" t="s">
        <v>59</v>
      </c>
      <c r="D819" s="215">
        <v>45041</v>
      </c>
      <c r="E819" s="192" t="s">
        <v>2869</v>
      </c>
      <c r="F819" s="192" t="s">
        <v>3</v>
      </c>
      <c r="G819" s="192">
        <v>2109196</v>
      </c>
      <c r="H819" s="68"/>
      <c r="I819" s="198" t="s">
        <v>3172</v>
      </c>
      <c r="J819" s="68"/>
      <c r="K819" s="68"/>
      <c r="L819" s="68"/>
      <c r="M819" s="68"/>
      <c r="N819" s="362"/>
      <c r="O819" s="362"/>
      <c r="P819" s="216">
        <v>0</v>
      </c>
      <c r="Q819" s="216">
        <v>371</v>
      </c>
      <c r="R819" s="68" t="s">
        <v>638</v>
      </c>
      <c r="S819" s="363"/>
      <c r="T819" s="277"/>
    </row>
    <row r="820" spans="1:20" ht="63.75">
      <c r="A820" s="192">
        <v>1201</v>
      </c>
      <c r="B820" s="68"/>
      <c r="C820" s="214" t="s">
        <v>228</v>
      </c>
      <c r="D820" s="215">
        <v>45041</v>
      </c>
      <c r="E820" s="192" t="s">
        <v>2870</v>
      </c>
      <c r="F820" s="192" t="s">
        <v>3</v>
      </c>
      <c r="G820" s="192">
        <v>2109111</v>
      </c>
      <c r="H820" s="68"/>
      <c r="I820" s="198" t="s">
        <v>3173</v>
      </c>
      <c r="J820" s="68"/>
      <c r="K820" s="68"/>
      <c r="L820" s="68"/>
      <c r="M820" s="68"/>
      <c r="N820" s="362"/>
      <c r="O820" s="362"/>
      <c r="P820" s="216">
        <v>0</v>
      </c>
      <c r="Q820" s="216">
        <v>2143.4899999999998</v>
      </c>
      <c r="R820" s="68" t="s">
        <v>638</v>
      </c>
      <c r="S820" s="363"/>
      <c r="T820" s="277"/>
    </row>
    <row r="821" spans="1:20" ht="51">
      <c r="A821" s="192" t="s">
        <v>541</v>
      </c>
      <c r="B821" s="68"/>
      <c r="C821" s="214" t="s">
        <v>590</v>
      </c>
      <c r="D821" s="215">
        <v>45041</v>
      </c>
      <c r="E821" s="192" t="s">
        <v>2871</v>
      </c>
      <c r="F821" s="192" t="s">
        <v>3</v>
      </c>
      <c r="G821" s="192">
        <v>2109122</v>
      </c>
      <c r="H821" s="68"/>
      <c r="I821" s="198" t="s">
        <v>3174</v>
      </c>
      <c r="J821" s="68"/>
      <c r="K821" s="68"/>
      <c r="L821" s="68"/>
      <c r="M821" s="68"/>
      <c r="N821" s="362"/>
      <c r="O821" s="362"/>
      <c r="P821" s="216">
        <v>0</v>
      </c>
      <c r="Q821" s="216">
        <v>3466.33</v>
      </c>
      <c r="R821" s="68" t="s">
        <v>638</v>
      </c>
      <c r="S821" s="363"/>
      <c r="T821" s="277"/>
    </row>
    <row r="822" spans="1:20" ht="63.75">
      <c r="A822" s="192" t="s">
        <v>541</v>
      </c>
      <c r="B822" s="68"/>
      <c r="C822" s="214" t="s">
        <v>590</v>
      </c>
      <c r="D822" s="215">
        <v>45041</v>
      </c>
      <c r="E822" s="192" t="s">
        <v>2872</v>
      </c>
      <c r="F822" s="192" t="s">
        <v>3</v>
      </c>
      <c r="G822" s="192">
        <v>2109112</v>
      </c>
      <c r="H822" s="68"/>
      <c r="I822" s="198" t="s">
        <v>3175</v>
      </c>
      <c r="J822" s="68"/>
      <c r="K822" s="68"/>
      <c r="L822" s="68"/>
      <c r="M822" s="68"/>
      <c r="N822" s="362"/>
      <c r="O822" s="362"/>
      <c r="P822" s="216">
        <v>0</v>
      </c>
      <c r="Q822" s="216">
        <v>2143.4899999999998</v>
      </c>
      <c r="R822" s="68" t="s">
        <v>638</v>
      </c>
      <c r="S822" s="363"/>
      <c r="T822" s="277"/>
    </row>
    <row r="823" spans="1:20" ht="63.75">
      <c r="A823" s="192" t="s">
        <v>541</v>
      </c>
      <c r="B823" s="68"/>
      <c r="C823" s="214" t="s">
        <v>590</v>
      </c>
      <c r="D823" s="215">
        <v>45041</v>
      </c>
      <c r="E823" s="192" t="s">
        <v>2873</v>
      </c>
      <c r="F823" s="192" t="s">
        <v>3</v>
      </c>
      <c r="G823" s="192">
        <v>2109114</v>
      </c>
      <c r="H823" s="68"/>
      <c r="I823" s="198" t="s">
        <v>3176</v>
      </c>
      <c r="J823" s="68"/>
      <c r="K823" s="68"/>
      <c r="L823" s="68"/>
      <c r="M823" s="68"/>
      <c r="N823" s="362"/>
      <c r="O823" s="362"/>
      <c r="P823" s="216">
        <v>0</v>
      </c>
      <c r="Q823" s="216">
        <v>2143.4899999999998</v>
      </c>
      <c r="R823" s="68" t="s">
        <v>638</v>
      </c>
      <c r="S823" s="363"/>
      <c r="T823" s="277"/>
    </row>
    <row r="824" spans="1:20" ht="63.75">
      <c r="A824" s="192">
        <v>594</v>
      </c>
      <c r="B824" s="68"/>
      <c r="C824" s="214" t="s">
        <v>88</v>
      </c>
      <c r="D824" s="215">
        <v>45041</v>
      </c>
      <c r="E824" s="192" t="s">
        <v>2874</v>
      </c>
      <c r="F824" s="192" t="s">
        <v>6</v>
      </c>
      <c r="G824" s="192">
        <v>2249446</v>
      </c>
      <c r="H824" s="68"/>
      <c r="I824" s="198" t="s">
        <v>3177</v>
      </c>
      <c r="J824" s="68"/>
      <c r="K824" s="68"/>
      <c r="L824" s="68"/>
      <c r="M824" s="68"/>
      <c r="N824" s="362"/>
      <c r="O824" s="362"/>
      <c r="P824" s="216">
        <v>0</v>
      </c>
      <c r="Q824" s="216">
        <v>153882.56</v>
      </c>
      <c r="R824" s="68" t="s">
        <v>638</v>
      </c>
      <c r="S824" s="363"/>
      <c r="T824" s="277"/>
    </row>
    <row r="825" spans="1:20" ht="76.5">
      <c r="A825" s="192" t="s">
        <v>542</v>
      </c>
      <c r="B825" s="68"/>
      <c r="C825" s="214" t="s">
        <v>691</v>
      </c>
      <c r="D825" s="215">
        <v>45042</v>
      </c>
      <c r="E825" s="192" t="s">
        <v>2875</v>
      </c>
      <c r="F825" s="192" t="s">
        <v>639</v>
      </c>
      <c r="G825" s="192">
        <v>5523122</v>
      </c>
      <c r="H825" s="68"/>
      <c r="I825" s="198" t="s">
        <v>3178</v>
      </c>
      <c r="J825" s="68"/>
      <c r="K825" s="68"/>
      <c r="L825" s="68"/>
      <c r="M825" s="68"/>
      <c r="N825" s="362"/>
      <c r="O825" s="362"/>
      <c r="P825" s="216">
        <v>0</v>
      </c>
      <c r="Q825" s="216">
        <v>1472.55</v>
      </c>
      <c r="R825" s="68" t="s">
        <v>638</v>
      </c>
      <c r="S825" s="363"/>
      <c r="T825" s="277"/>
    </row>
    <row r="826" spans="1:20" ht="76.5">
      <c r="A826" s="192" t="s">
        <v>542</v>
      </c>
      <c r="B826" s="68"/>
      <c r="C826" s="214" t="s">
        <v>691</v>
      </c>
      <c r="D826" s="215">
        <v>45042</v>
      </c>
      <c r="E826" s="192" t="s">
        <v>2875</v>
      </c>
      <c r="F826" s="192" t="s">
        <v>639</v>
      </c>
      <c r="G826" s="192">
        <v>5523097</v>
      </c>
      <c r="H826" s="68"/>
      <c r="I826" s="198" t="s">
        <v>3178</v>
      </c>
      <c r="J826" s="68"/>
      <c r="K826" s="68"/>
      <c r="L826" s="68"/>
      <c r="M826" s="68"/>
      <c r="N826" s="362"/>
      <c r="O826" s="362"/>
      <c r="P826" s="216">
        <v>0</v>
      </c>
      <c r="Q826" s="216">
        <v>6404</v>
      </c>
      <c r="R826" s="68" t="s">
        <v>638</v>
      </c>
      <c r="S826" s="363"/>
      <c r="T826" s="277"/>
    </row>
    <row r="827" spans="1:20" ht="76.5">
      <c r="A827" s="192" t="s">
        <v>542</v>
      </c>
      <c r="B827" s="68"/>
      <c r="C827" s="214" t="s">
        <v>691</v>
      </c>
      <c r="D827" s="215">
        <v>45042</v>
      </c>
      <c r="E827" s="192" t="s">
        <v>2875</v>
      </c>
      <c r="F827" s="192" t="s">
        <v>639</v>
      </c>
      <c r="G827" s="192">
        <v>5523201</v>
      </c>
      <c r="H827" s="68"/>
      <c r="I827" s="198" t="s">
        <v>3178</v>
      </c>
      <c r="J827" s="68"/>
      <c r="K827" s="68"/>
      <c r="L827" s="68"/>
      <c r="M827" s="68"/>
      <c r="N827" s="362"/>
      <c r="O827" s="362"/>
      <c r="P827" s="216">
        <v>0</v>
      </c>
      <c r="Q827" s="216">
        <v>285.7</v>
      </c>
      <c r="R827" s="68" t="s">
        <v>638</v>
      </c>
      <c r="S827" s="363"/>
      <c r="T827" s="277"/>
    </row>
    <row r="828" spans="1:20" ht="76.5">
      <c r="A828" s="192" t="s">
        <v>542</v>
      </c>
      <c r="B828" s="68"/>
      <c r="C828" s="214" t="s">
        <v>691</v>
      </c>
      <c r="D828" s="215">
        <v>45042</v>
      </c>
      <c r="E828" s="192" t="s">
        <v>2876</v>
      </c>
      <c r="F828" s="192" t="s">
        <v>639</v>
      </c>
      <c r="G828" s="192">
        <v>5523208</v>
      </c>
      <c r="H828" s="68"/>
      <c r="I828" s="198" t="s">
        <v>3179</v>
      </c>
      <c r="J828" s="68"/>
      <c r="K828" s="68"/>
      <c r="L828" s="68"/>
      <c r="M828" s="68"/>
      <c r="N828" s="362"/>
      <c r="O828" s="362"/>
      <c r="P828" s="216">
        <v>0</v>
      </c>
      <c r="Q828" s="216">
        <v>1290.04</v>
      </c>
      <c r="R828" s="68" t="s">
        <v>638</v>
      </c>
      <c r="S828" s="363"/>
      <c r="T828" s="277"/>
    </row>
    <row r="829" spans="1:20" ht="76.5">
      <c r="A829" s="192" t="s">
        <v>542</v>
      </c>
      <c r="B829" s="68"/>
      <c r="C829" s="214" t="s">
        <v>691</v>
      </c>
      <c r="D829" s="215">
        <v>45042</v>
      </c>
      <c r="E829" s="192" t="s">
        <v>2876</v>
      </c>
      <c r="F829" s="192" t="s">
        <v>639</v>
      </c>
      <c r="G829" s="192">
        <v>5523217</v>
      </c>
      <c r="H829" s="68"/>
      <c r="I829" s="198" t="s">
        <v>3180</v>
      </c>
      <c r="J829" s="68"/>
      <c r="K829" s="68"/>
      <c r="L829" s="68"/>
      <c r="M829" s="68"/>
      <c r="N829" s="362"/>
      <c r="O829" s="362"/>
      <c r="P829" s="216">
        <v>0</v>
      </c>
      <c r="Q829" s="216">
        <v>1917.97</v>
      </c>
      <c r="R829" s="68" t="s">
        <v>638</v>
      </c>
      <c r="S829" s="363"/>
      <c r="T829" s="277"/>
    </row>
    <row r="830" spans="1:20" ht="51">
      <c r="A830" s="192" t="s">
        <v>541</v>
      </c>
      <c r="B830" s="68"/>
      <c r="C830" s="214" t="s">
        <v>590</v>
      </c>
      <c r="D830" s="215">
        <v>45042</v>
      </c>
      <c r="E830" s="192" t="s">
        <v>2877</v>
      </c>
      <c r="F830" s="192" t="s">
        <v>3</v>
      </c>
      <c r="G830" s="192">
        <v>2109405</v>
      </c>
      <c r="H830" s="68"/>
      <c r="I830" s="198" t="s">
        <v>2555</v>
      </c>
      <c r="J830" s="68"/>
      <c r="K830" s="68"/>
      <c r="L830" s="68"/>
      <c r="M830" s="68"/>
      <c r="N830" s="362"/>
      <c r="O830" s="362"/>
      <c r="P830" s="216">
        <v>0</v>
      </c>
      <c r="Q830" s="216">
        <v>3300.69</v>
      </c>
      <c r="R830" s="68" t="s">
        <v>638</v>
      </c>
      <c r="S830" s="363"/>
      <c r="T830" s="277"/>
    </row>
    <row r="831" spans="1:20" ht="51">
      <c r="A831" s="192" t="s">
        <v>541</v>
      </c>
      <c r="B831" s="68"/>
      <c r="C831" s="214" t="s">
        <v>590</v>
      </c>
      <c r="D831" s="215">
        <v>45042</v>
      </c>
      <c r="E831" s="192" t="s">
        <v>2879</v>
      </c>
      <c r="F831" s="192" t="s">
        <v>3</v>
      </c>
      <c r="G831" s="192">
        <v>2109494</v>
      </c>
      <c r="H831" s="68"/>
      <c r="I831" s="198" t="s">
        <v>3181</v>
      </c>
      <c r="J831" s="68"/>
      <c r="K831" s="68"/>
      <c r="L831" s="68"/>
      <c r="M831" s="68"/>
      <c r="N831" s="362"/>
      <c r="O831" s="362"/>
      <c r="P831" s="216">
        <v>0</v>
      </c>
      <c r="Q831" s="216">
        <v>2589.23</v>
      </c>
      <c r="R831" s="68" t="s">
        <v>638</v>
      </c>
      <c r="S831" s="363"/>
      <c r="T831" s="277"/>
    </row>
    <row r="832" spans="1:20" ht="89.25">
      <c r="A832" s="192" t="s">
        <v>542</v>
      </c>
      <c r="B832" s="68"/>
      <c r="C832" s="214" t="s">
        <v>691</v>
      </c>
      <c r="D832" s="215">
        <v>45042</v>
      </c>
      <c r="E832" s="192" t="s">
        <v>2880</v>
      </c>
      <c r="F832" s="192" t="s">
        <v>6</v>
      </c>
      <c r="G832" s="192">
        <v>1803002</v>
      </c>
      <c r="H832" s="68"/>
      <c r="I832" s="198" t="s">
        <v>3183</v>
      </c>
      <c r="J832" s="68"/>
      <c r="K832" s="68"/>
      <c r="L832" s="68"/>
      <c r="M832" s="68"/>
      <c r="N832" s="362"/>
      <c r="O832" s="362"/>
      <c r="P832" s="216">
        <v>0</v>
      </c>
      <c r="Q832" s="216">
        <v>140000</v>
      </c>
      <c r="R832" s="68" t="s">
        <v>638</v>
      </c>
      <c r="S832" s="363"/>
      <c r="T832" s="277"/>
    </row>
    <row r="833" spans="1:20" ht="89.25">
      <c r="A833" s="192" t="s">
        <v>542</v>
      </c>
      <c r="B833" s="68"/>
      <c r="C833" s="214" t="s">
        <v>691</v>
      </c>
      <c r="D833" s="215">
        <v>45042</v>
      </c>
      <c r="E833" s="192" t="s">
        <v>2878</v>
      </c>
      <c r="F833" s="192" t="s">
        <v>639</v>
      </c>
      <c r="G833" s="192">
        <v>5523682</v>
      </c>
      <c r="H833" s="68"/>
      <c r="I833" s="198" t="s">
        <v>3184</v>
      </c>
      <c r="J833" s="68"/>
      <c r="K833" s="68"/>
      <c r="L833" s="68"/>
      <c r="M833" s="68"/>
      <c r="N833" s="362"/>
      <c r="O833" s="362"/>
      <c r="P833" s="216">
        <v>0</v>
      </c>
      <c r="Q833" s="216">
        <v>230249.35</v>
      </c>
      <c r="R833" s="68" t="s">
        <v>638</v>
      </c>
      <c r="S833" s="363"/>
      <c r="T833" s="277"/>
    </row>
    <row r="834" spans="1:20" ht="89.25">
      <c r="A834" s="192" t="s">
        <v>542</v>
      </c>
      <c r="B834" s="68"/>
      <c r="C834" s="214" t="s">
        <v>691</v>
      </c>
      <c r="D834" s="215">
        <v>45042</v>
      </c>
      <c r="E834" s="192" t="s">
        <v>2878</v>
      </c>
      <c r="F834" s="192" t="s">
        <v>639</v>
      </c>
      <c r="G834" s="192">
        <v>5523684</v>
      </c>
      <c r="H834" s="68"/>
      <c r="I834" s="198" t="s">
        <v>3184</v>
      </c>
      <c r="J834" s="68"/>
      <c r="K834" s="68"/>
      <c r="L834" s="68"/>
      <c r="M834" s="68"/>
      <c r="N834" s="362"/>
      <c r="O834" s="362"/>
      <c r="P834" s="216">
        <v>0</v>
      </c>
      <c r="Q834" s="216">
        <v>295832.01</v>
      </c>
      <c r="R834" s="68" t="s">
        <v>638</v>
      </c>
      <c r="S834" s="363"/>
      <c r="T834" s="277"/>
    </row>
    <row r="835" spans="1:20" ht="76.5">
      <c r="A835" s="192" t="s">
        <v>542</v>
      </c>
      <c r="B835" s="68"/>
      <c r="C835" s="214" t="s">
        <v>691</v>
      </c>
      <c r="D835" s="215">
        <v>45042</v>
      </c>
      <c r="E835" s="192" t="s">
        <v>2878</v>
      </c>
      <c r="F835" s="192" t="s">
        <v>639</v>
      </c>
      <c r="G835" s="192">
        <v>5523319</v>
      </c>
      <c r="H835" s="68"/>
      <c r="I835" s="198" t="s">
        <v>3185</v>
      </c>
      <c r="J835" s="68"/>
      <c r="K835" s="68"/>
      <c r="L835" s="68"/>
      <c r="M835" s="68"/>
      <c r="N835" s="362"/>
      <c r="O835" s="362"/>
      <c r="P835" s="216">
        <v>0</v>
      </c>
      <c r="Q835" s="216">
        <v>817.19</v>
      </c>
      <c r="R835" s="68" t="s">
        <v>638</v>
      </c>
      <c r="S835" s="363"/>
      <c r="T835" s="277"/>
    </row>
    <row r="836" spans="1:20" ht="89.25">
      <c r="A836" s="192" t="s">
        <v>542</v>
      </c>
      <c r="B836" s="68"/>
      <c r="C836" s="214" t="s">
        <v>691</v>
      </c>
      <c r="D836" s="215">
        <v>45042</v>
      </c>
      <c r="E836" s="192" t="s">
        <v>2878</v>
      </c>
      <c r="F836" s="192" t="s">
        <v>639</v>
      </c>
      <c r="G836" s="192">
        <v>5523676</v>
      </c>
      <c r="H836" s="68"/>
      <c r="I836" s="198" t="s">
        <v>3186</v>
      </c>
      <c r="J836" s="68"/>
      <c r="K836" s="68"/>
      <c r="L836" s="68"/>
      <c r="M836" s="68"/>
      <c r="N836" s="362"/>
      <c r="O836" s="362"/>
      <c r="P836" s="216">
        <v>0</v>
      </c>
      <c r="Q836" s="216">
        <v>75646.679999999993</v>
      </c>
      <c r="R836" s="68" t="s">
        <v>638</v>
      </c>
      <c r="S836" s="363"/>
      <c r="T836" s="277"/>
    </row>
    <row r="837" spans="1:20" ht="89.25">
      <c r="A837" s="192" t="s">
        <v>542</v>
      </c>
      <c r="B837" s="68"/>
      <c r="C837" s="214" t="s">
        <v>691</v>
      </c>
      <c r="D837" s="215">
        <v>45042</v>
      </c>
      <c r="E837" s="192" t="s">
        <v>2878</v>
      </c>
      <c r="F837" s="192" t="s">
        <v>639</v>
      </c>
      <c r="G837" s="192">
        <v>5523674</v>
      </c>
      <c r="H837" s="68"/>
      <c r="I837" s="198" t="s">
        <v>3187</v>
      </c>
      <c r="J837" s="68"/>
      <c r="K837" s="68"/>
      <c r="L837" s="68"/>
      <c r="M837" s="68"/>
      <c r="N837" s="362"/>
      <c r="O837" s="362"/>
      <c r="P837" s="216">
        <v>0</v>
      </c>
      <c r="Q837" s="216">
        <v>542486.88</v>
      </c>
      <c r="R837" s="68" t="s">
        <v>638</v>
      </c>
      <c r="S837" s="363"/>
      <c r="T837" s="277"/>
    </row>
    <row r="838" spans="1:20" ht="89.25">
      <c r="A838" s="192" t="s">
        <v>542</v>
      </c>
      <c r="B838" s="68"/>
      <c r="C838" s="214" t="s">
        <v>691</v>
      </c>
      <c r="D838" s="215">
        <v>45042</v>
      </c>
      <c r="E838" s="192" t="s">
        <v>2878</v>
      </c>
      <c r="F838" s="192" t="s">
        <v>639</v>
      </c>
      <c r="G838" s="192">
        <v>5523678</v>
      </c>
      <c r="H838" s="68"/>
      <c r="I838" s="198" t="s">
        <v>3186</v>
      </c>
      <c r="J838" s="68"/>
      <c r="K838" s="68"/>
      <c r="L838" s="68"/>
      <c r="M838" s="68"/>
      <c r="N838" s="362"/>
      <c r="O838" s="362"/>
      <c r="P838" s="216">
        <v>0</v>
      </c>
      <c r="Q838" s="216">
        <v>163136.22</v>
      </c>
      <c r="R838" s="68" t="s">
        <v>638</v>
      </c>
      <c r="S838" s="363"/>
      <c r="T838" s="277"/>
    </row>
    <row r="839" spans="1:20" ht="76.5">
      <c r="A839" s="192" t="s">
        <v>542</v>
      </c>
      <c r="B839" s="68"/>
      <c r="C839" s="214" t="s">
        <v>691</v>
      </c>
      <c r="D839" s="215">
        <v>45042</v>
      </c>
      <c r="E839" s="192" t="s">
        <v>2878</v>
      </c>
      <c r="F839" s="192" t="s">
        <v>639</v>
      </c>
      <c r="G839" s="192">
        <v>5523316</v>
      </c>
      <c r="H839" s="68"/>
      <c r="I839" s="198" t="s">
        <v>3188</v>
      </c>
      <c r="J839" s="68"/>
      <c r="K839" s="68"/>
      <c r="L839" s="68"/>
      <c r="M839" s="68"/>
      <c r="N839" s="362"/>
      <c r="O839" s="362"/>
      <c r="P839" s="216">
        <v>0</v>
      </c>
      <c r="Q839" s="216">
        <v>15465.1</v>
      </c>
      <c r="R839" s="68" t="s">
        <v>638</v>
      </c>
      <c r="S839" s="363"/>
      <c r="T839" s="277"/>
    </row>
    <row r="840" spans="1:20" ht="76.5">
      <c r="A840" s="192" t="s">
        <v>542</v>
      </c>
      <c r="B840" s="68"/>
      <c r="C840" s="214" t="s">
        <v>691</v>
      </c>
      <c r="D840" s="215">
        <v>45042</v>
      </c>
      <c r="E840" s="192" t="s">
        <v>2878</v>
      </c>
      <c r="F840" s="192" t="s">
        <v>639</v>
      </c>
      <c r="G840" s="192">
        <v>5523336</v>
      </c>
      <c r="H840" s="68"/>
      <c r="I840" s="198" t="s">
        <v>3189</v>
      </c>
      <c r="J840" s="68"/>
      <c r="K840" s="68"/>
      <c r="L840" s="68"/>
      <c r="M840" s="68"/>
      <c r="N840" s="362"/>
      <c r="O840" s="362"/>
      <c r="P840" s="216">
        <v>0</v>
      </c>
      <c r="Q840" s="216">
        <v>6040.17</v>
      </c>
      <c r="R840" s="68" t="s">
        <v>638</v>
      </c>
      <c r="S840" s="363"/>
      <c r="T840" s="277"/>
    </row>
    <row r="841" spans="1:20" ht="89.25">
      <c r="A841" s="192" t="s">
        <v>542</v>
      </c>
      <c r="B841" s="68"/>
      <c r="C841" s="214" t="s">
        <v>691</v>
      </c>
      <c r="D841" s="215">
        <v>45042</v>
      </c>
      <c r="E841" s="192" t="s">
        <v>2878</v>
      </c>
      <c r="F841" s="192" t="s">
        <v>639</v>
      </c>
      <c r="G841" s="192">
        <v>5523680</v>
      </c>
      <c r="H841" s="68"/>
      <c r="I841" s="198" t="s">
        <v>3190</v>
      </c>
      <c r="J841" s="68"/>
      <c r="K841" s="68"/>
      <c r="L841" s="68"/>
      <c r="M841" s="68"/>
      <c r="N841" s="362"/>
      <c r="O841" s="362"/>
      <c r="P841" s="216">
        <v>0</v>
      </c>
      <c r="Q841" s="216">
        <v>17881.580000000002</v>
      </c>
      <c r="R841" s="68" t="s">
        <v>638</v>
      </c>
      <c r="S841" s="363"/>
      <c r="T841" s="277"/>
    </row>
    <row r="842" spans="1:20" ht="76.5">
      <c r="A842" s="192" t="s">
        <v>542</v>
      </c>
      <c r="B842" s="68"/>
      <c r="C842" s="214" t="s">
        <v>691</v>
      </c>
      <c r="D842" s="215">
        <v>45042</v>
      </c>
      <c r="E842" s="192" t="s">
        <v>2878</v>
      </c>
      <c r="F842" s="192" t="s">
        <v>639</v>
      </c>
      <c r="G842" s="192">
        <v>5525927</v>
      </c>
      <c r="H842" s="68"/>
      <c r="I842" s="198" t="s">
        <v>3191</v>
      </c>
      <c r="J842" s="68"/>
      <c r="K842" s="68"/>
      <c r="L842" s="68"/>
      <c r="M842" s="68"/>
      <c r="N842" s="362"/>
      <c r="O842" s="362"/>
      <c r="P842" s="216">
        <v>0</v>
      </c>
      <c r="Q842" s="216">
        <v>1228175.3400000001</v>
      </c>
      <c r="R842" s="68" t="s">
        <v>638</v>
      </c>
      <c r="S842" s="363"/>
      <c r="T842" s="277"/>
    </row>
    <row r="843" spans="1:20" ht="89.25">
      <c r="A843" s="192" t="s">
        <v>542</v>
      </c>
      <c r="B843" s="68"/>
      <c r="C843" s="214" t="s">
        <v>691</v>
      </c>
      <c r="D843" s="215">
        <v>45042</v>
      </c>
      <c r="E843" s="192" t="s">
        <v>2878</v>
      </c>
      <c r="F843" s="192" t="s">
        <v>639</v>
      </c>
      <c r="G843" s="192">
        <v>5523686</v>
      </c>
      <c r="H843" s="68"/>
      <c r="I843" s="198" t="s">
        <v>3192</v>
      </c>
      <c r="J843" s="68"/>
      <c r="K843" s="68"/>
      <c r="L843" s="68"/>
      <c r="M843" s="68"/>
      <c r="N843" s="362"/>
      <c r="O843" s="362"/>
      <c r="P843" s="216">
        <v>0</v>
      </c>
      <c r="Q843" s="216">
        <v>40869.51</v>
      </c>
      <c r="R843" s="68" t="s">
        <v>638</v>
      </c>
      <c r="S843" s="363"/>
      <c r="T843" s="277"/>
    </row>
    <row r="844" spans="1:20" ht="89.25">
      <c r="A844" s="192" t="s">
        <v>542</v>
      </c>
      <c r="B844" s="68"/>
      <c r="C844" s="214" t="s">
        <v>691</v>
      </c>
      <c r="D844" s="215">
        <v>45042</v>
      </c>
      <c r="E844" s="192" t="s">
        <v>2878</v>
      </c>
      <c r="F844" s="192" t="s">
        <v>639</v>
      </c>
      <c r="G844" s="192">
        <v>5523690</v>
      </c>
      <c r="H844" s="68"/>
      <c r="I844" s="198" t="s">
        <v>3193</v>
      </c>
      <c r="J844" s="68"/>
      <c r="K844" s="68"/>
      <c r="L844" s="68"/>
      <c r="M844" s="68"/>
      <c r="N844" s="362"/>
      <c r="O844" s="362"/>
      <c r="P844" s="216">
        <v>0</v>
      </c>
      <c r="Q844" s="216">
        <v>700046.85</v>
      </c>
      <c r="R844" s="68" t="s">
        <v>638</v>
      </c>
      <c r="S844" s="363"/>
      <c r="T844" s="277"/>
    </row>
    <row r="845" spans="1:20" ht="89.25">
      <c r="A845" s="192" t="s">
        <v>542</v>
      </c>
      <c r="B845" s="68"/>
      <c r="C845" s="214" t="s">
        <v>691</v>
      </c>
      <c r="D845" s="215">
        <v>45042</v>
      </c>
      <c r="E845" s="192" t="s">
        <v>2878</v>
      </c>
      <c r="F845" s="192" t="s">
        <v>639</v>
      </c>
      <c r="G845" s="192">
        <v>5523688</v>
      </c>
      <c r="H845" s="68"/>
      <c r="I845" s="198" t="s">
        <v>3194</v>
      </c>
      <c r="J845" s="68"/>
      <c r="K845" s="68"/>
      <c r="L845" s="68"/>
      <c r="M845" s="68"/>
      <c r="N845" s="362"/>
      <c r="O845" s="362"/>
      <c r="P845" s="216">
        <v>0</v>
      </c>
      <c r="Q845" s="216">
        <v>13741.51</v>
      </c>
      <c r="R845" s="68" t="s">
        <v>638</v>
      </c>
      <c r="S845" s="363"/>
      <c r="T845" s="277"/>
    </row>
    <row r="846" spans="1:20" ht="76.5">
      <c r="A846" s="192">
        <v>374</v>
      </c>
      <c r="B846" s="68"/>
      <c r="C846" s="214" t="s">
        <v>608</v>
      </c>
      <c r="D846" s="215">
        <v>45042</v>
      </c>
      <c r="E846" s="192" t="s">
        <v>2882</v>
      </c>
      <c r="F846" s="192" t="s">
        <v>3</v>
      </c>
      <c r="G846" s="192">
        <v>2109389</v>
      </c>
      <c r="H846" s="68"/>
      <c r="I846" s="198" t="s">
        <v>3196</v>
      </c>
      <c r="J846" s="68"/>
      <c r="K846" s="68"/>
      <c r="L846" s="68"/>
      <c r="M846" s="68"/>
      <c r="N846" s="362"/>
      <c r="O846" s="362"/>
      <c r="P846" s="216">
        <v>0</v>
      </c>
      <c r="Q846" s="216">
        <v>4120.78</v>
      </c>
      <c r="R846" s="68" t="s">
        <v>638</v>
      </c>
      <c r="S846" s="363"/>
      <c r="T846" s="277"/>
    </row>
    <row r="847" spans="1:20" ht="51">
      <c r="A847" s="192">
        <v>78</v>
      </c>
      <c r="B847" s="68"/>
      <c r="C847" s="214" t="s">
        <v>1380</v>
      </c>
      <c r="D847" s="215">
        <v>45042</v>
      </c>
      <c r="E847" s="192" t="s">
        <v>2883</v>
      </c>
      <c r="F847" s="192" t="s">
        <v>3</v>
      </c>
      <c r="G847" s="192">
        <v>2109395</v>
      </c>
      <c r="H847" s="68"/>
      <c r="I847" s="198" t="s">
        <v>3197</v>
      </c>
      <c r="J847" s="68"/>
      <c r="K847" s="68"/>
      <c r="L847" s="68"/>
      <c r="M847" s="68"/>
      <c r="N847" s="362"/>
      <c r="O847" s="362"/>
      <c r="P847" s="216">
        <v>0</v>
      </c>
      <c r="Q847" s="216">
        <v>1109.8</v>
      </c>
      <c r="R847" s="68" t="s">
        <v>638</v>
      </c>
      <c r="S847" s="363"/>
      <c r="T847" s="277"/>
    </row>
    <row r="848" spans="1:20" ht="51">
      <c r="A848" s="192">
        <v>78</v>
      </c>
      <c r="B848" s="68"/>
      <c r="C848" s="214" t="s">
        <v>1380</v>
      </c>
      <c r="D848" s="215">
        <v>45042</v>
      </c>
      <c r="E848" s="192" t="s">
        <v>2884</v>
      </c>
      <c r="F848" s="192" t="s">
        <v>3</v>
      </c>
      <c r="G848" s="192">
        <v>2109398</v>
      </c>
      <c r="H848" s="68"/>
      <c r="I848" s="198" t="s">
        <v>3198</v>
      </c>
      <c r="J848" s="68"/>
      <c r="K848" s="68"/>
      <c r="L848" s="68"/>
      <c r="M848" s="68"/>
      <c r="N848" s="362"/>
      <c r="O848" s="362"/>
      <c r="P848" s="216">
        <v>0</v>
      </c>
      <c r="Q848" s="216">
        <v>595.20000000000005</v>
      </c>
      <c r="R848" s="68" t="s">
        <v>638</v>
      </c>
      <c r="S848" s="363"/>
      <c r="T848" s="277"/>
    </row>
    <row r="849" spans="1:20" ht="51">
      <c r="A849" s="192">
        <v>78</v>
      </c>
      <c r="B849" s="68"/>
      <c r="C849" s="214" t="s">
        <v>1380</v>
      </c>
      <c r="D849" s="215">
        <v>45042</v>
      </c>
      <c r="E849" s="192" t="s">
        <v>2885</v>
      </c>
      <c r="F849" s="192" t="s">
        <v>3</v>
      </c>
      <c r="G849" s="192">
        <v>2109399</v>
      </c>
      <c r="H849" s="68"/>
      <c r="I849" s="198" t="s">
        <v>3199</v>
      </c>
      <c r="J849" s="68"/>
      <c r="K849" s="68"/>
      <c r="L849" s="68"/>
      <c r="M849" s="68"/>
      <c r="N849" s="362"/>
      <c r="O849" s="362"/>
      <c r="P849" s="216">
        <v>0</v>
      </c>
      <c r="Q849" s="216">
        <v>6689.73</v>
      </c>
      <c r="R849" s="68" t="s">
        <v>638</v>
      </c>
      <c r="S849" s="363"/>
      <c r="T849" s="277"/>
    </row>
    <row r="850" spans="1:20" ht="51">
      <c r="A850" s="192" t="s">
        <v>541</v>
      </c>
      <c r="B850" s="68"/>
      <c r="C850" s="214" t="s">
        <v>590</v>
      </c>
      <c r="D850" s="215">
        <v>45042</v>
      </c>
      <c r="E850" s="192" t="s">
        <v>2886</v>
      </c>
      <c r="F850" s="192" t="s">
        <v>3</v>
      </c>
      <c r="G850" s="192">
        <v>2109416</v>
      </c>
      <c r="H850" s="68"/>
      <c r="I850" s="198" t="s">
        <v>3200</v>
      </c>
      <c r="J850" s="68"/>
      <c r="K850" s="68"/>
      <c r="L850" s="68"/>
      <c r="M850" s="68"/>
      <c r="N850" s="362"/>
      <c r="O850" s="362"/>
      <c r="P850" s="216">
        <v>0</v>
      </c>
      <c r="Q850" s="216">
        <v>1238.3</v>
      </c>
      <c r="R850" s="68" t="s">
        <v>638</v>
      </c>
      <c r="S850" s="363"/>
      <c r="T850" s="277"/>
    </row>
    <row r="851" spans="1:20" ht="76.5">
      <c r="A851" s="192">
        <v>132</v>
      </c>
      <c r="B851" s="68"/>
      <c r="C851" s="214" t="s">
        <v>59</v>
      </c>
      <c r="D851" s="215">
        <v>45042</v>
      </c>
      <c r="E851" s="192" t="s">
        <v>2887</v>
      </c>
      <c r="F851" s="192" t="s">
        <v>10</v>
      </c>
      <c r="G851" s="192">
        <v>1059145</v>
      </c>
      <c r="H851" s="68"/>
      <c r="I851" s="198" t="s">
        <v>3201</v>
      </c>
      <c r="J851" s="68"/>
      <c r="K851" s="68"/>
      <c r="L851" s="68"/>
      <c r="M851" s="68"/>
      <c r="N851" s="362"/>
      <c r="O851" s="362"/>
      <c r="P851" s="216">
        <v>1004.02</v>
      </c>
      <c r="Q851" s="216">
        <v>0</v>
      </c>
      <c r="R851" s="68" t="s">
        <v>638</v>
      </c>
      <c r="S851" s="363"/>
      <c r="T851" s="277"/>
    </row>
    <row r="852" spans="1:20" ht="51">
      <c r="A852" s="192">
        <v>548</v>
      </c>
      <c r="B852" s="68"/>
      <c r="C852" s="214" t="s">
        <v>1285</v>
      </c>
      <c r="D852" s="215">
        <v>45043</v>
      </c>
      <c r="E852" s="192" t="s">
        <v>2888</v>
      </c>
      <c r="F852" s="192" t="s">
        <v>3</v>
      </c>
      <c r="G852" s="192">
        <v>2109677</v>
      </c>
      <c r="H852" s="68"/>
      <c r="I852" s="198" t="s">
        <v>3202</v>
      </c>
      <c r="J852" s="68"/>
      <c r="K852" s="68"/>
      <c r="L852" s="68"/>
      <c r="M852" s="68"/>
      <c r="N852" s="362"/>
      <c r="O852" s="362"/>
      <c r="P852" s="216">
        <v>0</v>
      </c>
      <c r="Q852" s="216">
        <v>20</v>
      </c>
      <c r="R852" s="68" t="s">
        <v>638</v>
      </c>
      <c r="S852" s="363"/>
      <c r="T852" s="277"/>
    </row>
    <row r="853" spans="1:20" ht="51">
      <c r="A853" s="192">
        <v>548</v>
      </c>
      <c r="B853" s="68"/>
      <c r="C853" s="214" t="s">
        <v>1285</v>
      </c>
      <c r="D853" s="215">
        <v>45043</v>
      </c>
      <c r="E853" s="192" t="s">
        <v>2889</v>
      </c>
      <c r="F853" s="192" t="s">
        <v>3</v>
      </c>
      <c r="G853" s="192">
        <v>2109678</v>
      </c>
      <c r="H853" s="68"/>
      <c r="I853" s="198" t="s">
        <v>3203</v>
      </c>
      <c r="J853" s="68"/>
      <c r="K853" s="68"/>
      <c r="L853" s="68"/>
      <c r="M853" s="68"/>
      <c r="N853" s="362"/>
      <c r="O853" s="362"/>
      <c r="P853" s="216">
        <v>0</v>
      </c>
      <c r="Q853" s="216">
        <v>59</v>
      </c>
      <c r="R853" s="68" t="s">
        <v>638</v>
      </c>
      <c r="S853" s="363"/>
      <c r="T853" s="277"/>
    </row>
    <row r="854" spans="1:20" ht="51">
      <c r="A854" s="192">
        <v>548</v>
      </c>
      <c r="B854" s="68"/>
      <c r="C854" s="214" t="s">
        <v>1285</v>
      </c>
      <c r="D854" s="215">
        <v>45043</v>
      </c>
      <c r="E854" s="192" t="s">
        <v>2890</v>
      </c>
      <c r="F854" s="192" t="s">
        <v>3</v>
      </c>
      <c r="G854" s="192">
        <v>2109679</v>
      </c>
      <c r="H854" s="68"/>
      <c r="I854" s="198" t="s">
        <v>3204</v>
      </c>
      <c r="J854" s="68"/>
      <c r="K854" s="68"/>
      <c r="L854" s="68"/>
      <c r="M854" s="68"/>
      <c r="N854" s="362"/>
      <c r="O854" s="362"/>
      <c r="P854" s="216">
        <v>0</v>
      </c>
      <c r="Q854" s="216">
        <v>59</v>
      </c>
      <c r="R854" s="68" t="s">
        <v>638</v>
      </c>
      <c r="S854" s="363"/>
      <c r="T854" s="277"/>
    </row>
    <row r="855" spans="1:20" ht="51">
      <c r="A855" s="192" t="s">
        <v>541</v>
      </c>
      <c r="B855" s="68"/>
      <c r="C855" s="214" t="s">
        <v>590</v>
      </c>
      <c r="D855" s="215">
        <v>45043</v>
      </c>
      <c r="E855" s="192" t="s">
        <v>2891</v>
      </c>
      <c r="F855" s="192" t="s">
        <v>3</v>
      </c>
      <c r="G855" s="192">
        <v>2109691</v>
      </c>
      <c r="H855" s="68"/>
      <c r="I855" s="198" t="s">
        <v>3205</v>
      </c>
      <c r="J855" s="68"/>
      <c r="K855" s="68"/>
      <c r="L855" s="68"/>
      <c r="M855" s="68"/>
      <c r="N855" s="362"/>
      <c r="O855" s="362"/>
      <c r="P855" s="216">
        <v>0</v>
      </c>
      <c r="Q855" s="216">
        <v>259.7</v>
      </c>
      <c r="R855" s="68" t="s">
        <v>638</v>
      </c>
      <c r="S855" s="363"/>
      <c r="T855" s="277"/>
    </row>
    <row r="856" spans="1:20" ht="76.5">
      <c r="A856" s="192" t="s">
        <v>541</v>
      </c>
      <c r="B856" s="68"/>
      <c r="C856" s="214" t="s">
        <v>590</v>
      </c>
      <c r="D856" s="215">
        <v>45043</v>
      </c>
      <c r="E856" s="192" t="s">
        <v>2892</v>
      </c>
      <c r="F856" s="192" t="s">
        <v>639</v>
      </c>
      <c r="G856" s="192">
        <v>5539412</v>
      </c>
      <c r="H856" s="68"/>
      <c r="I856" s="198" t="s">
        <v>3206</v>
      </c>
      <c r="J856" s="68"/>
      <c r="K856" s="68"/>
      <c r="L856" s="68"/>
      <c r="M856" s="68"/>
      <c r="N856" s="362"/>
      <c r="O856" s="362"/>
      <c r="P856" s="216">
        <v>0</v>
      </c>
      <c r="Q856" s="216">
        <v>3070.13</v>
      </c>
      <c r="R856" s="68" t="s">
        <v>638</v>
      </c>
      <c r="S856" s="363"/>
      <c r="T856" s="277"/>
    </row>
    <row r="857" spans="1:20" ht="76.5">
      <c r="A857" s="192" t="s">
        <v>541</v>
      </c>
      <c r="B857" s="68"/>
      <c r="C857" s="214" t="s">
        <v>590</v>
      </c>
      <c r="D857" s="215">
        <v>45043</v>
      </c>
      <c r="E857" s="192" t="s">
        <v>2893</v>
      </c>
      <c r="F857" s="192" t="s">
        <v>639</v>
      </c>
      <c r="G857" s="192">
        <v>5539413</v>
      </c>
      <c r="H857" s="68"/>
      <c r="I857" s="198" t="s">
        <v>3206</v>
      </c>
      <c r="J857" s="68"/>
      <c r="K857" s="68"/>
      <c r="L857" s="68"/>
      <c r="M857" s="68"/>
      <c r="N857" s="362"/>
      <c r="O857" s="362"/>
      <c r="P857" s="216">
        <v>0</v>
      </c>
      <c r="Q857" s="216">
        <v>67175</v>
      </c>
      <c r="R857" s="68" t="s">
        <v>638</v>
      </c>
      <c r="S857" s="363"/>
      <c r="T857" s="277"/>
    </row>
    <row r="858" spans="1:20" ht="51">
      <c r="A858" s="192" t="s">
        <v>541</v>
      </c>
      <c r="B858" s="68"/>
      <c r="C858" s="214" t="s">
        <v>590</v>
      </c>
      <c r="D858" s="215">
        <v>45043</v>
      </c>
      <c r="E858" s="192" t="s">
        <v>2894</v>
      </c>
      <c r="F858" s="192" t="s">
        <v>3</v>
      </c>
      <c r="G858" s="192">
        <v>2109712</v>
      </c>
      <c r="H858" s="68"/>
      <c r="I858" s="198" t="s">
        <v>1425</v>
      </c>
      <c r="J858" s="68"/>
      <c r="K858" s="68"/>
      <c r="L858" s="68"/>
      <c r="M858" s="68"/>
      <c r="N858" s="362"/>
      <c r="O858" s="362"/>
      <c r="P858" s="216">
        <v>0</v>
      </c>
      <c r="Q858" s="216">
        <v>200</v>
      </c>
      <c r="R858" s="68" t="s">
        <v>638</v>
      </c>
      <c r="S858" s="363"/>
      <c r="T858" s="277"/>
    </row>
    <row r="859" spans="1:20" ht="51">
      <c r="A859" s="192" t="s">
        <v>541</v>
      </c>
      <c r="B859" s="68"/>
      <c r="C859" s="214" t="s">
        <v>590</v>
      </c>
      <c r="D859" s="215">
        <v>45043</v>
      </c>
      <c r="E859" s="192" t="s">
        <v>2895</v>
      </c>
      <c r="F859" s="192" t="s">
        <v>3</v>
      </c>
      <c r="G859" s="192">
        <v>2109743</v>
      </c>
      <c r="H859" s="68"/>
      <c r="I859" s="198" t="s">
        <v>3207</v>
      </c>
      <c r="J859" s="68"/>
      <c r="K859" s="68"/>
      <c r="L859" s="68"/>
      <c r="M859" s="68"/>
      <c r="N859" s="362"/>
      <c r="O859" s="362"/>
      <c r="P859" s="216">
        <v>0</v>
      </c>
      <c r="Q859" s="216">
        <v>150.94</v>
      </c>
      <c r="R859" s="68" t="s">
        <v>638</v>
      </c>
      <c r="S859" s="363"/>
      <c r="T859" s="277"/>
    </row>
    <row r="860" spans="1:20" ht="51">
      <c r="A860" s="192" t="s">
        <v>541</v>
      </c>
      <c r="B860" s="68"/>
      <c r="C860" s="214" t="s">
        <v>590</v>
      </c>
      <c r="D860" s="215">
        <v>45043</v>
      </c>
      <c r="E860" s="192" t="s">
        <v>2896</v>
      </c>
      <c r="F860" s="192" t="s">
        <v>3</v>
      </c>
      <c r="G860" s="192">
        <v>2109753</v>
      </c>
      <c r="H860" s="68"/>
      <c r="I860" s="198" t="s">
        <v>3208</v>
      </c>
      <c r="J860" s="68"/>
      <c r="K860" s="68"/>
      <c r="L860" s="68"/>
      <c r="M860" s="68"/>
      <c r="N860" s="362"/>
      <c r="O860" s="362"/>
      <c r="P860" s="216">
        <v>0</v>
      </c>
      <c r="Q860" s="216">
        <v>2564.58</v>
      </c>
      <c r="R860" s="68" t="s">
        <v>638</v>
      </c>
      <c r="S860" s="363"/>
      <c r="T860" s="277"/>
    </row>
    <row r="861" spans="1:20" ht="51">
      <c r="A861" s="192">
        <v>16</v>
      </c>
      <c r="B861" s="68"/>
      <c r="C861" s="214" t="s">
        <v>40</v>
      </c>
      <c r="D861" s="215">
        <v>45043</v>
      </c>
      <c r="E861" s="192" t="s">
        <v>2897</v>
      </c>
      <c r="F861" s="192" t="s">
        <v>3</v>
      </c>
      <c r="G861" s="192">
        <v>2109754</v>
      </c>
      <c r="H861" s="68"/>
      <c r="I861" s="198" t="s">
        <v>3209</v>
      </c>
      <c r="J861" s="68"/>
      <c r="K861" s="68"/>
      <c r="L861" s="68"/>
      <c r="M861" s="68"/>
      <c r="N861" s="362"/>
      <c r="O861" s="362"/>
      <c r="P861" s="216">
        <v>0</v>
      </c>
      <c r="Q861" s="216">
        <v>3104.03</v>
      </c>
      <c r="R861" s="68" t="s">
        <v>638</v>
      </c>
      <c r="S861" s="363"/>
      <c r="T861" s="277"/>
    </row>
    <row r="862" spans="1:20" ht="63.75">
      <c r="A862" s="192">
        <v>594</v>
      </c>
      <c r="B862" s="68"/>
      <c r="C862" s="214" t="s">
        <v>88</v>
      </c>
      <c r="D862" s="215">
        <v>45043</v>
      </c>
      <c r="E862" s="192" t="s">
        <v>2898</v>
      </c>
      <c r="F862" s="192" t="s">
        <v>6</v>
      </c>
      <c r="G862" s="192">
        <v>2252226</v>
      </c>
      <c r="H862" s="68"/>
      <c r="I862" s="198" t="s">
        <v>3210</v>
      </c>
      <c r="J862" s="68"/>
      <c r="K862" s="68"/>
      <c r="L862" s="68"/>
      <c r="M862" s="68"/>
      <c r="N862" s="362"/>
      <c r="O862" s="362"/>
      <c r="P862" s="216">
        <v>0</v>
      </c>
      <c r="Q862" s="216">
        <v>6568.24</v>
      </c>
      <c r="R862" s="68" t="s">
        <v>638</v>
      </c>
      <c r="S862" s="363"/>
      <c r="T862" s="277"/>
    </row>
    <row r="863" spans="1:20" ht="89.25">
      <c r="A863" s="192" t="s">
        <v>542</v>
      </c>
      <c r="B863" s="68"/>
      <c r="C863" s="214" t="s">
        <v>691</v>
      </c>
      <c r="D863" s="215">
        <v>45044</v>
      </c>
      <c r="E863" s="192" t="s">
        <v>2899</v>
      </c>
      <c r="F863" s="192" t="s">
        <v>639</v>
      </c>
      <c r="G863" s="192">
        <v>5552817</v>
      </c>
      <c r="H863" s="68"/>
      <c r="I863" s="198" t="s">
        <v>3212</v>
      </c>
      <c r="J863" s="68"/>
      <c r="K863" s="68"/>
      <c r="L863" s="68"/>
      <c r="M863" s="68"/>
      <c r="N863" s="362"/>
      <c r="O863" s="362"/>
      <c r="P863" s="216">
        <v>0</v>
      </c>
      <c r="Q863" s="216">
        <v>194421.91</v>
      </c>
      <c r="R863" s="68" t="s">
        <v>638</v>
      </c>
      <c r="S863" s="363"/>
      <c r="T863" s="277"/>
    </row>
    <row r="864" spans="1:20" ht="89.25">
      <c r="A864" s="192" t="s">
        <v>542</v>
      </c>
      <c r="B864" s="68"/>
      <c r="C864" s="214" t="s">
        <v>691</v>
      </c>
      <c r="D864" s="215">
        <v>45044</v>
      </c>
      <c r="E864" s="192" t="s">
        <v>2899</v>
      </c>
      <c r="F864" s="192" t="s">
        <v>639</v>
      </c>
      <c r="G864" s="192">
        <v>5552852</v>
      </c>
      <c r="H864" s="68"/>
      <c r="I864" s="198" t="s">
        <v>3213</v>
      </c>
      <c r="J864" s="68"/>
      <c r="K864" s="68"/>
      <c r="L864" s="68"/>
      <c r="M864" s="68"/>
      <c r="N864" s="362"/>
      <c r="O864" s="362"/>
      <c r="P864" s="216">
        <v>0</v>
      </c>
      <c r="Q864" s="216">
        <v>2733391.75</v>
      </c>
      <c r="R864" s="68" t="s">
        <v>638</v>
      </c>
      <c r="S864" s="363"/>
      <c r="T864" s="277"/>
    </row>
    <row r="865" spans="1:20" ht="89.25">
      <c r="A865" s="192" t="s">
        <v>542</v>
      </c>
      <c r="B865" s="68"/>
      <c r="C865" s="214" t="s">
        <v>691</v>
      </c>
      <c r="D865" s="215">
        <v>45044</v>
      </c>
      <c r="E865" s="192" t="s">
        <v>2899</v>
      </c>
      <c r="F865" s="192" t="s">
        <v>639</v>
      </c>
      <c r="G865" s="192">
        <v>5552788</v>
      </c>
      <c r="H865" s="68"/>
      <c r="I865" s="198" t="s">
        <v>3214</v>
      </c>
      <c r="J865" s="68"/>
      <c r="K865" s="68"/>
      <c r="L865" s="68"/>
      <c r="M865" s="68"/>
      <c r="N865" s="362"/>
      <c r="O865" s="362"/>
      <c r="P865" s="216">
        <v>0</v>
      </c>
      <c r="Q865" s="216">
        <v>61445.75</v>
      </c>
      <c r="R865" s="68" t="s">
        <v>638</v>
      </c>
      <c r="S865" s="363"/>
      <c r="T865" s="277"/>
    </row>
    <row r="866" spans="1:20" ht="51">
      <c r="A866" s="192">
        <v>15</v>
      </c>
      <c r="B866" s="68"/>
      <c r="C866" s="214" t="s">
        <v>39</v>
      </c>
      <c r="D866" s="215">
        <v>45044</v>
      </c>
      <c r="E866" s="192" t="s">
        <v>2900</v>
      </c>
      <c r="F866" s="192" t="s">
        <v>3</v>
      </c>
      <c r="G866" s="192">
        <v>2110025</v>
      </c>
      <c r="H866" s="68"/>
      <c r="I866" s="198" t="s">
        <v>3215</v>
      </c>
      <c r="J866" s="68"/>
      <c r="K866" s="68"/>
      <c r="L866" s="68"/>
      <c r="M866" s="68"/>
      <c r="N866" s="362"/>
      <c r="O866" s="362"/>
      <c r="P866" s="216">
        <v>0</v>
      </c>
      <c r="Q866" s="216">
        <v>1297.6400000000001</v>
      </c>
      <c r="R866" s="68" t="s">
        <v>638</v>
      </c>
      <c r="S866" s="363"/>
      <c r="T866" s="277"/>
    </row>
    <row r="867" spans="1:20" ht="51">
      <c r="A867" s="192">
        <v>15</v>
      </c>
      <c r="B867" s="68"/>
      <c r="C867" s="214" t="s">
        <v>39</v>
      </c>
      <c r="D867" s="215">
        <v>45044</v>
      </c>
      <c r="E867" s="192" t="s">
        <v>2901</v>
      </c>
      <c r="F867" s="192" t="s">
        <v>3</v>
      </c>
      <c r="G867" s="192">
        <v>2110036</v>
      </c>
      <c r="H867" s="68"/>
      <c r="I867" s="198" t="s">
        <v>3216</v>
      </c>
      <c r="J867" s="68"/>
      <c r="K867" s="68"/>
      <c r="L867" s="68"/>
      <c r="M867" s="68"/>
      <c r="N867" s="362"/>
      <c r="O867" s="362"/>
      <c r="P867" s="216">
        <v>0</v>
      </c>
      <c r="Q867" s="216">
        <v>128.22999999999999</v>
      </c>
      <c r="R867" s="68" t="s">
        <v>638</v>
      </c>
      <c r="S867" s="363"/>
      <c r="T867" s="277"/>
    </row>
    <row r="868" spans="1:20" ht="89.25">
      <c r="A868" s="192" t="s">
        <v>542</v>
      </c>
      <c r="B868" s="68"/>
      <c r="C868" s="214" t="s">
        <v>691</v>
      </c>
      <c r="D868" s="215">
        <v>45044</v>
      </c>
      <c r="E868" s="192" t="s">
        <v>2902</v>
      </c>
      <c r="F868" s="192" t="s">
        <v>639</v>
      </c>
      <c r="G868" s="192">
        <v>5552810</v>
      </c>
      <c r="H868" s="68"/>
      <c r="I868" s="198" t="s">
        <v>3217</v>
      </c>
      <c r="J868" s="68"/>
      <c r="K868" s="68"/>
      <c r="L868" s="68"/>
      <c r="M868" s="68"/>
      <c r="N868" s="362"/>
      <c r="O868" s="362"/>
      <c r="P868" s="216">
        <v>0</v>
      </c>
      <c r="Q868" s="216">
        <v>45533.27</v>
      </c>
      <c r="R868" s="68" t="s">
        <v>638</v>
      </c>
      <c r="S868" s="363"/>
      <c r="T868" s="277"/>
    </row>
    <row r="869" spans="1:20" ht="89.25">
      <c r="A869" s="192" t="s">
        <v>542</v>
      </c>
      <c r="B869" s="68"/>
      <c r="C869" s="214" t="s">
        <v>691</v>
      </c>
      <c r="D869" s="215">
        <v>45044</v>
      </c>
      <c r="E869" s="192" t="s">
        <v>2902</v>
      </c>
      <c r="F869" s="192" t="s">
        <v>639</v>
      </c>
      <c r="G869" s="192">
        <v>5552802</v>
      </c>
      <c r="H869" s="68"/>
      <c r="I869" s="198" t="s">
        <v>3218</v>
      </c>
      <c r="J869" s="68"/>
      <c r="K869" s="68"/>
      <c r="L869" s="68"/>
      <c r="M869" s="68"/>
      <c r="N869" s="362"/>
      <c r="O869" s="362"/>
      <c r="P869" s="216">
        <v>0</v>
      </c>
      <c r="Q869" s="216">
        <v>26122.54</v>
      </c>
      <c r="R869" s="68" t="s">
        <v>638</v>
      </c>
      <c r="S869" s="363"/>
      <c r="T869" s="277"/>
    </row>
    <row r="870" spans="1:20" ht="51">
      <c r="A870" s="192">
        <v>548</v>
      </c>
      <c r="B870" s="68"/>
      <c r="C870" s="214" t="s">
        <v>1285</v>
      </c>
      <c r="D870" s="215">
        <v>45044</v>
      </c>
      <c r="E870" s="192" t="s">
        <v>2903</v>
      </c>
      <c r="F870" s="192" t="s">
        <v>3</v>
      </c>
      <c r="G870" s="192">
        <v>2110081</v>
      </c>
      <c r="H870" s="68"/>
      <c r="I870" s="198" t="s">
        <v>3219</v>
      </c>
      <c r="J870" s="68"/>
      <c r="K870" s="68"/>
      <c r="L870" s="68"/>
      <c r="M870" s="68"/>
      <c r="N870" s="362"/>
      <c r="O870" s="362"/>
      <c r="P870" s="216">
        <v>0</v>
      </c>
      <c r="Q870" s="216">
        <v>193</v>
      </c>
      <c r="R870" s="68" t="s">
        <v>638</v>
      </c>
      <c r="S870" s="363"/>
      <c r="T870" s="277"/>
    </row>
    <row r="871" spans="1:20" ht="51">
      <c r="A871" s="192" t="s">
        <v>541</v>
      </c>
      <c r="B871" s="68"/>
      <c r="C871" s="214" t="s">
        <v>590</v>
      </c>
      <c r="D871" s="215">
        <v>45044</v>
      </c>
      <c r="E871" s="192" t="s">
        <v>2904</v>
      </c>
      <c r="F871" s="192" t="s">
        <v>639</v>
      </c>
      <c r="G871" s="192">
        <v>5559867</v>
      </c>
      <c r="H871" s="68"/>
      <c r="I871" s="198" t="s">
        <v>3221</v>
      </c>
      <c r="J871" s="68"/>
      <c r="K871" s="68"/>
      <c r="L871" s="68"/>
      <c r="M871" s="68"/>
      <c r="N871" s="362"/>
      <c r="O871" s="362"/>
      <c r="P871" s="216">
        <v>200000000</v>
      </c>
      <c r="Q871" s="216">
        <v>0</v>
      </c>
      <c r="R871" s="68" t="s">
        <v>638</v>
      </c>
      <c r="S871" s="363"/>
      <c r="T871" s="277"/>
    </row>
    <row r="872" spans="1:20" ht="89.25">
      <c r="A872" s="192" t="s">
        <v>542</v>
      </c>
      <c r="B872" s="68"/>
      <c r="C872" s="214" t="s">
        <v>691</v>
      </c>
      <c r="D872" s="215">
        <v>45044</v>
      </c>
      <c r="E872" s="192" t="s">
        <v>2905</v>
      </c>
      <c r="F872" s="192" t="s">
        <v>639</v>
      </c>
      <c r="G872" s="192">
        <v>5552901</v>
      </c>
      <c r="H872" s="68"/>
      <c r="I872" s="198" t="s">
        <v>3222</v>
      </c>
      <c r="J872" s="68"/>
      <c r="K872" s="68"/>
      <c r="L872" s="68"/>
      <c r="M872" s="68"/>
      <c r="N872" s="362"/>
      <c r="O872" s="362"/>
      <c r="P872" s="216">
        <v>0</v>
      </c>
      <c r="Q872" s="216">
        <v>29441.32</v>
      </c>
      <c r="R872" s="68" t="s">
        <v>638</v>
      </c>
      <c r="S872" s="363"/>
      <c r="T872" s="277"/>
    </row>
    <row r="873" spans="1:20" ht="76.5">
      <c r="A873" s="192" t="s">
        <v>542</v>
      </c>
      <c r="B873" s="68"/>
      <c r="C873" s="214" t="s">
        <v>691</v>
      </c>
      <c r="D873" s="215">
        <v>45044</v>
      </c>
      <c r="E873" s="192" t="s">
        <v>2905</v>
      </c>
      <c r="F873" s="192" t="s">
        <v>639</v>
      </c>
      <c r="G873" s="192">
        <v>5552945</v>
      </c>
      <c r="H873" s="68"/>
      <c r="I873" s="198" t="s">
        <v>3223</v>
      </c>
      <c r="J873" s="68"/>
      <c r="K873" s="68"/>
      <c r="L873" s="68"/>
      <c r="M873" s="68"/>
      <c r="N873" s="362"/>
      <c r="O873" s="362"/>
      <c r="P873" s="216">
        <v>0</v>
      </c>
      <c r="Q873" s="216">
        <v>3181.75</v>
      </c>
      <c r="R873" s="68" t="s">
        <v>638</v>
      </c>
      <c r="S873" s="363"/>
      <c r="T873" s="277"/>
    </row>
    <row r="874" spans="1:20" ht="89.25">
      <c r="A874" s="192" t="s">
        <v>542</v>
      </c>
      <c r="B874" s="68"/>
      <c r="C874" s="214" t="s">
        <v>691</v>
      </c>
      <c r="D874" s="215">
        <v>45044</v>
      </c>
      <c r="E874" s="192" t="s">
        <v>2905</v>
      </c>
      <c r="F874" s="192" t="s">
        <v>639</v>
      </c>
      <c r="G874" s="192">
        <v>5552866</v>
      </c>
      <c r="H874" s="68"/>
      <c r="I874" s="198" t="s">
        <v>3224</v>
      </c>
      <c r="J874" s="68"/>
      <c r="K874" s="68"/>
      <c r="L874" s="68"/>
      <c r="M874" s="68"/>
      <c r="N874" s="362"/>
      <c r="O874" s="362"/>
      <c r="P874" s="216">
        <v>0</v>
      </c>
      <c r="Q874" s="216">
        <v>2660940.42</v>
      </c>
      <c r="R874" s="68" t="s">
        <v>638</v>
      </c>
      <c r="S874" s="363"/>
      <c r="T874" s="277"/>
    </row>
    <row r="875" spans="1:20" ht="89.25">
      <c r="A875" s="192" t="s">
        <v>542</v>
      </c>
      <c r="B875" s="68"/>
      <c r="C875" s="214" t="s">
        <v>691</v>
      </c>
      <c r="D875" s="215">
        <v>45044</v>
      </c>
      <c r="E875" s="192" t="s">
        <v>2905</v>
      </c>
      <c r="F875" s="192" t="s">
        <v>639</v>
      </c>
      <c r="G875" s="192">
        <v>5552959</v>
      </c>
      <c r="H875" s="68"/>
      <c r="I875" s="198" t="s">
        <v>3225</v>
      </c>
      <c r="J875" s="68"/>
      <c r="K875" s="68"/>
      <c r="L875" s="68"/>
      <c r="M875" s="68"/>
      <c r="N875" s="362"/>
      <c r="O875" s="362"/>
      <c r="P875" s="216">
        <v>0</v>
      </c>
      <c r="Q875" s="216">
        <v>152025.23000000001</v>
      </c>
      <c r="R875" s="68" t="s">
        <v>638</v>
      </c>
      <c r="S875" s="363"/>
      <c r="T875" s="277"/>
    </row>
    <row r="876" spans="1:20" ht="89.25">
      <c r="A876" s="192" t="s">
        <v>542</v>
      </c>
      <c r="B876" s="68"/>
      <c r="C876" s="214" t="s">
        <v>691</v>
      </c>
      <c r="D876" s="215">
        <v>45044</v>
      </c>
      <c r="E876" s="192" t="s">
        <v>2905</v>
      </c>
      <c r="F876" s="192" t="s">
        <v>639</v>
      </c>
      <c r="G876" s="192">
        <v>5552875</v>
      </c>
      <c r="H876" s="68"/>
      <c r="I876" s="198" t="s">
        <v>3224</v>
      </c>
      <c r="J876" s="68"/>
      <c r="K876" s="68"/>
      <c r="L876" s="68"/>
      <c r="M876" s="68"/>
      <c r="N876" s="362"/>
      <c r="O876" s="362"/>
      <c r="P876" s="216">
        <v>0</v>
      </c>
      <c r="Q876" s="216">
        <v>3617824.75</v>
      </c>
      <c r="R876" s="68" t="s">
        <v>638</v>
      </c>
      <c r="S876" s="363"/>
      <c r="T876" s="277"/>
    </row>
    <row r="877" spans="1:20" ht="76.5">
      <c r="A877" s="192" t="s">
        <v>542</v>
      </c>
      <c r="B877" s="68"/>
      <c r="C877" s="214" t="s">
        <v>691</v>
      </c>
      <c r="D877" s="215">
        <v>45044</v>
      </c>
      <c r="E877" s="192" t="s">
        <v>2905</v>
      </c>
      <c r="F877" s="192" t="s">
        <v>639</v>
      </c>
      <c r="G877" s="192">
        <v>5553378</v>
      </c>
      <c r="H877" s="68"/>
      <c r="I877" s="198" t="s">
        <v>3226</v>
      </c>
      <c r="J877" s="68"/>
      <c r="K877" s="68"/>
      <c r="L877" s="68"/>
      <c r="M877" s="68"/>
      <c r="N877" s="362"/>
      <c r="O877" s="362"/>
      <c r="P877" s="216">
        <v>0</v>
      </c>
      <c r="Q877" s="216">
        <v>533.71</v>
      </c>
      <c r="R877" s="68" t="s">
        <v>638</v>
      </c>
      <c r="S877" s="363"/>
      <c r="T877" s="277"/>
    </row>
    <row r="878" spans="1:20" ht="89.25">
      <c r="A878" s="192" t="s">
        <v>542</v>
      </c>
      <c r="B878" s="68"/>
      <c r="C878" s="214" t="s">
        <v>691</v>
      </c>
      <c r="D878" s="215">
        <v>45044</v>
      </c>
      <c r="E878" s="192" t="s">
        <v>2905</v>
      </c>
      <c r="F878" s="192" t="s">
        <v>639</v>
      </c>
      <c r="G878" s="192">
        <v>5552858</v>
      </c>
      <c r="H878" s="68"/>
      <c r="I878" s="198" t="s">
        <v>3213</v>
      </c>
      <c r="J878" s="68"/>
      <c r="K878" s="68"/>
      <c r="L878" s="68"/>
      <c r="M878" s="68"/>
      <c r="N878" s="362"/>
      <c r="O878" s="362"/>
      <c r="P878" s="216">
        <v>0</v>
      </c>
      <c r="Q878" s="216">
        <v>2523857.0299999998</v>
      </c>
      <c r="R878" s="68" t="s">
        <v>638</v>
      </c>
      <c r="S878" s="363"/>
      <c r="T878" s="277"/>
    </row>
    <row r="879" spans="1:20" ht="76.5">
      <c r="A879" s="192" t="s">
        <v>542</v>
      </c>
      <c r="B879" s="68"/>
      <c r="C879" s="214" t="s">
        <v>691</v>
      </c>
      <c r="D879" s="215">
        <v>45044</v>
      </c>
      <c r="E879" s="192" t="s">
        <v>2905</v>
      </c>
      <c r="F879" s="192" t="s">
        <v>639</v>
      </c>
      <c r="G879" s="192">
        <v>5556146</v>
      </c>
      <c r="H879" s="68"/>
      <c r="I879" s="198" t="s">
        <v>3227</v>
      </c>
      <c r="J879" s="68"/>
      <c r="K879" s="68"/>
      <c r="L879" s="68"/>
      <c r="M879" s="68"/>
      <c r="N879" s="362"/>
      <c r="O879" s="362"/>
      <c r="P879" s="216">
        <v>0</v>
      </c>
      <c r="Q879" s="216">
        <v>489320.77</v>
      </c>
      <c r="R879" s="68" t="s">
        <v>638</v>
      </c>
      <c r="S879" s="363"/>
      <c r="T879" s="277"/>
    </row>
    <row r="880" spans="1:20" ht="76.5">
      <c r="A880" s="192" t="s">
        <v>542</v>
      </c>
      <c r="B880" s="68"/>
      <c r="C880" s="214" t="s">
        <v>691</v>
      </c>
      <c r="D880" s="215">
        <v>45044</v>
      </c>
      <c r="E880" s="192" t="s">
        <v>2905</v>
      </c>
      <c r="F880" s="192" t="s">
        <v>639</v>
      </c>
      <c r="G880" s="192">
        <v>5555681</v>
      </c>
      <c r="H880" s="68"/>
      <c r="I880" s="198" t="s">
        <v>3228</v>
      </c>
      <c r="J880" s="68"/>
      <c r="K880" s="68"/>
      <c r="L880" s="68"/>
      <c r="M880" s="68"/>
      <c r="N880" s="362"/>
      <c r="O880" s="362"/>
      <c r="P880" s="216">
        <v>0</v>
      </c>
      <c r="Q880" s="216">
        <v>3939.27</v>
      </c>
      <c r="R880" s="68" t="s">
        <v>638</v>
      </c>
      <c r="S880" s="363"/>
      <c r="T880" s="277"/>
    </row>
    <row r="881" spans="1:20" ht="51">
      <c r="A881" s="192" t="s">
        <v>541</v>
      </c>
      <c r="B881" s="68"/>
      <c r="C881" s="214" t="s">
        <v>590</v>
      </c>
      <c r="D881" s="215">
        <v>45044</v>
      </c>
      <c r="E881" s="192" t="s">
        <v>2906</v>
      </c>
      <c r="F881" s="192" t="s">
        <v>3</v>
      </c>
      <c r="G881" s="192">
        <v>2109978</v>
      </c>
      <c r="H881" s="68"/>
      <c r="I881" s="198" t="s">
        <v>3229</v>
      </c>
      <c r="J881" s="68"/>
      <c r="K881" s="68"/>
      <c r="L881" s="68"/>
      <c r="M881" s="68"/>
      <c r="N881" s="362"/>
      <c r="O881" s="362"/>
      <c r="P881" s="216">
        <v>0</v>
      </c>
      <c r="Q881" s="216">
        <v>171.88</v>
      </c>
      <c r="R881" s="68" t="s">
        <v>638</v>
      </c>
      <c r="S881" s="363"/>
      <c r="T881" s="277"/>
    </row>
    <row r="882" spans="1:20" ht="51">
      <c r="A882" s="192" t="s">
        <v>541</v>
      </c>
      <c r="B882" s="68"/>
      <c r="C882" s="214" t="s">
        <v>590</v>
      </c>
      <c r="D882" s="215">
        <v>45044</v>
      </c>
      <c r="E882" s="192" t="s">
        <v>2907</v>
      </c>
      <c r="F882" s="192" t="s">
        <v>3</v>
      </c>
      <c r="G882" s="192">
        <v>2109980</v>
      </c>
      <c r="H882" s="68"/>
      <c r="I882" s="198" t="s">
        <v>3230</v>
      </c>
      <c r="J882" s="68"/>
      <c r="K882" s="68"/>
      <c r="L882" s="68"/>
      <c r="M882" s="68"/>
      <c r="N882" s="362"/>
      <c r="O882" s="362"/>
      <c r="P882" s="216">
        <v>0</v>
      </c>
      <c r="Q882" s="216">
        <v>171.88</v>
      </c>
      <c r="R882" s="68" t="s">
        <v>638</v>
      </c>
      <c r="S882" s="363"/>
      <c r="T882" s="277"/>
    </row>
    <row r="883" spans="1:20" ht="51">
      <c r="A883" s="192" t="s">
        <v>541</v>
      </c>
      <c r="B883" s="68"/>
      <c r="C883" s="214" t="s">
        <v>590</v>
      </c>
      <c r="D883" s="215">
        <v>45044</v>
      </c>
      <c r="E883" s="192" t="s">
        <v>2908</v>
      </c>
      <c r="F883" s="192" t="s">
        <v>3</v>
      </c>
      <c r="G883" s="192">
        <v>2109982</v>
      </c>
      <c r="H883" s="68"/>
      <c r="I883" s="198" t="s">
        <v>3231</v>
      </c>
      <c r="J883" s="68"/>
      <c r="K883" s="68"/>
      <c r="L883" s="68"/>
      <c r="M883" s="68"/>
      <c r="N883" s="362"/>
      <c r="O883" s="362"/>
      <c r="P883" s="216">
        <v>0</v>
      </c>
      <c r="Q883" s="216">
        <v>171.88</v>
      </c>
      <c r="R883" s="68" t="s">
        <v>638</v>
      </c>
      <c r="S883" s="363"/>
      <c r="T883" s="277"/>
    </row>
    <row r="884" spans="1:20" ht="76.5">
      <c r="A884" s="192" t="s">
        <v>542</v>
      </c>
      <c r="B884" s="68"/>
      <c r="C884" s="214" t="s">
        <v>691</v>
      </c>
      <c r="D884" s="215">
        <v>45044</v>
      </c>
      <c r="E884" s="192" t="s">
        <v>2905</v>
      </c>
      <c r="F884" s="192" t="s">
        <v>639</v>
      </c>
      <c r="G884" s="192">
        <v>5556816</v>
      </c>
      <c r="H884" s="68"/>
      <c r="I884" s="198" t="s">
        <v>3232</v>
      </c>
      <c r="J884" s="68"/>
      <c r="K884" s="68"/>
      <c r="L884" s="68"/>
      <c r="M884" s="68"/>
      <c r="N884" s="362"/>
      <c r="O884" s="362"/>
      <c r="P884" s="216">
        <v>0</v>
      </c>
      <c r="Q884" s="216">
        <v>8024.59</v>
      </c>
      <c r="R884" s="68" t="s">
        <v>638</v>
      </c>
      <c r="S884" s="363"/>
      <c r="T884" s="277"/>
    </row>
    <row r="885" spans="1:20" ht="76.5">
      <c r="A885" s="192" t="s">
        <v>542</v>
      </c>
      <c r="B885" s="68"/>
      <c r="C885" s="214" t="s">
        <v>691</v>
      </c>
      <c r="D885" s="215">
        <v>45044</v>
      </c>
      <c r="E885" s="192" t="s">
        <v>2905</v>
      </c>
      <c r="F885" s="192" t="s">
        <v>639</v>
      </c>
      <c r="G885" s="192">
        <v>5556828</v>
      </c>
      <c r="H885" s="68"/>
      <c r="I885" s="198" t="s">
        <v>3233</v>
      </c>
      <c r="J885" s="68"/>
      <c r="K885" s="68"/>
      <c r="L885" s="68"/>
      <c r="M885" s="68"/>
      <c r="N885" s="362"/>
      <c r="O885" s="362"/>
      <c r="P885" s="216">
        <v>0</v>
      </c>
      <c r="Q885" s="216">
        <v>325.33999999999997</v>
      </c>
      <c r="R885" s="68" t="s">
        <v>638</v>
      </c>
      <c r="S885" s="363"/>
      <c r="T885" s="277"/>
    </row>
    <row r="886" spans="1:20" ht="76.5">
      <c r="A886" s="192" t="s">
        <v>542</v>
      </c>
      <c r="B886" s="68"/>
      <c r="C886" s="214" t="s">
        <v>691</v>
      </c>
      <c r="D886" s="215">
        <v>45044</v>
      </c>
      <c r="E886" s="192" t="s">
        <v>2905</v>
      </c>
      <c r="F886" s="192" t="s">
        <v>639</v>
      </c>
      <c r="G886" s="192">
        <v>5554203</v>
      </c>
      <c r="H886" s="68"/>
      <c r="I886" s="198" t="s">
        <v>3234</v>
      </c>
      <c r="J886" s="68"/>
      <c r="K886" s="68"/>
      <c r="L886" s="68"/>
      <c r="M886" s="68"/>
      <c r="N886" s="362"/>
      <c r="O886" s="362"/>
      <c r="P886" s="216">
        <v>0</v>
      </c>
      <c r="Q886" s="216">
        <v>1002.64</v>
      </c>
      <c r="R886" s="68" t="s">
        <v>638</v>
      </c>
      <c r="S886" s="363"/>
      <c r="T886" s="277"/>
    </row>
    <row r="887" spans="1:20" ht="76.5">
      <c r="A887" s="192" t="s">
        <v>542</v>
      </c>
      <c r="B887" s="68"/>
      <c r="C887" s="214" t="s">
        <v>691</v>
      </c>
      <c r="D887" s="215">
        <v>45044</v>
      </c>
      <c r="E887" s="192" t="s">
        <v>2905</v>
      </c>
      <c r="F887" s="192" t="s">
        <v>639</v>
      </c>
      <c r="G887" s="192">
        <v>5556848</v>
      </c>
      <c r="H887" s="68"/>
      <c r="I887" s="198" t="s">
        <v>3235</v>
      </c>
      <c r="J887" s="68"/>
      <c r="K887" s="68"/>
      <c r="L887" s="68"/>
      <c r="M887" s="68"/>
      <c r="N887" s="362"/>
      <c r="O887" s="362"/>
      <c r="P887" s="216">
        <v>0</v>
      </c>
      <c r="Q887" s="216">
        <v>11505.48</v>
      </c>
      <c r="R887" s="68" t="s">
        <v>638</v>
      </c>
      <c r="S887" s="363"/>
      <c r="T887" s="277"/>
    </row>
    <row r="888" spans="1:20" ht="76.5">
      <c r="A888" s="192" t="s">
        <v>542</v>
      </c>
      <c r="B888" s="68"/>
      <c r="C888" s="214" t="s">
        <v>691</v>
      </c>
      <c r="D888" s="215">
        <v>45044</v>
      </c>
      <c r="E888" s="192" t="s">
        <v>2909</v>
      </c>
      <c r="F888" s="192" t="s">
        <v>639</v>
      </c>
      <c r="G888" s="192">
        <v>5553410</v>
      </c>
      <c r="H888" s="68"/>
      <c r="I888" s="198" t="s">
        <v>3236</v>
      </c>
      <c r="J888" s="68"/>
      <c r="K888" s="68"/>
      <c r="L888" s="68"/>
      <c r="M888" s="68"/>
      <c r="N888" s="362"/>
      <c r="O888" s="362"/>
      <c r="P888" s="216">
        <v>0</v>
      </c>
      <c r="Q888" s="216">
        <v>4703.04</v>
      </c>
      <c r="R888" s="68" t="s">
        <v>638</v>
      </c>
      <c r="S888" s="363"/>
      <c r="T888" s="277"/>
    </row>
    <row r="889" spans="1:20" ht="76.5">
      <c r="A889" s="192" t="s">
        <v>542</v>
      </c>
      <c r="B889" s="68"/>
      <c r="C889" s="214" t="s">
        <v>691</v>
      </c>
      <c r="D889" s="215">
        <v>45044</v>
      </c>
      <c r="E889" s="192" t="s">
        <v>2909</v>
      </c>
      <c r="F889" s="192" t="s">
        <v>639</v>
      </c>
      <c r="G889" s="192">
        <v>5554188</v>
      </c>
      <c r="H889" s="68"/>
      <c r="I889" s="198" t="s">
        <v>3237</v>
      </c>
      <c r="J889" s="68"/>
      <c r="K889" s="68"/>
      <c r="L889" s="68"/>
      <c r="M889" s="68"/>
      <c r="N889" s="362"/>
      <c r="O889" s="362"/>
      <c r="P889" s="216">
        <v>0</v>
      </c>
      <c r="Q889" s="216">
        <v>7660.22</v>
      </c>
      <c r="R889" s="68" t="s">
        <v>638</v>
      </c>
      <c r="S889" s="363"/>
      <c r="T889" s="277"/>
    </row>
    <row r="890" spans="1:20" ht="76.5">
      <c r="A890" s="192" t="s">
        <v>542</v>
      </c>
      <c r="B890" s="68"/>
      <c r="C890" s="214" t="s">
        <v>691</v>
      </c>
      <c r="D890" s="215">
        <v>45044</v>
      </c>
      <c r="E890" s="192" t="s">
        <v>2909</v>
      </c>
      <c r="F890" s="192" t="s">
        <v>639</v>
      </c>
      <c r="G890" s="192">
        <v>5553431</v>
      </c>
      <c r="H890" s="68"/>
      <c r="I890" s="198" t="s">
        <v>3238</v>
      </c>
      <c r="J890" s="68"/>
      <c r="K890" s="68"/>
      <c r="L890" s="68"/>
      <c r="M890" s="68"/>
      <c r="N890" s="362"/>
      <c r="O890" s="362"/>
      <c r="P890" s="216">
        <v>0</v>
      </c>
      <c r="Q890" s="216">
        <v>3287.97</v>
      </c>
      <c r="R890" s="68" t="s">
        <v>638</v>
      </c>
      <c r="S890" s="363"/>
      <c r="T890" s="277"/>
    </row>
    <row r="891" spans="1:20" ht="76.5">
      <c r="A891" s="192" t="s">
        <v>542</v>
      </c>
      <c r="B891" s="68"/>
      <c r="C891" s="214" t="s">
        <v>691</v>
      </c>
      <c r="D891" s="215">
        <v>45044</v>
      </c>
      <c r="E891" s="192" t="s">
        <v>2905</v>
      </c>
      <c r="F891" s="192" t="s">
        <v>639</v>
      </c>
      <c r="G891" s="192">
        <v>5556863</v>
      </c>
      <c r="H891" s="68"/>
      <c r="I891" s="198" t="s">
        <v>3239</v>
      </c>
      <c r="J891" s="68"/>
      <c r="K891" s="68"/>
      <c r="L891" s="68"/>
      <c r="M891" s="68"/>
      <c r="N891" s="362"/>
      <c r="O891" s="362"/>
      <c r="P891" s="216">
        <v>0</v>
      </c>
      <c r="Q891" s="216">
        <v>596.42999999999995</v>
      </c>
      <c r="R891" s="68" t="s">
        <v>638</v>
      </c>
      <c r="S891" s="363"/>
      <c r="T891" s="277"/>
    </row>
    <row r="892" spans="1:20" ht="38.25">
      <c r="A892" s="192" t="s">
        <v>542</v>
      </c>
      <c r="B892" s="68"/>
      <c r="C892" s="214" t="s">
        <v>691</v>
      </c>
      <c r="D892" s="215">
        <v>45044</v>
      </c>
      <c r="E892" s="192" t="s">
        <v>2905</v>
      </c>
      <c r="F892" s="192" t="s">
        <v>639</v>
      </c>
      <c r="G892" s="192">
        <v>5539959</v>
      </c>
      <c r="H892" s="68"/>
      <c r="I892" s="198" t="s">
        <v>3240</v>
      </c>
      <c r="J892" s="68"/>
      <c r="K892" s="68"/>
      <c r="L892" s="68"/>
      <c r="M892" s="68"/>
      <c r="N892" s="362"/>
      <c r="O892" s="362"/>
      <c r="P892" s="216">
        <v>0</v>
      </c>
      <c r="Q892" s="216">
        <v>16465895.42</v>
      </c>
      <c r="R892" s="68" t="s">
        <v>638</v>
      </c>
      <c r="S892" s="363"/>
      <c r="T892" s="277"/>
    </row>
    <row r="893" spans="1:20" ht="89.25">
      <c r="A893" s="192" t="s">
        <v>542</v>
      </c>
      <c r="B893" s="68"/>
      <c r="C893" s="214" t="s">
        <v>691</v>
      </c>
      <c r="D893" s="215">
        <v>45044</v>
      </c>
      <c r="E893" s="192" t="s">
        <v>2905</v>
      </c>
      <c r="F893" s="192" t="s">
        <v>639</v>
      </c>
      <c r="G893" s="192">
        <v>5552830</v>
      </c>
      <c r="H893" s="68"/>
      <c r="I893" s="198" t="s">
        <v>3241</v>
      </c>
      <c r="J893" s="68"/>
      <c r="K893" s="68"/>
      <c r="L893" s="68"/>
      <c r="M893" s="68"/>
      <c r="N893" s="362"/>
      <c r="O893" s="362"/>
      <c r="P893" s="216">
        <v>0</v>
      </c>
      <c r="Q893" s="216">
        <v>59009.91</v>
      </c>
      <c r="R893" s="68" t="s">
        <v>638</v>
      </c>
      <c r="S893" s="363"/>
      <c r="T893" s="277"/>
    </row>
    <row r="894" spans="1:20" ht="76.5">
      <c r="A894" s="192" t="s">
        <v>542</v>
      </c>
      <c r="B894" s="68"/>
      <c r="C894" s="214" t="s">
        <v>691</v>
      </c>
      <c r="D894" s="215">
        <v>45044</v>
      </c>
      <c r="E894" s="192" t="s">
        <v>2905</v>
      </c>
      <c r="F894" s="192" t="s">
        <v>639</v>
      </c>
      <c r="G894" s="192">
        <v>5556332</v>
      </c>
      <c r="H894" s="68"/>
      <c r="I894" s="198" t="s">
        <v>3242</v>
      </c>
      <c r="J894" s="68"/>
      <c r="K894" s="68"/>
      <c r="L894" s="68"/>
      <c r="M894" s="68"/>
      <c r="N894" s="362"/>
      <c r="O894" s="362"/>
      <c r="P894" s="216">
        <v>0</v>
      </c>
      <c r="Q894" s="216">
        <v>873763.85</v>
      </c>
      <c r="R894" s="68" t="s">
        <v>638</v>
      </c>
      <c r="S894" s="363"/>
      <c r="T894" s="277"/>
    </row>
    <row r="895" spans="1:20" ht="76.5">
      <c r="A895" s="192" t="s">
        <v>542</v>
      </c>
      <c r="B895" s="68"/>
      <c r="C895" s="214" t="s">
        <v>691</v>
      </c>
      <c r="D895" s="215">
        <v>45044</v>
      </c>
      <c r="E895" s="192" t="s">
        <v>2905</v>
      </c>
      <c r="F895" s="192" t="s">
        <v>639</v>
      </c>
      <c r="G895" s="192">
        <v>5555789</v>
      </c>
      <c r="H895" s="68"/>
      <c r="I895" s="198" t="s">
        <v>3243</v>
      </c>
      <c r="J895" s="68"/>
      <c r="K895" s="68"/>
      <c r="L895" s="68"/>
      <c r="M895" s="68"/>
      <c r="N895" s="362"/>
      <c r="O895" s="362"/>
      <c r="P895" s="216">
        <v>0</v>
      </c>
      <c r="Q895" s="216">
        <v>2292.71</v>
      </c>
      <c r="R895" s="68" t="s">
        <v>638</v>
      </c>
      <c r="S895" s="363"/>
      <c r="T895" s="277"/>
    </row>
    <row r="896" spans="1:20" ht="76.5">
      <c r="A896" s="192" t="s">
        <v>542</v>
      </c>
      <c r="B896" s="68"/>
      <c r="C896" s="214" t="s">
        <v>691</v>
      </c>
      <c r="D896" s="215">
        <v>45044</v>
      </c>
      <c r="E896" s="192" t="s">
        <v>2905</v>
      </c>
      <c r="F896" s="192" t="s">
        <v>639</v>
      </c>
      <c r="G896" s="192">
        <v>5555737</v>
      </c>
      <c r="H896" s="68"/>
      <c r="I896" s="198" t="s">
        <v>3244</v>
      </c>
      <c r="J896" s="68"/>
      <c r="K896" s="68"/>
      <c r="L896" s="68"/>
      <c r="M896" s="68"/>
      <c r="N896" s="362"/>
      <c r="O896" s="362"/>
      <c r="P896" s="216">
        <v>0</v>
      </c>
      <c r="Q896" s="216">
        <v>756.38</v>
      </c>
      <c r="R896" s="68" t="s">
        <v>638</v>
      </c>
      <c r="S896" s="363"/>
      <c r="T896" s="277"/>
    </row>
    <row r="897" spans="1:20" ht="76.5">
      <c r="A897" s="192" t="s">
        <v>542</v>
      </c>
      <c r="B897" s="68"/>
      <c r="C897" s="214" t="s">
        <v>691</v>
      </c>
      <c r="D897" s="215">
        <v>45044</v>
      </c>
      <c r="E897" s="192" t="s">
        <v>2905</v>
      </c>
      <c r="F897" s="192" t="s">
        <v>639</v>
      </c>
      <c r="G897" s="192">
        <v>5555763</v>
      </c>
      <c r="H897" s="68"/>
      <c r="I897" s="198" t="s">
        <v>3245</v>
      </c>
      <c r="J897" s="68"/>
      <c r="K897" s="68"/>
      <c r="L897" s="68"/>
      <c r="M897" s="68"/>
      <c r="N897" s="362"/>
      <c r="O897" s="362"/>
      <c r="P897" s="216">
        <v>0</v>
      </c>
      <c r="Q897" s="216">
        <v>123191.34</v>
      </c>
      <c r="R897" s="68" t="s">
        <v>638</v>
      </c>
      <c r="S897" s="363"/>
      <c r="T897" s="277"/>
    </row>
    <row r="898" spans="1:20" ht="76.5">
      <c r="A898" s="192" t="s">
        <v>542</v>
      </c>
      <c r="B898" s="68"/>
      <c r="C898" s="214" t="s">
        <v>691</v>
      </c>
      <c r="D898" s="215">
        <v>45044</v>
      </c>
      <c r="E898" s="192" t="s">
        <v>2905</v>
      </c>
      <c r="F898" s="192" t="s">
        <v>639</v>
      </c>
      <c r="G898" s="192">
        <v>5555698</v>
      </c>
      <c r="H898" s="68"/>
      <c r="I898" s="198" t="s">
        <v>3246</v>
      </c>
      <c r="J898" s="68"/>
      <c r="K898" s="68"/>
      <c r="L898" s="68"/>
      <c r="M898" s="68"/>
      <c r="N898" s="362"/>
      <c r="O898" s="362"/>
      <c r="P898" s="216">
        <v>0</v>
      </c>
      <c r="Q898" s="216">
        <v>786.96</v>
      </c>
      <c r="R898" s="68" t="s">
        <v>638</v>
      </c>
      <c r="S898" s="363"/>
      <c r="T898" s="277"/>
    </row>
    <row r="899" spans="1:20" ht="76.5">
      <c r="A899" s="192" t="s">
        <v>542</v>
      </c>
      <c r="B899" s="68"/>
      <c r="C899" s="214" t="s">
        <v>691</v>
      </c>
      <c r="D899" s="215">
        <v>45044</v>
      </c>
      <c r="E899" s="192" t="s">
        <v>2905</v>
      </c>
      <c r="F899" s="192" t="s">
        <v>639</v>
      </c>
      <c r="G899" s="192">
        <v>5555719</v>
      </c>
      <c r="H899" s="68"/>
      <c r="I899" s="198" t="s">
        <v>3247</v>
      </c>
      <c r="J899" s="68"/>
      <c r="K899" s="68"/>
      <c r="L899" s="68"/>
      <c r="M899" s="68"/>
      <c r="N899" s="362"/>
      <c r="O899" s="362"/>
      <c r="P899" s="216">
        <v>0</v>
      </c>
      <c r="Q899" s="216">
        <v>1664.75</v>
      </c>
      <c r="R899" s="68" t="s">
        <v>638</v>
      </c>
      <c r="S899" s="363"/>
      <c r="T899" s="277"/>
    </row>
    <row r="900" spans="1:20" ht="89.25">
      <c r="A900" s="192" t="s">
        <v>542</v>
      </c>
      <c r="B900" s="68"/>
      <c r="C900" s="214" t="s">
        <v>691</v>
      </c>
      <c r="D900" s="215">
        <v>45044</v>
      </c>
      <c r="E900" s="192" t="s">
        <v>2905</v>
      </c>
      <c r="F900" s="192" t="s">
        <v>639</v>
      </c>
      <c r="G900" s="192">
        <v>5552848</v>
      </c>
      <c r="H900" s="68"/>
      <c r="I900" s="198" t="s">
        <v>3248</v>
      </c>
      <c r="J900" s="68"/>
      <c r="K900" s="68"/>
      <c r="L900" s="68"/>
      <c r="M900" s="68"/>
      <c r="N900" s="362"/>
      <c r="O900" s="362"/>
      <c r="P900" s="216">
        <v>0</v>
      </c>
      <c r="Q900" s="216">
        <v>72201.53</v>
      </c>
      <c r="R900" s="68" t="s">
        <v>638</v>
      </c>
      <c r="S900" s="363"/>
      <c r="T900" s="277"/>
    </row>
    <row r="901" spans="1:20" ht="76.5">
      <c r="A901" s="192" t="s">
        <v>542</v>
      </c>
      <c r="B901" s="68"/>
      <c r="C901" s="214" t="s">
        <v>691</v>
      </c>
      <c r="D901" s="215">
        <v>45044</v>
      </c>
      <c r="E901" s="192" t="s">
        <v>2905</v>
      </c>
      <c r="F901" s="192" t="s">
        <v>639</v>
      </c>
      <c r="G901" s="192">
        <v>5555659</v>
      </c>
      <c r="H901" s="68"/>
      <c r="I901" s="198" t="s">
        <v>3249</v>
      </c>
      <c r="J901" s="68"/>
      <c r="K901" s="68"/>
      <c r="L901" s="68"/>
      <c r="M901" s="68"/>
      <c r="N901" s="362"/>
      <c r="O901" s="362"/>
      <c r="P901" s="216">
        <v>0</v>
      </c>
      <c r="Q901" s="216">
        <v>9302.74</v>
      </c>
      <c r="R901" s="68" t="s">
        <v>638</v>
      </c>
      <c r="S901" s="363"/>
      <c r="T901" s="277"/>
    </row>
    <row r="902" spans="1:20" ht="76.5">
      <c r="A902" s="192" t="s">
        <v>542</v>
      </c>
      <c r="B902" s="68"/>
      <c r="C902" s="214" t="s">
        <v>691</v>
      </c>
      <c r="D902" s="215">
        <v>45044</v>
      </c>
      <c r="E902" s="192" t="s">
        <v>2905</v>
      </c>
      <c r="F902" s="192" t="s">
        <v>639</v>
      </c>
      <c r="G902" s="192">
        <v>5556432</v>
      </c>
      <c r="H902" s="68"/>
      <c r="I902" s="198" t="s">
        <v>3250</v>
      </c>
      <c r="J902" s="68"/>
      <c r="K902" s="68"/>
      <c r="L902" s="68"/>
      <c r="M902" s="68"/>
      <c r="N902" s="362"/>
      <c r="O902" s="362"/>
      <c r="P902" s="216">
        <v>0</v>
      </c>
      <c r="Q902" s="216">
        <v>343471.03</v>
      </c>
      <c r="R902" s="68" t="s">
        <v>638</v>
      </c>
      <c r="S902" s="363"/>
      <c r="T902" s="277"/>
    </row>
    <row r="903" spans="1:20" ht="89.25">
      <c r="A903" s="192" t="s">
        <v>542</v>
      </c>
      <c r="B903" s="68"/>
      <c r="C903" s="214" t="s">
        <v>691</v>
      </c>
      <c r="D903" s="215">
        <v>45044</v>
      </c>
      <c r="E903" s="192" t="s">
        <v>2905</v>
      </c>
      <c r="F903" s="192" t="s">
        <v>639</v>
      </c>
      <c r="G903" s="192">
        <v>5552927</v>
      </c>
      <c r="H903" s="68"/>
      <c r="I903" s="198" t="s">
        <v>3251</v>
      </c>
      <c r="J903" s="68"/>
      <c r="K903" s="68"/>
      <c r="L903" s="68"/>
      <c r="M903" s="68"/>
      <c r="N903" s="362"/>
      <c r="O903" s="362"/>
      <c r="P903" s="216">
        <v>0</v>
      </c>
      <c r="Q903" s="216">
        <v>39190.49</v>
      </c>
      <c r="R903" s="68" t="s">
        <v>638</v>
      </c>
      <c r="S903" s="363"/>
      <c r="T903" s="277"/>
    </row>
    <row r="904" spans="1:20" ht="89.25">
      <c r="A904" s="192" t="s">
        <v>542</v>
      </c>
      <c r="B904" s="68"/>
      <c r="C904" s="214" t="s">
        <v>691</v>
      </c>
      <c r="D904" s="215">
        <v>45044</v>
      </c>
      <c r="E904" s="192" t="s">
        <v>2905</v>
      </c>
      <c r="F904" s="192" t="s">
        <v>639</v>
      </c>
      <c r="G904" s="192">
        <v>5552913</v>
      </c>
      <c r="H904" s="68"/>
      <c r="I904" s="198" t="s">
        <v>3252</v>
      </c>
      <c r="J904" s="68"/>
      <c r="K904" s="68"/>
      <c r="L904" s="68"/>
      <c r="M904" s="68"/>
      <c r="N904" s="362"/>
      <c r="O904" s="362"/>
      <c r="P904" s="216">
        <v>0</v>
      </c>
      <c r="Q904" s="216">
        <v>114865.34</v>
      </c>
      <c r="R904" s="68" t="s">
        <v>638</v>
      </c>
      <c r="S904" s="363"/>
      <c r="T904" s="277"/>
    </row>
    <row r="905" spans="1:20" ht="38.25">
      <c r="A905" s="192" t="s">
        <v>667</v>
      </c>
      <c r="B905" s="68"/>
      <c r="C905" s="214" t="s">
        <v>1256</v>
      </c>
      <c r="D905" s="215">
        <v>45044</v>
      </c>
      <c r="E905" s="192" t="s">
        <v>2910</v>
      </c>
      <c r="F905" s="192" t="s">
        <v>12</v>
      </c>
      <c r="G905" s="192">
        <v>444486</v>
      </c>
      <c r="H905" s="68"/>
      <c r="I905" s="198" t="s">
        <v>1870</v>
      </c>
      <c r="J905" s="68"/>
      <c r="K905" s="68"/>
      <c r="L905" s="68"/>
      <c r="M905" s="68"/>
      <c r="N905" s="362"/>
      <c r="O905" s="362"/>
      <c r="P905" s="216">
        <v>2066464.35</v>
      </c>
      <c r="Q905" s="216">
        <v>0</v>
      </c>
      <c r="R905" s="68" t="s">
        <v>638</v>
      </c>
      <c r="S905" s="363"/>
      <c r="T905" s="277"/>
    </row>
    <row r="906" spans="1:20" ht="38.25">
      <c r="A906" s="192" t="s">
        <v>667</v>
      </c>
      <c r="B906" s="68"/>
      <c r="C906" s="214" t="s">
        <v>1256</v>
      </c>
      <c r="D906" s="215">
        <v>45044</v>
      </c>
      <c r="E906" s="192" t="s">
        <v>2911</v>
      </c>
      <c r="F906" s="192" t="s">
        <v>12</v>
      </c>
      <c r="G906" s="192">
        <v>444488</v>
      </c>
      <c r="H906" s="68"/>
      <c r="I906" s="198" t="s">
        <v>1870</v>
      </c>
      <c r="J906" s="68"/>
      <c r="K906" s="68"/>
      <c r="L906" s="68"/>
      <c r="M906" s="68"/>
      <c r="N906" s="362"/>
      <c r="O906" s="362"/>
      <c r="P906" s="216">
        <v>5675787.0800000001</v>
      </c>
      <c r="Q906" s="216">
        <v>0</v>
      </c>
      <c r="R906" s="68" t="s">
        <v>638</v>
      </c>
      <c r="S906" s="363"/>
      <c r="T906" s="277"/>
    </row>
    <row r="907" spans="1:20" ht="38.25">
      <c r="A907" s="192" t="s">
        <v>667</v>
      </c>
      <c r="B907" s="68"/>
      <c r="C907" s="214" t="s">
        <v>1256</v>
      </c>
      <c r="D907" s="215">
        <v>45044</v>
      </c>
      <c r="E907" s="192" t="s">
        <v>2912</v>
      </c>
      <c r="F907" s="192" t="s">
        <v>12</v>
      </c>
      <c r="G907" s="192">
        <v>444490</v>
      </c>
      <c r="H907" s="68"/>
      <c r="I907" s="198" t="s">
        <v>1870</v>
      </c>
      <c r="J907" s="68"/>
      <c r="K907" s="68"/>
      <c r="L907" s="68"/>
      <c r="M907" s="68"/>
      <c r="N907" s="362"/>
      <c r="O907" s="362"/>
      <c r="P907" s="216">
        <v>4807973.6900000004</v>
      </c>
      <c r="Q907" s="216">
        <v>0</v>
      </c>
      <c r="R907" s="68" t="s">
        <v>638</v>
      </c>
      <c r="S907" s="363"/>
      <c r="T907" s="277"/>
    </row>
    <row r="908" spans="1:20" ht="38.25">
      <c r="A908" s="192" t="s">
        <v>667</v>
      </c>
      <c r="B908" s="68"/>
      <c r="C908" s="214" t="s">
        <v>1256</v>
      </c>
      <c r="D908" s="215">
        <v>45044</v>
      </c>
      <c r="E908" s="192" t="s">
        <v>2913</v>
      </c>
      <c r="F908" s="192" t="s">
        <v>12</v>
      </c>
      <c r="G908" s="192">
        <v>444492</v>
      </c>
      <c r="H908" s="68"/>
      <c r="I908" s="198" t="s">
        <v>1870</v>
      </c>
      <c r="J908" s="68"/>
      <c r="K908" s="68"/>
      <c r="L908" s="68"/>
      <c r="M908" s="68"/>
      <c r="N908" s="362"/>
      <c r="O908" s="362"/>
      <c r="P908" s="216">
        <v>13205664.57</v>
      </c>
      <c r="Q908" s="216">
        <v>0</v>
      </c>
      <c r="R908" s="68" t="s">
        <v>638</v>
      </c>
      <c r="S908" s="363"/>
      <c r="T908" s="277"/>
    </row>
    <row r="909" spans="1:20" ht="38.25">
      <c r="A909" s="192" t="s">
        <v>667</v>
      </c>
      <c r="B909" s="68"/>
      <c r="C909" s="214" t="s">
        <v>1256</v>
      </c>
      <c r="D909" s="215">
        <v>45044</v>
      </c>
      <c r="E909" s="192" t="s">
        <v>2914</v>
      </c>
      <c r="F909" s="192" t="s">
        <v>12</v>
      </c>
      <c r="G909" s="192">
        <v>444494</v>
      </c>
      <c r="H909" s="68"/>
      <c r="I909" s="198" t="s">
        <v>1870</v>
      </c>
      <c r="J909" s="68"/>
      <c r="K909" s="68"/>
      <c r="L909" s="68"/>
      <c r="M909" s="68"/>
      <c r="N909" s="362"/>
      <c r="O909" s="362"/>
      <c r="P909" s="216">
        <v>13205664.57</v>
      </c>
      <c r="Q909" s="216">
        <v>0</v>
      </c>
      <c r="R909" s="68" t="s">
        <v>638</v>
      </c>
      <c r="S909" s="363"/>
      <c r="T909" s="277"/>
    </row>
    <row r="910" spans="1:20" ht="38.25">
      <c r="A910" s="192" t="s">
        <v>667</v>
      </c>
      <c r="B910" s="68"/>
      <c r="C910" s="214" t="s">
        <v>1256</v>
      </c>
      <c r="D910" s="215">
        <v>45044</v>
      </c>
      <c r="E910" s="192" t="s">
        <v>2915</v>
      </c>
      <c r="F910" s="192" t="s">
        <v>12</v>
      </c>
      <c r="G910" s="192">
        <v>444496</v>
      </c>
      <c r="H910" s="68"/>
      <c r="I910" s="198" t="s">
        <v>1870</v>
      </c>
      <c r="J910" s="68"/>
      <c r="K910" s="68"/>
      <c r="L910" s="68"/>
      <c r="M910" s="68"/>
      <c r="N910" s="362"/>
      <c r="O910" s="362"/>
      <c r="P910" s="216">
        <v>2429588.23</v>
      </c>
      <c r="Q910" s="216">
        <v>0</v>
      </c>
      <c r="R910" s="68" t="s">
        <v>638</v>
      </c>
      <c r="S910" s="363"/>
      <c r="T910" s="277"/>
    </row>
    <row r="911" spans="1:20" ht="38.25">
      <c r="A911" s="192" t="s">
        <v>667</v>
      </c>
      <c r="B911" s="68"/>
      <c r="C911" s="214" t="s">
        <v>1256</v>
      </c>
      <c r="D911" s="215">
        <v>45044</v>
      </c>
      <c r="E911" s="192" t="s">
        <v>2916</v>
      </c>
      <c r="F911" s="192" t="s">
        <v>12</v>
      </c>
      <c r="G911" s="192">
        <v>444498</v>
      </c>
      <c r="H911" s="68"/>
      <c r="I911" s="198" t="s">
        <v>1870</v>
      </c>
      <c r="J911" s="68"/>
      <c r="K911" s="68"/>
      <c r="L911" s="68"/>
      <c r="M911" s="68"/>
      <c r="N911" s="362"/>
      <c r="O911" s="362"/>
      <c r="P911" s="216">
        <v>91381.79</v>
      </c>
      <c r="Q911" s="216">
        <v>0</v>
      </c>
      <c r="R911" s="68" t="s">
        <v>638</v>
      </c>
      <c r="S911" s="363"/>
      <c r="T911" s="277"/>
    </row>
    <row r="912" spans="1:20" ht="38.25">
      <c r="A912" s="192" t="s">
        <v>667</v>
      </c>
      <c r="B912" s="68"/>
      <c r="C912" s="214" t="s">
        <v>1256</v>
      </c>
      <c r="D912" s="215">
        <v>45044</v>
      </c>
      <c r="E912" s="192" t="s">
        <v>2917</v>
      </c>
      <c r="F912" s="192" t="s">
        <v>12</v>
      </c>
      <c r="G912" s="192">
        <v>444500</v>
      </c>
      <c r="H912" s="68"/>
      <c r="I912" s="198" t="s">
        <v>1870</v>
      </c>
      <c r="J912" s="68"/>
      <c r="K912" s="68"/>
      <c r="L912" s="68"/>
      <c r="M912" s="68"/>
      <c r="N912" s="362"/>
      <c r="O912" s="362"/>
      <c r="P912" s="216">
        <v>225086.55</v>
      </c>
      <c r="Q912" s="216">
        <v>0</v>
      </c>
      <c r="R912" s="68" t="s">
        <v>638</v>
      </c>
      <c r="S912" s="363"/>
      <c r="T912" s="277"/>
    </row>
    <row r="913" spans="1:20" ht="38.25">
      <c r="A913" s="192" t="s">
        <v>667</v>
      </c>
      <c r="B913" s="68"/>
      <c r="C913" s="214" t="s">
        <v>1256</v>
      </c>
      <c r="D913" s="215">
        <v>45044</v>
      </c>
      <c r="E913" s="192" t="s">
        <v>2918</v>
      </c>
      <c r="F913" s="192" t="s">
        <v>12</v>
      </c>
      <c r="G913" s="192">
        <v>444502</v>
      </c>
      <c r="H913" s="68"/>
      <c r="I913" s="198" t="s">
        <v>1870</v>
      </c>
      <c r="J913" s="68"/>
      <c r="K913" s="68"/>
      <c r="L913" s="68"/>
      <c r="M913" s="68"/>
      <c r="N913" s="362"/>
      <c r="O913" s="362"/>
      <c r="P913" s="216">
        <v>190671.37</v>
      </c>
      <c r="Q913" s="216">
        <v>0</v>
      </c>
      <c r="R913" s="68" t="s">
        <v>638</v>
      </c>
      <c r="S913" s="363"/>
      <c r="T913" s="277"/>
    </row>
    <row r="914" spans="1:20" ht="38.25">
      <c r="A914" s="192" t="s">
        <v>667</v>
      </c>
      <c r="B914" s="68"/>
      <c r="C914" s="214" t="s">
        <v>1256</v>
      </c>
      <c r="D914" s="215">
        <v>45044</v>
      </c>
      <c r="E914" s="192" t="s">
        <v>2919</v>
      </c>
      <c r="F914" s="192" t="s">
        <v>12</v>
      </c>
      <c r="G914" s="192">
        <v>444504</v>
      </c>
      <c r="H914" s="68"/>
      <c r="I914" s="198" t="s">
        <v>1870</v>
      </c>
      <c r="J914" s="68"/>
      <c r="K914" s="68"/>
      <c r="L914" s="68"/>
      <c r="M914" s="68"/>
      <c r="N914" s="362"/>
      <c r="O914" s="362"/>
      <c r="P914" s="216">
        <v>212615</v>
      </c>
      <c r="Q914" s="216">
        <v>0</v>
      </c>
      <c r="R914" s="68" t="s">
        <v>638</v>
      </c>
      <c r="S914" s="363"/>
      <c r="T914" s="277"/>
    </row>
    <row r="915" spans="1:20" ht="38.25">
      <c r="A915" s="192" t="s">
        <v>667</v>
      </c>
      <c r="B915" s="68"/>
      <c r="C915" s="214" t="s">
        <v>1256</v>
      </c>
      <c r="D915" s="215">
        <v>45044</v>
      </c>
      <c r="E915" s="192" t="s">
        <v>2920</v>
      </c>
      <c r="F915" s="192" t="s">
        <v>12</v>
      </c>
      <c r="G915" s="192">
        <v>444506</v>
      </c>
      <c r="H915" s="68"/>
      <c r="I915" s="198" t="s">
        <v>1870</v>
      </c>
      <c r="J915" s="68"/>
      <c r="K915" s="68"/>
      <c r="L915" s="68"/>
      <c r="M915" s="68"/>
      <c r="N915" s="362"/>
      <c r="O915" s="362"/>
      <c r="P915" s="216">
        <v>9766645.1099999994</v>
      </c>
      <c r="Q915" s="216">
        <v>0</v>
      </c>
      <c r="R915" s="68" t="s">
        <v>638</v>
      </c>
      <c r="S915" s="363"/>
      <c r="T915" s="277"/>
    </row>
    <row r="916" spans="1:20" ht="38.25">
      <c r="A916" s="192" t="s">
        <v>667</v>
      </c>
      <c r="B916" s="68"/>
      <c r="C916" s="214" t="s">
        <v>1256</v>
      </c>
      <c r="D916" s="215">
        <v>45044</v>
      </c>
      <c r="E916" s="192" t="s">
        <v>2921</v>
      </c>
      <c r="F916" s="192" t="s">
        <v>12</v>
      </c>
      <c r="G916" s="192">
        <v>444508</v>
      </c>
      <c r="H916" s="68"/>
      <c r="I916" s="198" t="s">
        <v>1870</v>
      </c>
      <c r="J916" s="68"/>
      <c r="K916" s="68"/>
      <c r="L916" s="68"/>
      <c r="M916" s="68"/>
      <c r="N916" s="362"/>
      <c r="O916" s="362"/>
      <c r="P916" s="216">
        <v>107439.61</v>
      </c>
      <c r="Q916" s="216">
        <v>0</v>
      </c>
      <c r="R916" s="68" t="s">
        <v>638</v>
      </c>
      <c r="S916" s="363"/>
      <c r="T916" s="277"/>
    </row>
    <row r="917" spans="1:20" ht="38.25">
      <c r="A917" s="192" t="s">
        <v>667</v>
      </c>
      <c r="B917" s="68"/>
      <c r="C917" s="214" t="s">
        <v>1256</v>
      </c>
      <c r="D917" s="215">
        <v>45044</v>
      </c>
      <c r="E917" s="192" t="s">
        <v>2922</v>
      </c>
      <c r="F917" s="192" t="s">
        <v>12</v>
      </c>
      <c r="G917" s="192">
        <v>444510</v>
      </c>
      <c r="H917" s="68"/>
      <c r="I917" s="198" t="s">
        <v>1870</v>
      </c>
      <c r="J917" s="68"/>
      <c r="K917" s="68"/>
      <c r="L917" s="68"/>
      <c r="M917" s="68"/>
      <c r="N917" s="362"/>
      <c r="O917" s="362"/>
      <c r="P917" s="216">
        <v>538148.68000000005</v>
      </c>
      <c r="Q917" s="216">
        <v>0</v>
      </c>
      <c r="R917" s="68" t="s">
        <v>638</v>
      </c>
      <c r="S917" s="363"/>
      <c r="T917" s="277"/>
    </row>
    <row r="918" spans="1:20" ht="38.25">
      <c r="A918" s="192" t="s">
        <v>667</v>
      </c>
      <c r="B918" s="68"/>
      <c r="C918" s="214" t="s">
        <v>1256</v>
      </c>
      <c r="D918" s="215">
        <v>45044</v>
      </c>
      <c r="E918" s="192" t="s">
        <v>2923</v>
      </c>
      <c r="F918" s="192" t="s">
        <v>12</v>
      </c>
      <c r="G918" s="192">
        <v>444512</v>
      </c>
      <c r="H918" s="68"/>
      <c r="I918" s="198" t="s">
        <v>1870</v>
      </c>
      <c r="J918" s="68"/>
      <c r="K918" s="68"/>
      <c r="L918" s="68"/>
      <c r="M918" s="68"/>
      <c r="N918" s="362"/>
      <c r="O918" s="362"/>
      <c r="P918" s="216">
        <v>1478088.6</v>
      </c>
      <c r="Q918" s="216">
        <v>0</v>
      </c>
      <c r="R918" s="68" t="s">
        <v>638</v>
      </c>
      <c r="S918" s="363"/>
      <c r="T918" s="277"/>
    </row>
    <row r="919" spans="1:20" ht="38.25">
      <c r="A919" s="192" t="s">
        <v>667</v>
      </c>
      <c r="B919" s="68"/>
      <c r="C919" s="214" t="s">
        <v>1256</v>
      </c>
      <c r="D919" s="215">
        <v>45044</v>
      </c>
      <c r="E919" s="192" t="s">
        <v>2924</v>
      </c>
      <c r="F919" s="192" t="s">
        <v>12</v>
      </c>
      <c r="G919" s="192">
        <v>444514</v>
      </c>
      <c r="H919" s="68"/>
      <c r="I919" s="198" t="s">
        <v>1870</v>
      </c>
      <c r="J919" s="68"/>
      <c r="K919" s="68"/>
      <c r="L919" s="68"/>
      <c r="M919" s="68"/>
      <c r="N919" s="362"/>
      <c r="O919" s="362"/>
      <c r="P919" s="216">
        <v>4595358.76</v>
      </c>
      <c r="Q919" s="216">
        <v>0</v>
      </c>
      <c r="R919" s="68" t="s">
        <v>638</v>
      </c>
      <c r="S919" s="363"/>
      <c r="T919" s="277"/>
    </row>
    <row r="920" spans="1:20" ht="38.25">
      <c r="A920" s="192" t="s">
        <v>667</v>
      </c>
      <c r="B920" s="68"/>
      <c r="C920" s="214" t="s">
        <v>1256</v>
      </c>
      <c r="D920" s="215">
        <v>45044</v>
      </c>
      <c r="E920" s="192" t="s">
        <v>2925</v>
      </c>
      <c r="F920" s="192" t="s">
        <v>12</v>
      </c>
      <c r="G920" s="192">
        <v>444516</v>
      </c>
      <c r="H920" s="68"/>
      <c r="I920" s="198" t="s">
        <v>1870</v>
      </c>
      <c r="J920" s="68"/>
      <c r="K920" s="68"/>
      <c r="L920" s="68"/>
      <c r="M920" s="68"/>
      <c r="N920" s="362"/>
      <c r="O920" s="362"/>
      <c r="P920" s="216">
        <v>12681963.25</v>
      </c>
      <c r="Q920" s="216">
        <v>0</v>
      </c>
      <c r="R920" s="68" t="s">
        <v>638</v>
      </c>
      <c r="S920" s="363"/>
      <c r="T920" s="277"/>
    </row>
    <row r="921" spans="1:20" ht="38.25">
      <c r="A921" s="192" t="s">
        <v>667</v>
      </c>
      <c r="B921" s="68"/>
      <c r="C921" s="214" t="s">
        <v>1256</v>
      </c>
      <c r="D921" s="215">
        <v>45044</v>
      </c>
      <c r="E921" s="192" t="s">
        <v>2926</v>
      </c>
      <c r="F921" s="192" t="s">
        <v>12</v>
      </c>
      <c r="G921" s="192">
        <v>444518</v>
      </c>
      <c r="H921" s="68"/>
      <c r="I921" s="198" t="s">
        <v>1870</v>
      </c>
      <c r="J921" s="68"/>
      <c r="K921" s="68"/>
      <c r="L921" s="68"/>
      <c r="M921" s="68"/>
      <c r="N921" s="362"/>
      <c r="O921" s="362"/>
      <c r="P921" s="216">
        <v>632713.43999999994</v>
      </c>
      <c r="Q921" s="216">
        <v>0</v>
      </c>
      <c r="R921" s="68" t="s">
        <v>638</v>
      </c>
      <c r="S921" s="363"/>
      <c r="T921" s="277"/>
    </row>
    <row r="922" spans="1:20" ht="38.25">
      <c r="A922" s="192" t="s">
        <v>667</v>
      </c>
      <c r="B922" s="68"/>
      <c r="C922" s="214" t="s">
        <v>1256</v>
      </c>
      <c r="D922" s="215">
        <v>45044</v>
      </c>
      <c r="E922" s="192" t="s">
        <v>2927</v>
      </c>
      <c r="F922" s="192" t="s">
        <v>12</v>
      </c>
      <c r="G922" s="192">
        <v>444520</v>
      </c>
      <c r="H922" s="68"/>
      <c r="I922" s="198" t="s">
        <v>1870</v>
      </c>
      <c r="J922" s="68"/>
      <c r="K922" s="68"/>
      <c r="L922" s="68"/>
      <c r="M922" s="68"/>
      <c r="N922" s="362"/>
      <c r="O922" s="362"/>
      <c r="P922" s="216">
        <v>7636852.4000000004</v>
      </c>
      <c r="Q922" s="216">
        <v>0</v>
      </c>
      <c r="R922" s="68" t="s">
        <v>638</v>
      </c>
      <c r="S922" s="363"/>
      <c r="T922" s="277"/>
    </row>
    <row r="923" spans="1:20" ht="38.25">
      <c r="A923" s="192" t="s">
        <v>667</v>
      </c>
      <c r="B923" s="68"/>
      <c r="C923" s="214" t="s">
        <v>1256</v>
      </c>
      <c r="D923" s="215">
        <v>45044</v>
      </c>
      <c r="E923" s="192" t="s">
        <v>2928</v>
      </c>
      <c r="F923" s="192" t="s">
        <v>12</v>
      </c>
      <c r="G923" s="192">
        <v>444522</v>
      </c>
      <c r="H923" s="68"/>
      <c r="I923" s="198" t="s">
        <v>1870</v>
      </c>
      <c r="J923" s="68"/>
      <c r="K923" s="68"/>
      <c r="L923" s="68"/>
      <c r="M923" s="68"/>
      <c r="N923" s="362"/>
      <c r="O923" s="362"/>
      <c r="P923" s="216">
        <v>6778070.8099999996</v>
      </c>
      <c r="Q923" s="216">
        <v>0</v>
      </c>
      <c r="R923" s="68" t="s">
        <v>638</v>
      </c>
      <c r="S923" s="363"/>
      <c r="T923" s="277"/>
    </row>
    <row r="924" spans="1:20" ht="38.25">
      <c r="A924" s="192" t="s">
        <v>667</v>
      </c>
      <c r="B924" s="68"/>
      <c r="C924" s="214" t="s">
        <v>1256</v>
      </c>
      <c r="D924" s="215">
        <v>45044</v>
      </c>
      <c r="E924" s="192" t="s">
        <v>2929</v>
      </c>
      <c r="F924" s="192" t="s">
        <v>12</v>
      </c>
      <c r="G924" s="192">
        <v>444524</v>
      </c>
      <c r="H924" s="68"/>
      <c r="I924" s="198" t="s">
        <v>1870</v>
      </c>
      <c r="J924" s="68"/>
      <c r="K924" s="68"/>
      <c r="L924" s="68"/>
      <c r="M924" s="68"/>
      <c r="N924" s="362"/>
      <c r="O924" s="362"/>
      <c r="P924" s="216">
        <v>609.24</v>
      </c>
      <c r="Q924" s="216">
        <v>0</v>
      </c>
      <c r="R924" s="68" t="s">
        <v>638</v>
      </c>
      <c r="S924" s="363"/>
      <c r="T924" s="277"/>
    </row>
    <row r="925" spans="1:20" ht="38.25">
      <c r="A925" s="192" t="s">
        <v>667</v>
      </c>
      <c r="B925" s="68"/>
      <c r="C925" s="214" t="s">
        <v>1256</v>
      </c>
      <c r="D925" s="215">
        <v>45044</v>
      </c>
      <c r="E925" s="192" t="s">
        <v>2930</v>
      </c>
      <c r="F925" s="192" t="s">
        <v>12</v>
      </c>
      <c r="G925" s="192">
        <v>444526</v>
      </c>
      <c r="H925" s="68"/>
      <c r="I925" s="198" t="s">
        <v>1870</v>
      </c>
      <c r="J925" s="68"/>
      <c r="K925" s="68"/>
      <c r="L925" s="68"/>
      <c r="M925" s="68"/>
      <c r="N925" s="362"/>
      <c r="O925" s="362"/>
      <c r="P925" s="216">
        <v>13776.46</v>
      </c>
      <c r="Q925" s="216">
        <v>0</v>
      </c>
      <c r="R925" s="68" t="s">
        <v>638</v>
      </c>
      <c r="S925" s="363"/>
      <c r="T925" s="277"/>
    </row>
    <row r="926" spans="1:20" ht="38.25">
      <c r="A926" s="192" t="s">
        <v>667</v>
      </c>
      <c r="B926" s="68"/>
      <c r="C926" s="214" t="s">
        <v>1256</v>
      </c>
      <c r="D926" s="215">
        <v>45044</v>
      </c>
      <c r="E926" s="192" t="s">
        <v>2931</v>
      </c>
      <c r="F926" s="192" t="s">
        <v>12</v>
      </c>
      <c r="G926" s="192">
        <v>444528</v>
      </c>
      <c r="H926" s="68"/>
      <c r="I926" s="198" t="s">
        <v>1870</v>
      </c>
      <c r="J926" s="68"/>
      <c r="K926" s="68"/>
      <c r="L926" s="68"/>
      <c r="M926" s="68"/>
      <c r="N926" s="362"/>
      <c r="O926" s="362"/>
      <c r="P926" s="216">
        <v>13776.46</v>
      </c>
      <c r="Q926" s="216">
        <v>0</v>
      </c>
      <c r="R926" s="68" t="s">
        <v>638</v>
      </c>
      <c r="S926" s="363"/>
      <c r="T926" s="277"/>
    </row>
    <row r="927" spans="1:20" ht="38.25">
      <c r="A927" s="192" t="s">
        <v>667</v>
      </c>
      <c r="B927" s="68"/>
      <c r="C927" s="214" t="s">
        <v>1256</v>
      </c>
      <c r="D927" s="215">
        <v>45044</v>
      </c>
      <c r="E927" s="192" t="s">
        <v>2932</v>
      </c>
      <c r="F927" s="192" t="s">
        <v>12</v>
      </c>
      <c r="G927" s="192">
        <v>444530</v>
      </c>
      <c r="H927" s="68"/>
      <c r="I927" s="198" t="s">
        <v>1870</v>
      </c>
      <c r="J927" s="68"/>
      <c r="K927" s="68"/>
      <c r="L927" s="68"/>
      <c r="M927" s="68"/>
      <c r="N927" s="362"/>
      <c r="O927" s="362"/>
      <c r="P927" s="216">
        <v>13776.46</v>
      </c>
      <c r="Q927" s="216">
        <v>0</v>
      </c>
      <c r="R927" s="68" t="s">
        <v>638</v>
      </c>
      <c r="S927" s="363"/>
      <c r="T927" s="277"/>
    </row>
    <row r="928" spans="1:20" ht="38.25">
      <c r="A928" s="192" t="s">
        <v>667</v>
      </c>
      <c r="B928" s="68"/>
      <c r="C928" s="214" t="s">
        <v>1256</v>
      </c>
      <c r="D928" s="215">
        <v>45044</v>
      </c>
      <c r="E928" s="192" t="s">
        <v>2933</v>
      </c>
      <c r="F928" s="192" t="s">
        <v>12</v>
      </c>
      <c r="G928" s="192">
        <v>444532</v>
      </c>
      <c r="H928" s="68"/>
      <c r="I928" s="198" t="s">
        <v>1870</v>
      </c>
      <c r="J928" s="68"/>
      <c r="K928" s="68"/>
      <c r="L928" s="68"/>
      <c r="M928" s="68"/>
      <c r="N928" s="362"/>
      <c r="O928" s="362"/>
      <c r="P928" s="216">
        <v>254372.98</v>
      </c>
      <c r="Q928" s="216">
        <v>0</v>
      </c>
      <c r="R928" s="68" t="s">
        <v>638</v>
      </c>
      <c r="S928" s="363"/>
      <c r="T928" s="277"/>
    </row>
    <row r="929" spans="1:20" ht="38.25">
      <c r="A929" s="192" t="s">
        <v>667</v>
      </c>
      <c r="B929" s="68"/>
      <c r="C929" s="214" t="s">
        <v>1256</v>
      </c>
      <c r="D929" s="215">
        <v>45044</v>
      </c>
      <c r="E929" s="192" t="s">
        <v>2934</v>
      </c>
      <c r="F929" s="192" t="s">
        <v>12</v>
      </c>
      <c r="G929" s="192">
        <v>444534</v>
      </c>
      <c r="H929" s="68"/>
      <c r="I929" s="198" t="s">
        <v>1870</v>
      </c>
      <c r="J929" s="68"/>
      <c r="K929" s="68"/>
      <c r="L929" s="68"/>
      <c r="M929" s="68"/>
      <c r="N929" s="362"/>
      <c r="O929" s="362"/>
      <c r="P929" s="216">
        <v>5728.51</v>
      </c>
      <c r="Q929" s="216">
        <v>0</v>
      </c>
      <c r="R929" s="68" t="s">
        <v>638</v>
      </c>
      <c r="S929" s="363"/>
      <c r="T929" s="277"/>
    </row>
    <row r="930" spans="1:20" ht="38.25">
      <c r="A930" s="192" t="s">
        <v>667</v>
      </c>
      <c r="B930" s="68"/>
      <c r="C930" s="214" t="s">
        <v>1256</v>
      </c>
      <c r="D930" s="215">
        <v>45044</v>
      </c>
      <c r="E930" s="192" t="s">
        <v>2935</v>
      </c>
      <c r="F930" s="192" t="s">
        <v>12</v>
      </c>
      <c r="G930" s="192">
        <v>444536</v>
      </c>
      <c r="H930" s="68"/>
      <c r="I930" s="198" t="s">
        <v>1870</v>
      </c>
      <c r="J930" s="68"/>
      <c r="K930" s="68"/>
      <c r="L930" s="68"/>
      <c r="M930" s="68"/>
      <c r="N930" s="362"/>
      <c r="O930" s="362"/>
      <c r="P930" s="216">
        <v>3600.95</v>
      </c>
      <c r="Q930" s="216">
        <v>0</v>
      </c>
      <c r="R930" s="68" t="s">
        <v>638</v>
      </c>
      <c r="S930" s="363"/>
      <c r="T930" s="277"/>
    </row>
    <row r="931" spans="1:20" ht="38.25">
      <c r="A931" s="192" t="s">
        <v>667</v>
      </c>
      <c r="B931" s="68"/>
      <c r="C931" s="214" t="s">
        <v>1256</v>
      </c>
      <c r="D931" s="215">
        <v>45044</v>
      </c>
      <c r="E931" s="192" t="s">
        <v>2936</v>
      </c>
      <c r="F931" s="192" t="s">
        <v>12</v>
      </c>
      <c r="G931" s="192">
        <v>444538</v>
      </c>
      <c r="H931" s="68"/>
      <c r="I931" s="198" t="s">
        <v>1870</v>
      </c>
      <c r="J931" s="68"/>
      <c r="K931" s="68"/>
      <c r="L931" s="68"/>
      <c r="M931" s="68"/>
      <c r="N931" s="362"/>
      <c r="O931" s="362"/>
      <c r="P931" s="216">
        <v>215.34</v>
      </c>
      <c r="Q931" s="216">
        <v>0</v>
      </c>
      <c r="R931" s="68" t="s">
        <v>638</v>
      </c>
      <c r="S931" s="363"/>
      <c r="T931" s="277"/>
    </row>
    <row r="932" spans="1:20" ht="38.25">
      <c r="A932" s="192" t="s">
        <v>667</v>
      </c>
      <c r="B932" s="68"/>
      <c r="C932" s="214" t="s">
        <v>1256</v>
      </c>
      <c r="D932" s="215">
        <v>45044</v>
      </c>
      <c r="E932" s="192" t="s">
        <v>2937</v>
      </c>
      <c r="F932" s="192" t="s">
        <v>12</v>
      </c>
      <c r="G932" s="192">
        <v>444540</v>
      </c>
      <c r="H932" s="68"/>
      <c r="I932" s="198" t="s">
        <v>1870</v>
      </c>
      <c r="J932" s="68"/>
      <c r="K932" s="68"/>
      <c r="L932" s="68"/>
      <c r="M932" s="68"/>
      <c r="N932" s="362"/>
      <c r="O932" s="362"/>
      <c r="P932" s="216">
        <v>193.11</v>
      </c>
      <c r="Q932" s="216">
        <v>0</v>
      </c>
      <c r="R932" s="68" t="s">
        <v>638</v>
      </c>
      <c r="S932" s="363"/>
      <c r="T932" s="277"/>
    </row>
    <row r="933" spans="1:20" ht="38.25">
      <c r="A933" s="192" t="s">
        <v>667</v>
      </c>
      <c r="B933" s="68"/>
      <c r="C933" s="214" t="s">
        <v>1256</v>
      </c>
      <c r="D933" s="215">
        <v>45044</v>
      </c>
      <c r="E933" s="192" t="s">
        <v>2938</v>
      </c>
      <c r="F933" s="192" t="s">
        <v>12</v>
      </c>
      <c r="G933" s="192">
        <v>444542</v>
      </c>
      <c r="H933" s="68"/>
      <c r="I933" s="198" t="s">
        <v>1870</v>
      </c>
      <c r="J933" s="68"/>
      <c r="K933" s="68"/>
      <c r="L933" s="68"/>
      <c r="M933" s="68"/>
      <c r="N933" s="362"/>
      <c r="O933" s="362"/>
      <c r="P933" s="216">
        <v>4868.8900000000003</v>
      </c>
      <c r="Q933" s="216">
        <v>0</v>
      </c>
      <c r="R933" s="68" t="s">
        <v>638</v>
      </c>
      <c r="S933" s="363"/>
      <c r="T933" s="277"/>
    </row>
    <row r="934" spans="1:20" ht="38.25">
      <c r="A934" s="192" t="s">
        <v>667</v>
      </c>
      <c r="B934" s="68"/>
      <c r="C934" s="214" t="s">
        <v>1256</v>
      </c>
      <c r="D934" s="215">
        <v>45044</v>
      </c>
      <c r="E934" s="192" t="s">
        <v>2939</v>
      </c>
      <c r="F934" s="192" t="s">
        <v>12</v>
      </c>
      <c r="G934" s="192">
        <v>444544</v>
      </c>
      <c r="H934" s="68"/>
      <c r="I934" s="198" t="s">
        <v>1870</v>
      </c>
      <c r="J934" s="68"/>
      <c r="K934" s="68"/>
      <c r="L934" s="68"/>
      <c r="M934" s="68"/>
      <c r="N934" s="362"/>
      <c r="O934" s="362"/>
      <c r="P934" s="216">
        <v>4868.8900000000003</v>
      </c>
      <c r="Q934" s="216">
        <v>0</v>
      </c>
      <c r="R934" s="68" t="s">
        <v>638</v>
      </c>
      <c r="S934" s="363"/>
      <c r="T934" s="277"/>
    </row>
    <row r="935" spans="1:20" ht="38.25">
      <c r="A935" s="192" t="s">
        <v>667</v>
      </c>
      <c r="B935" s="68"/>
      <c r="C935" s="214" t="s">
        <v>1256</v>
      </c>
      <c r="D935" s="215">
        <v>45044</v>
      </c>
      <c r="E935" s="192" t="s">
        <v>2940</v>
      </c>
      <c r="F935" s="192" t="s">
        <v>12</v>
      </c>
      <c r="G935" s="192">
        <v>444546</v>
      </c>
      <c r="H935" s="68"/>
      <c r="I935" s="198" t="s">
        <v>1870</v>
      </c>
      <c r="J935" s="68"/>
      <c r="K935" s="68"/>
      <c r="L935" s="68"/>
      <c r="M935" s="68"/>
      <c r="N935" s="362"/>
      <c r="O935" s="362"/>
      <c r="P935" s="216">
        <v>4868.8900000000003</v>
      </c>
      <c r="Q935" s="216">
        <v>0</v>
      </c>
      <c r="R935" s="68" t="s">
        <v>638</v>
      </c>
      <c r="S935" s="363"/>
      <c r="T935" s="277"/>
    </row>
    <row r="936" spans="1:20" ht="38.25">
      <c r="A936" s="192" t="s">
        <v>667</v>
      </c>
      <c r="B936" s="68"/>
      <c r="C936" s="214" t="s">
        <v>1256</v>
      </c>
      <c r="D936" s="215">
        <v>45044</v>
      </c>
      <c r="E936" s="192" t="s">
        <v>2941</v>
      </c>
      <c r="F936" s="192" t="s">
        <v>12</v>
      </c>
      <c r="G936" s="192">
        <v>444548</v>
      </c>
      <c r="H936" s="68"/>
      <c r="I936" s="198" t="s">
        <v>1870</v>
      </c>
      <c r="J936" s="68"/>
      <c r="K936" s="68"/>
      <c r="L936" s="68"/>
      <c r="M936" s="68"/>
      <c r="N936" s="362"/>
      <c r="O936" s="362"/>
      <c r="P936" s="216">
        <v>4868.8900000000003</v>
      </c>
      <c r="Q936" s="216">
        <v>0</v>
      </c>
      <c r="R936" s="68" t="s">
        <v>638</v>
      </c>
      <c r="S936" s="363"/>
      <c r="T936" s="277"/>
    </row>
    <row r="937" spans="1:20" ht="38.25">
      <c r="A937" s="192" t="s">
        <v>667</v>
      </c>
      <c r="B937" s="68"/>
      <c r="C937" s="214" t="s">
        <v>1256</v>
      </c>
      <c r="D937" s="215">
        <v>45044</v>
      </c>
      <c r="E937" s="192" t="s">
        <v>2942</v>
      </c>
      <c r="F937" s="192" t="s">
        <v>12</v>
      </c>
      <c r="G937" s="192">
        <v>444550</v>
      </c>
      <c r="H937" s="68"/>
      <c r="I937" s="198" t="s">
        <v>1870</v>
      </c>
      <c r="J937" s="68"/>
      <c r="K937" s="68"/>
      <c r="L937" s="68"/>
      <c r="M937" s="68"/>
      <c r="N937" s="362"/>
      <c r="O937" s="362"/>
      <c r="P937" s="216">
        <v>4868.8900000000003</v>
      </c>
      <c r="Q937" s="216">
        <v>0</v>
      </c>
      <c r="R937" s="68" t="s">
        <v>638</v>
      </c>
      <c r="S937" s="363"/>
      <c r="T937" s="277"/>
    </row>
    <row r="938" spans="1:20" ht="38.25">
      <c r="A938" s="192" t="s">
        <v>667</v>
      </c>
      <c r="B938" s="68"/>
      <c r="C938" s="214" t="s">
        <v>1256</v>
      </c>
      <c r="D938" s="215">
        <v>45044</v>
      </c>
      <c r="E938" s="192" t="s">
        <v>2943</v>
      </c>
      <c r="F938" s="192" t="s">
        <v>12</v>
      </c>
      <c r="G938" s="192">
        <v>444552</v>
      </c>
      <c r="H938" s="68"/>
      <c r="I938" s="198" t="s">
        <v>1870</v>
      </c>
      <c r="J938" s="68"/>
      <c r="K938" s="68"/>
      <c r="L938" s="68"/>
      <c r="M938" s="68"/>
      <c r="N938" s="362"/>
      <c r="O938" s="362"/>
      <c r="P938" s="216">
        <v>44518.66</v>
      </c>
      <c r="Q938" s="216">
        <v>0</v>
      </c>
      <c r="R938" s="68" t="s">
        <v>638</v>
      </c>
      <c r="S938" s="363"/>
      <c r="T938" s="277"/>
    </row>
    <row r="939" spans="1:20" ht="38.25">
      <c r="A939" s="192" t="s">
        <v>667</v>
      </c>
      <c r="B939" s="68"/>
      <c r="C939" s="214" t="s">
        <v>1256</v>
      </c>
      <c r="D939" s="215">
        <v>45044</v>
      </c>
      <c r="E939" s="192" t="s">
        <v>2944</v>
      </c>
      <c r="F939" s="192" t="s">
        <v>12</v>
      </c>
      <c r="G939" s="192">
        <v>444554</v>
      </c>
      <c r="H939" s="68"/>
      <c r="I939" s="198" t="s">
        <v>1870</v>
      </c>
      <c r="J939" s="68"/>
      <c r="K939" s="68"/>
      <c r="L939" s="68"/>
      <c r="M939" s="68"/>
      <c r="N939" s="362"/>
      <c r="O939" s="362"/>
      <c r="P939" s="216">
        <v>27984.68</v>
      </c>
      <c r="Q939" s="216">
        <v>0</v>
      </c>
      <c r="R939" s="68" t="s">
        <v>638</v>
      </c>
      <c r="S939" s="363"/>
      <c r="T939" s="277"/>
    </row>
    <row r="940" spans="1:20" ht="38.25">
      <c r="A940" s="192" t="s">
        <v>667</v>
      </c>
      <c r="B940" s="68"/>
      <c r="C940" s="214" t="s">
        <v>1256</v>
      </c>
      <c r="D940" s="215">
        <v>45044</v>
      </c>
      <c r="E940" s="192" t="s">
        <v>2945</v>
      </c>
      <c r="F940" s="192" t="s">
        <v>12</v>
      </c>
      <c r="G940" s="192">
        <v>444556</v>
      </c>
      <c r="H940" s="68"/>
      <c r="I940" s="198" t="s">
        <v>1870</v>
      </c>
      <c r="J940" s="68"/>
      <c r="K940" s="68"/>
      <c r="L940" s="68"/>
      <c r="M940" s="68"/>
      <c r="N940" s="362"/>
      <c r="O940" s="362"/>
      <c r="P940" s="216">
        <v>1673.29</v>
      </c>
      <c r="Q940" s="216">
        <v>0</v>
      </c>
      <c r="R940" s="68" t="s">
        <v>638</v>
      </c>
      <c r="S940" s="363"/>
      <c r="T940" s="277"/>
    </row>
    <row r="941" spans="1:20" ht="38.25">
      <c r="A941" s="192" t="s">
        <v>667</v>
      </c>
      <c r="B941" s="68"/>
      <c r="C941" s="214" t="s">
        <v>1256</v>
      </c>
      <c r="D941" s="215">
        <v>45044</v>
      </c>
      <c r="E941" s="192" t="s">
        <v>2946</v>
      </c>
      <c r="F941" s="192" t="s">
        <v>12</v>
      </c>
      <c r="G941" s="192">
        <v>444558</v>
      </c>
      <c r="H941" s="68"/>
      <c r="I941" s="198" t="s">
        <v>1870</v>
      </c>
      <c r="J941" s="68"/>
      <c r="K941" s="68"/>
      <c r="L941" s="68"/>
      <c r="M941" s="68"/>
      <c r="N941" s="362"/>
      <c r="O941" s="362"/>
      <c r="P941" s="216">
        <v>1500.56</v>
      </c>
      <c r="Q941" s="216">
        <v>0</v>
      </c>
      <c r="R941" s="68" t="s">
        <v>638</v>
      </c>
      <c r="S941" s="363"/>
      <c r="T941" s="277"/>
    </row>
    <row r="942" spans="1:20" ht="38.25">
      <c r="A942" s="192" t="s">
        <v>667</v>
      </c>
      <c r="B942" s="68"/>
      <c r="C942" s="214" t="s">
        <v>1256</v>
      </c>
      <c r="D942" s="215">
        <v>45044</v>
      </c>
      <c r="E942" s="192" t="s">
        <v>2947</v>
      </c>
      <c r="F942" s="192" t="s">
        <v>12</v>
      </c>
      <c r="G942" s="192">
        <v>444560</v>
      </c>
      <c r="H942" s="68"/>
      <c r="I942" s="198" t="s">
        <v>1870</v>
      </c>
      <c r="J942" s="68"/>
      <c r="K942" s="68"/>
      <c r="L942" s="68"/>
      <c r="M942" s="68"/>
      <c r="N942" s="362"/>
      <c r="O942" s="362"/>
      <c r="P942" s="216">
        <v>37838.589999999997</v>
      </c>
      <c r="Q942" s="216">
        <v>0</v>
      </c>
      <c r="R942" s="68" t="s">
        <v>638</v>
      </c>
      <c r="S942" s="363"/>
      <c r="T942" s="277"/>
    </row>
    <row r="943" spans="1:20" ht="38.25">
      <c r="A943" s="192" t="s">
        <v>667</v>
      </c>
      <c r="B943" s="68"/>
      <c r="C943" s="214" t="s">
        <v>1256</v>
      </c>
      <c r="D943" s="215">
        <v>45044</v>
      </c>
      <c r="E943" s="192" t="s">
        <v>2948</v>
      </c>
      <c r="F943" s="192" t="s">
        <v>12</v>
      </c>
      <c r="G943" s="192">
        <v>444562</v>
      </c>
      <c r="H943" s="68"/>
      <c r="I943" s="198" t="s">
        <v>1870</v>
      </c>
      <c r="J943" s="68"/>
      <c r="K943" s="68"/>
      <c r="L943" s="68"/>
      <c r="M943" s="68"/>
      <c r="N943" s="362"/>
      <c r="O943" s="362"/>
      <c r="P943" s="216">
        <v>37838.589999999997</v>
      </c>
      <c r="Q943" s="216">
        <v>0</v>
      </c>
      <c r="R943" s="68" t="s">
        <v>638</v>
      </c>
      <c r="S943" s="363"/>
      <c r="T943" s="277"/>
    </row>
    <row r="944" spans="1:20" ht="38.25">
      <c r="A944" s="192" t="s">
        <v>667</v>
      </c>
      <c r="B944" s="68"/>
      <c r="C944" s="214" t="s">
        <v>1256</v>
      </c>
      <c r="D944" s="215">
        <v>45044</v>
      </c>
      <c r="E944" s="192" t="s">
        <v>2949</v>
      </c>
      <c r="F944" s="192" t="s">
        <v>12</v>
      </c>
      <c r="G944" s="192">
        <v>444564</v>
      </c>
      <c r="H944" s="68"/>
      <c r="I944" s="198" t="s">
        <v>1870</v>
      </c>
      <c r="J944" s="68"/>
      <c r="K944" s="68"/>
      <c r="L944" s="68"/>
      <c r="M944" s="68"/>
      <c r="N944" s="362"/>
      <c r="O944" s="362"/>
      <c r="P944" s="216">
        <v>37838.589999999997</v>
      </c>
      <c r="Q944" s="216">
        <v>0</v>
      </c>
      <c r="R944" s="68" t="s">
        <v>638</v>
      </c>
      <c r="S944" s="363"/>
      <c r="T944" s="277"/>
    </row>
    <row r="945" spans="1:20" ht="38.25">
      <c r="A945" s="192" t="s">
        <v>667</v>
      </c>
      <c r="B945" s="68"/>
      <c r="C945" s="214" t="s">
        <v>1256</v>
      </c>
      <c r="D945" s="215">
        <v>45044</v>
      </c>
      <c r="E945" s="192" t="s">
        <v>2950</v>
      </c>
      <c r="F945" s="192" t="s">
        <v>12</v>
      </c>
      <c r="G945" s="192">
        <v>444566</v>
      </c>
      <c r="H945" s="68"/>
      <c r="I945" s="198" t="s">
        <v>1870</v>
      </c>
      <c r="J945" s="68"/>
      <c r="K945" s="68"/>
      <c r="L945" s="68"/>
      <c r="M945" s="68"/>
      <c r="N945" s="362"/>
      <c r="O945" s="362"/>
      <c r="P945" s="216">
        <v>37838.589999999997</v>
      </c>
      <c r="Q945" s="216">
        <v>0</v>
      </c>
      <c r="R945" s="68" t="s">
        <v>638</v>
      </c>
      <c r="S945" s="363"/>
      <c r="T945" s="277"/>
    </row>
    <row r="946" spans="1:20" ht="38.25">
      <c r="A946" s="192" t="s">
        <v>667</v>
      </c>
      <c r="B946" s="68"/>
      <c r="C946" s="214" t="s">
        <v>1256</v>
      </c>
      <c r="D946" s="215">
        <v>45044</v>
      </c>
      <c r="E946" s="192" t="s">
        <v>2951</v>
      </c>
      <c r="F946" s="192" t="s">
        <v>12</v>
      </c>
      <c r="G946" s="192">
        <v>444568</v>
      </c>
      <c r="H946" s="68"/>
      <c r="I946" s="198" t="s">
        <v>1870</v>
      </c>
      <c r="J946" s="68"/>
      <c r="K946" s="68"/>
      <c r="L946" s="68"/>
      <c r="M946" s="68"/>
      <c r="N946" s="362"/>
      <c r="O946" s="362"/>
      <c r="P946" s="216">
        <v>37838.589999999997</v>
      </c>
      <c r="Q946" s="216">
        <v>0</v>
      </c>
      <c r="R946" s="68" t="s">
        <v>638</v>
      </c>
      <c r="S946" s="363"/>
      <c r="T946" s="277"/>
    </row>
    <row r="947" spans="1:20" ht="38.25">
      <c r="A947" s="192" t="s">
        <v>667</v>
      </c>
      <c r="B947" s="68"/>
      <c r="C947" s="214" t="s">
        <v>1256</v>
      </c>
      <c r="D947" s="215">
        <v>45044</v>
      </c>
      <c r="E947" s="192" t="s">
        <v>2952</v>
      </c>
      <c r="F947" s="192" t="s">
        <v>12</v>
      </c>
      <c r="G947" s="192">
        <v>444570</v>
      </c>
      <c r="H947" s="68"/>
      <c r="I947" s="198" t="s">
        <v>1870</v>
      </c>
      <c r="J947" s="68"/>
      <c r="K947" s="68"/>
      <c r="L947" s="68"/>
      <c r="M947" s="68"/>
      <c r="N947" s="362"/>
      <c r="O947" s="362"/>
      <c r="P947" s="216">
        <v>45187.16</v>
      </c>
      <c r="Q947" s="216">
        <v>0</v>
      </c>
      <c r="R947" s="68" t="s">
        <v>638</v>
      </c>
      <c r="S947" s="363"/>
      <c r="T947" s="277"/>
    </row>
    <row r="948" spans="1:20" ht="38.25">
      <c r="A948" s="192" t="s">
        <v>667</v>
      </c>
      <c r="B948" s="68"/>
      <c r="C948" s="214" t="s">
        <v>1256</v>
      </c>
      <c r="D948" s="215">
        <v>45044</v>
      </c>
      <c r="E948" s="192" t="s">
        <v>2953</v>
      </c>
      <c r="F948" s="192" t="s">
        <v>12</v>
      </c>
      <c r="G948" s="192">
        <v>444572</v>
      </c>
      <c r="H948" s="68"/>
      <c r="I948" s="198" t="s">
        <v>1870</v>
      </c>
      <c r="J948" s="68"/>
      <c r="K948" s="68"/>
      <c r="L948" s="68"/>
      <c r="M948" s="68"/>
      <c r="N948" s="362"/>
      <c r="O948" s="362"/>
      <c r="P948" s="216">
        <v>4675.84</v>
      </c>
      <c r="Q948" s="216">
        <v>0</v>
      </c>
      <c r="R948" s="68" t="s">
        <v>638</v>
      </c>
      <c r="S948" s="363"/>
      <c r="T948" s="277"/>
    </row>
    <row r="949" spans="1:20" ht="38.25">
      <c r="A949" s="192" t="s">
        <v>667</v>
      </c>
      <c r="B949" s="68"/>
      <c r="C949" s="214" t="s">
        <v>1256</v>
      </c>
      <c r="D949" s="215">
        <v>45044</v>
      </c>
      <c r="E949" s="192" t="s">
        <v>2954</v>
      </c>
      <c r="F949" s="192" t="s">
        <v>12</v>
      </c>
      <c r="G949" s="192">
        <v>444574</v>
      </c>
      <c r="H949" s="68"/>
      <c r="I949" s="198" t="s">
        <v>1870</v>
      </c>
      <c r="J949" s="68"/>
      <c r="K949" s="68"/>
      <c r="L949" s="68"/>
      <c r="M949" s="68"/>
      <c r="N949" s="362"/>
      <c r="O949" s="362"/>
      <c r="P949" s="216">
        <v>4653.62</v>
      </c>
      <c r="Q949" s="216">
        <v>0</v>
      </c>
      <c r="R949" s="68" t="s">
        <v>638</v>
      </c>
      <c r="S949" s="363"/>
      <c r="T949" s="277"/>
    </row>
    <row r="950" spans="1:20" ht="38.25">
      <c r="A950" s="192" t="s">
        <v>667</v>
      </c>
      <c r="B950" s="68"/>
      <c r="C950" s="214" t="s">
        <v>1256</v>
      </c>
      <c r="D950" s="215">
        <v>45044</v>
      </c>
      <c r="E950" s="192" t="s">
        <v>2955</v>
      </c>
      <c r="F950" s="192" t="s">
        <v>12</v>
      </c>
      <c r="G950" s="192">
        <v>444576</v>
      </c>
      <c r="H950" s="68"/>
      <c r="I950" s="198" t="s">
        <v>1870</v>
      </c>
      <c r="J950" s="68"/>
      <c r="K950" s="68"/>
      <c r="L950" s="68"/>
      <c r="M950" s="68"/>
      <c r="N950" s="362"/>
      <c r="O950" s="362"/>
      <c r="P950" s="216">
        <v>1267.93</v>
      </c>
      <c r="Q950" s="216">
        <v>0</v>
      </c>
      <c r="R950" s="68" t="s">
        <v>638</v>
      </c>
      <c r="S950" s="363"/>
      <c r="T950" s="277"/>
    </row>
    <row r="951" spans="1:20" ht="38.25">
      <c r="A951" s="192" t="s">
        <v>667</v>
      </c>
      <c r="B951" s="68"/>
      <c r="C951" s="214" t="s">
        <v>1256</v>
      </c>
      <c r="D951" s="215">
        <v>45044</v>
      </c>
      <c r="E951" s="192" t="s">
        <v>2956</v>
      </c>
      <c r="F951" s="192" t="s">
        <v>12</v>
      </c>
      <c r="G951" s="192">
        <v>444578</v>
      </c>
      <c r="H951" s="68"/>
      <c r="I951" s="198" t="s">
        <v>1870</v>
      </c>
      <c r="J951" s="68"/>
      <c r="K951" s="68"/>
      <c r="L951" s="68"/>
      <c r="M951" s="68"/>
      <c r="N951" s="362"/>
      <c r="O951" s="362"/>
      <c r="P951" s="216">
        <v>13167.22</v>
      </c>
      <c r="Q951" s="216">
        <v>0</v>
      </c>
      <c r="R951" s="68" t="s">
        <v>638</v>
      </c>
      <c r="S951" s="363"/>
      <c r="T951" s="277"/>
    </row>
    <row r="952" spans="1:20" ht="38.25">
      <c r="A952" s="192" t="s">
        <v>667</v>
      </c>
      <c r="B952" s="68"/>
      <c r="C952" s="214" t="s">
        <v>1256</v>
      </c>
      <c r="D952" s="215">
        <v>45044</v>
      </c>
      <c r="E952" s="192" t="s">
        <v>2957</v>
      </c>
      <c r="F952" s="192" t="s">
        <v>12</v>
      </c>
      <c r="G952" s="192">
        <v>444580</v>
      </c>
      <c r="H952" s="68"/>
      <c r="I952" s="198" t="s">
        <v>1870</v>
      </c>
      <c r="J952" s="68"/>
      <c r="K952" s="68"/>
      <c r="L952" s="68"/>
      <c r="M952" s="68"/>
      <c r="N952" s="362"/>
      <c r="O952" s="362"/>
      <c r="P952" s="216">
        <v>3587.64</v>
      </c>
      <c r="Q952" s="216">
        <v>0</v>
      </c>
      <c r="R952" s="68" t="s">
        <v>638</v>
      </c>
      <c r="S952" s="363"/>
      <c r="T952" s="277"/>
    </row>
    <row r="953" spans="1:20" ht="38.25">
      <c r="A953" s="192" t="s">
        <v>667</v>
      </c>
      <c r="B953" s="68"/>
      <c r="C953" s="214" t="s">
        <v>1256</v>
      </c>
      <c r="D953" s="215">
        <v>45044</v>
      </c>
      <c r="E953" s="192" t="s">
        <v>2958</v>
      </c>
      <c r="F953" s="192" t="s">
        <v>12</v>
      </c>
      <c r="G953" s="192">
        <v>444582</v>
      </c>
      <c r="H953" s="68"/>
      <c r="I953" s="198" t="s">
        <v>1870</v>
      </c>
      <c r="J953" s="68"/>
      <c r="K953" s="68"/>
      <c r="L953" s="68"/>
      <c r="M953" s="68"/>
      <c r="N953" s="362"/>
      <c r="O953" s="362"/>
      <c r="P953" s="216">
        <v>13230.06</v>
      </c>
      <c r="Q953" s="216">
        <v>0</v>
      </c>
      <c r="R953" s="68" t="s">
        <v>638</v>
      </c>
      <c r="S953" s="363"/>
      <c r="T953" s="277"/>
    </row>
    <row r="954" spans="1:20" ht="38.25">
      <c r="A954" s="192" t="s">
        <v>667</v>
      </c>
      <c r="B954" s="68"/>
      <c r="C954" s="214" t="s">
        <v>1256</v>
      </c>
      <c r="D954" s="215">
        <v>45044</v>
      </c>
      <c r="E954" s="192" t="s">
        <v>2959</v>
      </c>
      <c r="F954" s="192" t="s">
        <v>12</v>
      </c>
      <c r="G954" s="192">
        <v>444584</v>
      </c>
      <c r="H954" s="68"/>
      <c r="I954" s="198" t="s">
        <v>1870</v>
      </c>
      <c r="J954" s="68"/>
      <c r="K954" s="68"/>
      <c r="L954" s="68"/>
      <c r="M954" s="68"/>
      <c r="N954" s="362"/>
      <c r="O954" s="362"/>
      <c r="P954" s="216">
        <v>9853.91</v>
      </c>
      <c r="Q954" s="216">
        <v>0</v>
      </c>
      <c r="R954" s="68" t="s">
        <v>638</v>
      </c>
      <c r="S954" s="363"/>
      <c r="T954" s="277"/>
    </row>
    <row r="955" spans="1:20" ht="38.25">
      <c r="A955" s="192" t="s">
        <v>667</v>
      </c>
      <c r="B955" s="68"/>
      <c r="C955" s="214" t="s">
        <v>1256</v>
      </c>
      <c r="D955" s="215">
        <v>45044</v>
      </c>
      <c r="E955" s="192" t="s">
        <v>2960</v>
      </c>
      <c r="F955" s="192" t="s">
        <v>12</v>
      </c>
      <c r="G955" s="192">
        <v>444586</v>
      </c>
      <c r="H955" s="68"/>
      <c r="I955" s="198" t="s">
        <v>1870</v>
      </c>
      <c r="J955" s="68"/>
      <c r="K955" s="68"/>
      <c r="L955" s="68"/>
      <c r="M955" s="68"/>
      <c r="N955" s="362"/>
      <c r="O955" s="362"/>
      <c r="P955" s="216">
        <v>36338.04</v>
      </c>
      <c r="Q955" s="216">
        <v>0</v>
      </c>
      <c r="R955" s="68" t="s">
        <v>638</v>
      </c>
      <c r="S955" s="363"/>
      <c r="T955" s="277"/>
    </row>
    <row r="956" spans="1:20" ht="38.25">
      <c r="A956" s="192" t="s">
        <v>667</v>
      </c>
      <c r="B956" s="68"/>
      <c r="C956" s="214" t="s">
        <v>1256</v>
      </c>
      <c r="D956" s="215">
        <v>45044</v>
      </c>
      <c r="E956" s="192" t="s">
        <v>2961</v>
      </c>
      <c r="F956" s="192" t="s">
        <v>12</v>
      </c>
      <c r="G956" s="192">
        <v>444588</v>
      </c>
      <c r="H956" s="68"/>
      <c r="I956" s="198" t="s">
        <v>1870</v>
      </c>
      <c r="J956" s="68"/>
      <c r="K956" s="68"/>
      <c r="L956" s="68"/>
      <c r="M956" s="68"/>
      <c r="N956" s="362"/>
      <c r="O956" s="362"/>
      <c r="P956" s="216">
        <v>36165.300000000003</v>
      </c>
      <c r="Q956" s="216">
        <v>0</v>
      </c>
      <c r="R956" s="68" t="s">
        <v>638</v>
      </c>
      <c r="S956" s="363"/>
      <c r="T956" s="277"/>
    </row>
    <row r="957" spans="1:20" ht="38.25">
      <c r="A957" s="192" t="s">
        <v>667</v>
      </c>
      <c r="B957" s="68"/>
      <c r="C957" s="214" t="s">
        <v>1256</v>
      </c>
      <c r="D957" s="215">
        <v>45044</v>
      </c>
      <c r="E957" s="192" t="s">
        <v>2962</v>
      </c>
      <c r="F957" s="192" t="s">
        <v>12</v>
      </c>
      <c r="G957" s="192">
        <v>444592</v>
      </c>
      <c r="H957" s="68"/>
      <c r="I957" s="198" t="s">
        <v>1870</v>
      </c>
      <c r="J957" s="68"/>
      <c r="K957" s="68"/>
      <c r="L957" s="68"/>
      <c r="M957" s="68"/>
      <c r="N957" s="362"/>
      <c r="O957" s="362"/>
      <c r="P957" s="216">
        <v>2066464.35</v>
      </c>
      <c r="Q957" s="216">
        <v>0</v>
      </c>
      <c r="R957" s="68" t="s">
        <v>638</v>
      </c>
      <c r="S957" s="363"/>
      <c r="T957" s="277"/>
    </row>
    <row r="958" spans="1:20" ht="38.25">
      <c r="A958" s="192" t="s">
        <v>667</v>
      </c>
      <c r="B958" s="68"/>
      <c r="C958" s="214" t="s">
        <v>1256</v>
      </c>
      <c r="D958" s="215">
        <v>45044</v>
      </c>
      <c r="E958" s="192" t="s">
        <v>2963</v>
      </c>
      <c r="F958" s="192" t="s">
        <v>12</v>
      </c>
      <c r="G958" s="192">
        <v>444594</v>
      </c>
      <c r="H958" s="68"/>
      <c r="I958" s="198" t="s">
        <v>1870</v>
      </c>
      <c r="J958" s="68"/>
      <c r="K958" s="68"/>
      <c r="L958" s="68"/>
      <c r="M958" s="68"/>
      <c r="N958" s="362"/>
      <c r="O958" s="362"/>
      <c r="P958" s="216">
        <v>2066464.35</v>
      </c>
      <c r="Q958" s="216">
        <v>0</v>
      </c>
      <c r="R958" s="68" t="s">
        <v>638</v>
      </c>
      <c r="S958" s="363"/>
      <c r="T958" s="277"/>
    </row>
    <row r="959" spans="1:20" ht="38.25">
      <c r="A959" s="192" t="s">
        <v>667</v>
      </c>
      <c r="B959" s="68"/>
      <c r="C959" s="214" t="s">
        <v>1256</v>
      </c>
      <c r="D959" s="215">
        <v>45044</v>
      </c>
      <c r="E959" s="192" t="s">
        <v>2964</v>
      </c>
      <c r="F959" s="192" t="s">
        <v>12</v>
      </c>
      <c r="G959" s="192">
        <v>444596</v>
      </c>
      <c r="H959" s="68"/>
      <c r="I959" s="198" t="s">
        <v>1870</v>
      </c>
      <c r="J959" s="68"/>
      <c r="K959" s="68"/>
      <c r="L959" s="68"/>
      <c r="M959" s="68"/>
      <c r="N959" s="362"/>
      <c r="O959" s="362"/>
      <c r="P959" s="216">
        <v>2066464.35</v>
      </c>
      <c r="Q959" s="216">
        <v>0</v>
      </c>
      <c r="R959" s="68" t="s">
        <v>638</v>
      </c>
      <c r="S959" s="363"/>
      <c r="T959" s="277"/>
    </row>
    <row r="960" spans="1:20" ht="38.25">
      <c r="A960" s="192" t="s">
        <v>667</v>
      </c>
      <c r="B960" s="68"/>
      <c r="C960" s="214" t="s">
        <v>1256</v>
      </c>
      <c r="D960" s="215">
        <v>45044</v>
      </c>
      <c r="E960" s="192" t="s">
        <v>2965</v>
      </c>
      <c r="F960" s="192" t="s">
        <v>12</v>
      </c>
      <c r="G960" s="192">
        <v>444598</v>
      </c>
      <c r="H960" s="68"/>
      <c r="I960" s="198" t="s">
        <v>1870</v>
      </c>
      <c r="J960" s="68"/>
      <c r="K960" s="68"/>
      <c r="L960" s="68"/>
      <c r="M960" s="68"/>
      <c r="N960" s="362"/>
      <c r="O960" s="362"/>
      <c r="P960" s="216">
        <v>2066464.35</v>
      </c>
      <c r="Q960" s="216">
        <v>0</v>
      </c>
      <c r="R960" s="68" t="s">
        <v>638</v>
      </c>
      <c r="S960" s="363"/>
      <c r="T960" s="277"/>
    </row>
    <row r="961" spans="1:20" ht="38.25">
      <c r="A961" s="192" t="s">
        <v>667</v>
      </c>
      <c r="B961" s="68"/>
      <c r="C961" s="214" t="s">
        <v>1256</v>
      </c>
      <c r="D961" s="215">
        <v>45044</v>
      </c>
      <c r="E961" s="192" t="s">
        <v>2966</v>
      </c>
      <c r="F961" s="192" t="s">
        <v>12</v>
      </c>
      <c r="G961" s="192">
        <v>444600</v>
      </c>
      <c r="H961" s="68"/>
      <c r="I961" s="198" t="s">
        <v>1870</v>
      </c>
      <c r="J961" s="68"/>
      <c r="K961" s="68"/>
      <c r="L961" s="68"/>
      <c r="M961" s="68"/>
      <c r="N961" s="362"/>
      <c r="O961" s="362"/>
      <c r="P961" s="216">
        <v>5675787.0800000001</v>
      </c>
      <c r="Q961" s="216">
        <v>0</v>
      </c>
      <c r="R961" s="68" t="s">
        <v>638</v>
      </c>
      <c r="S961" s="363"/>
      <c r="T961" s="277"/>
    </row>
    <row r="962" spans="1:20" ht="38.25">
      <c r="A962" s="192" t="s">
        <v>667</v>
      </c>
      <c r="B962" s="68"/>
      <c r="C962" s="214" t="s">
        <v>1256</v>
      </c>
      <c r="D962" s="215">
        <v>45044</v>
      </c>
      <c r="E962" s="192" t="s">
        <v>2967</v>
      </c>
      <c r="F962" s="192" t="s">
        <v>12</v>
      </c>
      <c r="G962" s="192">
        <v>444602</v>
      </c>
      <c r="H962" s="68"/>
      <c r="I962" s="198" t="s">
        <v>1870</v>
      </c>
      <c r="J962" s="68"/>
      <c r="K962" s="68"/>
      <c r="L962" s="68"/>
      <c r="M962" s="68"/>
      <c r="N962" s="362"/>
      <c r="O962" s="362"/>
      <c r="P962" s="216">
        <v>5675787.0800000001</v>
      </c>
      <c r="Q962" s="216">
        <v>0</v>
      </c>
      <c r="R962" s="68" t="s">
        <v>638</v>
      </c>
      <c r="S962" s="363"/>
      <c r="T962" s="277"/>
    </row>
    <row r="963" spans="1:20" ht="38.25">
      <c r="A963" s="192" t="s">
        <v>667</v>
      </c>
      <c r="B963" s="68"/>
      <c r="C963" s="214" t="s">
        <v>1256</v>
      </c>
      <c r="D963" s="215">
        <v>45044</v>
      </c>
      <c r="E963" s="192" t="s">
        <v>2968</v>
      </c>
      <c r="F963" s="192" t="s">
        <v>12</v>
      </c>
      <c r="G963" s="192">
        <v>444604</v>
      </c>
      <c r="H963" s="68"/>
      <c r="I963" s="198" t="s">
        <v>1870</v>
      </c>
      <c r="J963" s="68"/>
      <c r="K963" s="68"/>
      <c r="L963" s="68"/>
      <c r="M963" s="68"/>
      <c r="N963" s="362"/>
      <c r="O963" s="362"/>
      <c r="P963" s="216">
        <v>5675787.0800000001</v>
      </c>
      <c r="Q963" s="216">
        <v>0</v>
      </c>
      <c r="R963" s="68" t="s">
        <v>638</v>
      </c>
      <c r="S963" s="363"/>
      <c r="T963" s="277"/>
    </row>
    <row r="964" spans="1:20" ht="38.25">
      <c r="A964" s="192" t="s">
        <v>667</v>
      </c>
      <c r="B964" s="68"/>
      <c r="C964" s="214" t="s">
        <v>1256</v>
      </c>
      <c r="D964" s="215">
        <v>45044</v>
      </c>
      <c r="E964" s="192" t="s">
        <v>2969</v>
      </c>
      <c r="F964" s="192" t="s">
        <v>12</v>
      </c>
      <c r="G964" s="192">
        <v>444606</v>
      </c>
      <c r="H964" s="68"/>
      <c r="I964" s="198" t="s">
        <v>1870</v>
      </c>
      <c r="J964" s="68"/>
      <c r="K964" s="68"/>
      <c r="L964" s="68"/>
      <c r="M964" s="68"/>
      <c r="N964" s="362"/>
      <c r="O964" s="362"/>
      <c r="P964" s="216">
        <v>5675787.0800000001</v>
      </c>
      <c r="Q964" s="216">
        <v>0</v>
      </c>
      <c r="R964" s="68" t="s">
        <v>638</v>
      </c>
      <c r="S964" s="363"/>
      <c r="T964" s="277"/>
    </row>
    <row r="965" spans="1:20" ht="38.25">
      <c r="A965" s="192" t="s">
        <v>667</v>
      </c>
      <c r="B965" s="68"/>
      <c r="C965" s="214" t="s">
        <v>1256</v>
      </c>
      <c r="D965" s="215">
        <v>45044</v>
      </c>
      <c r="E965" s="192" t="s">
        <v>2970</v>
      </c>
      <c r="F965" s="192" t="s">
        <v>12</v>
      </c>
      <c r="G965" s="192">
        <v>444608</v>
      </c>
      <c r="H965" s="68"/>
      <c r="I965" s="198" t="s">
        <v>1870</v>
      </c>
      <c r="J965" s="68"/>
      <c r="K965" s="68"/>
      <c r="L965" s="68"/>
      <c r="M965" s="68"/>
      <c r="N965" s="362"/>
      <c r="O965" s="362"/>
      <c r="P965" s="216">
        <v>4807973.6900000004</v>
      </c>
      <c r="Q965" s="216">
        <v>0</v>
      </c>
      <c r="R965" s="68" t="s">
        <v>638</v>
      </c>
      <c r="S965" s="363"/>
      <c r="T965" s="277"/>
    </row>
    <row r="966" spans="1:20" ht="38.25">
      <c r="A966" s="192" t="s">
        <v>667</v>
      </c>
      <c r="B966" s="68"/>
      <c r="C966" s="214" t="s">
        <v>1256</v>
      </c>
      <c r="D966" s="215">
        <v>45044</v>
      </c>
      <c r="E966" s="192" t="s">
        <v>2971</v>
      </c>
      <c r="F966" s="192" t="s">
        <v>12</v>
      </c>
      <c r="G966" s="192">
        <v>444610</v>
      </c>
      <c r="H966" s="68"/>
      <c r="I966" s="198" t="s">
        <v>1870</v>
      </c>
      <c r="J966" s="68"/>
      <c r="K966" s="68"/>
      <c r="L966" s="68"/>
      <c r="M966" s="68"/>
      <c r="N966" s="362"/>
      <c r="O966" s="362"/>
      <c r="P966" s="216">
        <v>4807973.6900000004</v>
      </c>
      <c r="Q966" s="216">
        <v>0</v>
      </c>
      <c r="R966" s="68" t="s">
        <v>638</v>
      </c>
      <c r="S966" s="363"/>
      <c r="T966" s="277"/>
    </row>
    <row r="967" spans="1:20" ht="38.25">
      <c r="A967" s="192" t="s">
        <v>667</v>
      </c>
      <c r="B967" s="68"/>
      <c r="C967" s="214" t="s">
        <v>1256</v>
      </c>
      <c r="D967" s="215">
        <v>45044</v>
      </c>
      <c r="E967" s="192" t="s">
        <v>2972</v>
      </c>
      <c r="F967" s="192" t="s">
        <v>12</v>
      </c>
      <c r="G967" s="192">
        <v>444612</v>
      </c>
      <c r="H967" s="68"/>
      <c r="I967" s="198" t="s">
        <v>1870</v>
      </c>
      <c r="J967" s="68"/>
      <c r="K967" s="68"/>
      <c r="L967" s="68"/>
      <c r="M967" s="68"/>
      <c r="N967" s="362"/>
      <c r="O967" s="362"/>
      <c r="P967" s="216">
        <v>4807973.6900000004</v>
      </c>
      <c r="Q967" s="216">
        <v>0</v>
      </c>
      <c r="R967" s="68" t="s">
        <v>638</v>
      </c>
      <c r="S967" s="363"/>
      <c r="T967" s="277"/>
    </row>
    <row r="968" spans="1:20" ht="38.25">
      <c r="A968" s="192" t="s">
        <v>667</v>
      </c>
      <c r="B968" s="68"/>
      <c r="C968" s="214" t="s">
        <v>1256</v>
      </c>
      <c r="D968" s="215">
        <v>45044</v>
      </c>
      <c r="E968" s="192" t="s">
        <v>2973</v>
      </c>
      <c r="F968" s="192" t="s">
        <v>12</v>
      </c>
      <c r="G968" s="192">
        <v>444614</v>
      </c>
      <c r="H968" s="68"/>
      <c r="I968" s="198" t="s">
        <v>1870</v>
      </c>
      <c r="J968" s="68"/>
      <c r="K968" s="68"/>
      <c r="L968" s="68"/>
      <c r="M968" s="68"/>
      <c r="N968" s="362"/>
      <c r="O968" s="362"/>
      <c r="P968" s="216">
        <v>4807973.6900000004</v>
      </c>
      <c r="Q968" s="216">
        <v>0</v>
      </c>
      <c r="R968" s="68" t="s">
        <v>638</v>
      </c>
      <c r="S968" s="363"/>
      <c r="T968" s="277"/>
    </row>
    <row r="969" spans="1:20" ht="38.25">
      <c r="A969" s="192" t="s">
        <v>667</v>
      </c>
      <c r="B969" s="68"/>
      <c r="C969" s="214" t="s">
        <v>1256</v>
      </c>
      <c r="D969" s="215">
        <v>45044</v>
      </c>
      <c r="E969" s="192" t="s">
        <v>2974</v>
      </c>
      <c r="F969" s="192" t="s">
        <v>12</v>
      </c>
      <c r="G969" s="192">
        <v>444616</v>
      </c>
      <c r="H969" s="68"/>
      <c r="I969" s="198" t="s">
        <v>1870</v>
      </c>
      <c r="J969" s="68"/>
      <c r="K969" s="68"/>
      <c r="L969" s="68"/>
      <c r="M969" s="68"/>
      <c r="N969" s="362"/>
      <c r="O969" s="362"/>
      <c r="P969" s="216">
        <v>13205664.57</v>
      </c>
      <c r="Q969" s="216">
        <v>0</v>
      </c>
      <c r="R969" s="68" t="s">
        <v>638</v>
      </c>
      <c r="S969" s="363"/>
      <c r="T969" s="277"/>
    </row>
    <row r="970" spans="1:20" ht="38.25">
      <c r="A970" s="192" t="s">
        <v>667</v>
      </c>
      <c r="B970" s="68"/>
      <c r="C970" s="214" t="s">
        <v>1256</v>
      </c>
      <c r="D970" s="215">
        <v>45044</v>
      </c>
      <c r="E970" s="192" t="s">
        <v>2975</v>
      </c>
      <c r="F970" s="192" t="s">
        <v>12</v>
      </c>
      <c r="G970" s="192">
        <v>444618</v>
      </c>
      <c r="H970" s="68"/>
      <c r="I970" s="198" t="s">
        <v>1870</v>
      </c>
      <c r="J970" s="68"/>
      <c r="K970" s="68"/>
      <c r="L970" s="68"/>
      <c r="M970" s="68"/>
      <c r="N970" s="362"/>
      <c r="O970" s="362"/>
      <c r="P970" s="216">
        <v>13205664.57</v>
      </c>
      <c r="Q970" s="216">
        <v>0</v>
      </c>
      <c r="R970" s="68" t="s">
        <v>638</v>
      </c>
      <c r="S970" s="363"/>
      <c r="T970" s="277"/>
    </row>
    <row r="971" spans="1:20" ht="38.25">
      <c r="A971" s="192" t="s">
        <v>667</v>
      </c>
      <c r="B971" s="68"/>
      <c r="C971" s="214" t="s">
        <v>1256</v>
      </c>
      <c r="D971" s="215">
        <v>45044</v>
      </c>
      <c r="E971" s="192" t="s">
        <v>2976</v>
      </c>
      <c r="F971" s="192" t="s">
        <v>12</v>
      </c>
      <c r="G971" s="192">
        <v>444620</v>
      </c>
      <c r="H971" s="68"/>
      <c r="I971" s="198" t="s">
        <v>1870</v>
      </c>
      <c r="J971" s="68"/>
      <c r="K971" s="68"/>
      <c r="L971" s="68"/>
      <c r="M971" s="68"/>
      <c r="N971" s="362"/>
      <c r="O971" s="362"/>
      <c r="P971" s="216">
        <v>13205664.57</v>
      </c>
      <c r="Q971" s="216">
        <v>0</v>
      </c>
      <c r="R971" s="68" t="s">
        <v>638</v>
      </c>
      <c r="S971" s="363"/>
      <c r="T971" s="277"/>
    </row>
    <row r="972" spans="1:20" ht="38.25">
      <c r="A972" s="192" t="s">
        <v>667</v>
      </c>
      <c r="B972" s="68"/>
      <c r="C972" s="214" t="s">
        <v>1256</v>
      </c>
      <c r="D972" s="215">
        <v>45044</v>
      </c>
      <c r="E972" s="192" t="s">
        <v>2977</v>
      </c>
      <c r="F972" s="192" t="s">
        <v>12</v>
      </c>
      <c r="G972" s="192">
        <v>444622</v>
      </c>
      <c r="H972" s="68"/>
      <c r="I972" s="198" t="s">
        <v>1870</v>
      </c>
      <c r="J972" s="68"/>
      <c r="K972" s="68"/>
      <c r="L972" s="68"/>
      <c r="M972" s="68"/>
      <c r="N972" s="362"/>
      <c r="O972" s="362"/>
      <c r="P972" s="216">
        <v>2429588.23</v>
      </c>
      <c r="Q972" s="216">
        <v>0</v>
      </c>
      <c r="R972" s="68" t="s">
        <v>638</v>
      </c>
      <c r="S972" s="363"/>
      <c r="T972" s="277"/>
    </row>
    <row r="973" spans="1:20" ht="38.25">
      <c r="A973" s="192" t="s">
        <v>667</v>
      </c>
      <c r="B973" s="68"/>
      <c r="C973" s="214" t="s">
        <v>1256</v>
      </c>
      <c r="D973" s="215">
        <v>45044</v>
      </c>
      <c r="E973" s="192" t="s">
        <v>2978</v>
      </c>
      <c r="F973" s="192" t="s">
        <v>12</v>
      </c>
      <c r="G973" s="192">
        <v>444624</v>
      </c>
      <c r="H973" s="68"/>
      <c r="I973" s="198" t="s">
        <v>1870</v>
      </c>
      <c r="J973" s="68"/>
      <c r="K973" s="68"/>
      <c r="L973" s="68"/>
      <c r="M973" s="68"/>
      <c r="N973" s="362"/>
      <c r="O973" s="362"/>
      <c r="P973" s="216">
        <v>2429588.23</v>
      </c>
      <c r="Q973" s="216">
        <v>0</v>
      </c>
      <c r="R973" s="68" t="s">
        <v>638</v>
      </c>
      <c r="S973" s="363"/>
      <c r="T973" s="277"/>
    </row>
    <row r="974" spans="1:20" ht="38.25">
      <c r="A974" s="192" t="s">
        <v>667</v>
      </c>
      <c r="B974" s="68"/>
      <c r="C974" s="214" t="s">
        <v>1256</v>
      </c>
      <c r="D974" s="215">
        <v>45044</v>
      </c>
      <c r="E974" s="192" t="s">
        <v>2979</v>
      </c>
      <c r="F974" s="192" t="s">
        <v>12</v>
      </c>
      <c r="G974" s="192">
        <v>444626</v>
      </c>
      <c r="H974" s="68"/>
      <c r="I974" s="198" t="s">
        <v>1870</v>
      </c>
      <c r="J974" s="68"/>
      <c r="K974" s="68"/>
      <c r="L974" s="68"/>
      <c r="M974" s="68"/>
      <c r="N974" s="362"/>
      <c r="O974" s="362"/>
      <c r="P974" s="216">
        <v>2429588.23</v>
      </c>
      <c r="Q974" s="216">
        <v>0</v>
      </c>
      <c r="R974" s="68" t="s">
        <v>638</v>
      </c>
      <c r="S974" s="363"/>
      <c r="T974" s="277"/>
    </row>
    <row r="975" spans="1:20" ht="38.25">
      <c r="A975" s="192" t="s">
        <v>667</v>
      </c>
      <c r="B975" s="68"/>
      <c r="C975" s="214" t="s">
        <v>1256</v>
      </c>
      <c r="D975" s="215">
        <v>45044</v>
      </c>
      <c r="E975" s="192" t="s">
        <v>2980</v>
      </c>
      <c r="F975" s="192" t="s">
        <v>12</v>
      </c>
      <c r="G975" s="192">
        <v>444628</v>
      </c>
      <c r="H975" s="68"/>
      <c r="I975" s="198" t="s">
        <v>1870</v>
      </c>
      <c r="J975" s="68"/>
      <c r="K975" s="68"/>
      <c r="L975" s="68"/>
      <c r="M975" s="68"/>
      <c r="N975" s="362"/>
      <c r="O975" s="362"/>
      <c r="P975" s="216">
        <v>2429588.23</v>
      </c>
      <c r="Q975" s="216">
        <v>0</v>
      </c>
      <c r="R975" s="68" t="s">
        <v>638</v>
      </c>
      <c r="S975" s="363"/>
      <c r="T975" s="277"/>
    </row>
    <row r="976" spans="1:20" ht="38.25">
      <c r="A976" s="192" t="s">
        <v>667</v>
      </c>
      <c r="B976" s="68"/>
      <c r="C976" s="214" t="s">
        <v>1256</v>
      </c>
      <c r="D976" s="215">
        <v>45044</v>
      </c>
      <c r="E976" s="192" t="s">
        <v>2981</v>
      </c>
      <c r="F976" s="192" t="s">
        <v>12</v>
      </c>
      <c r="G976" s="192">
        <v>444630</v>
      </c>
      <c r="H976" s="68"/>
      <c r="I976" s="198" t="s">
        <v>1870</v>
      </c>
      <c r="J976" s="68"/>
      <c r="K976" s="68"/>
      <c r="L976" s="68"/>
      <c r="M976" s="68"/>
      <c r="N976" s="362"/>
      <c r="O976" s="362"/>
      <c r="P976" s="216">
        <v>1528315.66</v>
      </c>
      <c r="Q976" s="216">
        <v>0</v>
      </c>
      <c r="R976" s="68" t="s">
        <v>638</v>
      </c>
      <c r="S976" s="363"/>
      <c r="T976" s="277"/>
    </row>
    <row r="977" spans="1:20" ht="38.25">
      <c r="A977" s="192" t="s">
        <v>667</v>
      </c>
      <c r="B977" s="68"/>
      <c r="C977" s="214" t="s">
        <v>1256</v>
      </c>
      <c r="D977" s="215">
        <v>45044</v>
      </c>
      <c r="E977" s="192" t="s">
        <v>2982</v>
      </c>
      <c r="F977" s="192" t="s">
        <v>12</v>
      </c>
      <c r="G977" s="192">
        <v>444632</v>
      </c>
      <c r="H977" s="68"/>
      <c r="I977" s="198" t="s">
        <v>1870</v>
      </c>
      <c r="J977" s="68"/>
      <c r="K977" s="68"/>
      <c r="L977" s="68"/>
      <c r="M977" s="68"/>
      <c r="N977" s="362"/>
      <c r="O977" s="362"/>
      <c r="P977" s="216">
        <v>2431280.79</v>
      </c>
      <c r="Q977" s="216">
        <v>0</v>
      </c>
      <c r="R977" s="68" t="s">
        <v>638</v>
      </c>
      <c r="S977" s="363"/>
      <c r="T977" s="277"/>
    </row>
    <row r="978" spans="1:20" ht="38.25">
      <c r="A978" s="192" t="s">
        <v>667</v>
      </c>
      <c r="B978" s="68"/>
      <c r="C978" s="214" t="s">
        <v>1256</v>
      </c>
      <c r="D978" s="215">
        <v>45044</v>
      </c>
      <c r="E978" s="192" t="s">
        <v>2983</v>
      </c>
      <c r="F978" s="192" t="s">
        <v>12</v>
      </c>
      <c r="G978" s="192">
        <v>444634</v>
      </c>
      <c r="H978" s="68"/>
      <c r="I978" s="198" t="s">
        <v>1870</v>
      </c>
      <c r="J978" s="68"/>
      <c r="K978" s="68"/>
      <c r="L978" s="68"/>
      <c r="M978" s="68"/>
      <c r="N978" s="362"/>
      <c r="O978" s="362"/>
      <c r="P978" s="216">
        <v>81950.45</v>
      </c>
      <c r="Q978" s="216">
        <v>0</v>
      </c>
      <c r="R978" s="68" t="s">
        <v>638</v>
      </c>
      <c r="S978" s="363"/>
      <c r="T978" s="277"/>
    </row>
    <row r="979" spans="1:20" ht="38.25">
      <c r="A979" s="192" t="s">
        <v>667</v>
      </c>
      <c r="B979" s="68"/>
      <c r="C979" s="214" t="s">
        <v>1256</v>
      </c>
      <c r="D979" s="215">
        <v>45044</v>
      </c>
      <c r="E979" s="192" t="s">
        <v>2984</v>
      </c>
      <c r="F979" s="192" t="s">
        <v>12</v>
      </c>
      <c r="G979" s="192">
        <v>444636</v>
      </c>
      <c r="H979" s="68"/>
      <c r="I979" s="198" t="s">
        <v>1870</v>
      </c>
      <c r="J979" s="68"/>
      <c r="K979" s="68"/>
      <c r="L979" s="68"/>
      <c r="M979" s="68"/>
      <c r="N979" s="362"/>
      <c r="O979" s="362"/>
      <c r="P979" s="216">
        <v>4197698.4800000004</v>
      </c>
      <c r="Q979" s="216">
        <v>0</v>
      </c>
      <c r="R979" s="68" t="s">
        <v>638</v>
      </c>
      <c r="S979" s="363"/>
      <c r="T979" s="277"/>
    </row>
    <row r="980" spans="1:20" ht="38.25">
      <c r="A980" s="192" t="s">
        <v>667</v>
      </c>
      <c r="B980" s="68"/>
      <c r="C980" s="214" t="s">
        <v>1256</v>
      </c>
      <c r="D980" s="215">
        <v>45044</v>
      </c>
      <c r="E980" s="192" t="s">
        <v>2985</v>
      </c>
      <c r="F980" s="192" t="s">
        <v>12</v>
      </c>
      <c r="G980" s="192">
        <v>444638</v>
      </c>
      <c r="H980" s="68"/>
      <c r="I980" s="198" t="s">
        <v>1870</v>
      </c>
      <c r="J980" s="68"/>
      <c r="K980" s="68"/>
      <c r="L980" s="68"/>
      <c r="M980" s="68"/>
      <c r="N980" s="362"/>
      <c r="O980" s="362"/>
      <c r="P980" s="216">
        <v>6677798.3300000001</v>
      </c>
      <c r="Q980" s="216">
        <v>0</v>
      </c>
      <c r="R980" s="68" t="s">
        <v>638</v>
      </c>
      <c r="S980" s="363"/>
      <c r="T980" s="277"/>
    </row>
    <row r="981" spans="1:20" ht="38.25">
      <c r="A981" s="192" t="s">
        <v>667</v>
      </c>
      <c r="B981" s="68"/>
      <c r="C981" s="214" t="s">
        <v>1256</v>
      </c>
      <c r="D981" s="215">
        <v>45044</v>
      </c>
      <c r="E981" s="192" t="s">
        <v>2986</v>
      </c>
      <c r="F981" s="192" t="s">
        <v>12</v>
      </c>
      <c r="G981" s="192">
        <v>444640</v>
      </c>
      <c r="H981" s="68"/>
      <c r="I981" s="198" t="s">
        <v>1870</v>
      </c>
      <c r="J981" s="68"/>
      <c r="K981" s="68"/>
      <c r="L981" s="68"/>
      <c r="M981" s="68"/>
      <c r="N981" s="362"/>
      <c r="O981" s="362"/>
      <c r="P981" s="216">
        <v>250990.87</v>
      </c>
      <c r="Q981" s="216">
        <v>0</v>
      </c>
      <c r="R981" s="68" t="s">
        <v>638</v>
      </c>
      <c r="S981" s="363"/>
      <c r="T981" s="277"/>
    </row>
    <row r="982" spans="1:20" ht="38.25">
      <c r="A982" s="192" t="s">
        <v>667</v>
      </c>
      <c r="B982" s="68"/>
      <c r="C982" s="214" t="s">
        <v>1256</v>
      </c>
      <c r="D982" s="215">
        <v>45044</v>
      </c>
      <c r="E982" s="192" t="s">
        <v>2987</v>
      </c>
      <c r="F982" s="192" t="s">
        <v>12</v>
      </c>
      <c r="G982" s="192">
        <v>444642</v>
      </c>
      <c r="H982" s="68"/>
      <c r="I982" s="198" t="s">
        <v>1870</v>
      </c>
      <c r="J982" s="68"/>
      <c r="K982" s="68"/>
      <c r="L982" s="68"/>
      <c r="M982" s="68"/>
      <c r="N982" s="362"/>
      <c r="O982" s="362"/>
      <c r="P982" s="216">
        <v>3555881.07</v>
      </c>
      <c r="Q982" s="216">
        <v>0</v>
      </c>
      <c r="R982" s="68" t="s">
        <v>638</v>
      </c>
      <c r="S982" s="363"/>
      <c r="T982" s="277"/>
    </row>
    <row r="983" spans="1:20" ht="38.25">
      <c r="A983" s="192" t="s">
        <v>667</v>
      </c>
      <c r="B983" s="68"/>
      <c r="C983" s="214" t="s">
        <v>1256</v>
      </c>
      <c r="D983" s="215">
        <v>45044</v>
      </c>
      <c r="E983" s="192" t="s">
        <v>2988</v>
      </c>
      <c r="F983" s="192" t="s">
        <v>12</v>
      </c>
      <c r="G983" s="192">
        <v>444644</v>
      </c>
      <c r="H983" s="68"/>
      <c r="I983" s="198" t="s">
        <v>1870</v>
      </c>
      <c r="J983" s="68"/>
      <c r="K983" s="68"/>
      <c r="L983" s="68"/>
      <c r="M983" s="68"/>
      <c r="N983" s="362"/>
      <c r="O983" s="362"/>
      <c r="P983" s="216">
        <v>5656780.0099999998</v>
      </c>
      <c r="Q983" s="216">
        <v>0</v>
      </c>
      <c r="R983" s="68" t="s">
        <v>638</v>
      </c>
      <c r="S983" s="363"/>
      <c r="T983" s="277"/>
    </row>
    <row r="984" spans="1:20" ht="38.25">
      <c r="A984" s="192" t="s">
        <v>667</v>
      </c>
      <c r="B984" s="68"/>
      <c r="C984" s="214" t="s">
        <v>1256</v>
      </c>
      <c r="D984" s="215">
        <v>45044</v>
      </c>
      <c r="E984" s="192" t="s">
        <v>2989</v>
      </c>
      <c r="F984" s="192" t="s">
        <v>12</v>
      </c>
      <c r="G984" s="192">
        <v>444646</v>
      </c>
      <c r="H984" s="68"/>
      <c r="I984" s="198" t="s">
        <v>1870</v>
      </c>
      <c r="J984" s="68"/>
      <c r="K984" s="68"/>
      <c r="L984" s="68"/>
      <c r="M984" s="68"/>
      <c r="N984" s="362"/>
      <c r="O984" s="362"/>
      <c r="P984" s="216">
        <v>583972.04</v>
      </c>
      <c r="Q984" s="216">
        <v>0</v>
      </c>
      <c r="R984" s="68" t="s">
        <v>638</v>
      </c>
      <c r="S984" s="363"/>
      <c r="T984" s="277"/>
    </row>
    <row r="985" spans="1:20" ht="38.25">
      <c r="A985" s="192" t="s">
        <v>667</v>
      </c>
      <c r="B985" s="68"/>
      <c r="C985" s="214" t="s">
        <v>1256</v>
      </c>
      <c r="D985" s="215">
        <v>45044</v>
      </c>
      <c r="E985" s="192" t="s">
        <v>2990</v>
      </c>
      <c r="F985" s="192" t="s">
        <v>12</v>
      </c>
      <c r="G985" s="192">
        <v>444648</v>
      </c>
      <c r="H985" s="68"/>
      <c r="I985" s="198" t="s">
        <v>1870</v>
      </c>
      <c r="J985" s="68"/>
      <c r="K985" s="68"/>
      <c r="L985" s="68"/>
      <c r="M985" s="68"/>
      <c r="N985" s="362"/>
      <c r="O985" s="362"/>
      <c r="P985" s="216">
        <v>15537010.74</v>
      </c>
      <c r="Q985" s="216">
        <v>0</v>
      </c>
      <c r="R985" s="68" t="s">
        <v>638</v>
      </c>
      <c r="S985" s="363"/>
      <c r="T985" s="277"/>
    </row>
    <row r="986" spans="1:20" ht="38.25">
      <c r="A986" s="192" t="s">
        <v>667</v>
      </c>
      <c r="B986" s="68"/>
      <c r="C986" s="214" t="s">
        <v>1256</v>
      </c>
      <c r="D986" s="215">
        <v>45044</v>
      </c>
      <c r="E986" s="192" t="s">
        <v>2991</v>
      </c>
      <c r="F986" s="192" t="s">
        <v>12</v>
      </c>
      <c r="G986" s="192">
        <v>444650</v>
      </c>
      <c r="H986" s="68"/>
      <c r="I986" s="198" t="s">
        <v>1870</v>
      </c>
      <c r="J986" s="68"/>
      <c r="K986" s="68"/>
      <c r="L986" s="68"/>
      <c r="M986" s="68"/>
      <c r="N986" s="362"/>
      <c r="O986" s="362"/>
      <c r="P986" s="216">
        <v>523701.32</v>
      </c>
      <c r="Q986" s="216">
        <v>0</v>
      </c>
      <c r="R986" s="68" t="s">
        <v>638</v>
      </c>
      <c r="S986" s="363"/>
      <c r="T986" s="277"/>
    </row>
    <row r="987" spans="1:20" ht="38.25">
      <c r="A987" s="192" t="s">
        <v>667</v>
      </c>
      <c r="B987" s="68"/>
      <c r="C987" s="214" t="s">
        <v>1256</v>
      </c>
      <c r="D987" s="215">
        <v>45044</v>
      </c>
      <c r="E987" s="192" t="s">
        <v>2992</v>
      </c>
      <c r="F987" s="192" t="s">
        <v>12</v>
      </c>
      <c r="G987" s="192">
        <v>444652</v>
      </c>
      <c r="H987" s="68"/>
      <c r="I987" s="198" t="s">
        <v>1870</v>
      </c>
      <c r="J987" s="68"/>
      <c r="K987" s="68"/>
      <c r="L987" s="68"/>
      <c r="M987" s="68"/>
      <c r="N987" s="362"/>
      <c r="O987" s="362"/>
      <c r="P987" s="216">
        <v>2858511.03</v>
      </c>
      <c r="Q987" s="216">
        <v>0</v>
      </c>
      <c r="R987" s="68" t="s">
        <v>638</v>
      </c>
      <c r="S987" s="363"/>
      <c r="T987" s="277"/>
    </row>
    <row r="988" spans="1:20" ht="38.25">
      <c r="A988" s="192" t="s">
        <v>667</v>
      </c>
      <c r="B988" s="68"/>
      <c r="C988" s="214" t="s">
        <v>1256</v>
      </c>
      <c r="D988" s="215">
        <v>45044</v>
      </c>
      <c r="E988" s="192" t="s">
        <v>2993</v>
      </c>
      <c r="F988" s="192" t="s">
        <v>12</v>
      </c>
      <c r="G988" s="192">
        <v>444654</v>
      </c>
      <c r="H988" s="68"/>
      <c r="I988" s="198" t="s">
        <v>1870</v>
      </c>
      <c r="J988" s="68"/>
      <c r="K988" s="68"/>
      <c r="L988" s="68"/>
      <c r="M988" s="68"/>
      <c r="N988" s="362"/>
      <c r="O988" s="362"/>
      <c r="P988" s="216">
        <v>96350.96</v>
      </c>
      <c r="Q988" s="216">
        <v>0</v>
      </c>
      <c r="R988" s="68" t="s">
        <v>638</v>
      </c>
      <c r="S988" s="363"/>
      <c r="T988" s="277"/>
    </row>
    <row r="989" spans="1:20" ht="38.25">
      <c r="A989" s="192" t="s">
        <v>667</v>
      </c>
      <c r="B989" s="68"/>
      <c r="C989" s="214" t="s">
        <v>1256</v>
      </c>
      <c r="D989" s="215">
        <v>45044</v>
      </c>
      <c r="E989" s="192" t="s">
        <v>2994</v>
      </c>
      <c r="F989" s="192" t="s">
        <v>12</v>
      </c>
      <c r="G989" s="192">
        <v>444656</v>
      </c>
      <c r="H989" s="68"/>
      <c r="I989" s="198" t="s">
        <v>1870</v>
      </c>
      <c r="J989" s="68"/>
      <c r="K989" s="68"/>
      <c r="L989" s="68"/>
      <c r="M989" s="68"/>
      <c r="N989" s="362"/>
      <c r="O989" s="362"/>
      <c r="P989" s="216">
        <v>1796874.79</v>
      </c>
      <c r="Q989" s="216">
        <v>0</v>
      </c>
      <c r="R989" s="68" t="s">
        <v>638</v>
      </c>
      <c r="S989" s="363"/>
      <c r="T989" s="277"/>
    </row>
    <row r="990" spans="1:20" ht="38.25">
      <c r="A990" s="192" t="s">
        <v>667</v>
      </c>
      <c r="B990" s="68"/>
      <c r="C990" s="214" t="s">
        <v>1256</v>
      </c>
      <c r="D990" s="215">
        <v>45044</v>
      </c>
      <c r="E990" s="192" t="s">
        <v>2995</v>
      </c>
      <c r="F990" s="192" t="s">
        <v>12</v>
      </c>
      <c r="G990" s="192">
        <v>444658</v>
      </c>
      <c r="H990" s="68"/>
      <c r="I990" s="198" t="s">
        <v>1870</v>
      </c>
      <c r="J990" s="68"/>
      <c r="K990" s="68"/>
      <c r="L990" s="68"/>
      <c r="M990" s="68"/>
      <c r="N990" s="362"/>
      <c r="O990" s="362"/>
      <c r="P990" s="216">
        <v>1975082.56</v>
      </c>
      <c r="Q990" s="216">
        <v>0</v>
      </c>
      <c r="R990" s="68" t="s">
        <v>638</v>
      </c>
      <c r="S990" s="363"/>
      <c r="T990" s="277"/>
    </row>
    <row r="991" spans="1:20" ht="38.25">
      <c r="A991" s="192" t="s">
        <v>667</v>
      </c>
      <c r="B991" s="68"/>
      <c r="C991" s="214" t="s">
        <v>1256</v>
      </c>
      <c r="D991" s="215">
        <v>45044</v>
      </c>
      <c r="E991" s="192" t="s">
        <v>2996</v>
      </c>
      <c r="F991" s="192" t="s">
        <v>12</v>
      </c>
      <c r="G991" s="192">
        <v>444660</v>
      </c>
      <c r="H991" s="68"/>
      <c r="I991" s="198" t="s">
        <v>1870</v>
      </c>
      <c r="J991" s="68"/>
      <c r="K991" s="68"/>
      <c r="L991" s="68"/>
      <c r="M991" s="68"/>
      <c r="N991" s="362"/>
      <c r="O991" s="362"/>
      <c r="P991" s="216">
        <v>1984513.9</v>
      </c>
      <c r="Q991" s="216">
        <v>0</v>
      </c>
      <c r="R991" s="68" t="s">
        <v>638</v>
      </c>
      <c r="S991" s="363"/>
      <c r="T991" s="277"/>
    </row>
    <row r="992" spans="1:20" ht="38.25">
      <c r="A992" s="192" t="s">
        <v>667</v>
      </c>
      <c r="B992" s="68"/>
      <c r="C992" s="214" t="s">
        <v>1256</v>
      </c>
      <c r="D992" s="215">
        <v>45044</v>
      </c>
      <c r="E992" s="192" t="s">
        <v>2997</v>
      </c>
      <c r="F992" s="192" t="s">
        <v>12</v>
      </c>
      <c r="G992" s="192">
        <v>444662</v>
      </c>
      <c r="H992" s="68"/>
      <c r="I992" s="198" t="s">
        <v>1870</v>
      </c>
      <c r="J992" s="68"/>
      <c r="K992" s="68"/>
      <c r="L992" s="68"/>
      <c r="M992" s="68"/>
      <c r="N992" s="362"/>
      <c r="O992" s="362"/>
      <c r="P992" s="216">
        <v>5450700.5300000003</v>
      </c>
      <c r="Q992" s="216">
        <v>0</v>
      </c>
      <c r="R992" s="68" t="s">
        <v>638</v>
      </c>
      <c r="S992" s="363"/>
      <c r="T992" s="277"/>
    </row>
    <row r="993" spans="1:20" ht="38.25">
      <c r="A993" s="192" t="s">
        <v>667</v>
      </c>
      <c r="B993" s="68"/>
      <c r="C993" s="214" t="s">
        <v>1256</v>
      </c>
      <c r="D993" s="215">
        <v>45044</v>
      </c>
      <c r="E993" s="192" t="s">
        <v>2998</v>
      </c>
      <c r="F993" s="192" t="s">
        <v>12</v>
      </c>
      <c r="G993" s="192">
        <v>444664</v>
      </c>
      <c r="H993" s="68"/>
      <c r="I993" s="198" t="s">
        <v>1870</v>
      </c>
      <c r="J993" s="68"/>
      <c r="K993" s="68"/>
      <c r="L993" s="68"/>
      <c r="M993" s="68"/>
      <c r="N993" s="362"/>
      <c r="O993" s="362"/>
      <c r="P993" s="216">
        <v>5424796.21</v>
      </c>
      <c r="Q993" s="216">
        <v>0</v>
      </c>
      <c r="R993" s="68" t="s">
        <v>638</v>
      </c>
      <c r="S993" s="363"/>
      <c r="T993" s="277"/>
    </row>
    <row r="994" spans="1:20" ht="38.25">
      <c r="A994" s="192" t="s">
        <v>667</v>
      </c>
      <c r="B994" s="68"/>
      <c r="C994" s="214" t="s">
        <v>1256</v>
      </c>
      <c r="D994" s="215">
        <v>45044</v>
      </c>
      <c r="E994" s="192" t="s">
        <v>2999</v>
      </c>
      <c r="F994" s="192" t="s">
        <v>12</v>
      </c>
      <c r="G994" s="192">
        <v>444666</v>
      </c>
      <c r="H994" s="68"/>
      <c r="I994" s="198" t="s">
        <v>1870</v>
      </c>
      <c r="J994" s="68"/>
      <c r="K994" s="68"/>
      <c r="L994" s="68"/>
      <c r="M994" s="68"/>
      <c r="N994" s="362"/>
      <c r="O994" s="362"/>
      <c r="P994" s="216">
        <v>4617302.32</v>
      </c>
      <c r="Q994" s="216">
        <v>0</v>
      </c>
      <c r="R994" s="68" t="s">
        <v>638</v>
      </c>
      <c r="S994" s="363"/>
      <c r="T994" s="277"/>
    </row>
    <row r="995" spans="1:20" ht="38.25">
      <c r="A995" s="192" t="s">
        <v>667</v>
      </c>
      <c r="B995" s="68"/>
      <c r="C995" s="214" t="s">
        <v>1256</v>
      </c>
      <c r="D995" s="215">
        <v>45044</v>
      </c>
      <c r="E995" s="192" t="s">
        <v>3000</v>
      </c>
      <c r="F995" s="192" t="s">
        <v>12</v>
      </c>
      <c r="G995" s="192">
        <v>444668</v>
      </c>
      <c r="H995" s="68"/>
      <c r="I995" s="198" t="s">
        <v>1870</v>
      </c>
      <c r="J995" s="68"/>
      <c r="K995" s="68"/>
      <c r="L995" s="68"/>
      <c r="M995" s="68"/>
      <c r="N995" s="362"/>
      <c r="O995" s="362"/>
      <c r="P995" s="216">
        <v>1252092.6200000001</v>
      </c>
      <c r="Q995" s="216">
        <v>0</v>
      </c>
      <c r="R995" s="68" t="s">
        <v>638</v>
      </c>
      <c r="S995" s="363"/>
      <c r="T995" s="277"/>
    </row>
    <row r="996" spans="1:20" ht="38.25">
      <c r="A996" s="192" t="s">
        <v>667</v>
      </c>
      <c r="B996" s="68"/>
      <c r="C996" s="214" t="s">
        <v>1256</v>
      </c>
      <c r="D996" s="215">
        <v>45044</v>
      </c>
      <c r="E996" s="192" t="s">
        <v>3001</v>
      </c>
      <c r="F996" s="192" t="s">
        <v>12</v>
      </c>
      <c r="G996" s="192">
        <v>444670</v>
      </c>
      <c r="H996" s="68"/>
      <c r="I996" s="198" t="s">
        <v>1870</v>
      </c>
      <c r="J996" s="68"/>
      <c r="K996" s="68"/>
      <c r="L996" s="68"/>
      <c r="M996" s="68"/>
      <c r="N996" s="362"/>
      <c r="O996" s="362"/>
      <c r="P996" s="216">
        <v>12621692.529999999</v>
      </c>
      <c r="Q996" s="216">
        <v>0</v>
      </c>
      <c r="R996" s="68" t="s">
        <v>638</v>
      </c>
      <c r="S996" s="363"/>
      <c r="T996" s="277"/>
    </row>
    <row r="997" spans="1:20" ht="38.25">
      <c r="A997" s="192" t="s">
        <v>667</v>
      </c>
      <c r="B997" s="68"/>
      <c r="C997" s="214" t="s">
        <v>1256</v>
      </c>
      <c r="D997" s="215">
        <v>45044</v>
      </c>
      <c r="E997" s="192" t="s">
        <v>3002</v>
      </c>
      <c r="F997" s="192" t="s">
        <v>12</v>
      </c>
      <c r="G997" s="192">
        <v>444672</v>
      </c>
      <c r="H997" s="68"/>
      <c r="I997" s="198" t="s">
        <v>1870</v>
      </c>
      <c r="J997" s="68"/>
      <c r="K997" s="68"/>
      <c r="L997" s="68"/>
      <c r="M997" s="68"/>
      <c r="N997" s="362"/>
      <c r="O997" s="362"/>
      <c r="P997" s="216">
        <v>3439019.46</v>
      </c>
      <c r="Q997" s="216">
        <v>0</v>
      </c>
      <c r="R997" s="68" t="s">
        <v>638</v>
      </c>
      <c r="S997" s="363"/>
      <c r="T997" s="277"/>
    </row>
    <row r="998" spans="1:20" ht="38.25">
      <c r="A998" s="192" t="s">
        <v>667</v>
      </c>
      <c r="B998" s="68"/>
      <c r="C998" s="214" t="s">
        <v>1256</v>
      </c>
      <c r="D998" s="215">
        <v>45044</v>
      </c>
      <c r="E998" s="192" t="s">
        <v>3003</v>
      </c>
      <c r="F998" s="192" t="s">
        <v>12</v>
      </c>
      <c r="G998" s="192">
        <v>444674</v>
      </c>
      <c r="H998" s="68"/>
      <c r="I998" s="198" t="s">
        <v>1870</v>
      </c>
      <c r="J998" s="68"/>
      <c r="K998" s="68"/>
      <c r="L998" s="68"/>
      <c r="M998" s="68"/>
      <c r="N998" s="362"/>
      <c r="O998" s="362"/>
      <c r="P998" s="216">
        <v>2333237.2599999998</v>
      </c>
      <c r="Q998" s="216">
        <v>0</v>
      </c>
      <c r="R998" s="68" t="s">
        <v>638</v>
      </c>
      <c r="S998" s="363"/>
      <c r="T998" s="277"/>
    </row>
    <row r="999" spans="1:20" ht="38.25">
      <c r="A999" s="192" t="s">
        <v>667</v>
      </c>
      <c r="B999" s="68"/>
      <c r="C999" s="214" t="s">
        <v>1256</v>
      </c>
      <c r="D999" s="215">
        <v>45044</v>
      </c>
      <c r="E999" s="192" t="s">
        <v>3004</v>
      </c>
      <c r="F999" s="192" t="s">
        <v>12</v>
      </c>
      <c r="G999" s="192">
        <v>444676</v>
      </c>
      <c r="H999" s="68"/>
      <c r="I999" s="198" t="s">
        <v>1870</v>
      </c>
      <c r="J999" s="68"/>
      <c r="K999" s="68"/>
      <c r="L999" s="68"/>
      <c r="M999" s="68"/>
      <c r="N999" s="362"/>
      <c r="O999" s="362"/>
      <c r="P999" s="216">
        <v>2322148.5499999998</v>
      </c>
      <c r="Q999" s="216">
        <v>0</v>
      </c>
      <c r="R999" s="68" t="s">
        <v>638</v>
      </c>
      <c r="S999" s="363"/>
      <c r="T999" s="277"/>
    </row>
    <row r="1000" spans="1:20" ht="38.25">
      <c r="A1000" s="192" t="s">
        <v>667</v>
      </c>
      <c r="B1000" s="68"/>
      <c r="C1000" s="214" t="s">
        <v>1256</v>
      </c>
      <c r="D1000" s="215">
        <v>45044</v>
      </c>
      <c r="E1000" s="192" t="s">
        <v>3005</v>
      </c>
      <c r="F1000" s="192" t="s">
        <v>12</v>
      </c>
      <c r="G1000" s="192">
        <v>444678</v>
      </c>
      <c r="H1000" s="68"/>
      <c r="I1000" s="198" t="s">
        <v>1870</v>
      </c>
      <c r="J1000" s="68"/>
      <c r="K1000" s="68"/>
      <c r="L1000" s="68"/>
      <c r="M1000" s="68"/>
      <c r="N1000" s="362"/>
      <c r="O1000" s="362"/>
      <c r="P1000" s="216">
        <v>15770311.449999999</v>
      </c>
      <c r="Q1000" s="216">
        <v>0</v>
      </c>
      <c r="R1000" s="68" t="s">
        <v>638</v>
      </c>
      <c r="S1000" s="363"/>
      <c r="T1000" s="277"/>
    </row>
    <row r="1001" spans="1:20" ht="38.25">
      <c r="A1001" s="192" t="s">
        <v>667</v>
      </c>
      <c r="B1001" s="68"/>
      <c r="C1001" s="214" t="s">
        <v>1256</v>
      </c>
      <c r="D1001" s="215">
        <v>45044</v>
      </c>
      <c r="E1001" s="192" t="s">
        <v>3006</v>
      </c>
      <c r="F1001" s="192" t="s">
        <v>12</v>
      </c>
      <c r="G1001" s="192">
        <v>444680</v>
      </c>
      <c r="H1001" s="68"/>
      <c r="I1001" s="198" t="s">
        <v>1870</v>
      </c>
      <c r="J1001" s="68"/>
      <c r="K1001" s="68"/>
      <c r="L1001" s="68"/>
      <c r="M1001" s="68"/>
      <c r="N1001" s="362"/>
      <c r="O1001" s="362"/>
      <c r="P1001" s="216">
        <v>15462587.08</v>
      </c>
      <c r="Q1001" s="216">
        <v>0</v>
      </c>
      <c r="R1001" s="68" t="s">
        <v>638</v>
      </c>
      <c r="S1001" s="363"/>
      <c r="T1001" s="277"/>
    </row>
    <row r="1002" spans="1:20" ht="38.25">
      <c r="A1002" s="192" t="s">
        <v>667</v>
      </c>
      <c r="B1002" s="68"/>
      <c r="C1002" s="214" t="s">
        <v>1256</v>
      </c>
      <c r="D1002" s="215">
        <v>45044</v>
      </c>
      <c r="E1002" s="192" t="s">
        <v>3007</v>
      </c>
      <c r="F1002" s="192" t="s">
        <v>12</v>
      </c>
      <c r="G1002" s="192">
        <v>444682</v>
      </c>
      <c r="H1002" s="68"/>
      <c r="I1002" s="198" t="s">
        <v>1870</v>
      </c>
      <c r="J1002" s="68"/>
      <c r="K1002" s="68"/>
      <c r="L1002" s="68"/>
      <c r="M1002" s="68"/>
      <c r="N1002" s="362"/>
      <c r="O1002" s="362"/>
      <c r="P1002" s="216">
        <v>19828342.460000001</v>
      </c>
      <c r="Q1002" s="216">
        <v>0</v>
      </c>
      <c r="R1002" s="68" t="s">
        <v>638</v>
      </c>
      <c r="S1002" s="363"/>
      <c r="T1002" s="277"/>
    </row>
    <row r="1003" spans="1:20" ht="38.25">
      <c r="A1003" s="192" t="s">
        <v>667</v>
      </c>
      <c r="B1003" s="68"/>
      <c r="C1003" s="214" t="s">
        <v>1256</v>
      </c>
      <c r="D1003" s="215">
        <v>45044</v>
      </c>
      <c r="E1003" s="192" t="s">
        <v>3008</v>
      </c>
      <c r="F1003" s="192" t="s">
        <v>12</v>
      </c>
      <c r="G1003" s="192">
        <v>444684</v>
      </c>
      <c r="H1003" s="68"/>
      <c r="I1003" s="198" t="s">
        <v>1870</v>
      </c>
      <c r="J1003" s="68"/>
      <c r="K1003" s="68"/>
      <c r="L1003" s="68"/>
      <c r="M1003" s="68"/>
      <c r="N1003" s="362"/>
      <c r="O1003" s="362"/>
      <c r="P1003" s="216">
        <v>88776181.370000005</v>
      </c>
      <c r="Q1003" s="216">
        <v>0</v>
      </c>
      <c r="R1003" s="68" t="s">
        <v>638</v>
      </c>
      <c r="S1003" s="363"/>
      <c r="T1003" s="277"/>
    </row>
    <row r="1004" spans="1:20" ht="38.25">
      <c r="A1004" s="192" t="s">
        <v>667</v>
      </c>
      <c r="B1004" s="68"/>
      <c r="C1004" s="214" t="s">
        <v>1256</v>
      </c>
      <c r="D1004" s="215">
        <v>45044</v>
      </c>
      <c r="E1004" s="192" t="s">
        <v>3009</v>
      </c>
      <c r="F1004" s="192" t="s">
        <v>12</v>
      </c>
      <c r="G1004" s="192">
        <v>444686</v>
      </c>
      <c r="H1004" s="68"/>
      <c r="I1004" s="198" t="s">
        <v>1870</v>
      </c>
      <c r="J1004" s="68"/>
      <c r="K1004" s="68"/>
      <c r="L1004" s="68"/>
      <c r="M1004" s="68"/>
      <c r="N1004" s="362"/>
      <c r="O1004" s="362"/>
      <c r="P1004" s="216">
        <v>38155951.939999998</v>
      </c>
      <c r="Q1004" s="216">
        <v>0</v>
      </c>
      <c r="R1004" s="68" t="s">
        <v>638</v>
      </c>
      <c r="S1004" s="363"/>
      <c r="T1004" s="277"/>
    </row>
    <row r="1005" spans="1:20" ht="38.25">
      <c r="A1005" s="192" t="s">
        <v>667</v>
      </c>
      <c r="B1005" s="68"/>
      <c r="C1005" s="214" t="s">
        <v>1256</v>
      </c>
      <c r="D1005" s="215">
        <v>45044</v>
      </c>
      <c r="E1005" s="192" t="s">
        <v>3010</v>
      </c>
      <c r="F1005" s="192" t="s">
        <v>12</v>
      </c>
      <c r="G1005" s="192">
        <v>444688</v>
      </c>
      <c r="H1005" s="68"/>
      <c r="I1005" s="198" t="s">
        <v>1870</v>
      </c>
      <c r="J1005" s="68"/>
      <c r="K1005" s="68"/>
      <c r="L1005" s="68"/>
      <c r="M1005" s="68"/>
      <c r="N1005" s="362"/>
      <c r="O1005" s="362"/>
      <c r="P1005" s="216">
        <v>10188.75</v>
      </c>
      <c r="Q1005" s="216">
        <v>0</v>
      </c>
      <c r="R1005" s="68" t="s">
        <v>638</v>
      </c>
      <c r="S1005" s="363"/>
      <c r="T1005" s="277"/>
    </row>
    <row r="1006" spans="1:20" ht="38.25">
      <c r="A1006" s="192" t="s">
        <v>667</v>
      </c>
      <c r="B1006" s="68"/>
      <c r="C1006" s="214" t="s">
        <v>1256</v>
      </c>
      <c r="D1006" s="215">
        <v>45044</v>
      </c>
      <c r="E1006" s="192" t="s">
        <v>3011</v>
      </c>
      <c r="F1006" s="192" t="s">
        <v>12</v>
      </c>
      <c r="G1006" s="192">
        <v>444690</v>
      </c>
      <c r="H1006" s="68"/>
      <c r="I1006" s="198" t="s">
        <v>1870</v>
      </c>
      <c r="J1006" s="68"/>
      <c r="K1006" s="68"/>
      <c r="L1006" s="68"/>
      <c r="M1006" s="68"/>
      <c r="N1006" s="362"/>
      <c r="O1006" s="362"/>
      <c r="P1006" s="216">
        <v>16208.53</v>
      </c>
      <c r="Q1006" s="216">
        <v>0</v>
      </c>
      <c r="R1006" s="68" t="s">
        <v>638</v>
      </c>
      <c r="S1006" s="363"/>
      <c r="T1006" s="277"/>
    </row>
    <row r="1007" spans="1:20" ht="38.25">
      <c r="A1007" s="192" t="s">
        <v>667</v>
      </c>
      <c r="B1007" s="68"/>
      <c r="C1007" s="214" t="s">
        <v>1256</v>
      </c>
      <c r="D1007" s="215">
        <v>45044</v>
      </c>
      <c r="E1007" s="192" t="s">
        <v>3012</v>
      </c>
      <c r="F1007" s="192" t="s">
        <v>12</v>
      </c>
      <c r="G1007" s="192">
        <v>444692</v>
      </c>
      <c r="H1007" s="68"/>
      <c r="I1007" s="198" t="s">
        <v>1870</v>
      </c>
      <c r="J1007" s="68"/>
      <c r="K1007" s="68"/>
      <c r="L1007" s="68"/>
      <c r="M1007" s="68"/>
      <c r="N1007" s="362"/>
      <c r="O1007" s="362"/>
      <c r="P1007" s="216">
        <v>546.33000000000004</v>
      </c>
      <c r="Q1007" s="216">
        <v>0</v>
      </c>
      <c r="R1007" s="68" t="s">
        <v>638</v>
      </c>
      <c r="S1007" s="363"/>
      <c r="T1007" s="277"/>
    </row>
    <row r="1008" spans="1:20" ht="38.25">
      <c r="A1008" s="192" t="s">
        <v>667</v>
      </c>
      <c r="B1008" s="68"/>
      <c r="C1008" s="214" t="s">
        <v>1256</v>
      </c>
      <c r="D1008" s="215">
        <v>45044</v>
      </c>
      <c r="E1008" s="192" t="s">
        <v>3013</v>
      </c>
      <c r="F1008" s="192" t="s">
        <v>12</v>
      </c>
      <c r="G1008" s="192">
        <v>444694</v>
      </c>
      <c r="H1008" s="68"/>
      <c r="I1008" s="198" t="s">
        <v>1870</v>
      </c>
      <c r="J1008" s="68"/>
      <c r="K1008" s="68"/>
      <c r="L1008" s="68"/>
      <c r="M1008" s="68"/>
      <c r="N1008" s="362"/>
      <c r="O1008" s="362"/>
      <c r="P1008" s="216">
        <v>13776.46</v>
      </c>
      <c r="Q1008" s="216">
        <v>0</v>
      </c>
      <c r="R1008" s="68" t="s">
        <v>638</v>
      </c>
      <c r="S1008" s="363"/>
      <c r="T1008" s="277"/>
    </row>
    <row r="1009" spans="1:20" ht="38.25">
      <c r="A1009" s="192" t="s">
        <v>667</v>
      </c>
      <c r="B1009" s="68"/>
      <c r="C1009" s="214" t="s">
        <v>1256</v>
      </c>
      <c r="D1009" s="215">
        <v>45044</v>
      </c>
      <c r="E1009" s="192" t="s">
        <v>3014</v>
      </c>
      <c r="F1009" s="192" t="s">
        <v>12</v>
      </c>
      <c r="G1009" s="192">
        <v>444696</v>
      </c>
      <c r="H1009" s="68"/>
      <c r="I1009" s="198" t="s">
        <v>1870</v>
      </c>
      <c r="J1009" s="68"/>
      <c r="K1009" s="68"/>
      <c r="L1009" s="68"/>
      <c r="M1009" s="68"/>
      <c r="N1009" s="362"/>
      <c r="O1009" s="362"/>
      <c r="P1009" s="216">
        <v>13776.46</v>
      </c>
      <c r="Q1009" s="216">
        <v>0</v>
      </c>
      <c r="R1009" s="68" t="s">
        <v>638</v>
      </c>
      <c r="S1009" s="363"/>
      <c r="T1009" s="277"/>
    </row>
    <row r="1010" spans="1:20" ht="76.5">
      <c r="A1010" s="192" t="s">
        <v>542</v>
      </c>
      <c r="B1010" s="68"/>
      <c r="C1010" s="214" t="s">
        <v>691</v>
      </c>
      <c r="D1010" s="215">
        <v>45044</v>
      </c>
      <c r="E1010" s="192" t="s">
        <v>2909</v>
      </c>
      <c r="F1010" s="192" t="s">
        <v>639</v>
      </c>
      <c r="G1010" s="192">
        <v>5553613</v>
      </c>
      <c r="H1010" s="68"/>
      <c r="I1010" s="198" t="s">
        <v>3253</v>
      </c>
      <c r="J1010" s="68"/>
      <c r="K1010" s="68"/>
      <c r="L1010" s="68"/>
      <c r="M1010" s="68"/>
      <c r="N1010" s="362"/>
      <c r="O1010" s="362"/>
      <c r="P1010" s="216">
        <v>0</v>
      </c>
      <c r="Q1010" s="216">
        <v>322</v>
      </c>
      <c r="R1010" s="68" t="s">
        <v>638</v>
      </c>
      <c r="S1010" s="363"/>
      <c r="T1010" s="277"/>
    </row>
    <row r="1011" spans="1:20" ht="76.5">
      <c r="A1011" s="192" t="s">
        <v>542</v>
      </c>
      <c r="B1011" s="68"/>
      <c r="C1011" s="214" t="s">
        <v>691</v>
      </c>
      <c r="D1011" s="215">
        <v>45044</v>
      </c>
      <c r="E1011" s="192" t="s">
        <v>2909</v>
      </c>
      <c r="F1011" s="192" t="s">
        <v>639</v>
      </c>
      <c r="G1011" s="192">
        <v>5554176</v>
      </c>
      <c r="H1011" s="68"/>
      <c r="I1011" s="198" t="s">
        <v>3237</v>
      </c>
      <c r="J1011" s="68"/>
      <c r="K1011" s="68"/>
      <c r="L1011" s="68"/>
      <c r="M1011" s="68"/>
      <c r="N1011" s="362"/>
      <c r="O1011" s="362"/>
      <c r="P1011" s="216">
        <v>0</v>
      </c>
      <c r="Q1011" s="216">
        <v>26985.91</v>
      </c>
      <c r="R1011" s="68" t="s">
        <v>638</v>
      </c>
      <c r="S1011" s="363"/>
      <c r="T1011" s="277"/>
    </row>
    <row r="1012" spans="1:20" ht="76.5">
      <c r="A1012" s="192" t="s">
        <v>542</v>
      </c>
      <c r="B1012" s="68"/>
      <c r="C1012" s="214" t="s">
        <v>691</v>
      </c>
      <c r="D1012" s="215">
        <v>45044</v>
      </c>
      <c r="E1012" s="192" t="s">
        <v>2909</v>
      </c>
      <c r="F1012" s="192" t="s">
        <v>639</v>
      </c>
      <c r="G1012" s="192">
        <v>5557116</v>
      </c>
      <c r="H1012" s="68"/>
      <c r="I1012" s="198" t="s">
        <v>3254</v>
      </c>
      <c r="J1012" s="68"/>
      <c r="K1012" s="68"/>
      <c r="L1012" s="68"/>
      <c r="M1012" s="68"/>
      <c r="N1012" s="362"/>
      <c r="O1012" s="362"/>
      <c r="P1012" s="216">
        <v>0</v>
      </c>
      <c r="Q1012" s="216">
        <v>153548.28</v>
      </c>
      <c r="R1012" s="68" t="s">
        <v>638</v>
      </c>
      <c r="S1012" s="363"/>
      <c r="T1012" s="277"/>
    </row>
    <row r="1013" spans="1:20" ht="76.5">
      <c r="A1013" s="192" t="s">
        <v>542</v>
      </c>
      <c r="B1013" s="68"/>
      <c r="C1013" s="214" t="s">
        <v>691</v>
      </c>
      <c r="D1013" s="215">
        <v>45044</v>
      </c>
      <c r="E1013" s="192" t="s">
        <v>2909</v>
      </c>
      <c r="F1013" s="192" t="s">
        <v>639</v>
      </c>
      <c r="G1013" s="192">
        <v>5556891</v>
      </c>
      <c r="H1013" s="68"/>
      <c r="I1013" s="198" t="s">
        <v>3255</v>
      </c>
      <c r="J1013" s="68"/>
      <c r="K1013" s="68"/>
      <c r="L1013" s="68"/>
      <c r="M1013" s="68"/>
      <c r="N1013" s="362"/>
      <c r="O1013" s="362"/>
      <c r="P1013" s="216">
        <v>0</v>
      </c>
      <c r="Q1013" s="216">
        <v>1953.19</v>
      </c>
      <c r="R1013" s="68" t="s">
        <v>638</v>
      </c>
      <c r="S1013" s="363"/>
      <c r="T1013" s="277"/>
    </row>
    <row r="1014" spans="1:20" ht="76.5">
      <c r="A1014" s="192" t="s">
        <v>542</v>
      </c>
      <c r="B1014" s="68"/>
      <c r="C1014" s="214" t="s">
        <v>691</v>
      </c>
      <c r="D1014" s="215">
        <v>45044</v>
      </c>
      <c r="E1014" s="192" t="s">
        <v>2909</v>
      </c>
      <c r="F1014" s="192" t="s">
        <v>639</v>
      </c>
      <c r="G1014" s="192">
        <v>5556912</v>
      </c>
      <c r="H1014" s="68"/>
      <c r="I1014" s="198" t="s">
        <v>3256</v>
      </c>
      <c r="J1014" s="68"/>
      <c r="K1014" s="68"/>
      <c r="L1014" s="68"/>
      <c r="M1014" s="68"/>
      <c r="N1014" s="362"/>
      <c r="O1014" s="362"/>
      <c r="P1014" s="216">
        <v>0</v>
      </c>
      <c r="Q1014" s="216">
        <v>16761.689999999999</v>
      </c>
      <c r="R1014" s="68" t="s">
        <v>638</v>
      </c>
      <c r="S1014" s="363"/>
      <c r="T1014" s="277"/>
    </row>
    <row r="1015" spans="1:20" ht="76.5">
      <c r="A1015" s="192" t="s">
        <v>542</v>
      </c>
      <c r="B1015" s="68"/>
      <c r="C1015" s="214" t="s">
        <v>691</v>
      </c>
      <c r="D1015" s="215">
        <v>45044</v>
      </c>
      <c r="E1015" s="192" t="s">
        <v>2909</v>
      </c>
      <c r="F1015" s="192" t="s">
        <v>639</v>
      </c>
      <c r="G1015" s="192">
        <v>5556998</v>
      </c>
      <c r="H1015" s="68"/>
      <c r="I1015" s="198" t="s">
        <v>3257</v>
      </c>
      <c r="J1015" s="68"/>
      <c r="K1015" s="68"/>
      <c r="L1015" s="68"/>
      <c r="M1015" s="68"/>
      <c r="N1015" s="362"/>
      <c r="O1015" s="362"/>
      <c r="P1015" s="216">
        <v>0</v>
      </c>
      <c r="Q1015" s="216">
        <v>2793.65</v>
      </c>
      <c r="R1015" s="68" t="s">
        <v>638</v>
      </c>
      <c r="S1015" s="363"/>
      <c r="T1015" s="277"/>
    </row>
    <row r="1016" spans="1:20" ht="76.5">
      <c r="A1016" s="192" t="s">
        <v>542</v>
      </c>
      <c r="B1016" s="68"/>
      <c r="C1016" s="214" t="s">
        <v>691</v>
      </c>
      <c r="D1016" s="215">
        <v>45044</v>
      </c>
      <c r="E1016" s="192" t="s">
        <v>2909</v>
      </c>
      <c r="F1016" s="192" t="s">
        <v>639</v>
      </c>
      <c r="G1016" s="192">
        <v>5556873</v>
      </c>
      <c r="H1016" s="68"/>
      <c r="I1016" s="198" t="s">
        <v>3258</v>
      </c>
      <c r="J1016" s="68"/>
      <c r="K1016" s="68"/>
      <c r="L1016" s="68"/>
      <c r="M1016" s="68"/>
      <c r="N1016" s="362"/>
      <c r="O1016" s="362"/>
      <c r="P1016" s="216">
        <v>0</v>
      </c>
      <c r="Q1016" s="216">
        <v>1455.84</v>
      </c>
      <c r="R1016" s="68" t="s">
        <v>638</v>
      </c>
      <c r="S1016" s="363"/>
      <c r="T1016" s="277"/>
    </row>
    <row r="1017" spans="1:20" ht="76.5">
      <c r="A1017" s="192" t="s">
        <v>542</v>
      </c>
      <c r="B1017" s="68"/>
      <c r="C1017" s="214" t="s">
        <v>691</v>
      </c>
      <c r="D1017" s="215">
        <v>45044</v>
      </c>
      <c r="E1017" s="192" t="s">
        <v>2909</v>
      </c>
      <c r="F1017" s="192" t="s">
        <v>639</v>
      </c>
      <c r="G1017" s="192">
        <v>5554162</v>
      </c>
      <c r="H1017" s="68"/>
      <c r="I1017" s="198" t="s">
        <v>3259</v>
      </c>
      <c r="J1017" s="68"/>
      <c r="K1017" s="68"/>
      <c r="L1017" s="68"/>
      <c r="M1017" s="68"/>
      <c r="N1017" s="362"/>
      <c r="O1017" s="362"/>
      <c r="P1017" s="216">
        <v>0</v>
      </c>
      <c r="Q1017" s="216">
        <v>9286</v>
      </c>
      <c r="R1017" s="68" t="s">
        <v>638</v>
      </c>
      <c r="S1017" s="363"/>
      <c r="T1017" s="277"/>
    </row>
    <row r="1018" spans="1:20" ht="76.5">
      <c r="A1018" s="192" t="s">
        <v>542</v>
      </c>
      <c r="B1018" s="68"/>
      <c r="C1018" s="214" t="s">
        <v>691</v>
      </c>
      <c r="D1018" s="215">
        <v>45044</v>
      </c>
      <c r="E1018" s="192" t="s">
        <v>2909</v>
      </c>
      <c r="F1018" s="192" t="s">
        <v>639</v>
      </c>
      <c r="G1018" s="192">
        <v>5554072</v>
      </c>
      <c r="H1018" s="68"/>
      <c r="I1018" s="198" t="s">
        <v>3260</v>
      </c>
      <c r="J1018" s="68"/>
      <c r="K1018" s="68"/>
      <c r="L1018" s="68"/>
      <c r="M1018" s="68"/>
      <c r="N1018" s="362"/>
      <c r="O1018" s="362"/>
      <c r="P1018" s="216">
        <v>0</v>
      </c>
      <c r="Q1018" s="216">
        <v>9977.24</v>
      </c>
      <c r="R1018" s="68" t="s">
        <v>638</v>
      </c>
      <c r="S1018" s="363"/>
      <c r="T1018" s="277"/>
    </row>
    <row r="1019" spans="1:20" ht="76.5">
      <c r="A1019" s="192" t="s">
        <v>542</v>
      </c>
      <c r="B1019" s="68"/>
      <c r="C1019" s="214" t="s">
        <v>691</v>
      </c>
      <c r="D1019" s="215">
        <v>45044</v>
      </c>
      <c r="E1019" s="192" t="s">
        <v>2909</v>
      </c>
      <c r="F1019" s="192" t="s">
        <v>639</v>
      </c>
      <c r="G1019" s="192">
        <v>5554081</v>
      </c>
      <c r="H1019" s="68"/>
      <c r="I1019" s="198" t="s">
        <v>3260</v>
      </c>
      <c r="J1019" s="68"/>
      <c r="K1019" s="68"/>
      <c r="L1019" s="68"/>
      <c r="M1019" s="68"/>
      <c r="N1019" s="362"/>
      <c r="O1019" s="362"/>
      <c r="P1019" s="216">
        <v>0</v>
      </c>
      <c r="Q1019" s="216">
        <v>2884.61</v>
      </c>
      <c r="R1019" s="68" t="s">
        <v>638</v>
      </c>
      <c r="S1019" s="363"/>
      <c r="T1019" s="277"/>
    </row>
    <row r="1020" spans="1:20" ht="76.5">
      <c r="A1020" s="192" t="s">
        <v>542</v>
      </c>
      <c r="B1020" s="68"/>
      <c r="C1020" s="214" t="s">
        <v>691</v>
      </c>
      <c r="D1020" s="215">
        <v>45044</v>
      </c>
      <c r="E1020" s="192" t="s">
        <v>2909</v>
      </c>
      <c r="F1020" s="192" t="s">
        <v>639</v>
      </c>
      <c r="G1020" s="192">
        <v>5554094</v>
      </c>
      <c r="H1020" s="68"/>
      <c r="I1020" s="198" t="s">
        <v>3261</v>
      </c>
      <c r="J1020" s="68"/>
      <c r="K1020" s="68"/>
      <c r="L1020" s="68"/>
      <c r="M1020" s="68"/>
      <c r="N1020" s="362"/>
      <c r="O1020" s="362"/>
      <c r="P1020" s="216">
        <v>0</v>
      </c>
      <c r="Q1020" s="216">
        <v>3023.88</v>
      </c>
      <c r="R1020" s="68" t="s">
        <v>638</v>
      </c>
      <c r="S1020" s="363"/>
      <c r="T1020" s="277"/>
    </row>
    <row r="1021" spans="1:20" ht="76.5">
      <c r="A1021" s="192" t="s">
        <v>542</v>
      </c>
      <c r="B1021" s="68"/>
      <c r="C1021" s="214" t="s">
        <v>691</v>
      </c>
      <c r="D1021" s="215">
        <v>45044</v>
      </c>
      <c r="E1021" s="192" t="s">
        <v>2909</v>
      </c>
      <c r="F1021" s="192" t="s">
        <v>639</v>
      </c>
      <c r="G1021" s="192">
        <v>5553510</v>
      </c>
      <c r="H1021" s="68"/>
      <c r="I1021" s="198" t="s">
        <v>3262</v>
      </c>
      <c r="J1021" s="68"/>
      <c r="K1021" s="68"/>
      <c r="L1021" s="68"/>
      <c r="M1021" s="68"/>
      <c r="N1021" s="362"/>
      <c r="O1021" s="362"/>
      <c r="P1021" s="216">
        <v>0</v>
      </c>
      <c r="Q1021" s="216">
        <v>4141.59</v>
      </c>
      <c r="R1021" s="68" t="s">
        <v>638</v>
      </c>
      <c r="S1021" s="363"/>
      <c r="T1021" s="277"/>
    </row>
    <row r="1022" spans="1:20" ht="76.5">
      <c r="A1022" s="192" t="s">
        <v>542</v>
      </c>
      <c r="B1022" s="68"/>
      <c r="C1022" s="214" t="s">
        <v>691</v>
      </c>
      <c r="D1022" s="215">
        <v>45044</v>
      </c>
      <c r="E1022" s="192" t="s">
        <v>2909</v>
      </c>
      <c r="F1022" s="192" t="s">
        <v>639</v>
      </c>
      <c r="G1022" s="192">
        <v>5554149</v>
      </c>
      <c r="H1022" s="68"/>
      <c r="I1022" s="198" t="s">
        <v>3263</v>
      </c>
      <c r="J1022" s="68"/>
      <c r="K1022" s="68"/>
      <c r="L1022" s="68"/>
      <c r="M1022" s="68"/>
      <c r="N1022" s="362"/>
      <c r="O1022" s="362"/>
      <c r="P1022" s="216">
        <v>0</v>
      </c>
      <c r="Q1022" s="216">
        <v>147.35</v>
      </c>
      <c r="R1022" s="68" t="s">
        <v>638</v>
      </c>
      <c r="S1022" s="363"/>
      <c r="T1022" s="277"/>
    </row>
    <row r="1023" spans="1:20" ht="76.5">
      <c r="A1023" s="192" t="s">
        <v>542</v>
      </c>
      <c r="B1023" s="68"/>
      <c r="C1023" s="214" t="s">
        <v>691</v>
      </c>
      <c r="D1023" s="215">
        <v>45044</v>
      </c>
      <c r="E1023" s="192" t="s">
        <v>2909</v>
      </c>
      <c r="F1023" s="192" t="s">
        <v>639</v>
      </c>
      <c r="G1023" s="192">
        <v>5553649</v>
      </c>
      <c r="H1023" s="68"/>
      <c r="I1023" s="198" t="s">
        <v>3264</v>
      </c>
      <c r="J1023" s="68"/>
      <c r="K1023" s="68"/>
      <c r="L1023" s="68"/>
      <c r="M1023" s="68"/>
      <c r="N1023" s="362"/>
      <c r="O1023" s="362"/>
      <c r="P1023" s="216">
        <v>0</v>
      </c>
      <c r="Q1023" s="216">
        <v>5782.57</v>
      </c>
      <c r="R1023" s="68" t="s">
        <v>638</v>
      </c>
      <c r="S1023" s="363"/>
      <c r="T1023" s="277"/>
    </row>
    <row r="1024" spans="1:20" ht="76.5">
      <c r="A1024" s="192" t="s">
        <v>542</v>
      </c>
      <c r="B1024" s="68"/>
      <c r="C1024" s="214" t="s">
        <v>691</v>
      </c>
      <c r="D1024" s="215">
        <v>45044</v>
      </c>
      <c r="E1024" s="192" t="s">
        <v>2909</v>
      </c>
      <c r="F1024" s="192" t="s">
        <v>639</v>
      </c>
      <c r="G1024" s="192">
        <v>5554056</v>
      </c>
      <c r="H1024" s="68"/>
      <c r="I1024" s="198" t="s">
        <v>3265</v>
      </c>
      <c r="J1024" s="68"/>
      <c r="K1024" s="68"/>
      <c r="L1024" s="68"/>
      <c r="M1024" s="68"/>
      <c r="N1024" s="362"/>
      <c r="O1024" s="362"/>
      <c r="P1024" s="216">
        <v>0</v>
      </c>
      <c r="Q1024" s="216">
        <v>9412.89</v>
      </c>
      <c r="R1024" s="68" t="s">
        <v>638</v>
      </c>
      <c r="S1024" s="363"/>
      <c r="T1024" s="277"/>
    </row>
    <row r="1025" spans="1:20" ht="76.5">
      <c r="A1025" s="192" t="s">
        <v>542</v>
      </c>
      <c r="B1025" s="68"/>
      <c r="C1025" s="214" t="s">
        <v>691</v>
      </c>
      <c r="D1025" s="215">
        <v>45044</v>
      </c>
      <c r="E1025" s="192" t="s">
        <v>2909</v>
      </c>
      <c r="F1025" s="192" t="s">
        <v>639</v>
      </c>
      <c r="G1025" s="192">
        <v>5553998</v>
      </c>
      <c r="H1025" s="68"/>
      <c r="I1025" s="198" t="s">
        <v>3266</v>
      </c>
      <c r="J1025" s="68"/>
      <c r="K1025" s="68"/>
      <c r="L1025" s="68"/>
      <c r="M1025" s="68"/>
      <c r="N1025" s="362"/>
      <c r="O1025" s="362"/>
      <c r="P1025" s="216">
        <v>0</v>
      </c>
      <c r="Q1025" s="216">
        <v>10696.62</v>
      </c>
      <c r="R1025" s="68" t="s">
        <v>638</v>
      </c>
      <c r="S1025" s="363"/>
      <c r="T1025" s="277"/>
    </row>
    <row r="1026" spans="1:20" ht="76.5">
      <c r="A1026" s="192" t="s">
        <v>542</v>
      </c>
      <c r="B1026" s="68"/>
      <c r="C1026" s="214" t="s">
        <v>691</v>
      </c>
      <c r="D1026" s="215">
        <v>45044</v>
      </c>
      <c r="E1026" s="192" t="s">
        <v>2909</v>
      </c>
      <c r="F1026" s="192" t="s">
        <v>639</v>
      </c>
      <c r="G1026" s="192">
        <v>5554142</v>
      </c>
      <c r="H1026" s="68"/>
      <c r="I1026" s="198" t="s">
        <v>3263</v>
      </c>
      <c r="J1026" s="68"/>
      <c r="K1026" s="68"/>
      <c r="L1026" s="68"/>
      <c r="M1026" s="68"/>
      <c r="N1026" s="362"/>
      <c r="O1026" s="362"/>
      <c r="P1026" s="216">
        <v>0</v>
      </c>
      <c r="Q1026" s="216">
        <v>3922.58</v>
      </c>
      <c r="R1026" s="68" t="s">
        <v>638</v>
      </c>
      <c r="S1026" s="363"/>
      <c r="T1026" s="277"/>
    </row>
    <row r="1027" spans="1:20" ht="76.5">
      <c r="A1027" s="192" t="s">
        <v>542</v>
      </c>
      <c r="B1027" s="68"/>
      <c r="C1027" s="214" t="s">
        <v>691</v>
      </c>
      <c r="D1027" s="215">
        <v>45044</v>
      </c>
      <c r="E1027" s="192" t="s">
        <v>2909</v>
      </c>
      <c r="F1027" s="192" t="s">
        <v>639</v>
      </c>
      <c r="G1027" s="192">
        <v>5553433</v>
      </c>
      <c r="H1027" s="68"/>
      <c r="I1027" s="198" t="s">
        <v>3267</v>
      </c>
      <c r="J1027" s="68"/>
      <c r="K1027" s="68"/>
      <c r="L1027" s="68"/>
      <c r="M1027" s="68"/>
      <c r="N1027" s="362"/>
      <c r="O1027" s="362"/>
      <c r="P1027" s="216">
        <v>0</v>
      </c>
      <c r="Q1027" s="216">
        <v>3377.2</v>
      </c>
      <c r="R1027" s="68" t="s">
        <v>638</v>
      </c>
      <c r="S1027" s="363"/>
      <c r="T1027" s="277"/>
    </row>
    <row r="1028" spans="1:20" ht="76.5">
      <c r="A1028" s="192" t="s">
        <v>542</v>
      </c>
      <c r="B1028" s="68"/>
      <c r="C1028" s="214" t="s">
        <v>691</v>
      </c>
      <c r="D1028" s="215">
        <v>45044</v>
      </c>
      <c r="E1028" s="192" t="s">
        <v>2909</v>
      </c>
      <c r="F1028" s="192" t="s">
        <v>639</v>
      </c>
      <c r="G1028" s="192">
        <v>5553534</v>
      </c>
      <c r="H1028" s="68"/>
      <c r="I1028" s="198" t="s">
        <v>3268</v>
      </c>
      <c r="J1028" s="68"/>
      <c r="K1028" s="68"/>
      <c r="L1028" s="68"/>
      <c r="M1028" s="68"/>
      <c r="N1028" s="362"/>
      <c r="O1028" s="362"/>
      <c r="P1028" s="216">
        <v>0</v>
      </c>
      <c r="Q1028" s="216">
        <v>5332.45</v>
      </c>
      <c r="R1028" s="68" t="s">
        <v>638</v>
      </c>
      <c r="S1028" s="363"/>
      <c r="T1028" s="277"/>
    </row>
    <row r="1029" spans="1:20" ht="76.5">
      <c r="A1029" s="192" t="s">
        <v>542</v>
      </c>
      <c r="B1029" s="68"/>
      <c r="C1029" s="214" t="s">
        <v>691</v>
      </c>
      <c r="D1029" s="215">
        <v>45044</v>
      </c>
      <c r="E1029" s="192" t="s">
        <v>2909</v>
      </c>
      <c r="F1029" s="192" t="s">
        <v>639</v>
      </c>
      <c r="G1029" s="192">
        <v>5554108</v>
      </c>
      <c r="H1029" s="68"/>
      <c r="I1029" s="198" t="s">
        <v>3261</v>
      </c>
      <c r="J1029" s="68"/>
      <c r="K1029" s="68"/>
      <c r="L1029" s="68"/>
      <c r="M1029" s="68"/>
      <c r="N1029" s="362"/>
      <c r="O1029" s="362"/>
      <c r="P1029" s="216">
        <v>0</v>
      </c>
      <c r="Q1029" s="216">
        <v>614.24</v>
      </c>
      <c r="R1029" s="68" t="s">
        <v>638</v>
      </c>
      <c r="S1029" s="363"/>
      <c r="T1029" s="277"/>
    </row>
    <row r="1030" spans="1:20" ht="76.5">
      <c r="A1030" s="192" t="s">
        <v>542</v>
      </c>
      <c r="B1030" s="68"/>
      <c r="C1030" s="214" t="s">
        <v>691</v>
      </c>
      <c r="D1030" s="215">
        <v>45044</v>
      </c>
      <c r="E1030" s="192" t="s">
        <v>2909</v>
      </c>
      <c r="F1030" s="192" t="s">
        <v>639</v>
      </c>
      <c r="G1030" s="192">
        <v>5554131</v>
      </c>
      <c r="H1030" s="68"/>
      <c r="I1030" s="198" t="s">
        <v>3269</v>
      </c>
      <c r="J1030" s="68"/>
      <c r="K1030" s="68"/>
      <c r="L1030" s="68"/>
      <c r="M1030" s="68"/>
      <c r="N1030" s="362"/>
      <c r="O1030" s="362"/>
      <c r="P1030" s="216">
        <v>0</v>
      </c>
      <c r="Q1030" s="216">
        <v>17445.939999999999</v>
      </c>
      <c r="R1030" s="68" t="s">
        <v>638</v>
      </c>
      <c r="S1030" s="363"/>
      <c r="T1030" s="277"/>
    </row>
    <row r="1031" spans="1:20" ht="76.5">
      <c r="A1031" s="192" t="s">
        <v>542</v>
      </c>
      <c r="B1031" s="68"/>
      <c r="C1031" s="214" t="s">
        <v>691</v>
      </c>
      <c r="D1031" s="215">
        <v>45044</v>
      </c>
      <c r="E1031" s="192" t="s">
        <v>2909</v>
      </c>
      <c r="F1031" s="192" t="s">
        <v>639</v>
      </c>
      <c r="G1031" s="192">
        <v>5553544</v>
      </c>
      <c r="H1031" s="68"/>
      <c r="I1031" s="198" t="s">
        <v>3270</v>
      </c>
      <c r="J1031" s="68"/>
      <c r="K1031" s="68"/>
      <c r="L1031" s="68"/>
      <c r="M1031" s="68"/>
      <c r="N1031" s="362"/>
      <c r="O1031" s="362"/>
      <c r="P1031" s="216">
        <v>0</v>
      </c>
      <c r="Q1031" s="216">
        <v>4773.3100000000004</v>
      </c>
      <c r="R1031" s="68" t="s">
        <v>638</v>
      </c>
      <c r="S1031" s="363"/>
      <c r="T1031" s="277"/>
    </row>
    <row r="1032" spans="1:20" ht="76.5">
      <c r="A1032" s="192" t="s">
        <v>542</v>
      </c>
      <c r="B1032" s="68"/>
      <c r="C1032" s="214" t="s">
        <v>691</v>
      </c>
      <c r="D1032" s="215">
        <v>45044</v>
      </c>
      <c r="E1032" s="192" t="s">
        <v>2909</v>
      </c>
      <c r="F1032" s="192" t="s">
        <v>639</v>
      </c>
      <c r="G1032" s="192">
        <v>5554133</v>
      </c>
      <c r="H1032" s="68"/>
      <c r="I1032" s="198" t="s">
        <v>3271</v>
      </c>
      <c r="J1032" s="68"/>
      <c r="K1032" s="68"/>
      <c r="L1032" s="68"/>
      <c r="M1032" s="68"/>
      <c r="N1032" s="362"/>
      <c r="O1032" s="362"/>
      <c r="P1032" s="216">
        <v>0</v>
      </c>
      <c r="Q1032" s="216">
        <v>556.63</v>
      </c>
      <c r="R1032" s="68" t="s">
        <v>638</v>
      </c>
      <c r="S1032" s="363"/>
      <c r="T1032" s="277"/>
    </row>
    <row r="1033" spans="1:20" ht="76.5">
      <c r="A1033" s="192" t="s">
        <v>542</v>
      </c>
      <c r="B1033" s="68"/>
      <c r="C1033" s="214" t="s">
        <v>691</v>
      </c>
      <c r="D1033" s="215">
        <v>45044</v>
      </c>
      <c r="E1033" s="192" t="s">
        <v>2909</v>
      </c>
      <c r="F1033" s="192" t="s">
        <v>639</v>
      </c>
      <c r="G1033" s="192">
        <v>5553591</v>
      </c>
      <c r="H1033" s="68"/>
      <c r="I1033" s="198" t="s">
        <v>3272</v>
      </c>
      <c r="J1033" s="68"/>
      <c r="K1033" s="68"/>
      <c r="L1033" s="68"/>
      <c r="M1033" s="68"/>
      <c r="N1033" s="362"/>
      <c r="O1033" s="362"/>
      <c r="P1033" s="216">
        <v>0</v>
      </c>
      <c r="Q1033" s="216">
        <v>8102.85</v>
      </c>
      <c r="R1033" s="68" t="s">
        <v>638</v>
      </c>
      <c r="S1033" s="363"/>
      <c r="T1033" s="277"/>
    </row>
    <row r="1034" spans="1:20" ht="76.5">
      <c r="A1034" s="192" t="s">
        <v>542</v>
      </c>
      <c r="B1034" s="68"/>
      <c r="C1034" s="214" t="s">
        <v>691</v>
      </c>
      <c r="D1034" s="215">
        <v>45044</v>
      </c>
      <c r="E1034" s="192" t="s">
        <v>2909</v>
      </c>
      <c r="F1034" s="192" t="s">
        <v>639</v>
      </c>
      <c r="G1034" s="192">
        <v>5553540</v>
      </c>
      <c r="H1034" s="68"/>
      <c r="I1034" s="198" t="s">
        <v>3273</v>
      </c>
      <c r="J1034" s="68"/>
      <c r="K1034" s="68"/>
      <c r="L1034" s="68"/>
      <c r="M1034" s="68"/>
      <c r="N1034" s="362"/>
      <c r="O1034" s="362"/>
      <c r="P1034" s="216">
        <v>0</v>
      </c>
      <c r="Q1034" s="216">
        <v>2410.21</v>
      </c>
      <c r="R1034" s="68" t="s">
        <v>638</v>
      </c>
      <c r="S1034" s="363"/>
      <c r="T1034" s="277"/>
    </row>
    <row r="1035" spans="1:20" ht="76.5">
      <c r="A1035" s="192" t="s">
        <v>542</v>
      </c>
      <c r="B1035" s="68"/>
      <c r="C1035" s="214" t="s">
        <v>691</v>
      </c>
      <c r="D1035" s="215">
        <v>45044</v>
      </c>
      <c r="E1035" s="192" t="s">
        <v>2909</v>
      </c>
      <c r="F1035" s="192" t="s">
        <v>639</v>
      </c>
      <c r="G1035" s="192">
        <v>5553629</v>
      </c>
      <c r="H1035" s="68"/>
      <c r="I1035" s="198" t="s">
        <v>3274</v>
      </c>
      <c r="J1035" s="68"/>
      <c r="K1035" s="68"/>
      <c r="L1035" s="68"/>
      <c r="M1035" s="68"/>
      <c r="N1035" s="362"/>
      <c r="O1035" s="362"/>
      <c r="P1035" s="216">
        <v>0</v>
      </c>
      <c r="Q1035" s="216">
        <v>2405.88</v>
      </c>
      <c r="R1035" s="68" t="s">
        <v>638</v>
      </c>
      <c r="S1035" s="363"/>
      <c r="T1035" s="277"/>
    </row>
    <row r="1036" spans="1:20" ht="76.5">
      <c r="A1036" s="192" t="s">
        <v>542</v>
      </c>
      <c r="B1036" s="68"/>
      <c r="C1036" s="214" t="s">
        <v>691</v>
      </c>
      <c r="D1036" s="215">
        <v>45044</v>
      </c>
      <c r="E1036" s="192" t="s">
        <v>2909</v>
      </c>
      <c r="F1036" s="192" t="s">
        <v>639</v>
      </c>
      <c r="G1036" s="192">
        <v>5553986</v>
      </c>
      <c r="H1036" s="68"/>
      <c r="I1036" s="198" t="s">
        <v>3275</v>
      </c>
      <c r="J1036" s="68"/>
      <c r="K1036" s="68"/>
      <c r="L1036" s="68"/>
      <c r="M1036" s="68"/>
      <c r="N1036" s="362"/>
      <c r="O1036" s="362"/>
      <c r="P1036" s="216">
        <v>0</v>
      </c>
      <c r="Q1036" s="216">
        <v>636.29</v>
      </c>
      <c r="R1036" s="68" t="s">
        <v>638</v>
      </c>
      <c r="S1036" s="363"/>
      <c r="T1036" s="277"/>
    </row>
    <row r="1037" spans="1:20" ht="76.5">
      <c r="A1037" s="192" t="s">
        <v>542</v>
      </c>
      <c r="B1037" s="68"/>
      <c r="C1037" s="214" t="s">
        <v>691</v>
      </c>
      <c r="D1037" s="215">
        <v>45044</v>
      </c>
      <c r="E1037" s="192" t="s">
        <v>2909</v>
      </c>
      <c r="F1037" s="192" t="s">
        <v>639</v>
      </c>
      <c r="G1037" s="192">
        <v>5554015</v>
      </c>
      <c r="H1037" s="68"/>
      <c r="I1037" s="198" t="s">
        <v>3276</v>
      </c>
      <c r="J1037" s="68"/>
      <c r="K1037" s="68"/>
      <c r="L1037" s="68"/>
      <c r="M1037" s="68"/>
      <c r="N1037" s="362"/>
      <c r="O1037" s="362"/>
      <c r="P1037" s="216">
        <v>0</v>
      </c>
      <c r="Q1037" s="216">
        <v>9494.33</v>
      </c>
      <c r="R1037" s="68" t="s">
        <v>638</v>
      </c>
      <c r="S1037" s="363"/>
      <c r="T1037" s="277"/>
    </row>
    <row r="1038" spans="1:20" ht="76.5">
      <c r="A1038" s="192" t="s">
        <v>542</v>
      </c>
      <c r="B1038" s="68"/>
      <c r="C1038" s="214" t="s">
        <v>691</v>
      </c>
      <c r="D1038" s="215">
        <v>45044</v>
      </c>
      <c r="E1038" s="192" t="s">
        <v>2909</v>
      </c>
      <c r="F1038" s="192" t="s">
        <v>639</v>
      </c>
      <c r="G1038" s="192">
        <v>5553658</v>
      </c>
      <c r="H1038" s="68"/>
      <c r="I1038" s="198" t="s">
        <v>3277</v>
      </c>
      <c r="J1038" s="68"/>
      <c r="K1038" s="68"/>
      <c r="L1038" s="68"/>
      <c r="M1038" s="68"/>
      <c r="N1038" s="362"/>
      <c r="O1038" s="362"/>
      <c r="P1038" s="216">
        <v>0</v>
      </c>
      <c r="Q1038" s="216">
        <v>2501.87</v>
      </c>
      <c r="R1038" s="68" t="s">
        <v>638</v>
      </c>
      <c r="S1038" s="363"/>
      <c r="T1038" s="277"/>
    </row>
    <row r="1039" spans="1:20" ht="89.25">
      <c r="A1039" s="192" t="s">
        <v>542</v>
      </c>
      <c r="B1039" s="68"/>
      <c r="C1039" s="214" t="s">
        <v>691</v>
      </c>
      <c r="D1039" s="215">
        <v>45044</v>
      </c>
      <c r="E1039" s="192" t="s">
        <v>3015</v>
      </c>
      <c r="F1039" s="192" t="s">
        <v>12</v>
      </c>
      <c r="G1039" s="192">
        <v>1059567</v>
      </c>
      <c r="H1039" s="68"/>
      <c r="I1039" s="198" t="s">
        <v>3278</v>
      </c>
      <c r="J1039" s="68"/>
      <c r="K1039" s="68"/>
      <c r="L1039" s="68"/>
      <c r="M1039" s="68"/>
      <c r="N1039" s="362"/>
      <c r="O1039" s="362"/>
      <c r="P1039" s="216">
        <v>26812679</v>
      </c>
      <c r="Q1039" s="216">
        <v>0</v>
      </c>
      <c r="R1039" s="68" t="s">
        <v>638</v>
      </c>
      <c r="S1039" s="363"/>
      <c r="T1039" s="277"/>
    </row>
    <row r="1040" spans="1:20" ht="51">
      <c r="A1040" s="192" t="s">
        <v>541</v>
      </c>
      <c r="B1040" s="68"/>
      <c r="C1040" s="214" t="s">
        <v>590</v>
      </c>
      <c r="D1040" s="215">
        <v>45048</v>
      </c>
      <c r="E1040" s="192" t="s">
        <v>3382</v>
      </c>
      <c r="F1040" s="192" t="s">
        <v>3</v>
      </c>
      <c r="G1040" s="192">
        <v>2110434</v>
      </c>
      <c r="H1040" s="68"/>
      <c r="I1040" s="198" t="s">
        <v>1777</v>
      </c>
      <c r="J1040" s="68"/>
      <c r="K1040" s="68"/>
      <c r="L1040" s="68"/>
      <c r="M1040" s="68"/>
      <c r="N1040" s="362"/>
      <c r="O1040" s="362"/>
      <c r="P1040" s="216">
        <v>0</v>
      </c>
      <c r="Q1040" s="216">
        <v>290</v>
      </c>
      <c r="R1040" s="68" t="s">
        <v>638</v>
      </c>
      <c r="S1040" s="363"/>
      <c r="T1040" s="277"/>
    </row>
    <row r="1041" spans="1:20" ht="51">
      <c r="A1041" s="192">
        <v>15</v>
      </c>
      <c r="B1041" s="68"/>
      <c r="C1041" s="214" t="s">
        <v>39</v>
      </c>
      <c r="D1041" s="215">
        <v>45048</v>
      </c>
      <c r="E1041" s="192" t="s">
        <v>3383</v>
      </c>
      <c r="F1041" s="192" t="s">
        <v>3</v>
      </c>
      <c r="G1041" s="192">
        <v>2110439</v>
      </c>
      <c r="H1041" s="68"/>
      <c r="I1041" s="198" t="s">
        <v>3720</v>
      </c>
      <c r="J1041" s="68"/>
      <c r="K1041" s="68"/>
      <c r="L1041" s="68"/>
      <c r="M1041" s="68"/>
      <c r="N1041" s="362"/>
      <c r="O1041" s="362"/>
      <c r="P1041" s="216">
        <v>0</v>
      </c>
      <c r="Q1041" s="216">
        <v>2097.7600000000002</v>
      </c>
      <c r="R1041" s="68" t="s">
        <v>638</v>
      </c>
      <c r="S1041" s="363"/>
      <c r="T1041" s="277"/>
    </row>
    <row r="1042" spans="1:20" ht="63.75">
      <c r="A1042" s="192">
        <v>291</v>
      </c>
      <c r="B1042" s="68"/>
      <c r="C1042" s="214" t="s">
        <v>119</v>
      </c>
      <c r="D1042" s="215">
        <v>45048</v>
      </c>
      <c r="E1042" s="192" t="s">
        <v>3384</v>
      </c>
      <c r="F1042" s="192" t="s">
        <v>10</v>
      </c>
      <c r="G1042" s="192">
        <v>2255807</v>
      </c>
      <c r="H1042" s="68"/>
      <c r="I1042" s="198" t="s">
        <v>3721</v>
      </c>
      <c r="J1042" s="68"/>
      <c r="K1042" s="68"/>
      <c r="L1042" s="68"/>
      <c r="M1042" s="68"/>
      <c r="N1042" s="362"/>
      <c r="O1042" s="362"/>
      <c r="P1042" s="216">
        <v>50</v>
      </c>
      <c r="Q1042" s="216">
        <v>0</v>
      </c>
      <c r="R1042" s="68" t="s">
        <v>638</v>
      </c>
      <c r="S1042" s="363"/>
      <c r="T1042" s="277"/>
    </row>
    <row r="1043" spans="1:20" ht="51">
      <c r="A1043" s="192">
        <v>267</v>
      </c>
      <c r="B1043" s="68"/>
      <c r="C1043" s="214" t="s">
        <v>107</v>
      </c>
      <c r="D1043" s="215">
        <v>45048</v>
      </c>
      <c r="E1043" s="192" t="s">
        <v>3385</v>
      </c>
      <c r="F1043" s="192" t="s">
        <v>3</v>
      </c>
      <c r="G1043" s="192">
        <v>2110446</v>
      </c>
      <c r="H1043" s="68"/>
      <c r="I1043" s="198" t="s">
        <v>3722</v>
      </c>
      <c r="J1043" s="68"/>
      <c r="K1043" s="68"/>
      <c r="L1043" s="68"/>
      <c r="M1043" s="68"/>
      <c r="N1043" s="362"/>
      <c r="O1043" s="362"/>
      <c r="P1043" s="216">
        <v>0</v>
      </c>
      <c r="Q1043" s="216">
        <v>1422.07</v>
      </c>
      <c r="R1043" s="68" t="s">
        <v>638</v>
      </c>
      <c r="S1043" s="363"/>
      <c r="T1043" s="277"/>
    </row>
    <row r="1044" spans="1:20" ht="51">
      <c r="A1044" s="192">
        <v>266</v>
      </c>
      <c r="B1044" s="68"/>
      <c r="C1044" s="214" t="s">
        <v>1268</v>
      </c>
      <c r="D1044" s="215">
        <v>45049</v>
      </c>
      <c r="E1044" s="192" t="s">
        <v>3386</v>
      </c>
      <c r="F1044" s="192" t="s">
        <v>3</v>
      </c>
      <c r="G1044" s="192">
        <v>2110804</v>
      </c>
      <c r="H1044" s="68"/>
      <c r="I1044" s="198" t="s">
        <v>3723</v>
      </c>
      <c r="J1044" s="68"/>
      <c r="K1044" s="68"/>
      <c r="L1044" s="68"/>
      <c r="M1044" s="68"/>
      <c r="N1044" s="362"/>
      <c r="O1044" s="362"/>
      <c r="P1044" s="216">
        <v>0</v>
      </c>
      <c r="Q1044" s="216">
        <v>0.75</v>
      </c>
      <c r="R1044" s="68" t="s">
        <v>638</v>
      </c>
      <c r="S1044" s="363"/>
      <c r="T1044" s="277"/>
    </row>
    <row r="1045" spans="1:20" ht="51">
      <c r="A1045" s="192">
        <v>266</v>
      </c>
      <c r="B1045" s="68"/>
      <c r="C1045" s="214" t="s">
        <v>1268</v>
      </c>
      <c r="D1045" s="215">
        <v>45049</v>
      </c>
      <c r="E1045" s="192" t="s">
        <v>3387</v>
      </c>
      <c r="F1045" s="192" t="s">
        <v>3</v>
      </c>
      <c r="G1045" s="192">
        <v>2110805</v>
      </c>
      <c r="H1045" s="68"/>
      <c r="I1045" s="198" t="s">
        <v>3724</v>
      </c>
      <c r="J1045" s="68"/>
      <c r="K1045" s="68"/>
      <c r="L1045" s="68"/>
      <c r="M1045" s="68"/>
      <c r="N1045" s="362"/>
      <c r="O1045" s="362"/>
      <c r="P1045" s="216">
        <v>0</v>
      </c>
      <c r="Q1045" s="216">
        <v>0.75</v>
      </c>
      <c r="R1045" s="68" t="s">
        <v>638</v>
      </c>
      <c r="S1045" s="363"/>
      <c r="T1045" s="277"/>
    </row>
    <row r="1046" spans="1:20" ht="76.5">
      <c r="A1046" s="192" t="s">
        <v>542</v>
      </c>
      <c r="B1046" s="68"/>
      <c r="C1046" s="214" t="s">
        <v>691</v>
      </c>
      <c r="D1046" s="215">
        <v>45049</v>
      </c>
      <c r="E1046" s="192" t="s">
        <v>3388</v>
      </c>
      <c r="F1046" s="192" t="s">
        <v>6</v>
      </c>
      <c r="G1046" s="192">
        <v>1806163</v>
      </c>
      <c r="H1046" s="68"/>
      <c r="I1046" s="198" t="s">
        <v>3725</v>
      </c>
      <c r="J1046" s="68"/>
      <c r="K1046" s="68"/>
      <c r="L1046" s="68"/>
      <c r="M1046" s="68"/>
      <c r="N1046" s="362"/>
      <c r="O1046" s="362"/>
      <c r="P1046" s="216">
        <v>0</v>
      </c>
      <c r="Q1046" s="216">
        <v>140000</v>
      </c>
      <c r="R1046" s="68" t="s">
        <v>638</v>
      </c>
      <c r="S1046" s="363"/>
      <c r="T1046" s="277"/>
    </row>
    <row r="1047" spans="1:20" ht="51">
      <c r="A1047" s="192">
        <v>548</v>
      </c>
      <c r="B1047" s="68"/>
      <c r="C1047" s="214" t="s">
        <v>1285</v>
      </c>
      <c r="D1047" s="215">
        <v>45049</v>
      </c>
      <c r="E1047" s="192" t="s">
        <v>3389</v>
      </c>
      <c r="F1047" s="192" t="s">
        <v>3</v>
      </c>
      <c r="G1047" s="192">
        <v>2110833</v>
      </c>
      <c r="H1047" s="68"/>
      <c r="I1047" s="198" t="s">
        <v>3726</v>
      </c>
      <c r="J1047" s="68"/>
      <c r="K1047" s="68"/>
      <c r="L1047" s="68"/>
      <c r="M1047" s="68"/>
      <c r="N1047" s="362"/>
      <c r="O1047" s="362"/>
      <c r="P1047" s="216">
        <v>0</v>
      </c>
      <c r="Q1047" s="216">
        <v>145</v>
      </c>
      <c r="R1047" s="68" t="s">
        <v>638</v>
      </c>
      <c r="S1047" s="363"/>
      <c r="T1047" s="277"/>
    </row>
    <row r="1048" spans="1:20" ht="63.75">
      <c r="A1048" s="192">
        <v>291</v>
      </c>
      <c r="B1048" s="68"/>
      <c r="C1048" s="214" t="s">
        <v>119</v>
      </c>
      <c r="D1048" s="215">
        <v>45049</v>
      </c>
      <c r="E1048" s="192" t="s">
        <v>3390</v>
      </c>
      <c r="F1048" s="192" t="s">
        <v>10</v>
      </c>
      <c r="G1048" s="192">
        <v>2257234</v>
      </c>
      <c r="H1048" s="68"/>
      <c r="I1048" s="198" t="s">
        <v>3727</v>
      </c>
      <c r="J1048" s="68"/>
      <c r="K1048" s="68"/>
      <c r="L1048" s="68"/>
      <c r="M1048" s="68"/>
      <c r="N1048" s="362"/>
      <c r="O1048" s="362"/>
      <c r="P1048" s="216">
        <v>50</v>
      </c>
      <c r="Q1048" s="216">
        <v>0</v>
      </c>
      <c r="R1048" s="68" t="s">
        <v>638</v>
      </c>
      <c r="S1048" s="363"/>
      <c r="T1048" s="277"/>
    </row>
    <row r="1049" spans="1:20" ht="76.5">
      <c r="A1049" s="192">
        <v>597</v>
      </c>
      <c r="B1049" s="68"/>
      <c r="C1049" s="214" t="s">
        <v>677</v>
      </c>
      <c r="D1049" s="215">
        <v>45049</v>
      </c>
      <c r="E1049" s="192" t="s">
        <v>3391</v>
      </c>
      <c r="F1049" s="192" t="s">
        <v>6</v>
      </c>
      <c r="G1049" s="192">
        <v>2257378</v>
      </c>
      <c r="H1049" s="68"/>
      <c r="I1049" s="198" t="s">
        <v>3728</v>
      </c>
      <c r="J1049" s="68"/>
      <c r="K1049" s="68"/>
      <c r="L1049" s="68"/>
      <c r="M1049" s="68"/>
      <c r="N1049" s="362"/>
      <c r="O1049" s="362"/>
      <c r="P1049" s="216">
        <v>0</v>
      </c>
      <c r="Q1049" s="216">
        <v>57624</v>
      </c>
      <c r="R1049" s="68" t="s">
        <v>638</v>
      </c>
      <c r="S1049" s="363"/>
      <c r="T1049" s="277"/>
    </row>
    <row r="1050" spans="1:20" ht="63.75">
      <c r="A1050" s="192">
        <v>597</v>
      </c>
      <c r="B1050" s="68"/>
      <c r="C1050" s="214" t="s">
        <v>677</v>
      </c>
      <c r="D1050" s="215">
        <v>45049</v>
      </c>
      <c r="E1050" s="192" t="s">
        <v>3392</v>
      </c>
      <c r="F1050" s="192" t="s">
        <v>14</v>
      </c>
      <c r="G1050" s="192">
        <v>2257379</v>
      </c>
      <c r="H1050" s="68"/>
      <c r="I1050" s="198" t="s">
        <v>3729</v>
      </c>
      <c r="J1050" s="68"/>
      <c r="K1050" s="68"/>
      <c r="L1050" s="68"/>
      <c r="M1050" s="68"/>
      <c r="N1050" s="362"/>
      <c r="O1050" s="362"/>
      <c r="P1050" s="216">
        <v>50</v>
      </c>
      <c r="Q1050" s="216">
        <v>0</v>
      </c>
      <c r="R1050" s="68" t="s">
        <v>638</v>
      </c>
      <c r="S1050" s="363"/>
      <c r="T1050" s="277"/>
    </row>
    <row r="1051" spans="1:20" ht="51">
      <c r="A1051" s="192" t="s">
        <v>541</v>
      </c>
      <c r="B1051" s="68"/>
      <c r="C1051" s="214" t="s">
        <v>590</v>
      </c>
      <c r="D1051" s="215">
        <v>45050</v>
      </c>
      <c r="E1051" s="192" t="s">
        <v>3393</v>
      </c>
      <c r="F1051" s="192" t="s">
        <v>3</v>
      </c>
      <c r="G1051" s="192">
        <v>2111067</v>
      </c>
      <c r="H1051" s="68"/>
      <c r="I1051" s="198" t="s">
        <v>1787</v>
      </c>
      <c r="J1051" s="68"/>
      <c r="K1051" s="68"/>
      <c r="L1051" s="68"/>
      <c r="M1051" s="68"/>
      <c r="N1051" s="362"/>
      <c r="O1051" s="362"/>
      <c r="P1051" s="216">
        <v>0</v>
      </c>
      <c r="Q1051" s="216">
        <v>2205</v>
      </c>
      <c r="R1051" s="68" t="s">
        <v>638</v>
      </c>
      <c r="S1051" s="363"/>
      <c r="T1051" s="277"/>
    </row>
    <row r="1052" spans="1:20" ht="51">
      <c r="A1052" s="192">
        <v>594</v>
      </c>
      <c r="B1052" s="68"/>
      <c r="C1052" s="214" t="s">
        <v>88</v>
      </c>
      <c r="D1052" s="215">
        <v>45050</v>
      </c>
      <c r="E1052" s="192" t="s">
        <v>3394</v>
      </c>
      <c r="F1052" s="192" t="s">
        <v>3</v>
      </c>
      <c r="G1052" s="192">
        <v>2111082</v>
      </c>
      <c r="H1052" s="68"/>
      <c r="I1052" s="198" t="s">
        <v>3730</v>
      </c>
      <c r="J1052" s="68"/>
      <c r="K1052" s="68"/>
      <c r="L1052" s="68"/>
      <c r="M1052" s="68"/>
      <c r="N1052" s="362"/>
      <c r="O1052" s="362"/>
      <c r="P1052" s="216">
        <v>0</v>
      </c>
      <c r="Q1052" s="216">
        <v>504.26</v>
      </c>
      <c r="R1052" s="68" t="s">
        <v>638</v>
      </c>
      <c r="S1052" s="363"/>
      <c r="T1052" s="277"/>
    </row>
    <row r="1053" spans="1:20" ht="76.5">
      <c r="A1053" s="192">
        <v>374</v>
      </c>
      <c r="B1053" s="68"/>
      <c r="C1053" s="214" t="s">
        <v>608</v>
      </c>
      <c r="D1053" s="215">
        <v>45050</v>
      </c>
      <c r="E1053" s="192" t="s">
        <v>3395</v>
      </c>
      <c r="F1053" s="192" t="s">
        <v>3</v>
      </c>
      <c r="G1053" s="192">
        <v>2111086</v>
      </c>
      <c r="H1053" s="68"/>
      <c r="I1053" s="198" t="s">
        <v>3731</v>
      </c>
      <c r="J1053" s="68"/>
      <c r="K1053" s="68"/>
      <c r="L1053" s="68"/>
      <c r="M1053" s="68"/>
      <c r="N1053" s="362"/>
      <c r="O1053" s="362"/>
      <c r="P1053" s="216">
        <v>0</v>
      </c>
      <c r="Q1053" s="216">
        <v>396</v>
      </c>
      <c r="R1053" s="68" t="s">
        <v>638</v>
      </c>
      <c r="S1053" s="363"/>
      <c r="T1053" s="277"/>
    </row>
    <row r="1054" spans="1:20" ht="76.5">
      <c r="A1054" s="192">
        <v>374</v>
      </c>
      <c r="B1054" s="68"/>
      <c r="C1054" s="214" t="s">
        <v>608</v>
      </c>
      <c r="D1054" s="215">
        <v>45050</v>
      </c>
      <c r="E1054" s="192" t="s">
        <v>3396</v>
      </c>
      <c r="F1054" s="192" t="s">
        <v>3</v>
      </c>
      <c r="G1054" s="192">
        <v>2111089</v>
      </c>
      <c r="H1054" s="68"/>
      <c r="I1054" s="198" t="s">
        <v>3732</v>
      </c>
      <c r="J1054" s="68"/>
      <c r="K1054" s="68"/>
      <c r="L1054" s="68"/>
      <c r="M1054" s="68"/>
      <c r="N1054" s="362"/>
      <c r="O1054" s="362"/>
      <c r="P1054" s="216">
        <v>0</v>
      </c>
      <c r="Q1054" s="216">
        <v>72</v>
      </c>
      <c r="R1054" s="68" t="s">
        <v>638</v>
      </c>
      <c r="S1054" s="363"/>
      <c r="T1054" s="277"/>
    </row>
    <row r="1055" spans="1:20" ht="51">
      <c r="A1055" s="192" t="s">
        <v>541</v>
      </c>
      <c r="B1055" s="68"/>
      <c r="C1055" s="214" t="s">
        <v>590</v>
      </c>
      <c r="D1055" s="215">
        <v>45050</v>
      </c>
      <c r="E1055" s="192" t="s">
        <v>3397</v>
      </c>
      <c r="F1055" s="192" t="s">
        <v>3</v>
      </c>
      <c r="G1055" s="192">
        <v>2111096</v>
      </c>
      <c r="H1055" s="68"/>
      <c r="I1055" s="198" t="s">
        <v>3733</v>
      </c>
      <c r="J1055" s="68"/>
      <c r="K1055" s="68"/>
      <c r="L1055" s="68"/>
      <c r="M1055" s="68"/>
      <c r="N1055" s="362"/>
      <c r="O1055" s="362"/>
      <c r="P1055" s="216">
        <v>0</v>
      </c>
      <c r="Q1055" s="216">
        <v>3000</v>
      </c>
      <c r="R1055" s="68" t="s">
        <v>638</v>
      </c>
      <c r="S1055" s="363"/>
      <c r="T1055" s="277"/>
    </row>
    <row r="1056" spans="1:20" ht="63.75">
      <c r="A1056" s="192">
        <v>670</v>
      </c>
      <c r="B1056" s="68"/>
      <c r="C1056" s="214" t="s">
        <v>178</v>
      </c>
      <c r="D1056" s="215">
        <v>45050</v>
      </c>
      <c r="E1056" s="192" t="s">
        <v>3398</v>
      </c>
      <c r="F1056" s="192" t="s">
        <v>3</v>
      </c>
      <c r="G1056" s="192">
        <v>2111100</v>
      </c>
      <c r="H1056" s="68"/>
      <c r="I1056" s="198" t="s">
        <v>3734</v>
      </c>
      <c r="J1056" s="68"/>
      <c r="K1056" s="68"/>
      <c r="L1056" s="68"/>
      <c r="M1056" s="68"/>
      <c r="N1056" s="362"/>
      <c r="O1056" s="362"/>
      <c r="P1056" s="216">
        <v>0</v>
      </c>
      <c r="Q1056" s="216">
        <v>54</v>
      </c>
      <c r="R1056" s="68" t="s">
        <v>638</v>
      </c>
      <c r="S1056" s="363"/>
      <c r="T1056" s="277"/>
    </row>
    <row r="1057" spans="1:20" ht="51">
      <c r="A1057" s="192">
        <v>670</v>
      </c>
      <c r="B1057" s="68"/>
      <c r="C1057" s="214" t="s">
        <v>178</v>
      </c>
      <c r="D1057" s="215">
        <v>45050</v>
      </c>
      <c r="E1057" s="192" t="s">
        <v>3399</v>
      </c>
      <c r="F1057" s="192" t="s">
        <v>3</v>
      </c>
      <c r="G1057" s="192">
        <v>2111102</v>
      </c>
      <c r="H1057" s="68"/>
      <c r="I1057" s="198" t="s">
        <v>3735</v>
      </c>
      <c r="J1057" s="68"/>
      <c r="K1057" s="68"/>
      <c r="L1057" s="68"/>
      <c r="M1057" s="68"/>
      <c r="N1057" s="362"/>
      <c r="O1057" s="362"/>
      <c r="P1057" s="216">
        <v>0</v>
      </c>
      <c r="Q1057" s="216">
        <v>18</v>
      </c>
      <c r="R1057" s="68" t="s">
        <v>638</v>
      </c>
      <c r="S1057" s="363"/>
      <c r="T1057" s="277"/>
    </row>
    <row r="1058" spans="1:20" ht="63.75">
      <c r="A1058" s="192">
        <v>525</v>
      </c>
      <c r="B1058" s="68"/>
      <c r="C1058" s="214" t="s">
        <v>164</v>
      </c>
      <c r="D1058" s="215">
        <v>45050</v>
      </c>
      <c r="E1058" s="192" t="s">
        <v>3400</v>
      </c>
      <c r="F1058" s="192" t="s">
        <v>6</v>
      </c>
      <c r="G1058" s="192">
        <v>2258788</v>
      </c>
      <c r="H1058" s="68"/>
      <c r="I1058" s="198" t="s">
        <v>3736</v>
      </c>
      <c r="J1058" s="68"/>
      <c r="K1058" s="68"/>
      <c r="L1058" s="68"/>
      <c r="M1058" s="68"/>
      <c r="N1058" s="362"/>
      <c r="O1058" s="362"/>
      <c r="P1058" s="216">
        <v>0</v>
      </c>
      <c r="Q1058" s="216">
        <v>153218.1</v>
      </c>
      <c r="R1058" s="68" t="s">
        <v>638</v>
      </c>
      <c r="S1058" s="363"/>
      <c r="T1058" s="277"/>
    </row>
    <row r="1059" spans="1:20" ht="63.75">
      <c r="A1059" s="192" t="s">
        <v>541</v>
      </c>
      <c r="B1059" s="68"/>
      <c r="C1059" s="214" t="s">
        <v>590</v>
      </c>
      <c r="D1059" s="215">
        <v>45050</v>
      </c>
      <c r="E1059" s="192" t="s">
        <v>3401</v>
      </c>
      <c r="F1059" s="192" t="s">
        <v>3</v>
      </c>
      <c r="G1059" s="192">
        <v>2111030</v>
      </c>
      <c r="H1059" s="68"/>
      <c r="I1059" s="198" t="s">
        <v>3737</v>
      </c>
      <c r="J1059" s="68"/>
      <c r="K1059" s="68"/>
      <c r="L1059" s="68"/>
      <c r="M1059" s="68"/>
      <c r="N1059" s="362"/>
      <c r="O1059" s="362"/>
      <c r="P1059" s="216">
        <v>0</v>
      </c>
      <c r="Q1059" s="216">
        <v>3165.71</v>
      </c>
      <c r="R1059" s="68" t="s">
        <v>638</v>
      </c>
      <c r="S1059" s="363"/>
      <c r="T1059" s="277"/>
    </row>
    <row r="1060" spans="1:20" ht="51">
      <c r="A1060" s="192" t="s">
        <v>541</v>
      </c>
      <c r="B1060" s="68"/>
      <c r="C1060" s="214" t="s">
        <v>590</v>
      </c>
      <c r="D1060" s="215">
        <v>45050</v>
      </c>
      <c r="E1060" s="192" t="s">
        <v>3402</v>
      </c>
      <c r="F1060" s="192" t="s">
        <v>3</v>
      </c>
      <c r="G1060" s="192">
        <v>2111083</v>
      </c>
      <c r="H1060" s="68"/>
      <c r="I1060" s="198" t="s">
        <v>3738</v>
      </c>
      <c r="J1060" s="68"/>
      <c r="K1060" s="68"/>
      <c r="L1060" s="68"/>
      <c r="M1060" s="68"/>
      <c r="N1060" s="362"/>
      <c r="O1060" s="362"/>
      <c r="P1060" s="216">
        <v>0</v>
      </c>
      <c r="Q1060" s="216">
        <v>942.09</v>
      </c>
      <c r="R1060" s="68" t="s">
        <v>638</v>
      </c>
      <c r="S1060" s="363"/>
      <c r="T1060" s="277"/>
    </row>
    <row r="1061" spans="1:20" ht="102">
      <c r="A1061" s="192">
        <v>132</v>
      </c>
      <c r="B1061" s="68"/>
      <c r="C1061" s="214" t="s">
        <v>59</v>
      </c>
      <c r="D1061" s="215">
        <v>45050</v>
      </c>
      <c r="E1061" s="192" t="s">
        <v>3403</v>
      </c>
      <c r="F1061" s="192" t="s">
        <v>10</v>
      </c>
      <c r="G1061" s="192">
        <v>1059763</v>
      </c>
      <c r="H1061" s="68"/>
      <c r="I1061" s="198" t="s">
        <v>3739</v>
      </c>
      <c r="J1061" s="68"/>
      <c r="K1061" s="68"/>
      <c r="L1061" s="68"/>
      <c r="M1061" s="68"/>
      <c r="N1061" s="362"/>
      <c r="O1061" s="362"/>
      <c r="P1061" s="216">
        <v>1315.4</v>
      </c>
      <c r="Q1061" s="216">
        <v>0</v>
      </c>
      <c r="R1061" s="68" t="s">
        <v>638</v>
      </c>
      <c r="S1061" s="363"/>
      <c r="T1061" s="277"/>
    </row>
    <row r="1062" spans="1:20" ht="102">
      <c r="A1062" s="192">
        <v>132</v>
      </c>
      <c r="B1062" s="68"/>
      <c r="C1062" s="214" t="s">
        <v>59</v>
      </c>
      <c r="D1062" s="215">
        <v>45050</v>
      </c>
      <c r="E1062" s="192" t="s">
        <v>3404</v>
      </c>
      <c r="F1062" s="192" t="s">
        <v>10</v>
      </c>
      <c r="G1062" s="192">
        <v>1059765</v>
      </c>
      <c r="H1062" s="68"/>
      <c r="I1062" s="198" t="s">
        <v>3740</v>
      </c>
      <c r="J1062" s="68"/>
      <c r="K1062" s="68"/>
      <c r="L1062" s="68"/>
      <c r="M1062" s="68"/>
      <c r="N1062" s="362"/>
      <c r="O1062" s="362"/>
      <c r="P1062" s="216">
        <v>1554.54</v>
      </c>
      <c r="Q1062" s="216">
        <v>0</v>
      </c>
      <c r="R1062" s="68" t="s">
        <v>638</v>
      </c>
      <c r="S1062" s="363"/>
      <c r="T1062" s="277"/>
    </row>
    <row r="1063" spans="1:20" ht="102">
      <c r="A1063" s="192">
        <v>132</v>
      </c>
      <c r="B1063" s="68"/>
      <c r="C1063" s="214" t="s">
        <v>59</v>
      </c>
      <c r="D1063" s="215">
        <v>45050</v>
      </c>
      <c r="E1063" s="192" t="s">
        <v>3405</v>
      </c>
      <c r="F1063" s="192" t="s">
        <v>10</v>
      </c>
      <c r="G1063" s="192">
        <v>1059770</v>
      </c>
      <c r="H1063" s="68"/>
      <c r="I1063" s="198" t="s">
        <v>3741</v>
      </c>
      <c r="J1063" s="68"/>
      <c r="K1063" s="68"/>
      <c r="L1063" s="68"/>
      <c r="M1063" s="68"/>
      <c r="N1063" s="362"/>
      <c r="O1063" s="362"/>
      <c r="P1063" s="216">
        <v>2113.21</v>
      </c>
      <c r="Q1063" s="216">
        <v>0</v>
      </c>
      <c r="R1063" s="68" t="s">
        <v>638</v>
      </c>
      <c r="S1063" s="363"/>
      <c r="T1063" s="277"/>
    </row>
    <row r="1064" spans="1:20" ht="102">
      <c r="A1064" s="192">
        <v>132</v>
      </c>
      <c r="B1064" s="68"/>
      <c r="C1064" s="214" t="s">
        <v>59</v>
      </c>
      <c r="D1064" s="215">
        <v>45050</v>
      </c>
      <c r="E1064" s="192" t="s">
        <v>3406</v>
      </c>
      <c r="F1064" s="192" t="s">
        <v>10</v>
      </c>
      <c r="G1064" s="192">
        <v>1059767</v>
      </c>
      <c r="H1064" s="68"/>
      <c r="I1064" s="198" t="s">
        <v>3742</v>
      </c>
      <c r="J1064" s="68"/>
      <c r="K1064" s="68"/>
      <c r="L1064" s="68"/>
      <c r="M1064" s="68"/>
      <c r="N1064" s="362"/>
      <c r="O1064" s="362"/>
      <c r="P1064" s="216">
        <v>2216.04</v>
      </c>
      <c r="Q1064" s="216">
        <v>0</v>
      </c>
      <c r="R1064" s="68" t="s">
        <v>638</v>
      </c>
      <c r="S1064" s="363"/>
      <c r="T1064" s="277"/>
    </row>
    <row r="1065" spans="1:20" ht="102">
      <c r="A1065" s="192">
        <v>132</v>
      </c>
      <c r="B1065" s="68"/>
      <c r="C1065" s="214" t="s">
        <v>59</v>
      </c>
      <c r="D1065" s="215">
        <v>45050</v>
      </c>
      <c r="E1065" s="192" t="s">
        <v>3407</v>
      </c>
      <c r="F1065" s="192" t="s">
        <v>10</v>
      </c>
      <c r="G1065" s="192">
        <v>1059772</v>
      </c>
      <c r="H1065" s="68"/>
      <c r="I1065" s="198" t="s">
        <v>3743</v>
      </c>
      <c r="J1065" s="68"/>
      <c r="K1065" s="68"/>
      <c r="L1065" s="68"/>
      <c r="M1065" s="68"/>
      <c r="N1065" s="362"/>
      <c r="O1065" s="362"/>
      <c r="P1065" s="216">
        <v>1364.1</v>
      </c>
      <c r="Q1065" s="216">
        <v>0</v>
      </c>
      <c r="R1065" s="68" t="s">
        <v>638</v>
      </c>
      <c r="S1065" s="363"/>
      <c r="T1065" s="277"/>
    </row>
    <row r="1066" spans="1:20" ht="51">
      <c r="A1066" s="192" t="s">
        <v>541</v>
      </c>
      <c r="B1066" s="68"/>
      <c r="C1066" s="214" t="s">
        <v>590</v>
      </c>
      <c r="D1066" s="215">
        <v>45051</v>
      </c>
      <c r="E1066" s="192" t="s">
        <v>3408</v>
      </c>
      <c r="F1066" s="192" t="s">
        <v>3</v>
      </c>
      <c r="G1066" s="192">
        <v>2111344</v>
      </c>
      <c r="H1066" s="68"/>
      <c r="I1066" s="198" t="s">
        <v>1783</v>
      </c>
      <c r="J1066" s="68"/>
      <c r="K1066" s="68"/>
      <c r="L1066" s="68"/>
      <c r="M1066" s="68"/>
      <c r="N1066" s="362"/>
      <c r="O1066" s="362"/>
      <c r="P1066" s="216">
        <v>0</v>
      </c>
      <c r="Q1066" s="216">
        <v>1360</v>
      </c>
      <c r="R1066" s="68" t="s">
        <v>638</v>
      </c>
      <c r="S1066" s="363"/>
      <c r="T1066" s="277"/>
    </row>
    <row r="1067" spans="1:20" ht="51">
      <c r="A1067" s="192" t="s">
        <v>541</v>
      </c>
      <c r="B1067" s="68"/>
      <c r="C1067" s="214" t="s">
        <v>590</v>
      </c>
      <c r="D1067" s="215">
        <v>45051</v>
      </c>
      <c r="E1067" s="192" t="s">
        <v>3409</v>
      </c>
      <c r="F1067" s="192" t="s">
        <v>3</v>
      </c>
      <c r="G1067" s="192">
        <v>2111393</v>
      </c>
      <c r="H1067" s="68"/>
      <c r="I1067" s="198" t="s">
        <v>1785</v>
      </c>
      <c r="J1067" s="68"/>
      <c r="K1067" s="68"/>
      <c r="L1067" s="68"/>
      <c r="M1067" s="68"/>
      <c r="N1067" s="362"/>
      <c r="O1067" s="362"/>
      <c r="P1067" s="216">
        <v>0</v>
      </c>
      <c r="Q1067" s="216">
        <v>4310</v>
      </c>
      <c r="R1067" s="68" t="s">
        <v>638</v>
      </c>
      <c r="S1067" s="363"/>
      <c r="T1067" s="277"/>
    </row>
    <row r="1068" spans="1:20" ht="51">
      <c r="A1068" s="192">
        <v>302</v>
      </c>
      <c r="B1068" s="68"/>
      <c r="C1068" s="214" t="s">
        <v>129</v>
      </c>
      <c r="D1068" s="215">
        <v>45051</v>
      </c>
      <c r="E1068" s="192" t="s">
        <v>3410</v>
      </c>
      <c r="F1068" s="192" t="s">
        <v>3</v>
      </c>
      <c r="G1068" s="192">
        <v>2111410</v>
      </c>
      <c r="H1068" s="68"/>
      <c r="I1068" s="198" t="s">
        <v>3744</v>
      </c>
      <c r="J1068" s="68"/>
      <c r="K1068" s="68"/>
      <c r="L1068" s="68"/>
      <c r="M1068" s="68"/>
      <c r="N1068" s="362"/>
      <c r="O1068" s="362"/>
      <c r="P1068" s="216">
        <v>0</v>
      </c>
      <c r="Q1068" s="216">
        <v>1435</v>
      </c>
      <c r="R1068" s="68" t="s">
        <v>638</v>
      </c>
      <c r="S1068" s="363"/>
      <c r="T1068" s="277"/>
    </row>
    <row r="1069" spans="1:20" ht="89.25">
      <c r="A1069" s="192" t="s">
        <v>542</v>
      </c>
      <c r="B1069" s="68"/>
      <c r="C1069" s="214" t="s">
        <v>691</v>
      </c>
      <c r="D1069" s="215">
        <v>45051</v>
      </c>
      <c r="E1069" s="192" t="s">
        <v>3411</v>
      </c>
      <c r="F1069" s="192" t="s">
        <v>639</v>
      </c>
      <c r="G1069" s="192">
        <v>5570829</v>
      </c>
      <c r="H1069" s="68"/>
      <c r="I1069" s="198" t="s">
        <v>3745</v>
      </c>
      <c r="J1069" s="68"/>
      <c r="K1069" s="68"/>
      <c r="L1069" s="68"/>
      <c r="M1069" s="68"/>
      <c r="N1069" s="362"/>
      <c r="O1069" s="362"/>
      <c r="P1069" s="216">
        <v>0</v>
      </c>
      <c r="Q1069" s="216">
        <v>806846.88</v>
      </c>
      <c r="R1069" s="68" t="s">
        <v>638</v>
      </c>
      <c r="S1069" s="363"/>
      <c r="T1069" s="277"/>
    </row>
    <row r="1070" spans="1:20" ht="76.5">
      <c r="A1070" s="192" t="s">
        <v>542</v>
      </c>
      <c r="B1070" s="68"/>
      <c r="C1070" s="214" t="s">
        <v>691</v>
      </c>
      <c r="D1070" s="215">
        <v>45051</v>
      </c>
      <c r="E1070" s="192" t="s">
        <v>3411</v>
      </c>
      <c r="F1070" s="192" t="s">
        <v>639</v>
      </c>
      <c r="G1070" s="192">
        <v>5574025</v>
      </c>
      <c r="H1070" s="68"/>
      <c r="I1070" s="198" t="s">
        <v>3746</v>
      </c>
      <c r="J1070" s="68"/>
      <c r="K1070" s="68"/>
      <c r="L1070" s="68"/>
      <c r="M1070" s="68"/>
      <c r="N1070" s="362"/>
      <c r="O1070" s="362"/>
      <c r="P1070" s="216">
        <v>0</v>
      </c>
      <c r="Q1070" s="216">
        <v>3375.98</v>
      </c>
      <c r="R1070" s="68" t="s">
        <v>638</v>
      </c>
      <c r="S1070" s="363"/>
      <c r="T1070" s="277"/>
    </row>
    <row r="1071" spans="1:20" ht="89.25">
      <c r="A1071" s="192" t="s">
        <v>542</v>
      </c>
      <c r="B1071" s="68"/>
      <c r="C1071" s="214" t="s">
        <v>691</v>
      </c>
      <c r="D1071" s="215">
        <v>45051</v>
      </c>
      <c r="E1071" s="192" t="s">
        <v>3411</v>
      </c>
      <c r="F1071" s="192" t="s">
        <v>639</v>
      </c>
      <c r="G1071" s="192">
        <v>5569824</v>
      </c>
      <c r="H1071" s="68"/>
      <c r="I1071" s="198" t="s">
        <v>3745</v>
      </c>
      <c r="J1071" s="68"/>
      <c r="K1071" s="68"/>
      <c r="L1071" s="68"/>
      <c r="M1071" s="68"/>
      <c r="N1071" s="362"/>
      <c r="O1071" s="362"/>
      <c r="P1071" s="216">
        <v>0</v>
      </c>
      <c r="Q1071" s="216">
        <v>360638.78</v>
      </c>
      <c r="R1071" s="68" t="s">
        <v>638</v>
      </c>
      <c r="S1071" s="363"/>
      <c r="T1071" s="277"/>
    </row>
    <row r="1072" spans="1:20" ht="76.5">
      <c r="A1072" s="192" t="s">
        <v>542</v>
      </c>
      <c r="B1072" s="68"/>
      <c r="C1072" s="214" t="s">
        <v>691</v>
      </c>
      <c r="D1072" s="215">
        <v>45051</v>
      </c>
      <c r="E1072" s="192" t="s">
        <v>3411</v>
      </c>
      <c r="F1072" s="192" t="s">
        <v>639</v>
      </c>
      <c r="G1072" s="192">
        <v>5573939</v>
      </c>
      <c r="H1072" s="68"/>
      <c r="I1072" s="198" t="s">
        <v>3747</v>
      </c>
      <c r="J1072" s="68"/>
      <c r="K1072" s="68"/>
      <c r="L1072" s="68"/>
      <c r="M1072" s="68"/>
      <c r="N1072" s="362"/>
      <c r="O1072" s="362"/>
      <c r="P1072" s="216">
        <v>0</v>
      </c>
      <c r="Q1072" s="216">
        <v>16881.98</v>
      </c>
      <c r="R1072" s="68" t="s">
        <v>638</v>
      </c>
      <c r="S1072" s="363"/>
      <c r="T1072" s="277"/>
    </row>
    <row r="1073" spans="1:20" ht="89.25">
      <c r="A1073" s="192" t="s">
        <v>542</v>
      </c>
      <c r="B1073" s="68"/>
      <c r="C1073" s="214" t="s">
        <v>691</v>
      </c>
      <c r="D1073" s="215">
        <v>45051</v>
      </c>
      <c r="E1073" s="192" t="s">
        <v>3411</v>
      </c>
      <c r="F1073" s="192" t="s">
        <v>639</v>
      </c>
      <c r="G1073" s="192">
        <v>5569826</v>
      </c>
      <c r="H1073" s="68"/>
      <c r="I1073" s="198" t="s">
        <v>3748</v>
      </c>
      <c r="J1073" s="68"/>
      <c r="K1073" s="68"/>
      <c r="L1073" s="68"/>
      <c r="M1073" s="68"/>
      <c r="N1073" s="362"/>
      <c r="O1073" s="362"/>
      <c r="P1073" s="216">
        <v>0</v>
      </c>
      <c r="Q1073" s="216">
        <v>4188969.15</v>
      </c>
      <c r="R1073" s="68" t="s">
        <v>638</v>
      </c>
      <c r="S1073" s="363"/>
      <c r="T1073" s="277"/>
    </row>
    <row r="1074" spans="1:20" ht="89.25">
      <c r="A1074" s="192" t="s">
        <v>542</v>
      </c>
      <c r="B1074" s="68"/>
      <c r="C1074" s="214" t="s">
        <v>691</v>
      </c>
      <c r="D1074" s="215">
        <v>45051</v>
      </c>
      <c r="E1074" s="192" t="s">
        <v>3411</v>
      </c>
      <c r="F1074" s="192" t="s">
        <v>639</v>
      </c>
      <c r="G1074" s="192">
        <v>5571287</v>
      </c>
      <c r="H1074" s="68"/>
      <c r="I1074" s="198" t="s">
        <v>3749</v>
      </c>
      <c r="J1074" s="68"/>
      <c r="K1074" s="68"/>
      <c r="L1074" s="68"/>
      <c r="M1074" s="68"/>
      <c r="N1074" s="362"/>
      <c r="O1074" s="362"/>
      <c r="P1074" s="216">
        <v>0</v>
      </c>
      <c r="Q1074" s="216">
        <v>1008171.23</v>
      </c>
      <c r="R1074" s="68" t="s">
        <v>638</v>
      </c>
      <c r="S1074" s="363"/>
      <c r="T1074" s="277"/>
    </row>
    <row r="1075" spans="1:20" ht="76.5">
      <c r="A1075" s="192" t="s">
        <v>542</v>
      </c>
      <c r="B1075" s="68"/>
      <c r="C1075" s="214" t="s">
        <v>691</v>
      </c>
      <c r="D1075" s="215">
        <v>45051</v>
      </c>
      <c r="E1075" s="192" t="s">
        <v>3411</v>
      </c>
      <c r="F1075" s="192" t="s">
        <v>639</v>
      </c>
      <c r="G1075" s="192">
        <v>5574103</v>
      </c>
      <c r="H1075" s="68"/>
      <c r="I1075" s="198" t="s">
        <v>3750</v>
      </c>
      <c r="J1075" s="68"/>
      <c r="K1075" s="68"/>
      <c r="L1075" s="68"/>
      <c r="M1075" s="68"/>
      <c r="N1075" s="362"/>
      <c r="O1075" s="362"/>
      <c r="P1075" s="216">
        <v>0</v>
      </c>
      <c r="Q1075" s="216">
        <v>1136259.6000000001</v>
      </c>
      <c r="R1075" s="68" t="s">
        <v>638</v>
      </c>
      <c r="S1075" s="363"/>
      <c r="T1075" s="277"/>
    </row>
    <row r="1076" spans="1:20" ht="51">
      <c r="A1076" s="192">
        <v>212</v>
      </c>
      <c r="B1076" s="68"/>
      <c r="C1076" s="214" t="s">
        <v>90</v>
      </c>
      <c r="D1076" s="215">
        <v>45051</v>
      </c>
      <c r="E1076" s="192" t="s">
        <v>3412</v>
      </c>
      <c r="F1076" s="192" t="s">
        <v>3</v>
      </c>
      <c r="G1076" s="192">
        <v>2111436</v>
      </c>
      <c r="H1076" s="68"/>
      <c r="I1076" s="198" t="s">
        <v>3751</v>
      </c>
      <c r="J1076" s="68"/>
      <c r="K1076" s="68"/>
      <c r="L1076" s="68"/>
      <c r="M1076" s="68"/>
      <c r="N1076" s="362"/>
      <c r="O1076" s="362"/>
      <c r="P1076" s="216">
        <v>0</v>
      </c>
      <c r="Q1076" s="216">
        <v>250</v>
      </c>
      <c r="R1076" s="68" t="s">
        <v>638</v>
      </c>
      <c r="S1076" s="363"/>
      <c r="T1076" s="277"/>
    </row>
    <row r="1077" spans="1:20" ht="63.75">
      <c r="A1077" s="192">
        <v>594</v>
      </c>
      <c r="B1077" s="68"/>
      <c r="C1077" s="214" t="s">
        <v>88</v>
      </c>
      <c r="D1077" s="215">
        <v>45051</v>
      </c>
      <c r="E1077" s="192" t="s">
        <v>3413</v>
      </c>
      <c r="F1077" s="192" t="s">
        <v>6</v>
      </c>
      <c r="G1077" s="192">
        <v>2260519</v>
      </c>
      <c r="H1077" s="68"/>
      <c r="I1077" s="198" t="s">
        <v>3752</v>
      </c>
      <c r="J1077" s="68"/>
      <c r="K1077" s="68"/>
      <c r="L1077" s="68"/>
      <c r="M1077" s="68"/>
      <c r="N1077" s="362"/>
      <c r="O1077" s="362"/>
      <c r="P1077" s="216">
        <v>0</v>
      </c>
      <c r="Q1077" s="216">
        <v>304.38</v>
      </c>
      <c r="R1077" s="68" t="s">
        <v>638</v>
      </c>
      <c r="S1077" s="363"/>
      <c r="T1077" s="277"/>
    </row>
    <row r="1078" spans="1:20" ht="51">
      <c r="A1078" s="192" t="s">
        <v>541</v>
      </c>
      <c r="B1078" s="68"/>
      <c r="C1078" s="214" t="s">
        <v>590</v>
      </c>
      <c r="D1078" s="215">
        <v>45051</v>
      </c>
      <c r="E1078" s="192" t="s">
        <v>3414</v>
      </c>
      <c r="F1078" s="192" t="s">
        <v>3</v>
      </c>
      <c r="G1078" s="192">
        <v>2111466</v>
      </c>
      <c r="H1078" s="68"/>
      <c r="I1078" s="198" t="s">
        <v>3753</v>
      </c>
      <c r="J1078" s="68"/>
      <c r="K1078" s="68"/>
      <c r="L1078" s="68"/>
      <c r="M1078" s="68"/>
      <c r="N1078" s="362"/>
      <c r="O1078" s="362"/>
      <c r="P1078" s="216">
        <v>0</v>
      </c>
      <c r="Q1078" s="216">
        <v>810</v>
      </c>
      <c r="R1078" s="68" t="s">
        <v>638</v>
      </c>
      <c r="S1078" s="363"/>
      <c r="T1078" s="277"/>
    </row>
    <row r="1079" spans="1:20" ht="76.5">
      <c r="A1079" s="192" t="s">
        <v>542</v>
      </c>
      <c r="B1079" s="68"/>
      <c r="C1079" s="214" t="s">
        <v>691</v>
      </c>
      <c r="D1079" s="215">
        <v>45051</v>
      </c>
      <c r="E1079" s="192" t="s">
        <v>3415</v>
      </c>
      <c r="F1079" s="192" t="s">
        <v>639</v>
      </c>
      <c r="G1079" s="192">
        <v>5574081</v>
      </c>
      <c r="H1079" s="68"/>
      <c r="I1079" s="198" t="s">
        <v>3754</v>
      </c>
      <c r="J1079" s="68"/>
      <c r="K1079" s="68"/>
      <c r="L1079" s="68"/>
      <c r="M1079" s="68"/>
      <c r="N1079" s="362"/>
      <c r="O1079" s="362"/>
      <c r="P1079" s="216">
        <v>0</v>
      </c>
      <c r="Q1079" s="216">
        <v>4171.1400000000003</v>
      </c>
      <c r="R1079" s="68" t="s">
        <v>638</v>
      </c>
      <c r="S1079" s="363"/>
      <c r="T1079" s="277"/>
    </row>
    <row r="1080" spans="1:20" ht="89.25">
      <c r="A1080" s="192" t="s">
        <v>542</v>
      </c>
      <c r="B1080" s="68"/>
      <c r="C1080" s="214" t="s">
        <v>691</v>
      </c>
      <c r="D1080" s="215">
        <v>45051</v>
      </c>
      <c r="E1080" s="192" t="s">
        <v>3415</v>
      </c>
      <c r="F1080" s="192" t="s">
        <v>639</v>
      </c>
      <c r="G1080" s="192">
        <v>5572792</v>
      </c>
      <c r="H1080" s="68"/>
      <c r="I1080" s="198" t="s">
        <v>3755</v>
      </c>
      <c r="J1080" s="68"/>
      <c r="K1080" s="68"/>
      <c r="L1080" s="68"/>
      <c r="M1080" s="68"/>
      <c r="N1080" s="362"/>
      <c r="O1080" s="362"/>
      <c r="P1080" s="216">
        <v>0</v>
      </c>
      <c r="Q1080" s="216">
        <v>43786.75</v>
      </c>
      <c r="R1080" s="68" t="s">
        <v>638</v>
      </c>
      <c r="S1080" s="363"/>
      <c r="T1080" s="277"/>
    </row>
    <row r="1081" spans="1:20" ht="76.5">
      <c r="A1081" s="192" t="s">
        <v>542</v>
      </c>
      <c r="B1081" s="68"/>
      <c r="C1081" s="214" t="s">
        <v>691</v>
      </c>
      <c r="D1081" s="215">
        <v>45051</v>
      </c>
      <c r="E1081" s="192" t="s">
        <v>3415</v>
      </c>
      <c r="F1081" s="192" t="s">
        <v>639</v>
      </c>
      <c r="G1081" s="192">
        <v>5574046</v>
      </c>
      <c r="H1081" s="68"/>
      <c r="I1081" s="198" t="s">
        <v>3756</v>
      </c>
      <c r="J1081" s="68"/>
      <c r="K1081" s="68"/>
      <c r="L1081" s="68"/>
      <c r="M1081" s="68"/>
      <c r="N1081" s="362"/>
      <c r="O1081" s="362"/>
      <c r="P1081" s="216">
        <v>0</v>
      </c>
      <c r="Q1081" s="216">
        <v>1670.77</v>
      </c>
      <c r="R1081" s="68" t="s">
        <v>638</v>
      </c>
      <c r="S1081" s="363"/>
      <c r="T1081" s="277"/>
    </row>
    <row r="1082" spans="1:20" ht="76.5">
      <c r="A1082" s="192" t="s">
        <v>542</v>
      </c>
      <c r="B1082" s="68"/>
      <c r="C1082" s="214" t="s">
        <v>691</v>
      </c>
      <c r="D1082" s="215">
        <v>45051</v>
      </c>
      <c r="E1082" s="192" t="s">
        <v>3415</v>
      </c>
      <c r="F1082" s="192" t="s">
        <v>639</v>
      </c>
      <c r="G1082" s="192">
        <v>5573896</v>
      </c>
      <c r="H1082" s="68"/>
      <c r="I1082" s="198" t="s">
        <v>3757</v>
      </c>
      <c r="J1082" s="68"/>
      <c r="K1082" s="68"/>
      <c r="L1082" s="68"/>
      <c r="M1082" s="68"/>
      <c r="N1082" s="362"/>
      <c r="O1082" s="362"/>
      <c r="P1082" s="216">
        <v>0</v>
      </c>
      <c r="Q1082" s="216">
        <v>1756.23</v>
      </c>
      <c r="R1082" s="68" t="s">
        <v>638</v>
      </c>
      <c r="S1082" s="363"/>
      <c r="T1082" s="277"/>
    </row>
    <row r="1083" spans="1:20" ht="76.5">
      <c r="A1083" s="192" t="s">
        <v>542</v>
      </c>
      <c r="B1083" s="68"/>
      <c r="C1083" s="214" t="s">
        <v>691</v>
      </c>
      <c r="D1083" s="215">
        <v>45051</v>
      </c>
      <c r="E1083" s="192" t="s">
        <v>3415</v>
      </c>
      <c r="F1083" s="192" t="s">
        <v>639</v>
      </c>
      <c r="G1083" s="192">
        <v>5573886</v>
      </c>
      <c r="H1083" s="68"/>
      <c r="I1083" s="198" t="s">
        <v>3758</v>
      </c>
      <c r="J1083" s="68"/>
      <c r="K1083" s="68"/>
      <c r="L1083" s="68"/>
      <c r="M1083" s="68"/>
      <c r="N1083" s="362"/>
      <c r="O1083" s="362"/>
      <c r="P1083" s="216">
        <v>0</v>
      </c>
      <c r="Q1083" s="216">
        <v>7793.55</v>
      </c>
      <c r="R1083" s="68" t="s">
        <v>638</v>
      </c>
      <c r="S1083" s="363"/>
      <c r="T1083" s="277"/>
    </row>
    <row r="1084" spans="1:20" ht="76.5">
      <c r="A1084" s="192" t="s">
        <v>542</v>
      </c>
      <c r="B1084" s="68"/>
      <c r="C1084" s="214" t="s">
        <v>691</v>
      </c>
      <c r="D1084" s="215">
        <v>45051</v>
      </c>
      <c r="E1084" s="192" t="s">
        <v>3415</v>
      </c>
      <c r="F1084" s="192" t="s">
        <v>639</v>
      </c>
      <c r="G1084" s="192">
        <v>5574071</v>
      </c>
      <c r="H1084" s="68"/>
      <c r="I1084" s="198" t="s">
        <v>3759</v>
      </c>
      <c r="J1084" s="68"/>
      <c r="K1084" s="68"/>
      <c r="L1084" s="68"/>
      <c r="M1084" s="68"/>
      <c r="N1084" s="362"/>
      <c r="O1084" s="362"/>
      <c r="P1084" s="216">
        <v>0</v>
      </c>
      <c r="Q1084" s="216">
        <v>581.23</v>
      </c>
      <c r="R1084" s="68" t="s">
        <v>638</v>
      </c>
      <c r="S1084" s="363"/>
      <c r="T1084" s="277"/>
    </row>
    <row r="1085" spans="1:20" ht="76.5">
      <c r="A1085" s="192" t="s">
        <v>542</v>
      </c>
      <c r="B1085" s="68"/>
      <c r="C1085" s="214" t="s">
        <v>691</v>
      </c>
      <c r="D1085" s="215">
        <v>45051</v>
      </c>
      <c r="E1085" s="192" t="s">
        <v>3415</v>
      </c>
      <c r="F1085" s="192" t="s">
        <v>639</v>
      </c>
      <c r="G1085" s="192">
        <v>5573913</v>
      </c>
      <c r="H1085" s="68"/>
      <c r="I1085" s="198" t="s">
        <v>3760</v>
      </c>
      <c r="J1085" s="68"/>
      <c r="K1085" s="68"/>
      <c r="L1085" s="68"/>
      <c r="M1085" s="68"/>
      <c r="N1085" s="362"/>
      <c r="O1085" s="362"/>
      <c r="P1085" s="216">
        <v>0</v>
      </c>
      <c r="Q1085" s="216">
        <v>2728.3</v>
      </c>
      <c r="R1085" s="68" t="s">
        <v>638</v>
      </c>
      <c r="S1085" s="363"/>
      <c r="T1085" s="277"/>
    </row>
    <row r="1086" spans="1:20" ht="76.5">
      <c r="A1086" s="192" t="s">
        <v>542</v>
      </c>
      <c r="B1086" s="68"/>
      <c r="C1086" s="214" t="s">
        <v>691</v>
      </c>
      <c r="D1086" s="215">
        <v>45051</v>
      </c>
      <c r="E1086" s="192" t="s">
        <v>3415</v>
      </c>
      <c r="F1086" s="192" t="s">
        <v>639</v>
      </c>
      <c r="G1086" s="192">
        <v>5573883</v>
      </c>
      <c r="H1086" s="68"/>
      <c r="I1086" s="198" t="s">
        <v>3761</v>
      </c>
      <c r="J1086" s="68"/>
      <c r="K1086" s="68"/>
      <c r="L1086" s="68"/>
      <c r="M1086" s="68"/>
      <c r="N1086" s="362"/>
      <c r="O1086" s="362"/>
      <c r="P1086" s="216">
        <v>0</v>
      </c>
      <c r="Q1086" s="216">
        <v>1195.55</v>
      </c>
      <c r="R1086" s="68" t="s">
        <v>638</v>
      </c>
      <c r="S1086" s="363"/>
      <c r="T1086" s="277"/>
    </row>
    <row r="1087" spans="1:20" ht="76.5">
      <c r="A1087" s="192" t="s">
        <v>542</v>
      </c>
      <c r="B1087" s="68"/>
      <c r="C1087" s="214" t="s">
        <v>691</v>
      </c>
      <c r="D1087" s="215">
        <v>45051</v>
      </c>
      <c r="E1087" s="192" t="s">
        <v>3415</v>
      </c>
      <c r="F1087" s="192" t="s">
        <v>639</v>
      </c>
      <c r="G1087" s="192">
        <v>5574062</v>
      </c>
      <c r="H1087" s="68"/>
      <c r="I1087" s="198" t="s">
        <v>3762</v>
      </c>
      <c r="J1087" s="68"/>
      <c r="K1087" s="68"/>
      <c r="L1087" s="68"/>
      <c r="M1087" s="68"/>
      <c r="N1087" s="362"/>
      <c r="O1087" s="362"/>
      <c r="P1087" s="216">
        <v>0</v>
      </c>
      <c r="Q1087" s="216">
        <v>3070.28</v>
      </c>
      <c r="R1087" s="68" t="s">
        <v>638</v>
      </c>
      <c r="S1087" s="363"/>
      <c r="T1087" s="277"/>
    </row>
    <row r="1088" spans="1:20" ht="89.25">
      <c r="A1088" s="192" t="s">
        <v>542</v>
      </c>
      <c r="B1088" s="68"/>
      <c r="C1088" s="214" t="s">
        <v>691</v>
      </c>
      <c r="D1088" s="215">
        <v>45051</v>
      </c>
      <c r="E1088" s="192" t="s">
        <v>3415</v>
      </c>
      <c r="F1088" s="192" t="s">
        <v>639</v>
      </c>
      <c r="G1088" s="192">
        <v>5571370</v>
      </c>
      <c r="H1088" s="68"/>
      <c r="I1088" s="198" t="s">
        <v>3763</v>
      </c>
      <c r="J1088" s="68"/>
      <c r="K1088" s="68"/>
      <c r="L1088" s="68"/>
      <c r="M1088" s="68"/>
      <c r="N1088" s="362"/>
      <c r="O1088" s="362"/>
      <c r="P1088" s="216">
        <v>0</v>
      </c>
      <c r="Q1088" s="216">
        <v>39590.94</v>
      </c>
      <c r="R1088" s="68" t="s">
        <v>638</v>
      </c>
      <c r="S1088" s="363"/>
      <c r="T1088" s="277"/>
    </row>
    <row r="1089" spans="1:20" ht="89.25">
      <c r="A1089" s="192" t="s">
        <v>542</v>
      </c>
      <c r="B1089" s="68"/>
      <c r="C1089" s="214" t="s">
        <v>691</v>
      </c>
      <c r="D1089" s="215">
        <v>45051</v>
      </c>
      <c r="E1089" s="192" t="s">
        <v>3415</v>
      </c>
      <c r="F1089" s="192" t="s">
        <v>639</v>
      </c>
      <c r="G1089" s="192">
        <v>5572398</v>
      </c>
      <c r="H1089" s="68"/>
      <c r="I1089" s="198" t="s">
        <v>3764</v>
      </c>
      <c r="J1089" s="68"/>
      <c r="K1089" s="68"/>
      <c r="L1089" s="68"/>
      <c r="M1089" s="68"/>
      <c r="N1089" s="362"/>
      <c r="O1089" s="362"/>
      <c r="P1089" s="216">
        <v>0</v>
      </c>
      <c r="Q1089" s="216">
        <v>14231.86</v>
      </c>
      <c r="R1089" s="68" t="s">
        <v>638</v>
      </c>
      <c r="S1089" s="363"/>
      <c r="T1089" s="277"/>
    </row>
    <row r="1090" spans="1:20" ht="76.5">
      <c r="A1090" s="192" t="s">
        <v>542</v>
      </c>
      <c r="B1090" s="68"/>
      <c r="C1090" s="214" t="s">
        <v>691</v>
      </c>
      <c r="D1090" s="215">
        <v>45051</v>
      </c>
      <c r="E1090" s="192" t="s">
        <v>3415</v>
      </c>
      <c r="F1090" s="192" t="s">
        <v>639</v>
      </c>
      <c r="G1090" s="192">
        <v>5573996</v>
      </c>
      <c r="H1090" s="68"/>
      <c r="I1090" s="198" t="s">
        <v>3765</v>
      </c>
      <c r="J1090" s="68"/>
      <c r="K1090" s="68"/>
      <c r="L1090" s="68"/>
      <c r="M1090" s="68"/>
      <c r="N1090" s="362"/>
      <c r="O1090" s="362"/>
      <c r="P1090" s="216">
        <v>0</v>
      </c>
      <c r="Q1090" s="216">
        <v>3750.45</v>
      </c>
      <c r="R1090" s="68" t="s">
        <v>638</v>
      </c>
      <c r="S1090" s="363"/>
      <c r="T1090" s="277"/>
    </row>
    <row r="1091" spans="1:20" ht="76.5">
      <c r="A1091" s="192" t="s">
        <v>542</v>
      </c>
      <c r="B1091" s="68"/>
      <c r="C1091" s="214" t="s">
        <v>691</v>
      </c>
      <c r="D1091" s="215">
        <v>45051</v>
      </c>
      <c r="E1091" s="192" t="s">
        <v>3415</v>
      </c>
      <c r="F1091" s="192" t="s">
        <v>639</v>
      </c>
      <c r="G1091" s="192">
        <v>5573952</v>
      </c>
      <c r="H1091" s="68"/>
      <c r="I1091" s="198" t="s">
        <v>3766</v>
      </c>
      <c r="J1091" s="68"/>
      <c r="K1091" s="68"/>
      <c r="L1091" s="68"/>
      <c r="M1091" s="68"/>
      <c r="N1091" s="362"/>
      <c r="O1091" s="362"/>
      <c r="P1091" s="216">
        <v>0</v>
      </c>
      <c r="Q1091" s="216">
        <v>7091.96</v>
      </c>
      <c r="R1091" s="68" t="s">
        <v>638</v>
      </c>
      <c r="S1091" s="363"/>
      <c r="T1091" s="277"/>
    </row>
    <row r="1092" spans="1:20" ht="76.5">
      <c r="A1092" s="192" t="s">
        <v>542</v>
      </c>
      <c r="B1092" s="68"/>
      <c r="C1092" s="214" t="s">
        <v>691</v>
      </c>
      <c r="D1092" s="215">
        <v>45051</v>
      </c>
      <c r="E1092" s="192" t="s">
        <v>3415</v>
      </c>
      <c r="F1092" s="192" t="s">
        <v>639</v>
      </c>
      <c r="G1092" s="192">
        <v>5573927</v>
      </c>
      <c r="H1092" s="68"/>
      <c r="I1092" s="198" t="s">
        <v>3767</v>
      </c>
      <c r="J1092" s="68"/>
      <c r="K1092" s="68"/>
      <c r="L1092" s="68"/>
      <c r="M1092" s="68"/>
      <c r="N1092" s="362"/>
      <c r="O1092" s="362"/>
      <c r="P1092" s="216">
        <v>0</v>
      </c>
      <c r="Q1092" s="216">
        <v>1796.12</v>
      </c>
      <c r="R1092" s="68" t="s">
        <v>638</v>
      </c>
      <c r="S1092" s="363"/>
      <c r="T1092" s="277"/>
    </row>
    <row r="1093" spans="1:20" ht="89.25">
      <c r="A1093" s="192" t="s">
        <v>542</v>
      </c>
      <c r="B1093" s="68"/>
      <c r="C1093" s="214" t="s">
        <v>691</v>
      </c>
      <c r="D1093" s="215">
        <v>45051</v>
      </c>
      <c r="E1093" s="192" t="s">
        <v>3415</v>
      </c>
      <c r="F1093" s="192" t="s">
        <v>639</v>
      </c>
      <c r="G1093" s="192">
        <v>5570774</v>
      </c>
      <c r="H1093" s="68"/>
      <c r="I1093" s="198" t="s">
        <v>3768</v>
      </c>
      <c r="J1093" s="68"/>
      <c r="K1093" s="68"/>
      <c r="L1093" s="68"/>
      <c r="M1093" s="68"/>
      <c r="N1093" s="362"/>
      <c r="O1093" s="362"/>
      <c r="P1093" s="216">
        <v>0</v>
      </c>
      <c r="Q1093" s="216">
        <v>1032249.13</v>
      </c>
      <c r="R1093" s="68" t="s">
        <v>638</v>
      </c>
      <c r="S1093" s="363"/>
      <c r="T1093" s="277"/>
    </row>
    <row r="1094" spans="1:20" ht="89.25">
      <c r="A1094" s="192" t="s">
        <v>542</v>
      </c>
      <c r="B1094" s="68"/>
      <c r="C1094" s="214" t="s">
        <v>691</v>
      </c>
      <c r="D1094" s="215">
        <v>45051</v>
      </c>
      <c r="E1094" s="192" t="s">
        <v>3415</v>
      </c>
      <c r="F1094" s="192" t="s">
        <v>639</v>
      </c>
      <c r="G1094" s="192">
        <v>5571226</v>
      </c>
      <c r="H1094" s="68"/>
      <c r="I1094" s="198" t="s">
        <v>3768</v>
      </c>
      <c r="J1094" s="68"/>
      <c r="K1094" s="68"/>
      <c r="L1094" s="68"/>
      <c r="M1094" s="68"/>
      <c r="N1094" s="362"/>
      <c r="O1094" s="362"/>
      <c r="P1094" s="216">
        <v>0</v>
      </c>
      <c r="Q1094" s="216">
        <v>1139141.1200000001</v>
      </c>
      <c r="R1094" s="68" t="s">
        <v>638</v>
      </c>
      <c r="S1094" s="363"/>
      <c r="T1094" s="277"/>
    </row>
    <row r="1095" spans="1:20" ht="89.25">
      <c r="A1095" s="192" t="s">
        <v>542</v>
      </c>
      <c r="B1095" s="68"/>
      <c r="C1095" s="214" t="s">
        <v>691</v>
      </c>
      <c r="D1095" s="215">
        <v>45051</v>
      </c>
      <c r="E1095" s="192" t="s">
        <v>3415</v>
      </c>
      <c r="F1095" s="192" t="s">
        <v>639</v>
      </c>
      <c r="G1095" s="192">
        <v>5570897</v>
      </c>
      <c r="H1095" s="68"/>
      <c r="I1095" s="198" t="s">
        <v>3769</v>
      </c>
      <c r="J1095" s="68"/>
      <c r="K1095" s="68"/>
      <c r="L1095" s="68"/>
      <c r="M1095" s="68"/>
      <c r="N1095" s="362"/>
      <c r="O1095" s="362"/>
      <c r="P1095" s="216">
        <v>0</v>
      </c>
      <c r="Q1095" s="216">
        <v>187547.66</v>
      </c>
      <c r="R1095" s="68" t="s">
        <v>638</v>
      </c>
      <c r="S1095" s="363"/>
      <c r="T1095" s="277"/>
    </row>
    <row r="1096" spans="1:20" ht="89.25">
      <c r="A1096" s="192" t="s">
        <v>542</v>
      </c>
      <c r="B1096" s="68"/>
      <c r="C1096" s="214" t="s">
        <v>691</v>
      </c>
      <c r="D1096" s="215">
        <v>45051</v>
      </c>
      <c r="E1096" s="192" t="s">
        <v>3415</v>
      </c>
      <c r="F1096" s="192" t="s">
        <v>639</v>
      </c>
      <c r="G1096" s="192">
        <v>5570870</v>
      </c>
      <c r="H1096" s="68"/>
      <c r="I1096" s="198" t="s">
        <v>3770</v>
      </c>
      <c r="J1096" s="68"/>
      <c r="K1096" s="68"/>
      <c r="L1096" s="68"/>
      <c r="M1096" s="68"/>
      <c r="N1096" s="362"/>
      <c r="O1096" s="362"/>
      <c r="P1096" s="216">
        <v>0</v>
      </c>
      <c r="Q1096" s="216">
        <v>61461.31</v>
      </c>
      <c r="R1096" s="68" t="s">
        <v>638</v>
      </c>
      <c r="S1096" s="363"/>
      <c r="T1096" s="277"/>
    </row>
    <row r="1097" spans="1:20" ht="89.25">
      <c r="A1097" s="192" t="s">
        <v>542</v>
      </c>
      <c r="B1097" s="68"/>
      <c r="C1097" s="214" t="s">
        <v>691</v>
      </c>
      <c r="D1097" s="215">
        <v>45051</v>
      </c>
      <c r="E1097" s="192" t="s">
        <v>3415</v>
      </c>
      <c r="F1097" s="192" t="s">
        <v>639</v>
      </c>
      <c r="G1097" s="192">
        <v>5572806</v>
      </c>
      <c r="H1097" s="68"/>
      <c r="I1097" s="198" t="s">
        <v>3771</v>
      </c>
      <c r="J1097" s="68"/>
      <c r="K1097" s="68"/>
      <c r="L1097" s="68"/>
      <c r="M1097" s="68"/>
      <c r="N1097" s="362"/>
      <c r="O1097" s="362"/>
      <c r="P1097" s="216">
        <v>0</v>
      </c>
      <c r="Q1097" s="216">
        <v>255391.83</v>
      </c>
      <c r="R1097" s="68" t="s">
        <v>638</v>
      </c>
      <c r="S1097" s="363"/>
      <c r="T1097" s="277"/>
    </row>
    <row r="1098" spans="1:20" ht="89.25">
      <c r="A1098" s="192" t="s">
        <v>542</v>
      </c>
      <c r="B1098" s="68"/>
      <c r="C1098" s="214" t="s">
        <v>691</v>
      </c>
      <c r="D1098" s="215">
        <v>45051</v>
      </c>
      <c r="E1098" s="192" t="s">
        <v>3415</v>
      </c>
      <c r="F1098" s="192" t="s">
        <v>639</v>
      </c>
      <c r="G1098" s="192">
        <v>5571320</v>
      </c>
      <c r="H1098" s="68"/>
      <c r="I1098" s="198" t="s">
        <v>3749</v>
      </c>
      <c r="J1098" s="68"/>
      <c r="K1098" s="68"/>
      <c r="L1098" s="68"/>
      <c r="M1098" s="68"/>
      <c r="N1098" s="362"/>
      <c r="O1098" s="362"/>
      <c r="P1098" s="216">
        <v>0</v>
      </c>
      <c r="Q1098" s="216">
        <v>1753850.65</v>
      </c>
      <c r="R1098" s="68" t="s">
        <v>638</v>
      </c>
      <c r="S1098" s="363"/>
      <c r="T1098" s="277"/>
    </row>
    <row r="1099" spans="1:20" ht="89.25">
      <c r="A1099" s="192" t="s">
        <v>542</v>
      </c>
      <c r="B1099" s="68"/>
      <c r="C1099" s="214" t="s">
        <v>691</v>
      </c>
      <c r="D1099" s="215">
        <v>45051</v>
      </c>
      <c r="E1099" s="192" t="s">
        <v>3415</v>
      </c>
      <c r="F1099" s="192" t="s">
        <v>639</v>
      </c>
      <c r="G1099" s="192">
        <v>5569828</v>
      </c>
      <c r="H1099" s="68"/>
      <c r="I1099" s="198" t="s">
        <v>3748</v>
      </c>
      <c r="J1099" s="68"/>
      <c r="K1099" s="68"/>
      <c r="L1099" s="68"/>
      <c r="M1099" s="68"/>
      <c r="N1099" s="362"/>
      <c r="O1099" s="362"/>
      <c r="P1099" s="216">
        <v>0</v>
      </c>
      <c r="Q1099" s="216">
        <v>3298091.57</v>
      </c>
      <c r="R1099" s="68" t="s">
        <v>638</v>
      </c>
      <c r="S1099" s="363"/>
      <c r="T1099" s="277"/>
    </row>
    <row r="1100" spans="1:20" ht="89.25">
      <c r="A1100" s="192" t="s">
        <v>542</v>
      </c>
      <c r="B1100" s="68"/>
      <c r="C1100" s="214" t="s">
        <v>691</v>
      </c>
      <c r="D1100" s="215">
        <v>45051</v>
      </c>
      <c r="E1100" s="192" t="s">
        <v>3415</v>
      </c>
      <c r="F1100" s="192" t="s">
        <v>639</v>
      </c>
      <c r="G1100" s="192">
        <v>5569830</v>
      </c>
      <c r="H1100" s="68"/>
      <c r="I1100" s="198" t="s">
        <v>3772</v>
      </c>
      <c r="J1100" s="68"/>
      <c r="K1100" s="68"/>
      <c r="L1100" s="68"/>
      <c r="M1100" s="68"/>
      <c r="N1100" s="362"/>
      <c r="O1100" s="362"/>
      <c r="P1100" s="216">
        <v>0</v>
      </c>
      <c r="Q1100" s="216">
        <v>42567.45</v>
      </c>
      <c r="R1100" s="68" t="s">
        <v>638</v>
      </c>
      <c r="S1100" s="363"/>
      <c r="T1100" s="277"/>
    </row>
    <row r="1101" spans="1:20" ht="76.5">
      <c r="A1101" s="192" t="s">
        <v>542</v>
      </c>
      <c r="B1101" s="68"/>
      <c r="C1101" s="214" t="s">
        <v>691</v>
      </c>
      <c r="D1101" s="215">
        <v>45051</v>
      </c>
      <c r="E1101" s="192" t="s">
        <v>3415</v>
      </c>
      <c r="F1101" s="192" t="s">
        <v>639</v>
      </c>
      <c r="G1101" s="192">
        <v>5569832</v>
      </c>
      <c r="H1101" s="68"/>
      <c r="I1101" s="198" t="s">
        <v>3773</v>
      </c>
      <c r="J1101" s="68"/>
      <c r="K1101" s="68"/>
      <c r="L1101" s="68"/>
      <c r="M1101" s="68"/>
      <c r="N1101" s="362"/>
      <c r="O1101" s="362"/>
      <c r="P1101" s="216">
        <v>0</v>
      </c>
      <c r="Q1101" s="216">
        <v>21308.61</v>
      </c>
      <c r="R1101" s="68" t="s">
        <v>638</v>
      </c>
      <c r="S1101" s="363"/>
      <c r="T1101" s="277"/>
    </row>
    <row r="1102" spans="1:20" ht="89.25">
      <c r="A1102" s="192" t="s">
        <v>542</v>
      </c>
      <c r="B1102" s="68"/>
      <c r="C1102" s="214" t="s">
        <v>691</v>
      </c>
      <c r="D1102" s="215">
        <v>45051</v>
      </c>
      <c r="E1102" s="192" t="s">
        <v>3415</v>
      </c>
      <c r="F1102" s="192" t="s">
        <v>639</v>
      </c>
      <c r="G1102" s="192">
        <v>5571208</v>
      </c>
      <c r="H1102" s="68"/>
      <c r="I1102" s="198" t="s">
        <v>3774</v>
      </c>
      <c r="J1102" s="68"/>
      <c r="K1102" s="68"/>
      <c r="L1102" s="68"/>
      <c r="M1102" s="68"/>
      <c r="N1102" s="362"/>
      <c r="O1102" s="362"/>
      <c r="P1102" s="216">
        <v>0</v>
      </c>
      <c r="Q1102" s="216">
        <v>54772.800000000003</v>
      </c>
      <c r="R1102" s="68" t="s">
        <v>638</v>
      </c>
      <c r="S1102" s="363"/>
      <c r="T1102" s="277"/>
    </row>
    <row r="1103" spans="1:20" ht="89.25">
      <c r="A1103" s="192" t="s">
        <v>542</v>
      </c>
      <c r="B1103" s="68"/>
      <c r="C1103" s="214" t="s">
        <v>691</v>
      </c>
      <c r="D1103" s="215">
        <v>45051</v>
      </c>
      <c r="E1103" s="192" t="s">
        <v>3415</v>
      </c>
      <c r="F1103" s="192" t="s">
        <v>639</v>
      </c>
      <c r="G1103" s="192">
        <v>5572818</v>
      </c>
      <c r="H1103" s="68"/>
      <c r="I1103" s="198" t="s">
        <v>3775</v>
      </c>
      <c r="J1103" s="68"/>
      <c r="K1103" s="68"/>
      <c r="L1103" s="68"/>
      <c r="M1103" s="68"/>
      <c r="N1103" s="362"/>
      <c r="O1103" s="362"/>
      <c r="P1103" s="216">
        <v>0</v>
      </c>
      <c r="Q1103" s="216">
        <v>194468.01</v>
      </c>
      <c r="R1103" s="68" t="s">
        <v>638</v>
      </c>
      <c r="S1103" s="363"/>
      <c r="T1103" s="277"/>
    </row>
    <row r="1104" spans="1:20" ht="76.5">
      <c r="A1104" s="192" t="s">
        <v>542</v>
      </c>
      <c r="B1104" s="68"/>
      <c r="C1104" s="214" t="s">
        <v>691</v>
      </c>
      <c r="D1104" s="215">
        <v>45051</v>
      </c>
      <c r="E1104" s="192" t="s">
        <v>3415</v>
      </c>
      <c r="F1104" s="192" t="s">
        <v>639</v>
      </c>
      <c r="G1104" s="192">
        <v>5573966</v>
      </c>
      <c r="H1104" s="68"/>
      <c r="I1104" s="198" t="s">
        <v>3776</v>
      </c>
      <c r="J1104" s="68"/>
      <c r="K1104" s="68"/>
      <c r="L1104" s="68"/>
      <c r="M1104" s="68"/>
      <c r="N1104" s="362"/>
      <c r="O1104" s="362"/>
      <c r="P1104" s="216">
        <v>0</v>
      </c>
      <c r="Q1104" s="216">
        <v>3065.87</v>
      </c>
      <c r="R1104" s="68" t="s">
        <v>638</v>
      </c>
      <c r="S1104" s="363"/>
      <c r="T1104" s="277"/>
    </row>
    <row r="1105" spans="1:20" ht="51">
      <c r="A1105" s="192">
        <v>594</v>
      </c>
      <c r="B1105" s="68"/>
      <c r="C1105" s="214" t="s">
        <v>88</v>
      </c>
      <c r="D1105" s="215">
        <v>45051</v>
      </c>
      <c r="E1105" s="192" t="s">
        <v>3416</v>
      </c>
      <c r="F1105" s="192" t="s">
        <v>14</v>
      </c>
      <c r="G1105" s="192">
        <v>2260520</v>
      </c>
      <c r="H1105" s="68"/>
      <c r="I1105" s="198" t="s">
        <v>3777</v>
      </c>
      <c r="J1105" s="68"/>
      <c r="K1105" s="68"/>
      <c r="L1105" s="68"/>
      <c r="M1105" s="68"/>
      <c r="N1105" s="362"/>
      <c r="O1105" s="362"/>
      <c r="P1105" s="216">
        <v>50</v>
      </c>
      <c r="Q1105" s="216">
        <v>0</v>
      </c>
      <c r="R1105" s="68" t="s">
        <v>638</v>
      </c>
      <c r="S1105" s="363"/>
      <c r="T1105" s="277"/>
    </row>
    <row r="1106" spans="1:20" ht="63.75">
      <c r="A1106" s="192">
        <v>291</v>
      </c>
      <c r="B1106" s="68"/>
      <c r="C1106" s="214" t="s">
        <v>119</v>
      </c>
      <c r="D1106" s="215">
        <v>45051</v>
      </c>
      <c r="E1106" s="192" t="s">
        <v>3417</v>
      </c>
      <c r="F1106" s="192" t="s">
        <v>10</v>
      </c>
      <c r="G1106" s="192">
        <v>1059824</v>
      </c>
      <c r="H1106" s="68"/>
      <c r="I1106" s="198" t="s">
        <v>3778</v>
      </c>
      <c r="J1106" s="68"/>
      <c r="K1106" s="68"/>
      <c r="L1106" s="68"/>
      <c r="M1106" s="68"/>
      <c r="N1106" s="362"/>
      <c r="O1106" s="362"/>
      <c r="P1106" s="216">
        <v>50</v>
      </c>
      <c r="Q1106" s="216">
        <v>0</v>
      </c>
      <c r="R1106" s="68" t="s">
        <v>638</v>
      </c>
      <c r="S1106" s="363"/>
      <c r="T1106" s="277"/>
    </row>
    <row r="1107" spans="1:20" ht="89.25">
      <c r="A1107" s="192">
        <v>132</v>
      </c>
      <c r="B1107" s="68"/>
      <c r="C1107" s="214" t="s">
        <v>59</v>
      </c>
      <c r="D1107" s="215">
        <v>45051</v>
      </c>
      <c r="E1107" s="192" t="s">
        <v>3418</v>
      </c>
      <c r="F1107" s="192" t="s">
        <v>6</v>
      </c>
      <c r="G1107" s="192">
        <v>18165</v>
      </c>
      <c r="H1107" s="68"/>
      <c r="I1107" s="198" t="s">
        <v>3779</v>
      </c>
      <c r="J1107" s="68"/>
      <c r="K1107" s="68"/>
      <c r="L1107" s="68"/>
      <c r="M1107" s="68"/>
      <c r="N1107" s="362"/>
      <c r="O1107" s="362"/>
      <c r="P1107" s="216">
        <v>0</v>
      </c>
      <c r="Q1107" s="216">
        <v>3023.39</v>
      </c>
      <c r="R1107" s="68" t="s">
        <v>638</v>
      </c>
      <c r="S1107" s="363"/>
      <c r="T1107" s="277"/>
    </row>
    <row r="1108" spans="1:20" ht="102">
      <c r="A1108" s="192">
        <v>132</v>
      </c>
      <c r="B1108" s="68"/>
      <c r="C1108" s="214" t="s">
        <v>59</v>
      </c>
      <c r="D1108" s="215">
        <v>45051</v>
      </c>
      <c r="E1108" s="192" t="s">
        <v>3419</v>
      </c>
      <c r="F1108" s="192" t="s">
        <v>6</v>
      </c>
      <c r="G1108" s="192">
        <v>18164</v>
      </c>
      <c r="H1108" s="68"/>
      <c r="I1108" s="198" t="s">
        <v>3780</v>
      </c>
      <c r="J1108" s="68"/>
      <c r="K1108" s="68"/>
      <c r="L1108" s="68"/>
      <c r="M1108" s="68"/>
      <c r="N1108" s="362"/>
      <c r="O1108" s="362"/>
      <c r="P1108" s="216">
        <v>0</v>
      </c>
      <c r="Q1108" s="216">
        <v>17149.34</v>
      </c>
      <c r="R1108" s="68" t="s">
        <v>638</v>
      </c>
      <c r="S1108" s="363"/>
      <c r="T1108" s="277"/>
    </row>
    <row r="1109" spans="1:20" ht="51">
      <c r="A1109" s="192">
        <v>417</v>
      </c>
      <c r="B1109" s="68"/>
      <c r="C1109" s="214" t="s">
        <v>147</v>
      </c>
      <c r="D1109" s="215">
        <v>45051</v>
      </c>
      <c r="E1109" s="192" t="s">
        <v>3420</v>
      </c>
      <c r="F1109" s="192" t="s">
        <v>3</v>
      </c>
      <c r="G1109" s="192">
        <v>2111347</v>
      </c>
      <c r="H1109" s="68"/>
      <c r="I1109" s="198" t="s">
        <v>3782</v>
      </c>
      <c r="J1109" s="68"/>
      <c r="K1109" s="68"/>
      <c r="L1109" s="68"/>
      <c r="M1109" s="68"/>
      <c r="N1109" s="362"/>
      <c r="O1109" s="362"/>
      <c r="P1109" s="216">
        <v>0</v>
      </c>
      <c r="Q1109" s="216">
        <v>12790.75</v>
      </c>
      <c r="R1109" s="68" t="s">
        <v>638</v>
      </c>
      <c r="S1109" s="363"/>
      <c r="T1109" s="277"/>
    </row>
    <row r="1110" spans="1:20" ht="51">
      <c r="A1110" s="192" t="s">
        <v>541</v>
      </c>
      <c r="B1110" s="68"/>
      <c r="C1110" s="214" t="s">
        <v>590</v>
      </c>
      <c r="D1110" s="215">
        <v>45054</v>
      </c>
      <c r="E1110" s="192" t="s">
        <v>3424</v>
      </c>
      <c r="F1110" s="192" t="s">
        <v>3</v>
      </c>
      <c r="G1110" s="192">
        <v>2111779</v>
      </c>
      <c r="H1110" s="68"/>
      <c r="I1110" s="198" t="s">
        <v>1782</v>
      </c>
      <c r="J1110" s="68"/>
      <c r="K1110" s="68"/>
      <c r="L1110" s="68"/>
      <c r="M1110" s="68"/>
      <c r="N1110" s="362"/>
      <c r="O1110" s="362"/>
      <c r="P1110" s="216">
        <v>0</v>
      </c>
      <c r="Q1110" s="216">
        <v>1441</v>
      </c>
      <c r="R1110" s="68" t="s">
        <v>638</v>
      </c>
      <c r="S1110" s="363"/>
      <c r="T1110" s="277"/>
    </row>
    <row r="1111" spans="1:20" ht="51">
      <c r="A1111" s="192">
        <v>213</v>
      </c>
      <c r="B1111" s="68"/>
      <c r="C1111" s="214" t="s">
        <v>91</v>
      </c>
      <c r="D1111" s="215">
        <v>45054</v>
      </c>
      <c r="E1111" s="192" t="s">
        <v>3425</v>
      </c>
      <c r="F1111" s="192" t="s">
        <v>3</v>
      </c>
      <c r="G1111" s="192">
        <v>2111865</v>
      </c>
      <c r="H1111" s="68"/>
      <c r="I1111" s="198" t="s">
        <v>3786</v>
      </c>
      <c r="J1111" s="68"/>
      <c r="K1111" s="68"/>
      <c r="L1111" s="68"/>
      <c r="M1111" s="68"/>
      <c r="N1111" s="362"/>
      <c r="O1111" s="362"/>
      <c r="P1111" s="216">
        <v>0</v>
      </c>
      <c r="Q1111" s="216">
        <v>44.12</v>
      </c>
      <c r="R1111" s="68" t="s">
        <v>638</v>
      </c>
      <c r="S1111" s="363"/>
      <c r="T1111" s="277"/>
    </row>
    <row r="1112" spans="1:20" ht="63.75">
      <c r="A1112" s="192">
        <v>597</v>
      </c>
      <c r="B1112" s="68"/>
      <c r="C1112" s="214" t="s">
        <v>677</v>
      </c>
      <c r="D1112" s="215">
        <v>45054</v>
      </c>
      <c r="E1112" s="192" t="s">
        <v>3426</v>
      </c>
      <c r="F1112" s="192" t="s">
        <v>6</v>
      </c>
      <c r="G1112" s="192">
        <v>2261976</v>
      </c>
      <c r="H1112" s="68"/>
      <c r="I1112" s="198" t="s">
        <v>3787</v>
      </c>
      <c r="J1112" s="68"/>
      <c r="K1112" s="68"/>
      <c r="L1112" s="68"/>
      <c r="M1112" s="68"/>
      <c r="N1112" s="362"/>
      <c r="O1112" s="362"/>
      <c r="P1112" s="216">
        <v>0</v>
      </c>
      <c r="Q1112" s="216">
        <v>510932.8</v>
      </c>
      <c r="R1112" s="68" t="s">
        <v>638</v>
      </c>
      <c r="S1112" s="363"/>
      <c r="T1112" s="277"/>
    </row>
    <row r="1113" spans="1:20" ht="51">
      <c r="A1113" s="192">
        <v>650</v>
      </c>
      <c r="B1113" s="68"/>
      <c r="C1113" s="214" t="s">
        <v>175</v>
      </c>
      <c r="D1113" s="215">
        <v>45054</v>
      </c>
      <c r="E1113" s="192" t="s">
        <v>3427</v>
      </c>
      <c r="F1113" s="192" t="s">
        <v>3</v>
      </c>
      <c r="G1113" s="192">
        <v>2111876</v>
      </c>
      <c r="H1113" s="68"/>
      <c r="I1113" s="198" t="s">
        <v>3788</v>
      </c>
      <c r="J1113" s="68"/>
      <c r="K1113" s="68"/>
      <c r="L1113" s="68"/>
      <c r="M1113" s="68"/>
      <c r="N1113" s="362"/>
      <c r="O1113" s="362"/>
      <c r="P1113" s="216">
        <v>0</v>
      </c>
      <c r="Q1113" s="216">
        <v>2000</v>
      </c>
      <c r="R1113" s="68" t="s">
        <v>638</v>
      </c>
      <c r="S1113" s="363"/>
      <c r="T1113" s="277"/>
    </row>
    <row r="1114" spans="1:20" ht="63.75">
      <c r="A1114" s="192">
        <v>597</v>
      </c>
      <c r="B1114" s="68"/>
      <c r="C1114" s="214" t="s">
        <v>677</v>
      </c>
      <c r="D1114" s="215">
        <v>45054</v>
      </c>
      <c r="E1114" s="192" t="s">
        <v>3428</v>
      </c>
      <c r="F1114" s="192" t="s">
        <v>14</v>
      </c>
      <c r="G1114" s="192">
        <v>2261977</v>
      </c>
      <c r="H1114" s="68"/>
      <c r="I1114" s="198" t="s">
        <v>3789</v>
      </c>
      <c r="J1114" s="68"/>
      <c r="K1114" s="68"/>
      <c r="L1114" s="68"/>
      <c r="M1114" s="68"/>
      <c r="N1114" s="362"/>
      <c r="O1114" s="362"/>
      <c r="P1114" s="216">
        <v>50</v>
      </c>
      <c r="Q1114" s="216">
        <v>0</v>
      </c>
      <c r="R1114" s="68" t="s">
        <v>638</v>
      </c>
      <c r="S1114" s="363"/>
      <c r="T1114" s="277"/>
    </row>
    <row r="1115" spans="1:20" ht="51">
      <c r="A1115" s="192">
        <v>548</v>
      </c>
      <c r="B1115" s="68"/>
      <c r="C1115" s="214" t="s">
        <v>1285</v>
      </c>
      <c r="D1115" s="215">
        <v>45054</v>
      </c>
      <c r="E1115" s="192" t="s">
        <v>3429</v>
      </c>
      <c r="F1115" s="192" t="s">
        <v>3</v>
      </c>
      <c r="G1115" s="192">
        <v>2111897</v>
      </c>
      <c r="H1115" s="68"/>
      <c r="I1115" s="198" t="s">
        <v>3790</v>
      </c>
      <c r="J1115" s="68"/>
      <c r="K1115" s="68"/>
      <c r="L1115" s="68"/>
      <c r="M1115" s="68"/>
      <c r="N1115" s="362"/>
      <c r="O1115" s="362"/>
      <c r="P1115" s="216">
        <v>0</v>
      </c>
      <c r="Q1115" s="216">
        <v>39</v>
      </c>
      <c r="R1115" s="68" t="s">
        <v>638</v>
      </c>
      <c r="S1115" s="363"/>
      <c r="T1115" s="277"/>
    </row>
    <row r="1116" spans="1:20" ht="63.75">
      <c r="A1116" s="192" t="s">
        <v>542</v>
      </c>
      <c r="B1116" s="68"/>
      <c r="C1116" s="214" t="s">
        <v>691</v>
      </c>
      <c r="D1116" s="215">
        <v>45054</v>
      </c>
      <c r="E1116" s="192" t="s">
        <v>3430</v>
      </c>
      <c r="F1116" s="192" t="s">
        <v>10</v>
      </c>
      <c r="G1116" s="192">
        <v>17386</v>
      </c>
      <c r="H1116" s="68"/>
      <c r="I1116" s="198" t="s">
        <v>3791</v>
      </c>
      <c r="J1116" s="68"/>
      <c r="K1116" s="68"/>
      <c r="L1116" s="68"/>
      <c r="M1116" s="68"/>
      <c r="N1116" s="362"/>
      <c r="O1116" s="362"/>
      <c r="P1116" s="216">
        <v>11337.86</v>
      </c>
      <c r="Q1116" s="216">
        <v>0</v>
      </c>
      <c r="R1116" s="68" t="s">
        <v>638</v>
      </c>
      <c r="S1116" s="363"/>
      <c r="T1116" s="277"/>
    </row>
    <row r="1117" spans="1:20" ht="51">
      <c r="A1117" s="192" t="s">
        <v>541</v>
      </c>
      <c r="B1117" s="68"/>
      <c r="C1117" s="214" t="s">
        <v>590</v>
      </c>
      <c r="D1117" s="215">
        <v>45055</v>
      </c>
      <c r="E1117" s="192" t="s">
        <v>3431</v>
      </c>
      <c r="F1117" s="192" t="s">
        <v>3</v>
      </c>
      <c r="G1117" s="192">
        <v>2112089</v>
      </c>
      <c r="H1117" s="68"/>
      <c r="I1117" s="198" t="s">
        <v>3792</v>
      </c>
      <c r="J1117" s="68"/>
      <c r="K1117" s="68"/>
      <c r="L1117" s="68"/>
      <c r="M1117" s="68"/>
      <c r="N1117" s="362"/>
      <c r="O1117" s="362"/>
      <c r="P1117" s="216">
        <v>0</v>
      </c>
      <c r="Q1117" s="216">
        <v>2294.0500000000002</v>
      </c>
      <c r="R1117" s="68" t="s">
        <v>638</v>
      </c>
      <c r="S1117" s="363"/>
      <c r="T1117" s="277"/>
    </row>
    <row r="1118" spans="1:20" ht="63.75">
      <c r="A1118" s="192" t="s">
        <v>541</v>
      </c>
      <c r="B1118" s="68"/>
      <c r="C1118" s="214" t="s">
        <v>590</v>
      </c>
      <c r="D1118" s="215">
        <v>45055</v>
      </c>
      <c r="E1118" s="192" t="s">
        <v>3432</v>
      </c>
      <c r="F1118" s="192" t="s">
        <v>3</v>
      </c>
      <c r="G1118" s="192">
        <v>2112091</v>
      </c>
      <c r="H1118" s="68"/>
      <c r="I1118" s="198" t="s">
        <v>3793</v>
      </c>
      <c r="J1118" s="68"/>
      <c r="K1118" s="68"/>
      <c r="L1118" s="68"/>
      <c r="M1118" s="68"/>
      <c r="N1118" s="362"/>
      <c r="O1118" s="362"/>
      <c r="P1118" s="216">
        <v>0</v>
      </c>
      <c r="Q1118" s="216">
        <v>2294.0500000000002</v>
      </c>
      <c r="R1118" s="68" t="s">
        <v>638</v>
      </c>
      <c r="S1118" s="363"/>
      <c r="T1118" s="277"/>
    </row>
    <row r="1119" spans="1:20" ht="51">
      <c r="A1119" s="192" t="s">
        <v>541</v>
      </c>
      <c r="B1119" s="68"/>
      <c r="C1119" s="214" t="s">
        <v>590</v>
      </c>
      <c r="D1119" s="215">
        <v>45055</v>
      </c>
      <c r="E1119" s="192" t="s">
        <v>3433</v>
      </c>
      <c r="F1119" s="192" t="s">
        <v>3</v>
      </c>
      <c r="G1119" s="192">
        <v>2112092</v>
      </c>
      <c r="H1119" s="68"/>
      <c r="I1119" s="198" t="s">
        <v>3794</v>
      </c>
      <c r="J1119" s="68"/>
      <c r="K1119" s="68"/>
      <c r="L1119" s="68"/>
      <c r="M1119" s="68"/>
      <c r="N1119" s="362"/>
      <c r="O1119" s="362"/>
      <c r="P1119" s="216">
        <v>0</v>
      </c>
      <c r="Q1119" s="216">
        <v>233.42</v>
      </c>
      <c r="R1119" s="68" t="s">
        <v>638</v>
      </c>
      <c r="S1119" s="363"/>
      <c r="T1119" s="277"/>
    </row>
    <row r="1120" spans="1:20" ht="63.75">
      <c r="A1120" s="192" t="s">
        <v>541</v>
      </c>
      <c r="B1120" s="68"/>
      <c r="C1120" s="214" t="s">
        <v>590</v>
      </c>
      <c r="D1120" s="215">
        <v>45055</v>
      </c>
      <c r="E1120" s="192" t="s">
        <v>3434</v>
      </c>
      <c r="F1120" s="192" t="s">
        <v>3</v>
      </c>
      <c r="G1120" s="192">
        <v>2112094</v>
      </c>
      <c r="H1120" s="68"/>
      <c r="I1120" s="198" t="s">
        <v>3795</v>
      </c>
      <c r="J1120" s="68"/>
      <c r="K1120" s="68"/>
      <c r="L1120" s="68"/>
      <c r="M1120" s="68"/>
      <c r="N1120" s="362"/>
      <c r="O1120" s="362"/>
      <c r="P1120" s="216">
        <v>0</v>
      </c>
      <c r="Q1120" s="216">
        <v>1665.33</v>
      </c>
      <c r="R1120" s="68" t="s">
        <v>638</v>
      </c>
      <c r="S1120" s="363"/>
      <c r="T1120" s="277"/>
    </row>
    <row r="1121" spans="1:20" ht="63.75">
      <c r="A1121" s="192" t="s">
        <v>541</v>
      </c>
      <c r="B1121" s="68"/>
      <c r="C1121" s="214" t="s">
        <v>590</v>
      </c>
      <c r="D1121" s="215">
        <v>45055</v>
      </c>
      <c r="E1121" s="192" t="s">
        <v>3435</v>
      </c>
      <c r="F1121" s="192" t="s">
        <v>3</v>
      </c>
      <c r="G1121" s="192">
        <v>2112098</v>
      </c>
      <c r="H1121" s="68"/>
      <c r="I1121" s="198" t="s">
        <v>3796</v>
      </c>
      <c r="J1121" s="68"/>
      <c r="K1121" s="68"/>
      <c r="L1121" s="68"/>
      <c r="M1121" s="68"/>
      <c r="N1121" s="362"/>
      <c r="O1121" s="362"/>
      <c r="P1121" s="216">
        <v>0</v>
      </c>
      <c r="Q1121" s="216">
        <v>1665.33</v>
      </c>
      <c r="R1121" s="68" t="s">
        <v>638</v>
      </c>
      <c r="S1121" s="363"/>
      <c r="T1121" s="277"/>
    </row>
    <row r="1122" spans="1:20" ht="51">
      <c r="A1122" s="192" t="s">
        <v>541</v>
      </c>
      <c r="B1122" s="68"/>
      <c r="C1122" s="214" t="s">
        <v>590</v>
      </c>
      <c r="D1122" s="215">
        <v>45055</v>
      </c>
      <c r="E1122" s="192" t="s">
        <v>3436</v>
      </c>
      <c r="F1122" s="192" t="s">
        <v>3</v>
      </c>
      <c r="G1122" s="192">
        <v>2112099</v>
      </c>
      <c r="H1122" s="68"/>
      <c r="I1122" s="198" t="s">
        <v>3797</v>
      </c>
      <c r="J1122" s="68"/>
      <c r="K1122" s="68"/>
      <c r="L1122" s="68"/>
      <c r="M1122" s="68"/>
      <c r="N1122" s="362"/>
      <c r="O1122" s="362"/>
      <c r="P1122" s="216">
        <v>0</v>
      </c>
      <c r="Q1122" s="216">
        <v>3365.76</v>
      </c>
      <c r="R1122" s="68" t="s">
        <v>638</v>
      </c>
      <c r="S1122" s="363"/>
      <c r="T1122" s="277"/>
    </row>
    <row r="1123" spans="1:20" ht="51">
      <c r="A1123" s="192" t="s">
        <v>541</v>
      </c>
      <c r="B1123" s="68"/>
      <c r="C1123" s="214" t="s">
        <v>590</v>
      </c>
      <c r="D1123" s="215">
        <v>45055</v>
      </c>
      <c r="E1123" s="192" t="s">
        <v>3437</v>
      </c>
      <c r="F1123" s="192" t="s">
        <v>3</v>
      </c>
      <c r="G1123" s="192">
        <v>2112103</v>
      </c>
      <c r="H1123" s="68"/>
      <c r="I1123" s="198" t="s">
        <v>3798</v>
      </c>
      <c r="J1123" s="68"/>
      <c r="K1123" s="68"/>
      <c r="L1123" s="68"/>
      <c r="M1123" s="68"/>
      <c r="N1123" s="362"/>
      <c r="O1123" s="362"/>
      <c r="P1123" s="216">
        <v>0</v>
      </c>
      <c r="Q1123" s="216">
        <v>3365.76</v>
      </c>
      <c r="R1123" s="68" t="s">
        <v>638</v>
      </c>
      <c r="S1123" s="363"/>
      <c r="T1123" s="277"/>
    </row>
    <row r="1124" spans="1:20" ht="63.75">
      <c r="A1124" s="192">
        <v>291</v>
      </c>
      <c r="B1124" s="68"/>
      <c r="C1124" s="214" t="s">
        <v>119</v>
      </c>
      <c r="D1124" s="215">
        <v>45055</v>
      </c>
      <c r="E1124" s="192" t="s">
        <v>3439</v>
      </c>
      <c r="F1124" s="192" t="s">
        <v>10</v>
      </c>
      <c r="G1124" s="192">
        <v>2263861</v>
      </c>
      <c r="H1124" s="68"/>
      <c r="I1124" s="198" t="s">
        <v>3800</v>
      </c>
      <c r="J1124" s="68"/>
      <c r="K1124" s="68"/>
      <c r="L1124" s="68"/>
      <c r="M1124" s="68"/>
      <c r="N1124" s="362"/>
      <c r="O1124" s="362"/>
      <c r="P1124" s="216">
        <v>50</v>
      </c>
      <c r="Q1124" s="216">
        <v>0</v>
      </c>
      <c r="R1124" s="68" t="s">
        <v>638</v>
      </c>
      <c r="S1124" s="363"/>
      <c r="T1124" s="277"/>
    </row>
    <row r="1125" spans="1:20" ht="102">
      <c r="A1125" s="192">
        <v>132</v>
      </c>
      <c r="B1125" s="68"/>
      <c r="C1125" s="214" t="s">
        <v>59</v>
      </c>
      <c r="D1125" s="215">
        <v>45055</v>
      </c>
      <c r="E1125" s="192" t="s">
        <v>3440</v>
      </c>
      <c r="F1125" s="192" t="s">
        <v>10</v>
      </c>
      <c r="G1125" s="192">
        <v>1059975</v>
      </c>
      <c r="H1125" s="68"/>
      <c r="I1125" s="198" t="s">
        <v>3801</v>
      </c>
      <c r="J1125" s="68"/>
      <c r="K1125" s="68"/>
      <c r="L1125" s="68"/>
      <c r="M1125" s="68"/>
      <c r="N1125" s="362"/>
      <c r="O1125" s="362"/>
      <c r="P1125" s="216">
        <v>642.02</v>
      </c>
      <c r="Q1125" s="216">
        <v>0</v>
      </c>
      <c r="R1125" s="68" t="s">
        <v>638</v>
      </c>
      <c r="S1125" s="363"/>
      <c r="T1125" s="277"/>
    </row>
    <row r="1126" spans="1:20" ht="63.75">
      <c r="A1126" s="192" t="s">
        <v>541</v>
      </c>
      <c r="B1126" s="68"/>
      <c r="C1126" s="214" t="s">
        <v>590</v>
      </c>
      <c r="D1126" s="215">
        <v>45055</v>
      </c>
      <c r="E1126" s="192" t="s">
        <v>3441</v>
      </c>
      <c r="F1126" s="192" t="s">
        <v>3</v>
      </c>
      <c r="G1126" s="192">
        <v>2112078</v>
      </c>
      <c r="H1126" s="68"/>
      <c r="I1126" s="198" t="s">
        <v>3802</v>
      </c>
      <c r="J1126" s="68"/>
      <c r="K1126" s="68"/>
      <c r="L1126" s="68"/>
      <c r="M1126" s="68"/>
      <c r="N1126" s="362"/>
      <c r="O1126" s="362"/>
      <c r="P1126" s="216">
        <v>0</v>
      </c>
      <c r="Q1126" s="216">
        <v>4350.3599999999997</v>
      </c>
      <c r="R1126" s="68" t="s">
        <v>638</v>
      </c>
      <c r="S1126" s="363"/>
      <c r="T1126" s="277"/>
    </row>
    <row r="1127" spans="1:20" ht="63.75">
      <c r="A1127" s="192" t="s">
        <v>541</v>
      </c>
      <c r="B1127" s="68"/>
      <c r="C1127" s="214" t="s">
        <v>590</v>
      </c>
      <c r="D1127" s="215">
        <v>45055</v>
      </c>
      <c r="E1127" s="192" t="s">
        <v>3442</v>
      </c>
      <c r="F1127" s="192" t="s">
        <v>3</v>
      </c>
      <c r="G1127" s="192">
        <v>2112079</v>
      </c>
      <c r="H1127" s="68"/>
      <c r="I1127" s="198" t="s">
        <v>3803</v>
      </c>
      <c r="J1127" s="68"/>
      <c r="K1127" s="68"/>
      <c r="L1127" s="68"/>
      <c r="M1127" s="68"/>
      <c r="N1127" s="362"/>
      <c r="O1127" s="362"/>
      <c r="P1127" s="216">
        <v>0</v>
      </c>
      <c r="Q1127" s="216">
        <v>6379.63</v>
      </c>
      <c r="R1127" s="68" t="s">
        <v>638</v>
      </c>
      <c r="S1127" s="363"/>
      <c r="T1127" s="277"/>
    </row>
    <row r="1128" spans="1:20" ht="51">
      <c r="A1128" s="192">
        <v>213</v>
      </c>
      <c r="B1128" s="68"/>
      <c r="C1128" s="214" t="s">
        <v>91</v>
      </c>
      <c r="D1128" s="215">
        <v>45056</v>
      </c>
      <c r="E1128" s="192" t="s">
        <v>3443</v>
      </c>
      <c r="F1128" s="192" t="s">
        <v>3</v>
      </c>
      <c r="G1128" s="192">
        <v>2112352</v>
      </c>
      <c r="H1128" s="68"/>
      <c r="I1128" s="198" t="s">
        <v>3804</v>
      </c>
      <c r="J1128" s="68"/>
      <c r="K1128" s="68"/>
      <c r="L1128" s="68"/>
      <c r="M1128" s="68"/>
      <c r="N1128" s="362"/>
      <c r="O1128" s="362"/>
      <c r="P1128" s="216">
        <v>0</v>
      </c>
      <c r="Q1128" s="216">
        <v>620</v>
      </c>
      <c r="R1128" s="68" t="s">
        <v>638</v>
      </c>
      <c r="S1128" s="363"/>
      <c r="T1128" s="277"/>
    </row>
    <row r="1129" spans="1:20" ht="51">
      <c r="A1129" s="192" t="s">
        <v>541</v>
      </c>
      <c r="B1129" s="68"/>
      <c r="C1129" s="214" t="s">
        <v>590</v>
      </c>
      <c r="D1129" s="215">
        <v>45056</v>
      </c>
      <c r="E1129" s="192" t="s">
        <v>3444</v>
      </c>
      <c r="F1129" s="192" t="s">
        <v>3</v>
      </c>
      <c r="G1129" s="192">
        <v>2112362</v>
      </c>
      <c r="H1129" s="68"/>
      <c r="I1129" s="198" t="s">
        <v>3805</v>
      </c>
      <c r="J1129" s="68"/>
      <c r="K1129" s="68"/>
      <c r="L1129" s="68"/>
      <c r="M1129" s="68"/>
      <c r="N1129" s="362"/>
      <c r="O1129" s="362"/>
      <c r="P1129" s="216">
        <v>0</v>
      </c>
      <c r="Q1129" s="216">
        <v>418.99</v>
      </c>
      <c r="R1129" s="68" t="s">
        <v>638</v>
      </c>
      <c r="S1129" s="363"/>
      <c r="T1129" s="277"/>
    </row>
    <row r="1130" spans="1:20" ht="51">
      <c r="A1130" s="192" t="s">
        <v>541</v>
      </c>
      <c r="B1130" s="68"/>
      <c r="C1130" s="214" t="s">
        <v>590</v>
      </c>
      <c r="D1130" s="215">
        <v>45056</v>
      </c>
      <c r="E1130" s="192" t="s">
        <v>3445</v>
      </c>
      <c r="F1130" s="192" t="s">
        <v>3</v>
      </c>
      <c r="G1130" s="192">
        <v>2112366</v>
      </c>
      <c r="H1130" s="68"/>
      <c r="I1130" s="198" t="s">
        <v>3806</v>
      </c>
      <c r="J1130" s="68"/>
      <c r="K1130" s="68"/>
      <c r="L1130" s="68"/>
      <c r="M1130" s="68"/>
      <c r="N1130" s="362"/>
      <c r="O1130" s="362"/>
      <c r="P1130" s="216">
        <v>0</v>
      </c>
      <c r="Q1130" s="216">
        <v>336.15</v>
      </c>
      <c r="R1130" s="68" t="s">
        <v>638</v>
      </c>
      <c r="S1130" s="363"/>
      <c r="T1130" s="277"/>
    </row>
    <row r="1131" spans="1:20" ht="51">
      <c r="A1131" s="192">
        <v>526</v>
      </c>
      <c r="B1131" s="68"/>
      <c r="C1131" s="214" t="s">
        <v>1266</v>
      </c>
      <c r="D1131" s="215">
        <v>45056</v>
      </c>
      <c r="E1131" s="192" t="s">
        <v>3446</v>
      </c>
      <c r="F1131" s="192" t="s">
        <v>3</v>
      </c>
      <c r="G1131" s="192">
        <v>2112385</v>
      </c>
      <c r="H1131" s="68"/>
      <c r="I1131" s="198" t="s">
        <v>3807</v>
      </c>
      <c r="J1131" s="68"/>
      <c r="K1131" s="68"/>
      <c r="L1131" s="68"/>
      <c r="M1131" s="68"/>
      <c r="N1131" s="362"/>
      <c r="O1131" s="362"/>
      <c r="P1131" s="216">
        <v>0</v>
      </c>
      <c r="Q1131" s="216">
        <v>61.09</v>
      </c>
      <c r="R1131" s="68" t="s">
        <v>638</v>
      </c>
      <c r="S1131" s="363"/>
      <c r="T1131" s="277"/>
    </row>
    <row r="1132" spans="1:20" ht="63.75">
      <c r="A1132" s="192" t="s">
        <v>541</v>
      </c>
      <c r="B1132" s="68"/>
      <c r="C1132" s="214" t="s">
        <v>590</v>
      </c>
      <c r="D1132" s="215">
        <v>45056</v>
      </c>
      <c r="E1132" s="192" t="s">
        <v>3447</v>
      </c>
      <c r="F1132" s="192" t="s">
        <v>6</v>
      </c>
      <c r="G1132" s="192">
        <v>1809821</v>
      </c>
      <c r="H1132" s="68"/>
      <c r="I1132" s="198" t="s">
        <v>3808</v>
      </c>
      <c r="J1132" s="68"/>
      <c r="K1132" s="68"/>
      <c r="L1132" s="68"/>
      <c r="M1132" s="68"/>
      <c r="N1132" s="362"/>
      <c r="O1132" s="362"/>
      <c r="P1132" s="216">
        <v>0</v>
      </c>
      <c r="Q1132" s="216">
        <v>19505420.84</v>
      </c>
      <c r="R1132" s="68" t="s">
        <v>638</v>
      </c>
      <c r="S1132" s="363"/>
      <c r="T1132" s="277"/>
    </row>
    <row r="1133" spans="1:20" ht="63.75">
      <c r="A1133" s="192" t="s">
        <v>541</v>
      </c>
      <c r="B1133" s="68"/>
      <c r="C1133" s="214" t="s">
        <v>590</v>
      </c>
      <c r="D1133" s="215">
        <v>45056</v>
      </c>
      <c r="E1133" s="192" t="s">
        <v>3448</v>
      </c>
      <c r="F1133" s="192" t="s">
        <v>3</v>
      </c>
      <c r="G1133" s="192">
        <v>2112409</v>
      </c>
      <c r="H1133" s="68"/>
      <c r="I1133" s="198" t="s">
        <v>3809</v>
      </c>
      <c r="J1133" s="68"/>
      <c r="K1133" s="68"/>
      <c r="L1133" s="68"/>
      <c r="M1133" s="68"/>
      <c r="N1133" s="362"/>
      <c r="O1133" s="362"/>
      <c r="P1133" s="216">
        <v>0</v>
      </c>
      <c r="Q1133" s="216">
        <v>4029.31</v>
      </c>
      <c r="R1133" s="68" t="s">
        <v>638</v>
      </c>
      <c r="S1133" s="363"/>
      <c r="T1133" s="277"/>
    </row>
    <row r="1134" spans="1:20" ht="63.75">
      <c r="A1134" s="192" t="s">
        <v>541</v>
      </c>
      <c r="B1134" s="68"/>
      <c r="C1134" s="214" t="s">
        <v>590</v>
      </c>
      <c r="D1134" s="215">
        <v>45056</v>
      </c>
      <c r="E1134" s="192" t="s">
        <v>3449</v>
      </c>
      <c r="F1134" s="192" t="s">
        <v>3</v>
      </c>
      <c r="G1134" s="192">
        <v>2112416</v>
      </c>
      <c r="H1134" s="68"/>
      <c r="I1134" s="198" t="s">
        <v>3810</v>
      </c>
      <c r="J1134" s="68"/>
      <c r="K1134" s="68"/>
      <c r="L1134" s="68"/>
      <c r="M1134" s="68"/>
      <c r="N1134" s="362"/>
      <c r="O1134" s="362"/>
      <c r="P1134" s="216">
        <v>0</v>
      </c>
      <c r="Q1134" s="216">
        <v>4029.31</v>
      </c>
      <c r="R1134" s="68" t="s">
        <v>638</v>
      </c>
      <c r="S1134" s="363"/>
      <c r="T1134" s="277"/>
    </row>
    <row r="1135" spans="1:20" ht="51">
      <c r="A1135" s="192" t="s">
        <v>541</v>
      </c>
      <c r="B1135" s="68"/>
      <c r="C1135" s="214" t="s">
        <v>590</v>
      </c>
      <c r="D1135" s="215">
        <v>45056</v>
      </c>
      <c r="E1135" s="192" t="s">
        <v>3450</v>
      </c>
      <c r="F1135" s="192" t="s">
        <v>3</v>
      </c>
      <c r="G1135" s="192">
        <v>2112424</v>
      </c>
      <c r="H1135" s="68"/>
      <c r="I1135" s="198" t="s">
        <v>3811</v>
      </c>
      <c r="J1135" s="68"/>
      <c r="K1135" s="68"/>
      <c r="L1135" s="68"/>
      <c r="M1135" s="68"/>
      <c r="N1135" s="362"/>
      <c r="O1135" s="362"/>
      <c r="P1135" s="216">
        <v>0</v>
      </c>
      <c r="Q1135" s="216">
        <v>11335.14</v>
      </c>
      <c r="R1135" s="68" t="s">
        <v>638</v>
      </c>
      <c r="S1135" s="363"/>
      <c r="T1135" s="277"/>
    </row>
    <row r="1136" spans="1:20" ht="89.25">
      <c r="A1136" s="192" t="s">
        <v>541</v>
      </c>
      <c r="B1136" s="68"/>
      <c r="C1136" s="214" t="s">
        <v>590</v>
      </c>
      <c r="D1136" s="215">
        <v>45056</v>
      </c>
      <c r="E1136" s="192" t="s">
        <v>3451</v>
      </c>
      <c r="F1136" s="192" t="s">
        <v>6</v>
      </c>
      <c r="G1136" s="192">
        <v>337</v>
      </c>
      <c r="H1136" s="68"/>
      <c r="I1136" s="198" t="s">
        <v>3812</v>
      </c>
      <c r="J1136" s="68"/>
      <c r="K1136" s="68"/>
      <c r="L1136" s="68"/>
      <c r="M1136" s="68"/>
      <c r="N1136" s="362"/>
      <c r="O1136" s="362"/>
      <c r="P1136" s="216">
        <v>0</v>
      </c>
      <c r="Q1136" s="216">
        <v>3785.41</v>
      </c>
      <c r="R1136" s="68" t="s">
        <v>638</v>
      </c>
      <c r="S1136" s="363"/>
      <c r="T1136" s="277"/>
    </row>
    <row r="1137" spans="1:20" ht="63.75">
      <c r="A1137" s="192">
        <v>291</v>
      </c>
      <c r="B1137" s="68"/>
      <c r="C1137" s="214" t="s">
        <v>119</v>
      </c>
      <c r="D1137" s="215">
        <v>45056</v>
      </c>
      <c r="E1137" s="192" t="s">
        <v>3452</v>
      </c>
      <c r="F1137" s="192" t="s">
        <v>10</v>
      </c>
      <c r="G1137" s="192">
        <v>2265336</v>
      </c>
      <c r="H1137" s="68"/>
      <c r="I1137" s="198" t="s">
        <v>3813</v>
      </c>
      <c r="J1137" s="68"/>
      <c r="K1137" s="68"/>
      <c r="L1137" s="68"/>
      <c r="M1137" s="68"/>
      <c r="N1137" s="362"/>
      <c r="O1137" s="362"/>
      <c r="P1137" s="216">
        <v>50</v>
      </c>
      <c r="Q1137" s="216">
        <v>0</v>
      </c>
      <c r="R1137" s="68" t="s">
        <v>638</v>
      </c>
      <c r="S1137" s="363"/>
      <c r="T1137" s="277"/>
    </row>
    <row r="1138" spans="1:20" ht="63.75">
      <c r="A1138" s="192" t="s">
        <v>541</v>
      </c>
      <c r="B1138" s="68"/>
      <c r="C1138" s="214" t="s">
        <v>590</v>
      </c>
      <c r="D1138" s="215">
        <v>45056</v>
      </c>
      <c r="E1138" s="192" t="s">
        <v>3453</v>
      </c>
      <c r="F1138" s="192" t="s">
        <v>3</v>
      </c>
      <c r="G1138" s="192">
        <v>2112360</v>
      </c>
      <c r="H1138" s="68"/>
      <c r="I1138" s="198" t="s">
        <v>3814</v>
      </c>
      <c r="J1138" s="68"/>
      <c r="K1138" s="68"/>
      <c r="L1138" s="68"/>
      <c r="M1138" s="68"/>
      <c r="N1138" s="362"/>
      <c r="O1138" s="362"/>
      <c r="P1138" s="216">
        <v>0</v>
      </c>
      <c r="Q1138" s="216">
        <v>1016.36</v>
      </c>
      <c r="R1138" s="68" t="s">
        <v>638</v>
      </c>
      <c r="S1138" s="363"/>
      <c r="T1138" s="277"/>
    </row>
    <row r="1139" spans="1:20" ht="89.25">
      <c r="A1139" s="192" t="s">
        <v>541</v>
      </c>
      <c r="B1139" s="68"/>
      <c r="C1139" s="214" t="s">
        <v>590</v>
      </c>
      <c r="D1139" s="215">
        <v>45056</v>
      </c>
      <c r="E1139" s="192" t="s">
        <v>3454</v>
      </c>
      <c r="F1139" s="192" t="s">
        <v>639</v>
      </c>
      <c r="G1139" s="192">
        <v>5602552</v>
      </c>
      <c r="H1139" s="68"/>
      <c r="I1139" s="198" t="s">
        <v>3815</v>
      </c>
      <c r="J1139" s="68"/>
      <c r="K1139" s="68"/>
      <c r="L1139" s="68"/>
      <c r="M1139" s="68"/>
      <c r="N1139" s="362"/>
      <c r="O1139" s="362"/>
      <c r="P1139" s="216">
        <v>0</v>
      </c>
      <c r="Q1139" s="216">
        <v>14710.77</v>
      </c>
      <c r="R1139" s="68" t="s">
        <v>638</v>
      </c>
      <c r="S1139" s="363"/>
      <c r="T1139" s="277"/>
    </row>
    <row r="1140" spans="1:20" ht="89.25">
      <c r="A1140" s="192" t="s">
        <v>541</v>
      </c>
      <c r="B1140" s="68"/>
      <c r="C1140" s="214" t="s">
        <v>590</v>
      </c>
      <c r="D1140" s="215">
        <v>45056</v>
      </c>
      <c r="E1140" s="192" t="s">
        <v>3455</v>
      </c>
      <c r="F1140" s="192" t="s">
        <v>639</v>
      </c>
      <c r="G1140" s="192">
        <v>5602579</v>
      </c>
      <c r="H1140" s="68"/>
      <c r="I1140" s="198" t="s">
        <v>3816</v>
      </c>
      <c r="J1140" s="68"/>
      <c r="K1140" s="68"/>
      <c r="L1140" s="68"/>
      <c r="M1140" s="68"/>
      <c r="N1140" s="362"/>
      <c r="O1140" s="362"/>
      <c r="P1140" s="216">
        <v>0</v>
      </c>
      <c r="Q1140" s="216">
        <v>2743925.82</v>
      </c>
      <c r="R1140" s="68" t="s">
        <v>638</v>
      </c>
      <c r="S1140" s="363"/>
      <c r="T1140" s="277"/>
    </row>
    <row r="1141" spans="1:20" ht="38.25">
      <c r="A1141" s="192" t="s">
        <v>550</v>
      </c>
      <c r="B1141" s="68"/>
      <c r="C1141" s="214" t="s">
        <v>589</v>
      </c>
      <c r="D1141" s="215">
        <v>45056</v>
      </c>
      <c r="E1141" s="192" t="s">
        <v>3456</v>
      </c>
      <c r="F1141" s="192" t="s">
        <v>3</v>
      </c>
      <c r="G1141" s="192">
        <v>2112466</v>
      </c>
      <c r="H1141" s="68"/>
      <c r="I1141" s="198" t="s">
        <v>3817</v>
      </c>
      <c r="J1141" s="68"/>
      <c r="K1141" s="68"/>
      <c r="L1141" s="68"/>
      <c r="M1141" s="68"/>
      <c r="N1141" s="362"/>
      <c r="O1141" s="362"/>
      <c r="P1141" s="216">
        <v>0</v>
      </c>
      <c r="Q1141" s="216">
        <v>682.31</v>
      </c>
      <c r="R1141" s="68" t="s">
        <v>638</v>
      </c>
      <c r="S1141" s="363"/>
      <c r="T1141" s="277"/>
    </row>
    <row r="1142" spans="1:20" ht="51">
      <c r="A1142" s="192" t="s">
        <v>541</v>
      </c>
      <c r="B1142" s="68"/>
      <c r="C1142" s="214" t="s">
        <v>590</v>
      </c>
      <c r="D1142" s="215">
        <v>45057</v>
      </c>
      <c r="E1142" s="192" t="s">
        <v>3458</v>
      </c>
      <c r="F1142" s="192" t="s">
        <v>639</v>
      </c>
      <c r="G1142" s="192">
        <v>5603755</v>
      </c>
      <c r="H1142" s="68"/>
      <c r="I1142" s="198" t="s">
        <v>3078</v>
      </c>
      <c r="J1142" s="68"/>
      <c r="K1142" s="68"/>
      <c r="L1142" s="68"/>
      <c r="M1142" s="68"/>
      <c r="N1142" s="362"/>
      <c r="O1142" s="362"/>
      <c r="P1142" s="216">
        <v>0</v>
      </c>
      <c r="Q1142" s="216">
        <v>250000000</v>
      </c>
      <c r="R1142" s="68" t="s">
        <v>638</v>
      </c>
      <c r="S1142" s="363"/>
      <c r="T1142" s="277"/>
    </row>
    <row r="1143" spans="1:20" ht="51">
      <c r="A1143" s="192">
        <v>288</v>
      </c>
      <c r="B1143" s="68"/>
      <c r="C1143" s="214" t="s">
        <v>117</v>
      </c>
      <c r="D1143" s="215">
        <v>45057</v>
      </c>
      <c r="E1143" s="192" t="s">
        <v>3459</v>
      </c>
      <c r="F1143" s="192" t="s">
        <v>3</v>
      </c>
      <c r="G1143" s="192">
        <v>2112692</v>
      </c>
      <c r="H1143" s="68"/>
      <c r="I1143" s="198" t="s">
        <v>3819</v>
      </c>
      <c r="J1143" s="68"/>
      <c r="K1143" s="68"/>
      <c r="L1143" s="68"/>
      <c r="M1143" s="68"/>
      <c r="N1143" s="362"/>
      <c r="O1143" s="362"/>
      <c r="P1143" s="216">
        <v>0</v>
      </c>
      <c r="Q1143" s="216">
        <v>18</v>
      </c>
      <c r="R1143" s="68" t="s">
        <v>638</v>
      </c>
      <c r="S1143" s="363"/>
      <c r="T1143" s="277"/>
    </row>
    <row r="1144" spans="1:20" ht="51">
      <c r="A1144" s="192" t="s">
        <v>541</v>
      </c>
      <c r="B1144" s="68"/>
      <c r="C1144" s="214" t="s">
        <v>590</v>
      </c>
      <c r="D1144" s="215">
        <v>45057</v>
      </c>
      <c r="E1144" s="192" t="s">
        <v>3460</v>
      </c>
      <c r="F1144" s="192" t="s">
        <v>3</v>
      </c>
      <c r="G1144" s="192">
        <v>2112750</v>
      </c>
      <c r="H1144" s="68"/>
      <c r="I1144" s="198" t="s">
        <v>3820</v>
      </c>
      <c r="J1144" s="68"/>
      <c r="K1144" s="68"/>
      <c r="L1144" s="68"/>
      <c r="M1144" s="68"/>
      <c r="N1144" s="362"/>
      <c r="O1144" s="362"/>
      <c r="P1144" s="216">
        <v>0</v>
      </c>
      <c r="Q1144" s="216">
        <v>4811.87</v>
      </c>
      <c r="R1144" s="68" t="s">
        <v>638</v>
      </c>
      <c r="S1144" s="363"/>
      <c r="T1144" s="277"/>
    </row>
    <row r="1145" spans="1:20" ht="63.75">
      <c r="A1145" s="192">
        <v>597</v>
      </c>
      <c r="B1145" s="68"/>
      <c r="C1145" s="214" t="s">
        <v>677</v>
      </c>
      <c r="D1145" s="215">
        <v>45057</v>
      </c>
      <c r="E1145" s="192" t="s">
        <v>3461</v>
      </c>
      <c r="F1145" s="192" t="s">
        <v>6</v>
      </c>
      <c r="G1145" s="192">
        <v>2267090</v>
      </c>
      <c r="H1145" s="68"/>
      <c r="I1145" s="198" t="s">
        <v>3821</v>
      </c>
      <c r="J1145" s="68"/>
      <c r="K1145" s="68"/>
      <c r="L1145" s="68"/>
      <c r="M1145" s="68"/>
      <c r="N1145" s="362"/>
      <c r="O1145" s="362"/>
      <c r="P1145" s="216">
        <v>0</v>
      </c>
      <c r="Q1145" s="216">
        <v>591222.24</v>
      </c>
      <c r="R1145" s="68" t="s">
        <v>638</v>
      </c>
      <c r="S1145" s="363"/>
      <c r="T1145" s="277"/>
    </row>
    <row r="1146" spans="1:20" ht="51">
      <c r="A1146" s="192" t="s">
        <v>541</v>
      </c>
      <c r="B1146" s="68"/>
      <c r="C1146" s="214" t="s">
        <v>590</v>
      </c>
      <c r="D1146" s="215">
        <v>45057</v>
      </c>
      <c r="E1146" s="192" t="s">
        <v>3462</v>
      </c>
      <c r="F1146" s="192" t="s">
        <v>6</v>
      </c>
      <c r="G1146" s="192">
        <v>1810926</v>
      </c>
      <c r="H1146" s="68"/>
      <c r="I1146" s="198" t="s">
        <v>3822</v>
      </c>
      <c r="J1146" s="68"/>
      <c r="K1146" s="68"/>
      <c r="L1146" s="68"/>
      <c r="M1146" s="68"/>
      <c r="N1146" s="362"/>
      <c r="O1146" s="362"/>
      <c r="P1146" s="216">
        <v>0</v>
      </c>
      <c r="Q1146" s="216">
        <v>9977</v>
      </c>
      <c r="R1146" s="68" t="s">
        <v>638</v>
      </c>
      <c r="S1146" s="363"/>
      <c r="T1146" s="277"/>
    </row>
    <row r="1147" spans="1:20" ht="63.75">
      <c r="A1147" s="192">
        <v>597</v>
      </c>
      <c r="B1147" s="68"/>
      <c r="C1147" s="214" t="s">
        <v>677</v>
      </c>
      <c r="D1147" s="215">
        <v>45057</v>
      </c>
      <c r="E1147" s="192" t="s">
        <v>3463</v>
      </c>
      <c r="F1147" s="192" t="s">
        <v>14</v>
      </c>
      <c r="G1147" s="192">
        <v>2267091</v>
      </c>
      <c r="H1147" s="68"/>
      <c r="I1147" s="198" t="s">
        <v>3823</v>
      </c>
      <c r="J1147" s="68"/>
      <c r="K1147" s="68"/>
      <c r="L1147" s="68"/>
      <c r="M1147" s="68"/>
      <c r="N1147" s="362"/>
      <c r="O1147" s="362"/>
      <c r="P1147" s="216">
        <v>50</v>
      </c>
      <c r="Q1147" s="216">
        <v>0</v>
      </c>
      <c r="R1147" s="68" t="s">
        <v>638</v>
      </c>
      <c r="S1147" s="363"/>
      <c r="T1147" s="277"/>
    </row>
    <row r="1148" spans="1:20" ht="51">
      <c r="A1148" s="192" t="s">
        <v>541</v>
      </c>
      <c r="B1148" s="68"/>
      <c r="C1148" s="214" t="s">
        <v>590</v>
      </c>
      <c r="D1148" s="215">
        <v>45057</v>
      </c>
      <c r="E1148" s="192" t="s">
        <v>3464</v>
      </c>
      <c r="F1148" s="192" t="s">
        <v>3</v>
      </c>
      <c r="G1148" s="192">
        <v>2112682</v>
      </c>
      <c r="H1148" s="68"/>
      <c r="I1148" s="198" t="s">
        <v>3824</v>
      </c>
      <c r="J1148" s="68"/>
      <c r="K1148" s="68"/>
      <c r="L1148" s="68"/>
      <c r="M1148" s="68"/>
      <c r="N1148" s="362"/>
      <c r="O1148" s="362"/>
      <c r="P1148" s="216">
        <v>0</v>
      </c>
      <c r="Q1148" s="216">
        <v>2471.27</v>
      </c>
      <c r="R1148" s="68" t="s">
        <v>638</v>
      </c>
      <c r="S1148" s="363"/>
      <c r="T1148" s="277"/>
    </row>
    <row r="1149" spans="1:20" ht="76.5">
      <c r="A1149" s="192" t="s">
        <v>542</v>
      </c>
      <c r="B1149" s="68"/>
      <c r="C1149" s="214" t="s">
        <v>691</v>
      </c>
      <c r="D1149" s="215">
        <v>45058</v>
      </c>
      <c r="E1149" s="192" t="s">
        <v>3465</v>
      </c>
      <c r="F1149" s="192" t="s">
        <v>639</v>
      </c>
      <c r="G1149" s="192">
        <v>5631933</v>
      </c>
      <c r="H1149" s="68"/>
      <c r="I1149" s="198" t="s">
        <v>3825</v>
      </c>
      <c r="J1149" s="68"/>
      <c r="K1149" s="68"/>
      <c r="L1149" s="68"/>
      <c r="M1149" s="68"/>
      <c r="N1149" s="362"/>
      <c r="O1149" s="362"/>
      <c r="P1149" s="216">
        <v>0</v>
      </c>
      <c r="Q1149" s="216">
        <v>601010.74</v>
      </c>
      <c r="R1149" s="68" t="s">
        <v>638</v>
      </c>
      <c r="S1149" s="363"/>
      <c r="T1149" s="277"/>
    </row>
    <row r="1150" spans="1:20" ht="63.75">
      <c r="A1150" s="192" t="s">
        <v>541</v>
      </c>
      <c r="B1150" s="68"/>
      <c r="C1150" s="214" t="s">
        <v>590</v>
      </c>
      <c r="D1150" s="215">
        <v>45058</v>
      </c>
      <c r="E1150" s="192" t="s">
        <v>3465</v>
      </c>
      <c r="F1150" s="192" t="s">
        <v>639</v>
      </c>
      <c r="G1150" s="192">
        <v>5638421</v>
      </c>
      <c r="H1150" s="68"/>
      <c r="I1150" s="198" t="s">
        <v>3826</v>
      </c>
      <c r="J1150" s="68"/>
      <c r="K1150" s="68"/>
      <c r="L1150" s="68"/>
      <c r="M1150" s="68"/>
      <c r="N1150" s="362"/>
      <c r="O1150" s="362"/>
      <c r="P1150" s="216">
        <v>0</v>
      </c>
      <c r="Q1150" s="216">
        <v>1025040.3</v>
      </c>
      <c r="R1150" s="68" t="s">
        <v>638</v>
      </c>
      <c r="S1150" s="363"/>
      <c r="T1150" s="277"/>
    </row>
    <row r="1151" spans="1:20" ht="89.25">
      <c r="A1151" s="192" t="s">
        <v>541</v>
      </c>
      <c r="B1151" s="68"/>
      <c r="C1151" s="214" t="s">
        <v>590</v>
      </c>
      <c r="D1151" s="215">
        <v>45058</v>
      </c>
      <c r="E1151" s="192" t="s">
        <v>3466</v>
      </c>
      <c r="F1151" s="192" t="s">
        <v>639</v>
      </c>
      <c r="G1151" s="192">
        <v>5605537</v>
      </c>
      <c r="H1151" s="68"/>
      <c r="I1151" s="198" t="s">
        <v>3827</v>
      </c>
      <c r="J1151" s="68"/>
      <c r="K1151" s="68"/>
      <c r="L1151" s="68"/>
      <c r="M1151" s="68"/>
      <c r="N1151" s="362"/>
      <c r="O1151" s="362"/>
      <c r="P1151" s="216">
        <v>0</v>
      </c>
      <c r="Q1151" s="216">
        <v>17623.25</v>
      </c>
      <c r="R1151" s="68" t="s">
        <v>638</v>
      </c>
      <c r="S1151" s="363"/>
      <c r="T1151" s="277"/>
    </row>
    <row r="1152" spans="1:20" ht="51">
      <c r="A1152" s="192">
        <v>46</v>
      </c>
      <c r="B1152" s="68"/>
      <c r="C1152" s="214" t="s">
        <v>1379</v>
      </c>
      <c r="D1152" s="215">
        <v>45058</v>
      </c>
      <c r="E1152" s="192" t="s">
        <v>3467</v>
      </c>
      <c r="F1152" s="192" t="s">
        <v>3</v>
      </c>
      <c r="G1152" s="192">
        <v>2112901</v>
      </c>
      <c r="H1152" s="68"/>
      <c r="I1152" s="198" t="s">
        <v>3828</v>
      </c>
      <c r="J1152" s="68"/>
      <c r="K1152" s="68"/>
      <c r="L1152" s="68"/>
      <c r="M1152" s="68"/>
      <c r="N1152" s="362"/>
      <c r="O1152" s="362"/>
      <c r="P1152" s="216">
        <v>0</v>
      </c>
      <c r="Q1152" s="216">
        <v>1000</v>
      </c>
      <c r="R1152" s="68" t="s">
        <v>638</v>
      </c>
      <c r="S1152" s="363"/>
      <c r="T1152" s="277"/>
    </row>
    <row r="1153" spans="1:20" ht="51">
      <c r="A1153" s="192" t="s">
        <v>541</v>
      </c>
      <c r="B1153" s="68"/>
      <c r="C1153" s="214" t="s">
        <v>590</v>
      </c>
      <c r="D1153" s="215">
        <v>45058</v>
      </c>
      <c r="E1153" s="192" t="s">
        <v>3468</v>
      </c>
      <c r="F1153" s="192" t="s">
        <v>3</v>
      </c>
      <c r="G1153" s="192">
        <v>2112921</v>
      </c>
      <c r="H1153" s="68"/>
      <c r="I1153" s="198" t="s">
        <v>3829</v>
      </c>
      <c r="J1153" s="68"/>
      <c r="K1153" s="68"/>
      <c r="L1153" s="68"/>
      <c r="M1153" s="68"/>
      <c r="N1153" s="362"/>
      <c r="O1153" s="362"/>
      <c r="P1153" s="216">
        <v>0</v>
      </c>
      <c r="Q1153" s="216">
        <v>800</v>
      </c>
      <c r="R1153" s="68" t="s">
        <v>638</v>
      </c>
      <c r="S1153" s="363"/>
      <c r="T1153" s="277"/>
    </row>
    <row r="1154" spans="1:20" ht="51">
      <c r="A1154" s="192" t="s">
        <v>541</v>
      </c>
      <c r="B1154" s="68"/>
      <c r="C1154" s="214" t="s">
        <v>590</v>
      </c>
      <c r="D1154" s="215">
        <v>45058</v>
      </c>
      <c r="E1154" s="192" t="s">
        <v>3469</v>
      </c>
      <c r="F1154" s="192" t="s">
        <v>3</v>
      </c>
      <c r="G1154" s="192">
        <v>2112932</v>
      </c>
      <c r="H1154" s="68"/>
      <c r="I1154" s="198" t="s">
        <v>3830</v>
      </c>
      <c r="J1154" s="68"/>
      <c r="K1154" s="68"/>
      <c r="L1154" s="68"/>
      <c r="M1154" s="68"/>
      <c r="N1154" s="362"/>
      <c r="O1154" s="362"/>
      <c r="P1154" s="216">
        <v>0</v>
      </c>
      <c r="Q1154" s="216">
        <v>1364.9</v>
      </c>
      <c r="R1154" s="68" t="s">
        <v>638</v>
      </c>
      <c r="S1154" s="363"/>
      <c r="T1154" s="277"/>
    </row>
    <row r="1155" spans="1:20" ht="51">
      <c r="A1155" s="192">
        <v>548</v>
      </c>
      <c r="B1155" s="68"/>
      <c r="C1155" s="214" t="s">
        <v>1285</v>
      </c>
      <c r="D1155" s="215">
        <v>45058</v>
      </c>
      <c r="E1155" s="192" t="s">
        <v>3470</v>
      </c>
      <c r="F1155" s="192" t="s">
        <v>3</v>
      </c>
      <c r="G1155" s="192">
        <v>2112934</v>
      </c>
      <c r="H1155" s="68"/>
      <c r="I1155" s="198" t="s">
        <v>3831</v>
      </c>
      <c r="J1155" s="68"/>
      <c r="K1155" s="68"/>
      <c r="L1155" s="68"/>
      <c r="M1155" s="68"/>
      <c r="N1155" s="362"/>
      <c r="O1155" s="362"/>
      <c r="P1155" s="216">
        <v>0</v>
      </c>
      <c r="Q1155" s="216">
        <v>59</v>
      </c>
      <c r="R1155" s="68" t="s">
        <v>638</v>
      </c>
      <c r="S1155" s="363"/>
      <c r="T1155" s="277"/>
    </row>
    <row r="1156" spans="1:20" ht="89.25">
      <c r="A1156" s="192">
        <v>291</v>
      </c>
      <c r="B1156" s="68"/>
      <c r="C1156" s="214" t="s">
        <v>119</v>
      </c>
      <c r="D1156" s="215">
        <v>45058</v>
      </c>
      <c r="E1156" s="192" t="s">
        <v>3471</v>
      </c>
      <c r="F1156" s="192" t="s">
        <v>10</v>
      </c>
      <c r="G1156" s="192">
        <v>1060141</v>
      </c>
      <c r="H1156" s="68"/>
      <c r="I1156" s="198" t="s">
        <v>3832</v>
      </c>
      <c r="J1156" s="68"/>
      <c r="K1156" s="68"/>
      <c r="L1156" s="68"/>
      <c r="M1156" s="68"/>
      <c r="N1156" s="362"/>
      <c r="O1156" s="362"/>
      <c r="P1156" s="216">
        <v>50</v>
      </c>
      <c r="Q1156" s="216">
        <v>0</v>
      </c>
      <c r="R1156" s="68" t="s">
        <v>638</v>
      </c>
      <c r="S1156" s="363"/>
      <c r="T1156" s="277"/>
    </row>
    <row r="1157" spans="1:20" ht="76.5">
      <c r="A1157" s="192">
        <v>291</v>
      </c>
      <c r="B1157" s="68"/>
      <c r="C1157" s="214" t="s">
        <v>119</v>
      </c>
      <c r="D1157" s="215">
        <v>45058</v>
      </c>
      <c r="E1157" s="192" t="s">
        <v>3472</v>
      </c>
      <c r="F1157" s="192" t="s">
        <v>12</v>
      </c>
      <c r="G1157" s="192">
        <v>1060141</v>
      </c>
      <c r="H1157" s="68"/>
      <c r="I1157" s="198" t="s">
        <v>3833</v>
      </c>
      <c r="J1157" s="68"/>
      <c r="K1157" s="68"/>
      <c r="L1157" s="68"/>
      <c r="M1157" s="68"/>
      <c r="N1157" s="362"/>
      <c r="O1157" s="362"/>
      <c r="P1157" s="216">
        <v>303.8</v>
      </c>
      <c r="Q1157" s="216">
        <v>0</v>
      </c>
      <c r="R1157" s="68" t="s">
        <v>638</v>
      </c>
      <c r="S1157" s="363"/>
      <c r="T1157" s="277"/>
    </row>
    <row r="1158" spans="1:20" ht="89.25">
      <c r="A1158" s="192" t="s">
        <v>542</v>
      </c>
      <c r="B1158" s="68"/>
      <c r="C1158" s="214" t="s">
        <v>691</v>
      </c>
      <c r="D1158" s="215">
        <v>45058</v>
      </c>
      <c r="E1158" s="192" t="s">
        <v>3473</v>
      </c>
      <c r="F1158" s="192" t="s">
        <v>12</v>
      </c>
      <c r="G1158" s="192">
        <v>1060167</v>
      </c>
      <c r="H1158" s="68"/>
      <c r="I1158" s="198" t="s">
        <v>3834</v>
      </c>
      <c r="J1158" s="68"/>
      <c r="K1158" s="68"/>
      <c r="L1158" s="68"/>
      <c r="M1158" s="68"/>
      <c r="N1158" s="362"/>
      <c r="O1158" s="362"/>
      <c r="P1158" s="216">
        <v>4425989.12</v>
      </c>
      <c r="Q1158" s="216">
        <v>0</v>
      </c>
      <c r="R1158" s="68" t="s">
        <v>638</v>
      </c>
      <c r="S1158" s="363"/>
      <c r="T1158" s="277"/>
    </row>
    <row r="1159" spans="1:20" ht="38.25">
      <c r="A1159" s="192">
        <v>680</v>
      </c>
      <c r="B1159" s="68"/>
      <c r="C1159" s="214" t="s">
        <v>179</v>
      </c>
      <c r="D1159" s="215">
        <v>45061</v>
      </c>
      <c r="E1159" s="192" t="s">
        <v>3474</v>
      </c>
      <c r="F1159" s="192" t="s">
        <v>3</v>
      </c>
      <c r="G1159" s="192">
        <v>2113348</v>
      </c>
      <c r="H1159" s="68"/>
      <c r="I1159" s="198" t="s">
        <v>3835</v>
      </c>
      <c r="J1159" s="68"/>
      <c r="K1159" s="68"/>
      <c r="L1159" s="68"/>
      <c r="M1159" s="68"/>
      <c r="N1159" s="362"/>
      <c r="O1159" s="362"/>
      <c r="P1159" s="216">
        <v>0</v>
      </c>
      <c r="Q1159" s="216">
        <v>231.4</v>
      </c>
      <c r="R1159" s="68" t="s">
        <v>638</v>
      </c>
      <c r="S1159" s="363"/>
      <c r="T1159" s="277"/>
    </row>
    <row r="1160" spans="1:20" ht="89.25">
      <c r="A1160" s="192" t="s">
        <v>542</v>
      </c>
      <c r="B1160" s="68"/>
      <c r="C1160" s="214" t="s">
        <v>691</v>
      </c>
      <c r="D1160" s="215">
        <v>45061</v>
      </c>
      <c r="E1160" s="192" t="s">
        <v>3475</v>
      </c>
      <c r="F1160" s="192" t="s">
        <v>639</v>
      </c>
      <c r="G1160" s="192">
        <v>5645163</v>
      </c>
      <c r="H1160" s="68"/>
      <c r="I1160" s="198" t="s">
        <v>3837</v>
      </c>
      <c r="J1160" s="68"/>
      <c r="K1160" s="68"/>
      <c r="L1160" s="68"/>
      <c r="M1160" s="68"/>
      <c r="N1160" s="362"/>
      <c r="O1160" s="362"/>
      <c r="P1160" s="216">
        <v>0</v>
      </c>
      <c r="Q1160" s="216">
        <v>71148.740000000005</v>
      </c>
      <c r="R1160" s="68" t="s">
        <v>638</v>
      </c>
      <c r="S1160" s="363"/>
      <c r="T1160" s="277"/>
    </row>
    <row r="1161" spans="1:20" ht="51">
      <c r="A1161" s="192" t="s">
        <v>542</v>
      </c>
      <c r="B1161" s="68"/>
      <c r="C1161" s="214" t="s">
        <v>691</v>
      </c>
      <c r="D1161" s="215">
        <v>45061</v>
      </c>
      <c r="E1161" s="192" t="s">
        <v>3476</v>
      </c>
      <c r="F1161" s="192" t="s">
        <v>10</v>
      </c>
      <c r="G1161" s="192">
        <v>17345</v>
      </c>
      <c r="H1161" s="68"/>
      <c r="I1161" s="198" t="s">
        <v>3838</v>
      </c>
      <c r="J1161" s="68"/>
      <c r="K1161" s="68"/>
      <c r="L1161" s="68"/>
      <c r="M1161" s="68"/>
      <c r="N1161" s="362"/>
      <c r="O1161" s="362"/>
      <c r="P1161" s="216">
        <v>1059.3800000000001</v>
      </c>
      <c r="Q1161" s="216">
        <v>0</v>
      </c>
      <c r="R1161" s="68" t="s">
        <v>638</v>
      </c>
      <c r="S1161" s="363"/>
      <c r="T1161" s="277"/>
    </row>
    <row r="1162" spans="1:20" ht="51">
      <c r="A1162" s="192" t="s">
        <v>542</v>
      </c>
      <c r="B1162" s="68"/>
      <c r="C1162" s="214" t="s">
        <v>691</v>
      </c>
      <c r="D1162" s="215">
        <v>45061</v>
      </c>
      <c r="E1162" s="192" t="s">
        <v>3477</v>
      </c>
      <c r="F1162" s="192" t="s">
        <v>10</v>
      </c>
      <c r="G1162" s="192">
        <v>17382</v>
      </c>
      <c r="H1162" s="68"/>
      <c r="I1162" s="198" t="s">
        <v>3839</v>
      </c>
      <c r="J1162" s="68"/>
      <c r="K1162" s="68"/>
      <c r="L1162" s="68"/>
      <c r="M1162" s="68"/>
      <c r="N1162" s="362"/>
      <c r="O1162" s="362"/>
      <c r="P1162" s="216">
        <v>64571.32</v>
      </c>
      <c r="Q1162" s="216">
        <v>0</v>
      </c>
      <c r="R1162" s="68" t="s">
        <v>638</v>
      </c>
      <c r="S1162" s="363"/>
      <c r="T1162" s="277"/>
    </row>
    <row r="1163" spans="1:20" ht="63.75">
      <c r="A1163" s="192" t="s">
        <v>542</v>
      </c>
      <c r="B1163" s="68"/>
      <c r="C1163" s="214" t="s">
        <v>691</v>
      </c>
      <c r="D1163" s="215">
        <v>45061</v>
      </c>
      <c r="E1163" s="192" t="s">
        <v>3478</v>
      </c>
      <c r="F1163" s="192" t="s">
        <v>10</v>
      </c>
      <c r="G1163" s="192">
        <v>17338</v>
      </c>
      <c r="H1163" s="68"/>
      <c r="I1163" s="198" t="s">
        <v>3840</v>
      </c>
      <c r="J1163" s="68"/>
      <c r="K1163" s="68"/>
      <c r="L1163" s="68"/>
      <c r="M1163" s="68"/>
      <c r="N1163" s="362"/>
      <c r="O1163" s="362"/>
      <c r="P1163" s="216">
        <v>4088.96</v>
      </c>
      <c r="Q1163" s="216">
        <v>0</v>
      </c>
      <c r="R1163" s="68" t="s">
        <v>638</v>
      </c>
      <c r="S1163" s="363"/>
      <c r="T1163" s="277"/>
    </row>
    <row r="1164" spans="1:20" ht="51">
      <c r="A1164" s="192" t="s">
        <v>541</v>
      </c>
      <c r="B1164" s="68"/>
      <c r="C1164" s="214" t="s">
        <v>590</v>
      </c>
      <c r="D1164" s="215">
        <v>45061</v>
      </c>
      <c r="E1164" s="192" t="s">
        <v>3479</v>
      </c>
      <c r="F1164" s="192" t="s">
        <v>3</v>
      </c>
      <c r="G1164" s="192">
        <v>2113394</v>
      </c>
      <c r="H1164" s="68"/>
      <c r="I1164" s="198" t="s">
        <v>3841</v>
      </c>
      <c r="J1164" s="68"/>
      <c r="K1164" s="68"/>
      <c r="L1164" s="68"/>
      <c r="M1164" s="68"/>
      <c r="N1164" s="362"/>
      <c r="O1164" s="362"/>
      <c r="P1164" s="216">
        <v>0</v>
      </c>
      <c r="Q1164" s="216">
        <v>969.33</v>
      </c>
      <c r="R1164" s="68" t="s">
        <v>638</v>
      </c>
      <c r="S1164" s="363"/>
      <c r="T1164" s="277"/>
    </row>
    <row r="1165" spans="1:20" ht="51">
      <c r="A1165" s="192">
        <v>15</v>
      </c>
      <c r="B1165" s="68"/>
      <c r="C1165" s="214" t="s">
        <v>39</v>
      </c>
      <c r="D1165" s="215">
        <v>45061</v>
      </c>
      <c r="E1165" s="192" t="s">
        <v>3480</v>
      </c>
      <c r="F1165" s="192" t="s">
        <v>3</v>
      </c>
      <c r="G1165" s="192">
        <v>2113401</v>
      </c>
      <c r="H1165" s="68"/>
      <c r="I1165" s="198" t="s">
        <v>3842</v>
      </c>
      <c r="J1165" s="68"/>
      <c r="K1165" s="68"/>
      <c r="L1165" s="68"/>
      <c r="M1165" s="68"/>
      <c r="N1165" s="362"/>
      <c r="O1165" s="362"/>
      <c r="P1165" s="216">
        <v>0</v>
      </c>
      <c r="Q1165" s="216">
        <v>2000</v>
      </c>
      <c r="R1165" s="68" t="s">
        <v>638</v>
      </c>
      <c r="S1165" s="363"/>
      <c r="T1165" s="277"/>
    </row>
    <row r="1166" spans="1:20" ht="51">
      <c r="A1166" s="192" t="s">
        <v>541</v>
      </c>
      <c r="B1166" s="68"/>
      <c r="C1166" s="214" t="s">
        <v>590</v>
      </c>
      <c r="D1166" s="215">
        <v>45061</v>
      </c>
      <c r="E1166" s="192" t="s">
        <v>3481</v>
      </c>
      <c r="F1166" s="192" t="s">
        <v>3</v>
      </c>
      <c r="G1166" s="192">
        <v>2113441</v>
      </c>
      <c r="H1166" s="68"/>
      <c r="I1166" s="198" t="s">
        <v>3080</v>
      </c>
      <c r="J1166" s="68"/>
      <c r="K1166" s="68"/>
      <c r="L1166" s="68"/>
      <c r="M1166" s="68"/>
      <c r="N1166" s="362"/>
      <c r="O1166" s="362"/>
      <c r="P1166" s="216">
        <v>0</v>
      </c>
      <c r="Q1166" s="216">
        <v>700</v>
      </c>
      <c r="R1166" s="68" t="s">
        <v>638</v>
      </c>
      <c r="S1166" s="363"/>
      <c r="T1166" s="277"/>
    </row>
    <row r="1167" spans="1:20" ht="76.5">
      <c r="A1167" s="192" t="s">
        <v>544</v>
      </c>
      <c r="B1167" s="68"/>
      <c r="C1167" s="214" t="s">
        <v>683</v>
      </c>
      <c r="D1167" s="215">
        <v>45061</v>
      </c>
      <c r="E1167" s="192" t="s">
        <v>3482</v>
      </c>
      <c r="F1167" s="192" t="s">
        <v>6</v>
      </c>
      <c r="G1167" s="192">
        <v>1812813</v>
      </c>
      <c r="H1167" s="68"/>
      <c r="I1167" s="198" t="s">
        <v>3843</v>
      </c>
      <c r="J1167" s="68"/>
      <c r="K1167" s="68"/>
      <c r="L1167" s="68"/>
      <c r="M1167" s="68"/>
      <c r="N1167" s="362"/>
      <c r="O1167" s="362"/>
      <c r="P1167" s="216">
        <v>0</v>
      </c>
      <c r="Q1167" s="216">
        <v>49500</v>
      </c>
      <c r="R1167" s="68" t="s">
        <v>638</v>
      </c>
      <c r="S1167" s="363"/>
      <c r="T1167" s="277"/>
    </row>
    <row r="1168" spans="1:20" ht="63.75">
      <c r="A1168" s="192" t="s">
        <v>542</v>
      </c>
      <c r="B1168" s="68"/>
      <c r="C1168" s="214" t="s">
        <v>691</v>
      </c>
      <c r="D1168" s="215">
        <v>45061</v>
      </c>
      <c r="E1168" s="192" t="s">
        <v>3483</v>
      </c>
      <c r="F1168" s="192" t="s">
        <v>6</v>
      </c>
      <c r="G1168" s="192">
        <v>1060263</v>
      </c>
      <c r="H1168" s="68"/>
      <c r="I1168" s="198" t="s">
        <v>3844</v>
      </c>
      <c r="J1168" s="68"/>
      <c r="K1168" s="68"/>
      <c r="L1168" s="68"/>
      <c r="M1168" s="68"/>
      <c r="N1168" s="362"/>
      <c r="O1168" s="362"/>
      <c r="P1168" s="216">
        <v>0</v>
      </c>
      <c r="Q1168" s="216">
        <v>1773977.94</v>
      </c>
      <c r="R1168" s="68" t="s">
        <v>638</v>
      </c>
      <c r="S1168" s="363"/>
      <c r="T1168" s="277"/>
    </row>
    <row r="1169" spans="1:20" ht="63.75">
      <c r="A1169" s="192">
        <v>597</v>
      </c>
      <c r="B1169" s="68"/>
      <c r="C1169" s="214" t="s">
        <v>677</v>
      </c>
      <c r="D1169" s="215">
        <v>45061</v>
      </c>
      <c r="E1169" s="192" t="s">
        <v>3484</v>
      </c>
      <c r="F1169" s="192" t="s">
        <v>6</v>
      </c>
      <c r="G1169" s="192">
        <v>2270882</v>
      </c>
      <c r="H1169" s="68"/>
      <c r="I1169" s="198" t="s">
        <v>3845</v>
      </c>
      <c r="J1169" s="68"/>
      <c r="K1169" s="68"/>
      <c r="L1169" s="68"/>
      <c r="M1169" s="68"/>
      <c r="N1169" s="362"/>
      <c r="O1169" s="362"/>
      <c r="P1169" s="216">
        <v>0</v>
      </c>
      <c r="Q1169" s="216">
        <v>514500</v>
      </c>
      <c r="R1169" s="68" t="s">
        <v>638</v>
      </c>
      <c r="S1169" s="363"/>
      <c r="T1169" s="277"/>
    </row>
    <row r="1170" spans="1:20" ht="102">
      <c r="A1170" s="192">
        <v>310</v>
      </c>
      <c r="B1170" s="68"/>
      <c r="C1170" s="214" t="s">
        <v>131</v>
      </c>
      <c r="D1170" s="215">
        <v>45061</v>
      </c>
      <c r="E1170" s="192" t="s">
        <v>3485</v>
      </c>
      <c r="F1170" s="192" t="s">
        <v>601</v>
      </c>
      <c r="G1170" s="192">
        <v>18218</v>
      </c>
      <c r="H1170" s="68"/>
      <c r="I1170" s="198" t="s">
        <v>3846</v>
      </c>
      <c r="J1170" s="68"/>
      <c r="K1170" s="68"/>
      <c r="L1170" s="68"/>
      <c r="M1170" s="68"/>
      <c r="N1170" s="362"/>
      <c r="O1170" s="362"/>
      <c r="P1170" s="216">
        <v>18038.990000000002</v>
      </c>
      <c r="Q1170" s="216">
        <v>0</v>
      </c>
      <c r="R1170" s="68" t="s">
        <v>638</v>
      </c>
      <c r="S1170" s="363"/>
      <c r="T1170" s="277"/>
    </row>
    <row r="1171" spans="1:20" ht="63.75">
      <c r="A1171" s="192">
        <v>597</v>
      </c>
      <c r="B1171" s="68"/>
      <c r="C1171" s="214" t="s">
        <v>677</v>
      </c>
      <c r="D1171" s="215">
        <v>45061</v>
      </c>
      <c r="E1171" s="192" t="s">
        <v>3486</v>
      </c>
      <c r="F1171" s="192" t="s">
        <v>14</v>
      </c>
      <c r="G1171" s="192">
        <v>2270883</v>
      </c>
      <c r="H1171" s="68"/>
      <c r="I1171" s="198" t="s">
        <v>3847</v>
      </c>
      <c r="J1171" s="68"/>
      <c r="K1171" s="68"/>
      <c r="L1171" s="68"/>
      <c r="M1171" s="68"/>
      <c r="N1171" s="362"/>
      <c r="O1171" s="362"/>
      <c r="P1171" s="216">
        <v>50</v>
      </c>
      <c r="Q1171" s="216">
        <v>0</v>
      </c>
      <c r="R1171" s="68" t="s">
        <v>638</v>
      </c>
      <c r="S1171" s="363"/>
      <c r="T1171" s="277"/>
    </row>
    <row r="1172" spans="1:20" ht="89.25">
      <c r="A1172" s="192">
        <v>132</v>
      </c>
      <c r="B1172" s="68"/>
      <c r="C1172" s="214" t="s">
        <v>59</v>
      </c>
      <c r="D1172" s="215">
        <v>45061</v>
      </c>
      <c r="E1172" s="192" t="s">
        <v>3487</v>
      </c>
      <c r="F1172" s="192" t="s">
        <v>10</v>
      </c>
      <c r="G1172" s="192">
        <v>1060259</v>
      </c>
      <c r="H1172" s="68"/>
      <c r="I1172" s="198" t="s">
        <v>3848</v>
      </c>
      <c r="J1172" s="68"/>
      <c r="K1172" s="68"/>
      <c r="L1172" s="68"/>
      <c r="M1172" s="68"/>
      <c r="N1172" s="362"/>
      <c r="O1172" s="362"/>
      <c r="P1172" s="216">
        <v>2214.88</v>
      </c>
      <c r="Q1172" s="216">
        <v>0</v>
      </c>
      <c r="R1172" s="68" t="s">
        <v>638</v>
      </c>
      <c r="S1172" s="363"/>
      <c r="T1172" s="277"/>
    </row>
    <row r="1173" spans="1:20" ht="51">
      <c r="A1173" s="192" t="s">
        <v>541</v>
      </c>
      <c r="B1173" s="68"/>
      <c r="C1173" s="214" t="s">
        <v>590</v>
      </c>
      <c r="D1173" s="215">
        <v>45061</v>
      </c>
      <c r="E1173" s="192" t="s">
        <v>3488</v>
      </c>
      <c r="F1173" s="192" t="s">
        <v>3</v>
      </c>
      <c r="G1173" s="192">
        <v>2113341</v>
      </c>
      <c r="H1173" s="68"/>
      <c r="I1173" s="198" t="s">
        <v>3849</v>
      </c>
      <c r="J1173" s="68"/>
      <c r="K1173" s="68"/>
      <c r="L1173" s="68"/>
      <c r="M1173" s="68"/>
      <c r="N1173" s="362"/>
      <c r="O1173" s="362"/>
      <c r="P1173" s="216">
        <v>0</v>
      </c>
      <c r="Q1173" s="216">
        <v>544.24</v>
      </c>
      <c r="R1173" s="68" t="s">
        <v>638</v>
      </c>
      <c r="S1173" s="363"/>
      <c r="T1173" s="277"/>
    </row>
    <row r="1174" spans="1:20" ht="51">
      <c r="A1174" s="192" t="s">
        <v>541</v>
      </c>
      <c r="B1174" s="68"/>
      <c r="C1174" s="214" t="s">
        <v>590</v>
      </c>
      <c r="D1174" s="215">
        <v>45061</v>
      </c>
      <c r="E1174" s="192" t="s">
        <v>3489</v>
      </c>
      <c r="F1174" s="192" t="s">
        <v>3</v>
      </c>
      <c r="G1174" s="192">
        <v>2113342</v>
      </c>
      <c r="H1174" s="68"/>
      <c r="I1174" s="198" t="s">
        <v>3850</v>
      </c>
      <c r="J1174" s="68"/>
      <c r="K1174" s="68"/>
      <c r="L1174" s="68"/>
      <c r="M1174" s="68"/>
      <c r="N1174" s="362"/>
      <c r="O1174" s="362"/>
      <c r="P1174" s="216">
        <v>0</v>
      </c>
      <c r="Q1174" s="216">
        <v>329572</v>
      </c>
      <c r="R1174" s="68" t="s">
        <v>638</v>
      </c>
      <c r="S1174" s="363"/>
      <c r="T1174" s="277"/>
    </row>
    <row r="1175" spans="1:20" ht="63.75">
      <c r="A1175" s="192">
        <v>513</v>
      </c>
      <c r="B1175" s="68"/>
      <c r="C1175" s="214" t="s">
        <v>160</v>
      </c>
      <c r="D1175" s="215">
        <v>45061</v>
      </c>
      <c r="E1175" s="192" t="s">
        <v>3490</v>
      </c>
      <c r="F1175" s="192" t="s">
        <v>14</v>
      </c>
      <c r="G1175" s="192">
        <v>2271019</v>
      </c>
      <c r="H1175" s="68"/>
      <c r="I1175" s="198" t="s">
        <v>3851</v>
      </c>
      <c r="J1175" s="68"/>
      <c r="K1175" s="68"/>
      <c r="L1175" s="68"/>
      <c r="M1175" s="68"/>
      <c r="N1175" s="362"/>
      <c r="O1175" s="362"/>
      <c r="P1175" s="216">
        <v>50</v>
      </c>
      <c r="Q1175" s="216">
        <v>0</v>
      </c>
      <c r="R1175" s="68" t="s">
        <v>638</v>
      </c>
      <c r="S1175" s="363"/>
      <c r="T1175" s="277"/>
    </row>
    <row r="1176" spans="1:20" ht="76.5">
      <c r="A1176" s="192" t="s">
        <v>542</v>
      </c>
      <c r="B1176" s="68"/>
      <c r="C1176" s="214" t="s">
        <v>691</v>
      </c>
      <c r="D1176" s="215">
        <v>45062</v>
      </c>
      <c r="E1176" s="192" t="s">
        <v>3491</v>
      </c>
      <c r="F1176" s="192" t="s">
        <v>639</v>
      </c>
      <c r="G1176" s="192">
        <v>5653625</v>
      </c>
      <c r="H1176" s="68"/>
      <c r="I1176" s="198" t="s">
        <v>3852</v>
      </c>
      <c r="J1176" s="68"/>
      <c r="K1176" s="68"/>
      <c r="L1176" s="68"/>
      <c r="M1176" s="68"/>
      <c r="N1176" s="362"/>
      <c r="O1176" s="362"/>
      <c r="P1176" s="216">
        <v>0</v>
      </c>
      <c r="Q1176" s="216">
        <v>386039.97</v>
      </c>
      <c r="R1176" s="68" t="s">
        <v>638</v>
      </c>
      <c r="S1176" s="363"/>
      <c r="T1176" s="277"/>
    </row>
    <row r="1177" spans="1:20" ht="51">
      <c r="A1177" s="192" t="s">
        <v>541</v>
      </c>
      <c r="B1177" s="68"/>
      <c r="C1177" s="214" t="s">
        <v>590</v>
      </c>
      <c r="D1177" s="215">
        <v>45062</v>
      </c>
      <c r="E1177" s="192" t="s">
        <v>3492</v>
      </c>
      <c r="F1177" s="192" t="s">
        <v>3</v>
      </c>
      <c r="G1177" s="192">
        <v>2113598</v>
      </c>
      <c r="H1177" s="68"/>
      <c r="I1177" s="198" t="s">
        <v>3853</v>
      </c>
      <c r="J1177" s="68"/>
      <c r="K1177" s="68"/>
      <c r="L1177" s="68"/>
      <c r="M1177" s="68"/>
      <c r="N1177" s="362"/>
      <c r="O1177" s="362"/>
      <c r="P1177" s="216">
        <v>0</v>
      </c>
      <c r="Q1177" s="216">
        <v>7903.24</v>
      </c>
      <c r="R1177" s="68" t="s">
        <v>638</v>
      </c>
      <c r="S1177" s="363"/>
      <c r="T1177" s="277"/>
    </row>
    <row r="1178" spans="1:20" ht="51">
      <c r="A1178" s="192">
        <v>548</v>
      </c>
      <c r="B1178" s="68"/>
      <c r="C1178" s="214" t="s">
        <v>1285</v>
      </c>
      <c r="D1178" s="215">
        <v>45062</v>
      </c>
      <c r="E1178" s="192" t="s">
        <v>3493</v>
      </c>
      <c r="F1178" s="192" t="s">
        <v>3</v>
      </c>
      <c r="G1178" s="192">
        <v>2113614</v>
      </c>
      <c r="H1178" s="68"/>
      <c r="I1178" s="198" t="s">
        <v>3023</v>
      </c>
      <c r="J1178" s="68"/>
      <c r="K1178" s="68"/>
      <c r="L1178" s="68"/>
      <c r="M1178" s="68"/>
      <c r="N1178" s="362"/>
      <c r="O1178" s="362"/>
      <c r="P1178" s="216">
        <v>0</v>
      </c>
      <c r="Q1178" s="216">
        <v>78</v>
      </c>
      <c r="R1178" s="68" t="s">
        <v>638</v>
      </c>
      <c r="S1178" s="363"/>
      <c r="T1178" s="277"/>
    </row>
    <row r="1179" spans="1:20" ht="51">
      <c r="A1179" s="192">
        <v>548</v>
      </c>
      <c r="B1179" s="68"/>
      <c r="C1179" s="214" t="s">
        <v>1285</v>
      </c>
      <c r="D1179" s="215">
        <v>45062</v>
      </c>
      <c r="E1179" s="192" t="s">
        <v>3494</v>
      </c>
      <c r="F1179" s="192" t="s">
        <v>3</v>
      </c>
      <c r="G1179" s="192">
        <v>2113615</v>
      </c>
      <c r="H1179" s="68"/>
      <c r="I1179" s="198" t="s">
        <v>3854</v>
      </c>
      <c r="J1179" s="68"/>
      <c r="K1179" s="68"/>
      <c r="L1179" s="68"/>
      <c r="M1179" s="68"/>
      <c r="N1179" s="362"/>
      <c r="O1179" s="362"/>
      <c r="P1179" s="216">
        <v>0</v>
      </c>
      <c r="Q1179" s="216">
        <v>98</v>
      </c>
      <c r="R1179" s="68" t="s">
        <v>638</v>
      </c>
      <c r="S1179" s="363"/>
      <c r="T1179" s="277"/>
    </row>
    <row r="1180" spans="1:20" ht="51">
      <c r="A1180" s="192">
        <v>548</v>
      </c>
      <c r="B1180" s="68"/>
      <c r="C1180" s="214" t="s">
        <v>1285</v>
      </c>
      <c r="D1180" s="215">
        <v>45062</v>
      </c>
      <c r="E1180" s="192" t="s">
        <v>3495</v>
      </c>
      <c r="F1180" s="192" t="s">
        <v>3</v>
      </c>
      <c r="G1180" s="192">
        <v>2113619</v>
      </c>
      <c r="H1180" s="68"/>
      <c r="I1180" s="198" t="s">
        <v>3855</v>
      </c>
      <c r="J1180" s="68"/>
      <c r="K1180" s="68"/>
      <c r="L1180" s="68"/>
      <c r="M1180" s="68"/>
      <c r="N1180" s="362"/>
      <c r="O1180" s="362"/>
      <c r="P1180" s="216">
        <v>0</v>
      </c>
      <c r="Q1180" s="216">
        <v>59</v>
      </c>
      <c r="R1180" s="68" t="s">
        <v>638</v>
      </c>
      <c r="S1180" s="363"/>
      <c r="T1180" s="277"/>
    </row>
    <row r="1181" spans="1:20" ht="51">
      <c r="A1181" s="192">
        <v>548</v>
      </c>
      <c r="B1181" s="68"/>
      <c r="C1181" s="214" t="s">
        <v>1285</v>
      </c>
      <c r="D1181" s="215">
        <v>45062</v>
      </c>
      <c r="E1181" s="192" t="s">
        <v>3496</v>
      </c>
      <c r="F1181" s="192" t="s">
        <v>3</v>
      </c>
      <c r="G1181" s="192">
        <v>2113621</v>
      </c>
      <c r="H1181" s="68"/>
      <c r="I1181" s="198" t="s">
        <v>3856</v>
      </c>
      <c r="J1181" s="68"/>
      <c r="K1181" s="68"/>
      <c r="L1181" s="68"/>
      <c r="M1181" s="68"/>
      <c r="N1181" s="362"/>
      <c r="O1181" s="362"/>
      <c r="P1181" s="216">
        <v>0</v>
      </c>
      <c r="Q1181" s="216">
        <v>59</v>
      </c>
      <c r="R1181" s="68" t="s">
        <v>638</v>
      </c>
      <c r="S1181" s="363"/>
      <c r="T1181" s="277"/>
    </row>
    <row r="1182" spans="1:20" ht="51">
      <c r="A1182" s="192">
        <v>548</v>
      </c>
      <c r="B1182" s="68"/>
      <c r="C1182" s="214" t="s">
        <v>1285</v>
      </c>
      <c r="D1182" s="215">
        <v>45062</v>
      </c>
      <c r="E1182" s="192" t="s">
        <v>3497</v>
      </c>
      <c r="F1182" s="192" t="s">
        <v>3</v>
      </c>
      <c r="G1182" s="192">
        <v>2113622</v>
      </c>
      <c r="H1182" s="68"/>
      <c r="I1182" s="198" t="s">
        <v>3856</v>
      </c>
      <c r="J1182" s="68"/>
      <c r="K1182" s="68"/>
      <c r="L1182" s="68"/>
      <c r="M1182" s="68"/>
      <c r="N1182" s="362"/>
      <c r="O1182" s="362"/>
      <c r="P1182" s="216">
        <v>0</v>
      </c>
      <c r="Q1182" s="216">
        <v>78</v>
      </c>
      <c r="R1182" s="68" t="s">
        <v>638</v>
      </c>
      <c r="S1182" s="363"/>
      <c r="T1182" s="277"/>
    </row>
    <row r="1183" spans="1:20" ht="63.75">
      <c r="A1183" s="192">
        <v>86</v>
      </c>
      <c r="B1183" s="68"/>
      <c r="C1183" s="214" t="s">
        <v>50</v>
      </c>
      <c r="D1183" s="215">
        <v>45062</v>
      </c>
      <c r="E1183" s="192" t="s">
        <v>3498</v>
      </c>
      <c r="F1183" s="192" t="s">
        <v>3</v>
      </c>
      <c r="G1183" s="192">
        <v>2113650</v>
      </c>
      <c r="H1183" s="68"/>
      <c r="I1183" s="198" t="s">
        <v>3857</v>
      </c>
      <c r="J1183" s="68"/>
      <c r="K1183" s="68"/>
      <c r="L1183" s="68"/>
      <c r="M1183" s="68"/>
      <c r="N1183" s="362"/>
      <c r="O1183" s="362"/>
      <c r="P1183" s="216">
        <v>0</v>
      </c>
      <c r="Q1183" s="216">
        <v>1002</v>
      </c>
      <c r="R1183" s="68" t="s">
        <v>638</v>
      </c>
      <c r="S1183" s="363"/>
      <c r="T1183" s="277"/>
    </row>
    <row r="1184" spans="1:20" ht="63.75">
      <c r="A1184" s="192" t="s">
        <v>542</v>
      </c>
      <c r="B1184" s="68"/>
      <c r="C1184" s="214" t="s">
        <v>691</v>
      </c>
      <c r="D1184" s="215">
        <v>45062</v>
      </c>
      <c r="E1184" s="192" t="s">
        <v>3499</v>
      </c>
      <c r="F1184" s="192" t="s">
        <v>10</v>
      </c>
      <c r="G1184" s="192">
        <v>17361</v>
      </c>
      <c r="H1184" s="68"/>
      <c r="I1184" s="198" t="s">
        <v>3858</v>
      </c>
      <c r="J1184" s="68"/>
      <c r="K1184" s="68"/>
      <c r="L1184" s="68"/>
      <c r="M1184" s="68"/>
      <c r="N1184" s="362"/>
      <c r="O1184" s="362"/>
      <c r="P1184" s="216">
        <v>2583.6</v>
      </c>
      <c r="Q1184" s="216">
        <v>0</v>
      </c>
      <c r="R1184" s="68" t="s">
        <v>638</v>
      </c>
      <c r="S1184" s="363"/>
      <c r="T1184" s="277"/>
    </row>
    <row r="1185" spans="1:20" ht="63.75">
      <c r="A1185" s="192" t="s">
        <v>541</v>
      </c>
      <c r="B1185" s="68"/>
      <c r="C1185" s="214" t="s">
        <v>590</v>
      </c>
      <c r="D1185" s="215">
        <v>45062</v>
      </c>
      <c r="E1185" s="192" t="s">
        <v>3500</v>
      </c>
      <c r="F1185" s="192" t="s">
        <v>3</v>
      </c>
      <c r="G1185" s="192">
        <v>2113747</v>
      </c>
      <c r="H1185" s="68"/>
      <c r="I1185" s="198" t="s">
        <v>3859</v>
      </c>
      <c r="J1185" s="68"/>
      <c r="K1185" s="68"/>
      <c r="L1185" s="68"/>
      <c r="M1185" s="68"/>
      <c r="N1185" s="362"/>
      <c r="O1185" s="362"/>
      <c r="P1185" s="216">
        <v>0</v>
      </c>
      <c r="Q1185" s="216">
        <v>586</v>
      </c>
      <c r="R1185" s="68" t="s">
        <v>638</v>
      </c>
      <c r="S1185" s="363"/>
      <c r="T1185" s="277"/>
    </row>
    <row r="1186" spans="1:20" ht="76.5">
      <c r="A1186" s="192" t="s">
        <v>544</v>
      </c>
      <c r="B1186" s="68"/>
      <c r="C1186" s="214" t="s">
        <v>683</v>
      </c>
      <c r="D1186" s="215">
        <v>45062</v>
      </c>
      <c r="E1186" s="192" t="s">
        <v>3501</v>
      </c>
      <c r="F1186" s="192" t="s">
        <v>6</v>
      </c>
      <c r="G1186" s="192">
        <v>1813442</v>
      </c>
      <c r="H1186" s="68"/>
      <c r="I1186" s="198" t="s">
        <v>3860</v>
      </c>
      <c r="J1186" s="68"/>
      <c r="K1186" s="68"/>
      <c r="L1186" s="68"/>
      <c r="M1186" s="68"/>
      <c r="N1186" s="362"/>
      <c r="O1186" s="362"/>
      <c r="P1186" s="216">
        <v>0</v>
      </c>
      <c r="Q1186" s="216">
        <v>3500.05</v>
      </c>
      <c r="R1186" s="68" t="s">
        <v>638</v>
      </c>
      <c r="S1186" s="363"/>
      <c r="T1186" s="277"/>
    </row>
    <row r="1187" spans="1:20" ht="76.5">
      <c r="A1187" s="192">
        <v>597</v>
      </c>
      <c r="B1187" s="68"/>
      <c r="C1187" s="214" t="s">
        <v>677</v>
      </c>
      <c r="D1187" s="215">
        <v>45062</v>
      </c>
      <c r="E1187" s="192" t="s">
        <v>3502</v>
      </c>
      <c r="F1187" s="192" t="s">
        <v>6</v>
      </c>
      <c r="G1187" s="192">
        <v>2272028</v>
      </c>
      <c r="H1187" s="68"/>
      <c r="I1187" s="198" t="s">
        <v>3861</v>
      </c>
      <c r="J1187" s="68"/>
      <c r="K1187" s="68"/>
      <c r="L1187" s="68"/>
      <c r="M1187" s="68"/>
      <c r="N1187" s="362"/>
      <c r="O1187" s="362"/>
      <c r="P1187" s="216">
        <v>0</v>
      </c>
      <c r="Q1187" s="216">
        <v>8232000</v>
      </c>
      <c r="R1187" s="68" t="s">
        <v>638</v>
      </c>
      <c r="S1187" s="363"/>
      <c r="T1187" s="277"/>
    </row>
    <row r="1188" spans="1:20" ht="63.75">
      <c r="A1188" s="192">
        <v>597</v>
      </c>
      <c r="B1188" s="68"/>
      <c r="C1188" s="214" t="s">
        <v>677</v>
      </c>
      <c r="D1188" s="215">
        <v>45062</v>
      </c>
      <c r="E1188" s="192" t="s">
        <v>3503</v>
      </c>
      <c r="F1188" s="192" t="s">
        <v>14</v>
      </c>
      <c r="G1188" s="192">
        <v>2272029</v>
      </c>
      <c r="H1188" s="68"/>
      <c r="I1188" s="198" t="s">
        <v>3862</v>
      </c>
      <c r="J1188" s="68"/>
      <c r="K1188" s="68"/>
      <c r="L1188" s="68"/>
      <c r="M1188" s="68"/>
      <c r="N1188" s="362"/>
      <c r="O1188" s="362"/>
      <c r="P1188" s="216">
        <v>50</v>
      </c>
      <c r="Q1188" s="216">
        <v>0</v>
      </c>
      <c r="R1188" s="68" t="s">
        <v>638</v>
      </c>
      <c r="S1188" s="363"/>
      <c r="T1188" s="277"/>
    </row>
    <row r="1189" spans="1:20" ht="51">
      <c r="A1189" s="192">
        <v>81</v>
      </c>
      <c r="B1189" s="68"/>
      <c r="C1189" s="214" t="s">
        <v>49</v>
      </c>
      <c r="D1189" s="215">
        <v>45062</v>
      </c>
      <c r="E1189" s="192" t="s">
        <v>3504</v>
      </c>
      <c r="F1189" s="192" t="s">
        <v>3</v>
      </c>
      <c r="G1189" s="192">
        <v>2113680</v>
      </c>
      <c r="H1189" s="68"/>
      <c r="I1189" s="198" t="s">
        <v>3863</v>
      </c>
      <c r="J1189" s="68"/>
      <c r="K1189" s="68"/>
      <c r="L1189" s="68"/>
      <c r="M1189" s="68"/>
      <c r="N1189" s="362"/>
      <c r="O1189" s="362"/>
      <c r="P1189" s="216">
        <v>0</v>
      </c>
      <c r="Q1189" s="216">
        <v>460628.35</v>
      </c>
      <c r="R1189" s="68" t="s">
        <v>638</v>
      </c>
      <c r="S1189" s="363"/>
      <c r="T1189" s="277"/>
    </row>
    <row r="1190" spans="1:20" ht="38.25">
      <c r="A1190" s="192">
        <v>650</v>
      </c>
      <c r="B1190" s="68"/>
      <c r="C1190" s="214" t="s">
        <v>175</v>
      </c>
      <c r="D1190" s="215">
        <v>45063</v>
      </c>
      <c r="E1190" s="192" t="s">
        <v>3505</v>
      </c>
      <c r="F1190" s="192" t="s">
        <v>3</v>
      </c>
      <c r="G1190" s="192">
        <v>2113934</v>
      </c>
      <c r="H1190" s="68"/>
      <c r="I1190" s="198" t="s">
        <v>3864</v>
      </c>
      <c r="J1190" s="68"/>
      <c r="K1190" s="68"/>
      <c r="L1190" s="68"/>
      <c r="M1190" s="68"/>
      <c r="N1190" s="362"/>
      <c r="O1190" s="362"/>
      <c r="P1190" s="216">
        <v>0</v>
      </c>
      <c r="Q1190" s="216">
        <v>245</v>
      </c>
      <c r="R1190" s="68" t="s">
        <v>638</v>
      </c>
      <c r="S1190" s="363"/>
      <c r="T1190" s="277"/>
    </row>
    <row r="1191" spans="1:20" ht="51">
      <c r="A1191" s="192">
        <v>46</v>
      </c>
      <c r="B1191" s="68"/>
      <c r="C1191" s="214" t="s">
        <v>1379</v>
      </c>
      <c r="D1191" s="215">
        <v>45063</v>
      </c>
      <c r="E1191" s="192" t="s">
        <v>3506</v>
      </c>
      <c r="F1191" s="192" t="s">
        <v>3</v>
      </c>
      <c r="G1191" s="192">
        <v>2113983</v>
      </c>
      <c r="H1191" s="68"/>
      <c r="I1191" s="198" t="s">
        <v>3865</v>
      </c>
      <c r="J1191" s="68"/>
      <c r="K1191" s="68"/>
      <c r="L1191" s="68"/>
      <c r="M1191" s="68"/>
      <c r="N1191" s="362"/>
      <c r="O1191" s="362"/>
      <c r="P1191" s="216">
        <v>0</v>
      </c>
      <c r="Q1191" s="216">
        <v>1006.67</v>
      </c>
      <c r="R1191" s="68" t="s">
        <v>638</v>
      </c>
      <c r="S1191" s="363"/>
      <c r="T1191" s="277"/>
    </row>
    <row r="1192" spans="1:20" ht="51">
      <c r="A1192" s="192">
        <v>423</v>
      </c>
      <c r="B1192" s="68"/>
      <c r="C1192" s="214" t="s">
        <v>150</v>
      </c>
      <c r="D1192" s="215">
        <v>45063</v>
      </c>
      <c r="E1192" s="192" t="s">
        <v>3507</v>
      </c>
      <c r="F1192" s="192" t="s">
        <v>3</v>
      </c>
      <c r="G1192" s="192">
        <v>2113988</v>
      </c>
      <c r="H1192" s="68"/>
      <c r="I1192" s="198" t="s">
        <v>3866</v>
      </c>
      <c r="J1192" s="68"/>
      <c r="K1192" s="68"/>
      <c r="L1192" s="68"/>
      <c r="M1192" s="68"/>
      <c r="N1192" s="362"/>
      <c r="O1192" s="362"/>
      <c r="P1192" s="216">
        <v>0</v>
      </c>
      <c r="Q1192" s="216">
        <v>3549.77</v>
      </c>
      <c r="R1192" s="68" t="s">
        <v>638</v>
      </c>
      <c r="S1192" s="363"/>
      <c r="T1192" s="277"/>
    </row>
    <row r="1193" spans="1:20" ht="63.75">
      <c r="A1193" s="192" t="s">
        <v>542</v>
      </c>
      <c r="B1193" s="68"/>
      <c r="C1193" s="214" t="s">
        <v>691</v>
      </c>
      <c r="D1193" s="215">
        <v>45063</v>
      </c>
      <c r="E1193" s="192" t="s">
        <v>3508</v>
      </c>
      <c r="F1193" s="192" t="s">
        <v>10</v>
      </c>
      <c r="G1193" s="192">
        <v>17326</v>
      </c>
      <c r="H1193" s="68"/>
      <c r="I1193" s="198" t="s">
        <v>3867</v>
      </c>
      <c r="J1193" s="68"/>
      <c r="K1193" s="68"/>
      <c r="L1193" s="68"/>
      <c r="M1193" s="68"/>
      <c r="N1193" s="362"/>
      <c r="O1193" s="362"/>
      <c r="P1193" s="216">
        <v>24568.26</v>
      </c>
      <c r="Q1193" s="216">
        <v>0</v>
      </c>
      <c r="R1193" s="68" t="s">
        <v>638</v>
      </c>
      <c r="S1193" s="363"/>
      <c r="T1193" s="277"/>
    </row>
    <row r="1194" spans="1:20" ht="51">
      <c r="A1194" s="192" t="s">
        <v>541</v>
      </c>
      <c r="B1194" s="68"/>
      <c r="C1194" s="214" t="s">
        <v>590</v>
      </c>
      <c r="D1194" s="215">
        <v>45063</v>
      </c>
      <c r="E1194" s="192" t="s">
        <v>3509</v>
      </c>
      <c r="F1194" s="192" t="s">
        <v>3</v>
      </c>
      <c r="G1194" s="192">
        <v>2114041</v>
      </c>
      <c r="H1194" s="68"/>
      <c r="I1194" s="198" t="s">
        <v>3868</v>
      </c>
      <c r="J1194" s="68"/>
      <c r="K1194" s="68"/>
      <c r="L1194" s="68"/>
      <c r="M1194" s="68"/>
      <c r="N1194" s="362"/>
      <c r="O1194" s="362"/>
      <c r="P1194" s="216">
        <v>0</v>
      </c>
      <c r="Q1194" s="216">
        <v>2589.23</v>
      </c>
      <c r="R1194" s="68" t="s">
        <v>638</v>
      </c>
      <c r="S1194" s="363"/>
      <c r="T1194" s="277"/>
    </row>
    <row r="1195" spans="1:20" ht="51">
      <c r="A1195" s="192">
        <v>15</v>
      </c>
      <c r="B1195" s="68"/>
      <c r="C1195" s="214" t="s">
        <v>39</v>
      </c>
      <c r="D1195" s="215">
        <v>45064</v>
      </c>
      <c r="E1195" s="192" t="s">
        <v>3510</v>
      </c>
      <c r="F1195" s="192" t="s">
        <v>3</v>
      </c>
      <c r="G1195" s="192">
        <v>2114236</v>
      </c>
      <c r="H1195" s="68"/>
      <c r="I1195" s="198" t="s">
        <v>3869</v>
      </c>
      <c r="J1195" s="68"/>
      <c r="K1195" s="68"/>
      <c r="L1195" s="68"/>
      <c r="M1195" s="68"/>
      <c r="N1195" s="362"/>
      <c r="O1195" s="362"/>
      <c r="P1195" s="216">
        <v>0</v>
      </c>
      <c r="Q1195" s="216">
        <v>105</v>
      </c>
      <c r="R1195" s="68" t="s">
        <v>638</v>
      </c>
      <c r="S1195" s="363"/>
      <c r="T1195" s="277"/>
    </row>
    <row r="1196" spans="1:20" ht="102">
      <c r="A1196" s="192">
        <v>596</v>
      </c>
      <c r="B1196" s="68"/>
      <c r="C1196" s="214" t="s">
        <v>1248</v>
      </c>
      <c r="D1196" s="215">
        <v>45064</v>
      </c>
      <c r="E1196" s="192" t="s">
        <v>3511</v>
      </c>
      <c r="F1196" s="192" t="s">
        <v>601</v>
      </c>
      <c r="G1196" s="192">
        <v>18269</v>
      </c>
      <c r="H1196" s="68"/>
      <c r="I1196" s="198" t="s">
        <v>3870</v>
      </c>
      <c r="J1196" s="68"/>
      <c r="K1196" s="68"/>
      <c r="L1196" s="68"/>
      <c r="M1196" s="68"/>
      <c r="N1196" s="362"/>
      <c r="O1196" s="362"/>
      <c r="P1196" s="216">
        <v>893.53</v>
      </c>
      <c r="Q1196" s="216">
        <v>0</v>
      </c>
      <c r="R1196" s="68" t="s">
        <v>638</v>
      </c>
      <c r="S1196" s="363"/>
      <c r="T1196" s="277"/>
    </row>
    <row r="1197" spans="1:20" ht="51">
      <c r="A1197" s="192" t="s">
        <v>541</v>
      </c>
      <c r="B1197" s="68"/>
      <c r="C1197" s="214" t="s">
        <v>590</v>
      </c>
      <c r="D1197" s="215">
        <v>45064</v>
      </c>
      <c r="E1197" s="192" t="s">
        <v>3512</v>
      </c>
      <c r="F1197" s="192" t="s">
        <v>3</v>
      </c>
      <c r="G1197" s="192">
        <v>2114310</v>
      </c>
      <c r="H1197" s="68"/>
      <c r="I1197" s="198" t="s">
        <v>3871</v>
      </c>
      <c r="J1197" s="68"/>
      <c r="K1197" s="68"/>
      <c r="L1197" s="68"/>
      <c r="M1197" s="68"/>
      <c r="N1197" s="362"/>
      <c r="O1197" s="362"/>
      <c r="P1197" s="216">
        <v>0</v>
      </c>
      <c r="Q1197" s="216">
        <v>26000</v>
      </c>
      <c r="R1197" s="68" t="s">
        <v>638</v>
      </c>
      <c r="S1197" s="363"/>
      <c r="T1197" s="277"/>
    </row>
    <row r="1198" spans="1:20" ht="89.25">
      <c r="A1198" s="192">
        <v>132</v>
      </c>
      <c r="B1198" s="68"/>
      <c r="C1198" s="214" t="s">
        <v>59</v>
      </c>
      <c r="D1198" s="215">
        <v>45064</v>
      </c>
      <c r="E1198" s="192" t="s">
        <v>3513</v>
      </c>
      <c r="F1198" s="192" t="s">
        <v>10</v>
      </c>
      <c r="G1198" s="192">
        <v>1060805</v>
      </c>
      <c r="H1198" s="68"/>
      <c r="I1198" s="198" t="s">
        <v>3872</v>
      </c>
      <c r="J1198" s="68"/>
      <c r="K1198" s="68"/>
      <c r="L1198" s="68"/>
      <c r="M1198" s="68"/>
      <c r="N1198" s="362"/>
      <c r="O1198" s="362"/>
      <c r="P1198" s="216">
        <v>2559.94</v>
      </c>
      <c r="Q1198" s="216">
        <v>0</v>
      </c>
      <c r="R1198" s="68" t="s">
        <v>638</v>
      </c>
      <c r="S1198" s="363"/>
      <c r="T1198" s="277"/>
    </row>
    <row r="1199" spans="1:20" ht="63.75">
      <c r="A1199" s="192">
        <v>525</v>
      </c>
      <c r="B1199" s="68"/>
      <c r="C1199" s="214" t="s">
        <v>164</v>
      </c>
      <c r="D1199" s="215">
        <v>45064</v>
      </c>
      <c r="E1199" s="192" t="s">
        <v>3514</v>
      </c>
      <c r="F1199" s="192" t="s">
        <v>6</v>
      </c>
      <c r="G1199" s="192">
        <v>2275624</v>
      </c>
      <c r="H1199" s="68"/>
      <c r="I1199" s="198" t="s">
        <v>3873</v>
      </c>
      <c r="J1199" s="68"/>
      <c r="K1199" s="68"/>
      <c r="L1199" s="68"/>
      <c r="M1199" s="68"/>
      <c r="N1199" s="362"/>
      <c r="O1199" s="362"/>
      <c r="P1199" s="216">
        <v>0</v>
      </c>
      <c r="Q1199" s="216">
        <v>160764.1</v>
      </c>
      <c r="R1199" s="68" t="s">
        <v>638</v>
      </c>
      <c r="S1199" s="363"/>
      <c r="T1199" s="277"/>
    </row>
    <row r="1200" spans="1:20" ht="89.25">
      <c r="A1200" s="192">
        <v>587</v>
      </c>
      <c r="B1200" s="68"/>
      <c r="C1200" s="214" t="s">
        <v>673</v>
      </c>
      <c r="D1200" s="215">
        <v>45064</v>
      </c>
      <c r="E1200" s="192" t="s">
        <v>3515</v>
      </c>
      <c r="F1200" s="192" t="s">
        <v>3</v>
      </c>
      <c r="G1200" s="192">
        <v>2114249</v>
      </c>
      <c r="H1200" s="68"/>
      <c r="I1200" s="198" t="s">
        <v>3874</v>
      </c>
      <c r="J1200" s="68"/>
      <c r="K1200" s="68"/>
      <c r="L1200" s="68"/>
      <c r="M1200" s="68"/>
      <c r="N1200" s="362"/>
      <c r="O1200" s="362"/>
      <c r="P1200" s="216">
        <v>0</v>
      </c>
      <c r="Q1200" s="216">
        <v>442816.31</v>
      </c>
      <c r="R1200" s="68" t="s">
        <v>638</v>
      </c>
      <c r="S1200" s="363"/>
      <c r="T1200" s="277"/>
    </row>
    <row r="1201" spans="1:20" ht="89.25">
      <c r="A1201" s="192">
        <v>587</v>
      </c>
      <c r="B1201" s="68"/>
      <c r="C1201" s="214" t="s">
        <v>673</v>
      </c>
      <c r="D1201" s="215">
        <v>45064</v>
      </c>
      <c r="E1201" s="192" t="s">
        <v>3516</v>
      </c>
      <c r="F1201" s="192" t="s">
        <v>3</v>
      </c>
      <c r="G1201" s="192">
        <v>2114251</v>
      </c>
      <c r="H1201" s="68"/>
      <c r="I1201" s="198" t="s">
        <v>3875</v>
      </c>
      <c r="J1201" s="68"/>
      <c r="K1201" s="68"/>
      <c r="L1201" s="68"/>
      <c r="M1201" s="68"/>
      <c r="N1201" s="362"/>
      <c r="O1201" s="362"/>
      <c r="P1201" s="216">
        <v>0</v>
      </c>
      <c r="Q1201" s="216">
        <v>2249907.4700000002</v>
      </c>
      <c r="R1201" s="68" t="s">
        <v>638</v>
      </c>
      <c r="S1201" s="363"/>
      <c r="T1201" s="277"/>
    </row>
    <row r="1202" spans="1:20" ht="89.25">
      <c r="A1202" s="192">
        <v>587</v>
      </c>
      <c r="B1202" s="68"/>
      <c r="C1202" s="214" t="s">
        <v>673</v>
      </c>
      <c r="D1202" s="215">
        <v>45064</v>
      </c>
      <c r="E1202" s="192" t="s">
        <v>3517</v>
      </c>
      <c r="F1202" s="192" t="s">
        <v>3</v>
      </c>
      <c r="G1202" s="192">
        <v>2114253</v>
      </c>
      <c r="H1202" s="68"/>
      <c r="I1202" s="198" t="s">
        <v>3876</v>
      </c>
      <c r="J1202" s="68"/>
      <c r="K1202" s="68"/>
      <c r="L1202" s="68"/>
      <c r="M1202" s="68"/>
      <c r="N1202" s="362"/>
      <c r="O1202" s="362"/>
      <c r="P1202" s="216">
        <v>0</v>
      </c>
      <c r="Q1202" s="216">
        <v>1039199.83</v>
      </c>
      <c r="R1202" s="68" t="s">
        <v>638</v>
      </c>
      <c r="S1202" s="363"/>
      <c r="T1202" s="277"/>
    </row>
    <row r="1203" spans="1:20" ht="89.25">
      <c r="A1203" s="192">
        <v>587</v>
      </c>
      <c r="B1203" s="68"/>
      <c r="C1203" s="214" t="s">
        <v>673</v>
      </c>
      <c r="D1203" s="215">
        <v>45064</v>
      </c>
      <c r="E1203" s="192" t="s">
        <v>3518</v>
      </c>
      <c r="F1203" s="192" t="s">
        <v>3</v>
      </c>
      <c r="G1203" s="192">
        <v>2114256</v>
      </c>
      <c r="H1203" s="68"/>
      <c r="I1203" s="198" t="s">
        <v>3877</v>
      </c>
      <c r="J1203" s="68"/>
      <c r="K1203" s="68"/>
      <c r="L1203" s="68"/>
      <c r="M1203" s="68"/>
      <c r="N1203" s="362"/>
      <c r="O1203" s="362"/>
      <c r="P1203" s="216">
        <v>0</v>
      </c>
      <c r="Q1203" s="216">
        <v>187343.74</v>
      </c>
      <c r="R1203" s="68" t="s">
        <v>638</v>
      </c>
      <c r="S1203" s="363"/>
      <c r="T1203" s="277"/>
    </row>
    <row r="1204" spans="1:20" ht="89.25">
      <c r="A1204" s="192">
        <v>587</v>
      </c>
      <c r="B1204" s="68"/>
      <c r="C1204" s="214" t="s">
        <v>673</v>
      </c>
      <c r="D1204" s="215">
        <v>45064</v>
      </c>
      <c r="E1204" s="192" t="s">
        <v>3519</v>
      </c>
      <c r="F1204" s="192" t="s">
        <v>3</v>
      </c>
      <c r="G1204" s="192">
        <v>2114258</v>
      </c>
      <c r="H1204" s="68"/>
      <c r="I1204" s="198" t="s">
        <v>3878</v>
      </c>
      <c r="J1204" s="68"/>
      <c r="K1204" s="68"/>
      <c r="L1204" s="68"/>
      <c r="M1204" s="68"/>
      <c r="N1204" s="362"/>
      <c r="O1204" s="362"/>
      <c r="P1204" s="216">
        <v>0</v>
      </c>
      <c r="Q1204" s="216">
        <v>468532.42</v>
      </c>
      <c r="R1204" s="68" t="s">
        <v>638</v>
      </c>
      <c r="S1204" s="363"/>
      <c r="T1204" s="277"/>
    </row>
    <row r="1205" spans="1:20" ht="51">
      <c r="A1205" s="192">
        <v>66</v>
      </c>
      <c r="B1205" s="68"/>
      <c r="C1205" s="214" t="s">
        <v>46</v>
      </c>
      <c r="D1205" s="215">
        <v>45065</v>
      </c>
      <c r="E1205" s="192" t="s">
        <v>3520</v>
      </c>
      <c r="F1205" s="192" t="s">
        <v>3</v>
      </c>
      <c r="G1205" s="192">
        <v>2114473</v>
      </c>
      <c r="H1205" s="68"/>
      <c r="I1205" s="198" t="s">
        <v>3879</v>
      </c>
      <c r="J1205" s="68"/>
      <c r="K1205" s="68"/>
      <c r="L1205" s="68"/>
      <c r="M1205" s="68"/>
      <c r="N1205" s="362"/>
      <c r="O1205" s="362"/>
      <c r="P1205" s="216">
        <v>0</v>
      </c>
      <c r="Q1205" s="216">
        <v>8489.59</v>
      </c>
      <c r="R1205" s="68" t="s">
        <v>638</v>
      </c>
      <c r="S1205" s="363"/>
      <c r="T1205" s="277"/>
    </row>
    <row r="1206" spans="1:20" ht="63.75">
      <c r="A1206" s="192">
        <v>597</v>
      </c>
      <c r="B1206" s="68"/>
      <c r="C1206" s="214" t="s">
        <v>677</v>
      </c>
      <c r="D1206" s="215">
        <v>45065</v>
      </c>
      <c r="E1206" s="192" t="s">
        <v>3521</v>
      </c>
      <c r="F1206" s="192" t="s">
        <v>6</v>
      </c>
      <c r="G1206" s="192">
        <v>2276636</v>
      </c>
      <c r="H1206" s="68"/>
      <c r="I1206" s="198" t="s">
        <v>3880</v>
      </c>
      <c r="J1206" s="68"/>
      <c r="K1206" s="68"/>
      <c r="L1206" s="68"/>
      <c r="M1206" s="68"/>
      <c r="N1206" s="362"/>
      <c r="O1206" s="362"/>
      <c r="P1206" s="216">
        <v>0</v>
      </c>
      <c r="Q1206" s="216">
        <v>57624</v>
      </c>
      <c r="R1206" s="68" t="s">
        <v>638</v>
      </c>
      <c r="S1206" s="363"/>
      <c r="T1206" s="277"/>
    </row>
    <row r="1207" spans="1:20" ht="63.75">
      <c r="A1207" s="192" t="s">
        <v>541</v>
      </c>
      <c r="B1207" s="68"/>
      <c r="C1207" s="214" t="s">
        <v>590</v>
      </c>
      <c r="D1207" s="215">
        <v>45065</v>
      </c>
      <c r="E1207" s="192" t="s">
        <v>3522</v>
      </c>
      <c r="F1207" s="192" t="s">
        <v>3</v>
      </c>
      <c r="G1207" s="192">
        <v>2114537</v>
      </c>
      <c r="H1207" s="68"/>
      <c r="I1207" s="198" t="s">
        <v>3881</v>
      </c>
      <c r="J1207" s="68"/>
      <c r="K1207" s="68"/>
      <c r="L1207" s="68"/>
      <c r="M1207" s="68"/>
      <c r="N1207" s="362"/>
      <c r="O1207" s="362"/>
      <c r="P1207" s="216">
        <v>0</v>
      </c>
      <c r="Q1207" s="216">
        <v>7716.4</v>
      </c>
      <c r="R1207" s="68" t="s">
        <v>638</v>
      </c>
      <c r="S1207" s="363"/>
      <c r="T1207" s="277"/>
    </row>
    <row r="1208" spans="1:20" ht="63.75">
      <c r="A1208" s="192" t="s">
        <v>541</v>
      </c>
      <c r="B1208" s="68"/>
      <c r="C1208" s="214" t="s">
        <v>590</v>
      </c>
      <c r="D1208" s="215">
        <v>45065</v>
      </c>
      <c r="E1208" s="192" t="s">
        <v>3523</v>
      </c>
      <c r="F1208" s="192" t="s">
        <v>3</v>
      </c>
      <c r="G1208" s="192">
        <v>2114539</v>
      </c>
      <c r="H1208" s="68"/>
      <c r="I1208" s="198" t="s">
        <v>3882</v>
      </c>
      <c r="J1208" s="68"/>
      <c r="K1208" s="68"/>
      <c r="L1208" s="68"/>
      <c r="M1208" s="68"/>
      <c r="N1208" s="362"/>
      <c r="O1208" s="362"/>
      <c r="P1208" s="216">
        <v>0</v>
      </c>
      <c r="Q1208" s="216">
        <v>7716.4</v>
      </c>
      <c r="R1208" s="68" t="s">
        <v>638</v>
      </c>
      <c r="S1208" s="363"/>
      <c r="T1208" s="277"/>
    </row>
    <row r="1209" spans="1:20" ht="51">
      <c r="A1209" s="192" t="s">
        <v>541</v>
      </c>
      <c r="B1209" s="68"/>
      <c r="C1209" s="214" t="s">
        <v>590</v>
      </c>
      <c r="D1209" s="215">
        <v>45065</v>
      </c>
      <c r="E1209" s="192" t="s">
        <v>3524</v>
      </c>
      <c r="F1209" s="192" t="s">
        <v>3</v>
      </c>
      <c r="G1209" s="192">
        <v>2114562</v>
      </c>
      <c r="H1209" s="68"/>
      <c r="I1209" s="198" t="s">
        <v>1832</v>
      </c>
      <c r="J1209" s="68"/>
      <c r="K1209" s="68"/>
      <c r="L1209" s="68"/>
      <c r="M1209" s="68"/>
      <c r="N1209" s="362"/>
      <c r="O1209" s="362"/>
      <c r="P1209" s="216">
        <v>0</v>
      </c>
      <c r="Q1209" s="216">
        <v>950</v>
      </c>
      <c r="R1209" s="68" t="s">
        <v>638</v>
      </c>
      <c r="S1209" s="363"/>
      <c r="T1209" s="277"/>
    </row>
    <row r="1210" spans="1:20" ht="51">
      <c r="A1210" s="192">
        <v>140</v>
      </c>
      <c r="B1210" s="68"/>
      <c r="C1210" s="214" t="s">
        <v>1279</v>
      </c>
      <c r="D1210" s="215">
        <v>45065</v>
      </c>
      <c r="E1210" s="192" t="s">
        <v>3525</v>
      </c>
      <c r="F1210" s="192" t="s">
        <v>3</v>
      </c>
      <c r="G1210" s="192">
        <v>2114601</v>
      </c>
      <c r="H1210" s="68"/>
      <c r="I1210" s="198" t="s">
        <v>3883</v>
      </c>
      <c r="J1210" s="68"/>
      <c r="K1210" s="68"/>
      <c r="L1210" s="68"/>
      <c r="M1210" s="68"/>
      <c r="N1210" s="362"/>
      <c r="O1210" s="362"/>
      <c r="P1210" s="216">
        <v>0</v>
      </c>
      <c r="Q1210" s="216">
        <v>1607.3</v>
      </c>
      <c r="R1210" s="68" t="s">
        <v>638</v>
      </c>
      <c r="S1210" s="363"/>
      <c r="T1210" s="277"/>
    </row>
    <row r="1211" spans="1:20" ht="51">
      <c r="A1211" s="192" t="s">
        <v>541</v>
      </c>
      <c r="B1211" s="68"/>
      <c r="C1211" s="214" t="s">
        <v>590</v>
      </c>
      <c r="D1211" s="215">
        <v>45065</v>
      </c>
      <c r="E1211" s="192" t="s">
        <v>3526</v>
      </c>
      <c r="F1211" s="192" t="s">
        <v>3</v>
      </c>
      <c r="G1211" s="192">
        <v>2114671</v>
      </c>
      <c r="H1211" s="68"/>
      <c r="I1211" s="198" t="s">
        <v>3884</v>
      </c>
      <c r="J1211" s="68"/>
      <c r="K1211" s="68"/>
      <c r="L1211" s="68"/>
      <c r="M1211" s="68"/>
      <c r="N1211" s="362"/>
      <c r="O1211" s="362"/>
      <c r="P1211" s="216">
        <v>0</v>
      </c>
      <c r="Q1211" s="216">
        <v>4423</v>
      </c>
      <c r="R1211" s="68" t="s">
        <v>638</v>
      </c>
      <c r="S1211" s="363"/>
      <c r="T1211" s="277"/>
    </row>
    <row r="1212" spans="1:20" ht="51">
      <c r="A1212" s="192" t="s">
        <v>541</v>
      </c>
      <c r="B1212" s="68"/>
      <c r="C1212" s="214" t="s">
        <v>590</v>
      </c>
      <c r="D1212" s="215">
        <v>45065</v>
      </c>
      <c r="E1212" s="192" t="s">
        <v>3527</v>
      </c>
      <c r="F1212" s="192" t="s">
        <v>6</v>
      </c>
      <c r="G1212" s="192">
        <v>1815634</v>
      </c>
      <c r="H1212" s="68"/>
      <c r="I1212" s="198" t="s">
        <v>3885</v>
      </c>
      <c r="J1212" s="68"/>
      <c r="K1212" s="68"/>
      <c r="L1212" s="68"/>
      <c r="M1212" s="68"/>
      <c r="N1212" s="362"/>
      <c r="O1212" s="362"/>
      <c r="P1212" s="216">
        <v>0</v>
      </c>
      <c r="Q1212" s="216">
        <v>172737.27</v>
      </c>
      <c r="R1212" s="68" t="s">
        <v>638</v>
      </c>
      <c r="S1212" s="363"/>
      <c r="T1212" s="277"/>
    </row>
    <row r="1213" spans="1:20" ht="89.25">
      <c r="A1213" s="192">
        <v>132</v>
      </c>
      <c r="B1213" s="68"/>
      <c r="C1213" s="214" t="s">
        <v>59</v>
      </c>
      <c r="D1213" s="215">
        <v>45065</v>
      </c>
      <c r="E1213" s="192" t="s">
        <v>3528</v>
      </c>
      <c r="F1213" s="192" t="s">
        <v>10</v>
      </c>
      <c r="G1213" s="192">
        <v>1060895</v>
      </c>
      <c r="H1213" s="68"/>
      <c r="I1213" s="198" t="s">
        <v>3886</v>
      </c>
      <c r="J1213" s="68"/>
      <c r="K1213" s="68"/>
      <c r="L1213" s="68"/>
      <c r="M1213" s="68"/>
      <c r="N1213" s="362"/>
      <c r="O1213" s="362"/>
      <c r="P1213" s="216">
        <v>2752.5</v>
      </c>
      <c r="Q1213" s="216">
        <v>0</v>
      </c>
      <c r="R1213" s="68" t="s">
        <v>638</v>
      </c>
      <c r="S1213" s="363"/>
      <c r="T1213" s="277"/>
    </row>
    <row r="1214" spans="1:20" ht="89.25">
      <c r="A1214" s="192">
        <v>132</v>
      </c>
      <c r="B1214" s="68"/>
      <c r="C1214" s="214" t="s">
        <v>59</v>
      </c>
      <c r="D1214" s="215">
        <v>45065</v>
      </c>
      <c r="E1214" s="192" t="s">
        <v>3529</v>
      </c>
      <c r="F1214" s="192" t="s">
        <v>10</v>
      </c>
      <c r="G1214" s="192">
        <v>1060897</v>
      </c>
      <c r="H1214" s="68"/>
      <c r="I1214" s="198" t="s">
        <v>3887</v>
      </c>
      <c r="J1214" s="68"/>
      <c r="K1214" s="68"/>
      <c r="L1214" s="68"/>
      <c r="M1214" s="68"/>
      <c r="N1214" s="362"/>
      <c r="O1214" s="362"/>
      <c r="P1214" s="216">
        <v>3195.1</v>
      </c>
      <c r="Q1214" s="216">
        <v>0</v>
      </c>
      <c r="R1214" s="68" t="s">
        <v>638</v>
      </c>
      <c r="S1214" s="363"/>
      <c r="T1214" s="277"/>
    </row>
    <row r="1215" spans="1:20" ht="63.75">
      <c r="A1215" s="192">
        <v>597</v>
      </c>
      <c r="B1215" s="68"/>
      <c r="C1215" s="214" t="s">
        <v>677</v>
      </c>
      <c r="D1215" s="215">
        <v>45065</v>
      </c>
      <c r="E1215" s="192" t="s">
        <v>3530</v>
      </c>
      <c r="F1215" s="192" t="s">
        <v>14</v>
      </c>
      <c r="G1215" s="192">
        <v>2276637</v>
      </c>
      <c r="H1215" s="68"/>
      <c r="I1215" s="198" t="s">
        <v>3888</v>
      </c>
      <c r="J1215" s="68"/>
      <c r="K1215" s="68"/>
      <c r="L1215" s="68"/>
      <c r="M1215" s="68"/>
      <c r="N1215" s="362"/>
      <c r="O1215" s="362"/>
      <c r="P1215" s="216">
        <v>50</v>
      </c>
      <c r="Q1215" s="216">
        <v>0</v>
      </c>
      <c r="R1215" s="68" t="s">
        <v>638</v>
      </c>
      <c r="S1215" s="363"/>
      <c r="T1215" s="277"/>
    </row>
    <row r="1216" spans="1:20" ht="51">
      <c r="A1216" s="192" t="s">
        <v>541</v>
      </c>
      <c r="B1216" s="68"/>
      <c r="C1216" s="214" t="s">
        <v>590</v>
      </c>
      <c r="D1216" s="215">
        <v>45068</v>
      </c>
      <c r="E1216" s="192" t="s">
        <v>3535</v>
      </c>
      <c r="F1216" s="192" t="s">
        <v>3</v>
      </c>
      <c r="G1216" s="192">
        <v>2115036</v>
      </c>
      <c r="H1216" s="68"/>
      <c r="I1216" s="198" t="s">
        <v>1784</v>
      </c>
      <c r="J1216" s="68"/>
      <c r="K1216" s="68"/>
      <c r="L1216" s="68"/>
      <c r="M1216" s="68"/>
      <c r="N1216" s="362"/>
      <c r="O1216" s="362"/>
      <c r="P1216" s="216">
        <v>0</v>
      </c>
      <c r="Q1216" s="216">
        <v>550</v>
      </c>
      <c r="R1216" s="68" t="s">
        <v>638</v>
      </c>
      <c r="S1216" s="363"/>
      <c r="T1216" s="277"/>
    </row>
    <row r="1217" spans="1:20" ht="51">
      <c r="A1217" s="192">
        <v>526</v>
      </c>
      <c r="B1217" s="68"/>
      <c r="C1217" s="214" t="s">
        <v>1266</v>
      </c>
      <c r="D1217" s="215">
        <v>45068</v>
      </c>
      <c r="E1217" s="192" t="s">
        <v>3536</v>
      </c>
      <c r="F1217" s="192" t="s">
        <v>3</v>
      </c>
      <c r="G1217" s="192">
        <v>2115055</v>
      </c>
      <c r="H1217" s="68"/>
      <c r="I1217" s="198" t="s">
        <v>3893</v>
      </c>
      <c r="J1217" s="68"/>
      <c r="K1217" s="68"/>
      <c r="L1217" s="68"/>
      <c r="M1217" s="68"/>
      <c r="N1217" s="362"/>
      <c r="O1217" s="362"/>
      <c r="P1217" s="216">
        <v>0</v>
      </c>
      <c r="Q1217" s="216">
        <v>53.7</v>
      </c>
      <c r="R1217" s="68" t="s">
        <v>638</v>
      </c>
      <c r="S1217" s="363"/>
      <c r="T1217" s="277"/>
    </row>
    <row r="1218" spans="1:20" ht="51">
      <c r="A1218" s="192">
        <v>266</v>
      </c>
      <c r="B1218" s="68"/>
      <c r="C1218" s="214" t="s">
        <v>1268</v>
      </c>
      <c r="D1218" s="215">
        <v>45068</v>
      </c>
      <c r="E1218" s="192" t="s">
        <v>3537</v>
      </c>
      <c r="F1218" s="192" t="s">
        <v>3</v>
      </c>
      <c r="G1218" s="192">
        <v>2115059</v>
      </c>
      <c r="H1218" s="68"/>
      <c r="I1218" s="198" t="s">
        <v>3894</v>
      </c>
      <c r="J1218" s="68"/>
      <c r="K1218" s="68"/>
      <c r="L1218" s="68"/>
      <c r="M1218" s="68"/>
      <c r="N1218" s="362"/>
      <c r="O1218" s="362"/>
      <c r="P1218" s="216">
        <v>0</v>
      </c>
      <c r="Q1218" s="216">
        <v>3888.54</v>
      </c>
      <c r="R1218" s="68" t="s">
        <v>638</v>
      </c>
      <c r="S1218" s="363"/>
      <c r="T1218" s="277"/>
    </row>
    <row r="1219" spans="1:20" ht="51">
      <c r="A1219" s="192" t="s">
        <v>541</v>
      </c>
      <c r="B1219" s="68"/>
      <c r="C1219" s="214" t="s">
        <v>590</v>
      </c>
      <c r="D1219" s="215">
        <v>45068</v>
      </c>
      <c r="E1219" s="192" t="s">
        <v>3538</v>
      </c>
      <c r="F1219" s="192" t="s">
        <v>3</v>
      </c>
      <c r="G1219" s="192">
        <v>2115062</v>
      </c>
      <c r="H1219" s="68"/>
      <c r="I1219" s="198" t="s">
        <v>3895</v>
      </c>
      <c r="J1219" s="68"/>
      <c r="K1219" s="68"/>
      <c r="L1219" s="68"/>
      <c r="M1219" s="68"/>
      <c r="N1219" s="362"/>
      <c r="O1219" s="362"/>
      <c r="P1219" s="216">
        <v>0</v>
      </c>
      <c r="Q1219" s="216">
        <v>1500</v>
      </c>
      <c r="R1219" s="68" t="s">
        <v>638</v>
      </c>
      <c r="S1219" s="363"/>
      <c r="T1219" s="277"/>
    </row>
    <row r="1220" spans="1:20" ht="51">
      <c r="A1220" s="192">
        <v>266</v>
      </c>
      <c r="B1220" s="68"/>
      <c r="C1220" s="214" t="s">
        <v>1268</v>
      </c>
      <c r="D1220" s="215">
        <v>45068</v>
      </c>
      <c r="E1220" s="192" t="s">
        <v>3539</v>
      </c>
      <c r="F1220" s="192" t="s">
        <v>3</v>
      </c>
      <c r="G1220" s="192">
        <v>2115064</v>
      </c>
      <c r="H1220" s="68"/>
      <c r="I1220" s="198" t="s">
        <v>3896</v>
      </c>
      <c r="J1220" s="68"/>
      <c r="K1220" s="68"/>
      <c r="L1220" s="68"/>
      <c r="M1220" s="68"/>
      <c r="N1220" s="362"/>
      <c r="O1220" s="362"/>
      <c r="P1220" s="216">
        <v>0</v>
      </c>
      <c r="Q1220" s="216">
        <v>4455.43</v>
      </c>
      <c r="R1220" s="68" t="s">
        <v>638</v>
      </c>
      <c r="S1220" s="363"/>
      <c r="T1220" s="277"/>
    </row>
    <row r="1221" spans="1:20" ht="63.75">
      <c r="A1221" s="192">
        <v>597</v>
      </c>
      <c r="B1221" s="68"/>
      <c r="C1221" s="214" t="s">
        <v>677</v>
      </c>
      <c r="D1221" s="215">
        <v>45068</v>
      </c>
      <c r="E1221" s="192" t="s">
        <v>3540</v>
      </c>
      <c r="F1221" s="192" t="s">
        <v>6</v>
      </c>
      <c r="G1221" s="192">
        <v>2278828</v>
      </c>
      <c r="H1221" s="68"/>
      <c r="I1221" s="198" t="s">
        <v>3897</v>
      </c>
      <c r="J1221" s="68"/>
      <c r="K1221" s="68"/>
      <c r="L1221" s="68"/>
      <c r="M1221" s="68"/>
      <c r="N1221" s="362"/>
      <c r="O1221" s="362"/>
      <c r="P1221" s="216">
        <v>0</v>
      </c>
      <c r="Q1221" s="216">
        <v>514500</v>
      </c>
      <c r="R1221" s="68" t="s">
        <v>638</v>
      </c>
      <c r="S1221" s="363"/>
      <c r="T1221" s="277"/>
    </row>
    <row r="1222" spans="1:20" ht="63.75">
      <c r="A1222" s="192">
        <v>597</v>
      </c>
      <c r="B1222" s="68"/>
      <c r="C1222" s="214" t="s">
        <v>677</v>
      </c>
      <c r="D1222" s="215">
        <v>45068</v>
      </c>
      <c r="E1222" s="192" t="s">
        <v>3541</v>
      </c>
      <c r="F1222" s="192" t="s">
        <v>14</v>
      </c>
      <c r="G1222" s="192">
        <v>2278829</v>
      </c>
      <c r="H1222" s="68"/>
      <c r="I1222" s="198" t="s">
        <v>3898</v>
      </c>
      <c r="J1222" s="68"/>
      <c r="K1222" s="68"/>
      <c r="L1222" s="68"/>
      <c r="M1222" s="68"/>
      <c r="N1222" s="362"/>
      <c r="O1222" s="362"/>
      <c r="P1222" s="216">
        <v>50</v>
      </c>
      <c r="Q1222" s="216">
        <v>0</v>
      </c>
      <c r="R1222" s="68" t="s">
        <v>638</v>
      </c>
      <c r="S1222" s="363"/>
      <c r="T1222" s="277"/>
    </row>
    <row r="1223" spans="1:20" ht="89.25">
      <c r="A1223" s="192">
        <v>587</v>
      </c>
      <c r="B1223" s="68"/>
      <c r="C1223" s="214" t="s">
        <v>673</v>
      </c>
      <c r="D1223" s="215">
        <v>45068</v>
      </c>
      <c r="E1223" s="192" t="s">
        <v>3542</v>
      </c>
      <c r="F1223" s="192" t="s">
        <v>3</v>
      </c>
      <c r="G1223" s="192">
        <v>2115004</v>
      </c>
      <c r="H1223" s="68"/>
      <c r="I1223" s="198" t="s">
        <v>3899</v>
      </c>
      <c r="J1223" s="68"/>
      <c r="K1223" s="68"/>
      <c r="L1223" s="68"/>
      <c r="M1223" s="68"/>
      <c r="N1223" s="362"/>
      <c r="O1223" s="362"/>
      <c r="P1223" s="216">
        <v>0</v>
      </c>
      <c r="Q1223" s="216">
        <v>2956840.13</v>
      </c>
      <c r="R1223" s="68" t="s">
        <v>638</v>
      </c>
      <c r="S1223" s="363"/>
      <c r="T1223" s="277"/>
    </row>
    <row r="1224" spans="1:20" ht="102">
      <c r="A1224" s="192">
        <v>597</v>
      </c>
      <c r="B1224" s="68"/>
      <c r="C1224" s="214" t="s">
        <v>677</v>
      </c>
      <c r="D1224" s="215">
        <v>45068</v>
      </c>
      <c r="E1224" s="192" t="s">
        <v>3543</v>
      </c>
      <c r="F1224" s="192" t="s">
        <v>10</v>
      </c>
      <c r="G1224" s="192">
        <v>1060975</v>
      </c>
      <c r="H1224" s="68"/>
      <c r="I1224" s="198" t="s">
        <v>3900</v>
      </c>
      <c r="J1224" s="68"/>
      <c r="K1224" s="68"/>
      <c r="L1224" s="68"/>
      <c r="M1224" s="68"/>
      <c r="N1224" s="362"/>
      <c r="O1224" s="362"/>
      <c r="P1224" s="216">
        <v>15313.57</v>
      </c>
      <c r="Q1224" s="216">
        <v>0</v>
      </c>
      <c r="R1224" s="68" t="s">
        <v>638</v>
      </c>
      <c r="S1224" s="363"/>
      <c r="T1224" s="277"/>
    </row>
    <row r="1225" spans="1:20" ht="89.25">
      <c r="A1225" s="192">
        <v>597</v>
      </c>
      <c r="B1225" s="68"/>
      <c r="C1225" s="214" t="s">
        <v>677</v>
      </c>
      <c r="D1225" s="215">
        <v>45068</v>
      </c>
      <c r="E1225" s="192" t="s">
        <v>3544</v>
      </c>
      <c r="F1225" s="192" t="s">
        <v>10</v>
      </c>
      <c r="G1225" s="192">
        <v>1060992</v>
      </c>
      <c r="H1225" s="68"/>
      <c r="I1225" s="198" t="s">
        <v>3901</v>
      </c>
      <c r="J1225" s="68"/>
      <c r="K1225" s="68"/>
      <c r="L1225" s="68"/>
      <c r="M1225" s="68"/>
      <c r="N1225" s="362"/>
      <c r="O1225" s="362"/>
      <c r="P1225" s="216">
        <v>150</v>
      </c>
      <c r="Q1225" s="216">
        <v>0</v>
      </c>
      <c r="R1225" s="68" t="s">
        <v>638</v>
      </c>
      <c r="S1225" s="363"/>
      <c r="T1225" s="277"/>
    </row>
    <row r="1226" spans="1:20" ht="63.75">
      <c r="A1226" s="192" t="s">
        <v>541</v>
      </c>
      <c r="B1226" s="68"/>
      <c r="C1226" s="214" t="s">
        <v>590</v>
      </c>
      <c r="D1226" s="215">
        <v>45069</v>
      </c>
      <c r="E1226" s="192" t="s">
        <v>3545</v>
      </c>
      <c r="F1226" s="192" t="s">
        <v>3</v>
      </c>
      <c r="G1226" s="192">
        <v>2115255</v>
      </c>
      <c r="H1226" s="68"/>
      <c r="I1226" s="198" t="s">
        <v>3902</v>
      </c>
      <c r="J1226" s="68"/>
      <c r="K1226" s="68"/>
      <c r="L1226" s="68"/>
      <c r="M1226" s="68"/>
      <c r="N1226" s="362"/>
      <c r="O1226" s="362"/>
      <c r="P1226" s="216">
        <v>0</v>
      </c>
      <c r="Q1226" s="216">
        <v>219.57</v>
      </c>
      <c r="R1226" s="68" t="s">
        <v>638</v>
      </c>
      <c r="S1226" s="363"/>
      <c r="T1226" s="277"/>
    </row>
    <row r="1227" spans="1:20" ht="51">
      <c r="A1227" s="192">
        <v>15</v>
      </c>
      <c r="B1227" s="68"/>
      <c r="C1227" s="214" t="s">
        <v>39</v>
      </c>
      <c r="D1227" s="215">
        <v>45069</v>
      </c>
      <c r="E1227" s="192" t="s">
        <v>3546</v>
      </c>
      <c r="F1227" s="192" t="s">
        <v>3</v>
      </c>
      <c r="G1227" s="192">
        <v>2115272</v>
      </c>
      <c r="H1227" s="68"/>
      <c r="I1227" s="198" t="s">
        <v>3903</v>
      </c>
      <c r="J1227" s="68"/>
      <c r="K1227" s="68"/>
      <c r="L1227" s="68"/>
      <c r="M1227" s="68"/>
      <c r="N1227" s="362"/>
      <c r="O1227" s="362"/>
      <c r="P1227" s="216">
        <v>0</v>
      </c>
      <c r="Q1227" s="216">
        <v>10</v>
      </c>
      <c r="R1227" s="68" t="s">
        <v>638</v>
      </c>
      <c r="S1227" s="363"/>
      <c r="T1227" s="277"/>
    </row>
    <row r="1228" spans="1:20" ht="38.25">
      <c r="A1228" s="192">
        <v>140</v>
      </c>
      <c r="B1228" s="68"/>
      <c r="C1228" s="214" t="s">
        <v>1279</v>
      </c>
      <c r="D1228" s="215">
        <v>45069</v>
      </c>
      <c r="E1228" s="192" t="s">
        <v>3547</v>
      </c>
      <c r="F1228" s="192" t="s">
        <v>3</v>
      </c>
      <c r="G1228" s="192">
        <v>2115273</v>
      </c>
      <c r="H1228" s="68"/>
      <c r="I1228" s="198" t="s">
        <v>3904</v>
      </c>
      <c r="J1228" s="68"/>
      <c r="K1228" s="68"/>
      <c r="L1228" s="68"/>
      <c r="M1228" s="68"/>
      <c r="N1228" s="362"/>
      <c r="O1228" s="362"/>
      <c r="P1228" s="216">
        <v>0</v>
      </c>
      <c r="Q1228" s="216">
        <v>0.67</v>
      </c>
      <c r="R1228" s="68" t="s">
        <v>638</v>
      </c>
      <c r="S1228" s="363"/>
      <c r="T1228" s="277"/>
    </row>
    <row r="1229" spans="1:20" ht="51">
      <c r="A1229" s="192" t="s">
        <v>541</v>
      </c>
      <c r="B1229" s="68"/>
      <c r="C1229" s="214" t="s">
        <v>590</v>
      </c>
      <c r="D1229" s="215">
        <v>45069</v>
      </c>
      <c r="E1229" s="192" t="s">
        <v>3548</v>
      </c>
      <c r="F1229" s="192" t="s">
        <v>6</v>
      </c>
      <c r="G1229" s="192">
        <v>1817074</v>
      </c>
      <c r="H1229" s="68"/>
      <c r="I1229" s="198" t="s">
        <v>3905</v>
      </c>
      <c r="J1229" s="68"/>
      <c r="K1229" s="68"/>
      <c r="L1229" s="68"/>
      <c r="M1229" s="68"/>
      <c r="N1229" s="362"/>
      <c r="O1229" s="362"/>
      <c r="P1229" s="216">
        <v>0</v>
      </c>
      <c r="Q1229" s="216">
        <v>33.57</v>
      </c>
      <c r="R1229" s="68" t="s">
        <v>638</v>
      </c>
      <c r="S1229" s="363"/>
      <c r="T1229" s="277"/>
    </row>
    <row r="1230" spans="1:20" ht="51">
      <c r="A1230" s="192" t="s">
        <v>541</v>
      </c>
      <c r="B1230" s="68"/>
      <c r="C1230" s="214" t="s">
        <v>590</v>
      </c>
      <c r="D1230" s="215">
        <v>45069</v>
      </c>
      <c r="E1230" s="192" t="s">
        <v>3549</v>
      </c>
      <c r="F1230" s="192" t="s">
        <v>6</v>
      </c>
      <c r="G1230" s="192">
        <v>1817076</v>
      </c>
      <c r="H1230" s="68"/>
      <c r="I1230" s="198" t="s">
        <v>3905</v>
      </c>
      <c r="J1230" s="68"/>
      <c r="K1230" s="68"/>
      <c r="L1230" s="68"/>
      <c r="M1230" s="68"/>
      <c r="N1230" s="362"/>
      <c r="O1230" s="362"/>
      <c r="P1230" s="216">
        <v>0</v>
      </c>
      <c r="Q1230" s="216">
        <v>9237.08</v>
      </c>
      <c r="R1230" s="68" t="s">
        <v>638</v>
      </c>
      <c r="S1230" s="363"/>
      <c r="T1230" s="277"/>
    </row>
    <row r="1231" spans="1:20" ht="63.75">
      <c r="A1231" s="192">
        <v>234</v>
      </c>
      <c r="B1231" s="68"/>
      <c r="C1231" s="214" t="s">
        <v>615</v>
      </c>
      <c r="D1231" s="215">
        <v>45070</v>
      </c>
      <c r="E1231" s="192" t="s">
        <v>3550</v>
      </c>
      <c r="F1231" s="192" t="s">
        <v>3</v>
      </c>
      <c r="G1231" s="192">
        <v>2115577</v>
      </c>
      <c r="H1231" s="68"/>
      <c r="I1231" s="198" t="s">
        <v>3906</v>
      </c>
      <c r="J1231" s="68"/>
      <c r="K1231" s="68"/>
      <c r="L1231" s="68"/>
      <c r="M1231" s="68"/>
      <c r="N1231" s="362"/>
      <c r="O1231" s="362"/>
      <c r="P1231" s="216">
        <v>0</v>
      </c>
      <c r="Q1231" s="216">
        <v>145</v>
      </c>
      <c r="R1231" s="68" t="s">
        <v>638</v>
      </c>
      <c r="S1231" s="363"/>
      <c r="T1231" s="277"/>
    </row>
    <row r="1232" spans="1:20" ht="51">
      <c r="A1232" s="192">
        <v>81</v>
      </c>
      <c r="B1232" s="68"/>
      <c r="C1232" s="214" t="s">
        <v>49</v>
      </c>
      <c r="D1232" s="215">
        <v>45070</v>
      </c>
      <c r="E1232" s="192" t="s">
        <v>3551</v>
      </c>
      <c r="F1232" s="192" t="s">
        <v>3</v>
      </c>
      <c r="G1232" s="192">
        <v>2115589</v>
      </c>
      <c r="H1232" s="68"/>
      <c r="I1232" s="198" t="s">
        <v>3907</v>
      </c>
      <c r="J1232" s="68"/>
      <c r="K1232" s="68"/>
      <c r="L1232" s="68"/>
      <c r="M1232" s="68"/>
      <c r="N1232" s="362"/>
      <c r="O1232" s="362"/>
      <c r="P1232" s="216">
        <v>0</v>
      </c>
      <c r="Q1232" s="216">
        <v>200</v>
      </c>
      <c r="R1232" s="68" t="s">
        <v>638</v>
      </c>
      <c r="S1232" s="363"/>
      <c r="T1232" s="277"/>
    </row>
    <row r="1233" spans="1:20" ht="63.75">
      <c r="A1233" s="192" t="s">
        <v>541</v>
      </c>
      <c r="B1233" s="68"/>
      <c r="C1233" s="214" t="s">
        <v>590</v>
      </c>
      <c r="D1233" s="215">
        <v>45070</v>
      </c>
      <c r="E1233" s="192" t="s">
        <v>3552</v>
      </c>
      <c r="F1233" s="192" t="s">
        <v>3</v>
      </c>
      <c r="G1233" s="192">
        <v>2115514</v>
      </c>
      <c r="H1233" s="68"/>
      <c r="I1233" s="198" t="s">
        <v>3908</v>
      </c>
      <c r="J1233" s="68"/>
      <c r="K1233" s="68"/>
      <c r="L1233" s="68"/>
      <c r="M1233" s="68"/>
      <c r="N1233" s="362"/>
      <c r="O1233" s="362"/>
      <c r="P1233" s="216">
        <v>0</v>
      </c>
      <c r="Q1233" s="216">
        <v>328470.21000000002</v>
      </c>
      <c r="R1233" s="68" t="s">
        <v>638</v>
      </c>
      <c r="S1233" s="363"/>
      <c r="T1233" s="277"/>
    </row>
    <row r="1234" spans="1:20" ht="63.75">
      <c r="A1234" s="192" t="s">
        <v>541</v>
      </c>
      <c r="B1234" s="68"/>
      <c r="C1234" s="214" t="s">
        <v>590</v>
      </c>
      <c r="D1234" s="215">
        <v>45070</v>
      </c>
      <c r="E1234" s="192" t="s">
        <v>3553</v>
      </c>
      <c r="F1234" s="192" t="s">
        <v>3</v>
      </c>
      <c r="G1234" s="192">
        <v>2115516</v>
      </c>
      <c r="H1234" s="68"/>
      <c r="I1234" s="198" t="s">
        <v>3909</v>
      </c>
      <c r="J1234" s="68"/>
      <c r="K1234" s="68"/>
      <c r="L1234" s="68"/>
      <c r="M1234" s="68"/>
      <c r="N1234" s="362"/>
      <c r="O1234" s="362"/>
      <c r="P1234" s="216">
        <v>0</v>
      </c>
      <c r="Q1234" s="216">
        <v>667816.09</v>
      </c>
      <c r="R1234" s="68" t="s">
        <v>638</v>
      </c>
      <c r="S1234" s="363"/>
      <c r="T1234" s="277"/>
    </row>
    <row r="1235" spans="1:20" ht="63.75">
      <c r="A1235" s="192">
        <v>78</v>
      </c>
      <c r="B1235" s="68"/>
      <c r="C1235" s="214" t="s">
        <v>1380</v>
      </c>
      <c r="D1235" s="215">
        <v>45070</v>
      </c>
      <c r="E1235" s="192" t="s">
        <v>3554</v>
      </c>
      <c r="F1235" s="192" t="s">
        <v>3</v>
      </c>
      <c r="G1235" s="192">
        <v>2115519</v>
      </c>
      <c r="H1235" s="68"/>
      <c r="I1235" s="198" t="s">
        <v>3910</v>
      </c>
      <c r="J1235" s="68"/>
      <c r="K1235" s="68"/>
      <c r="L1235" s="68"/>
      <c r="M1235" s="68"/>
      <c r="N1235" s="362"/>
      <c r="O1235" s="362"/>
      <c r="P1235" s="216">
        <v>0</v>
      </c>
      <c r="Q1235" s="216">
        <v>42650.879999999997</v>
      </c>
      <c r="R1235" s="68" t="s">
        <v>638</v>
      </c>
      <c r="S1235" s="363"/>
      <c r="T1235" s="277"/>
    </row>
    <row r="1236" spans="1:20" ht="63.75">
      <c r="A1236" s="192">
        <v>78</v>
      </c>
      <c r="B1236" s="68"/>
      <c r="C1236" s="214" t="s">
        <v>1380</v>
      </c>
      <c r="D1236" s="215">
        <v>45070</v>
      </c>
      <c r="E1236" s="192" t="s">
        <v>3555</v>
      </c>
      <c r="F1236" s="192" t="s">
        <v>3</v>
      </c>
      <c r="G1236" s="192">
        <v>2115520</v>
      </c>
      <c r="H1236" s="68"/>
      <c r="I1236" s="198" t="s">
        <v>3911</v>
      </c>
      <c r="J1236" s="68"/>
      <c r="K1236" s="68"/>
      <c r="L1236" s="68"/>
      <c r="M1236" s="68"/>
      <c r="N1236" s="362"/>
      <c r="O1236" s="362"/>
      <c r="P1236" s="216">
        <v>0</v>
      </c>
      <c r="Q1236" s="216">
        <v>17273.61</v>
      </c>
      <c r="R1236" s="68" t="s">
        <v>638</v>
      </c>
      <c r="S1236" s="363"/>
      <c r="T1236" s="277"/>
    </row>
    <row r="1237" spans="1:20" ht="63.75">
      <c r="A1237" s="192" t="s">
        <v>542</v>
      </c>
      <c r="B1237" s="68"/>
      <c r="C1237" s="214" t="s">
        <v>691</v>
      </c>
      <c r="D1237" s="215">
        <v>45070</v>
      </c>
      <c r="E1237" s="192" t="s">
        <v>3556</v>
      </c>
      <c r="F1237" s="192" t="s">
        <v>6</v>
      </c>
      <c r="G1237" s="192">
        <v>1061094</v>
      </c>
      <c r="H1237" s="68"/>
      <c r="I1237" s="198" t="s">
        <v>3912</v>
      </c>
      <c r="J1237" s="68"/>
      <c r="K1237" s="68"/>
      <c r="L1237" s="68"/>
      <c r="M1237" s="68"/>
      <c r="N1237" s="362"/>
      <c r="O1237" s="362"/>
      <c r="P1237" s="216">
        <v>0</v>
      </c>
      <c r="Q1237" s="216">
        <v>345086.76</v>
      </c>
      <c r="R1237" s="68" t="s">
        <v>638</v>
      </c>
      <c r="S1237" s="363"/>
      <c r="T1237" s="277"/>
    </row>
    <row r="1238" spans="1:20" ht="63.75">
      <c r="A1238" s="192" t="s">
        <v>542</v>
      </c>
      <c r="B1238" s="68"/>
      <c r="C1238" s="214" t="s">
        <v>691</v>
      </c>
      <c r="D1238" s="215">
        <v>45071</v>
      </c>
      <c r="E1238" s="192" t="s">
        <v>3557</v>
      </c>
      <c r="F1238" s="192" t="s">
        <v>10</v>
      </c>
      <c r="G1238" s="192">
        <v>17340</v>
      </c>
      <c r="H1238" s="68"/>
      <c r="I1238" s="198" t="s">
        <v>3913</v>
      </c>
      <c r="J1238" s="68"/>
      <c r="K1238" s="68"/>
      <c r="L1238" s="68"/>
      <c r="M1238" s="68"/>
      <c r="N1238" s="362"/>
      <c r="O1238" s="362"/>
      <c r="P1238" s="216">
        <v>10571.46</v>
      </c>
      <c r="Q1238" s="216">
        <v>0</v>
      </c>
      <c r="R1238" s="68" t="s">
        <v>638</v>
      </c>
      <c r="S1238" s="363"/>
      <c r="T1238" s="277"/>
    </row>
    <row r="1239" spans="1:20" ht="51">
      <c r="A1239" s="192" t="s">
        <v>542</v>
      </c>
      <c r="B1239" s="68"/>
      <c r="C1239" s="214" t="s">
        <v>691</v>
      </c>
      <c r="D1239" s="215">
        <v>45071</v>
      </c>
      <c r="E1239" s="192" t="s">
        <v>3558</v>
      </c>
      <c r="F1239" s="192" t="s">
        <v>10</v>
      </c>
      <c r="G1239" s="192">
        <v>17412</v>
      </c>
      <c r="H1239" s="68"/>
      <c r="I1239" s="198" t="s">
        <v>3914</v>
      </c>
      <c r="J1239" s="68"/>
      <c r="K1239" s="68"/>
      <c r="L1239" s="68"/>
      <c r="M1239" s="68"/>
      <c r="N1239" s="362"/>
      <c r="O1239" s="362"/>
      <c r="P1239" s="216">
        <v>274.39</v>
      </c>
      <c r="Q1239" s="216">
        <v>0</v>
      </c>
      <c r="R1239" s="68" t="s">
        <v>638</v>
      </c>
      <c r="S1239" s="363"/>
      <c r="T1239" s="277"/>
    </row>
    <row r="1240" spans="1:20" ht="51">
      <c r="A1240" s="192">
        <v>1513</v>
      </c>
      <c r="B1240" s="68"/>
      <c r="C1240" s="214" t="s">
        <v>405</v>
      </c>
      <c r="D1240" s="215">
        <v>45071</v>
      </c>
      <c r="E1240" s="192" t="s">
        <v>3559</v>
      </c>
      <c r="F1240" s="192" t="s">
        <v>3</v>
      </c>
      <c r="G1240" s="192">
        <v>2115849</v>
      </c>
      <c r="H1240" s="68"/>
      <c r="I1240" s="198" t="s">
        <v>3915</v>
      </c>
      <c r="J1240" s="68"/>
      <c r="K1240" s="68"/>
      <c r="L1240" s="68"/>
      <c r="M1240" s="68"/>
      <c r="N1240" s="362"/>
      <c r="O1240" s="362"/>
      <c r="P1240" s="216">
        <v>0</v>
      </c>
      <c r="Q1240" s="216">
        <v>1</v>
      </c>
      <c r="R1240" s="68" t="s">
        <v>638</v>
      </c>
      <c r="S1240" s="363"/>
      <c r="T1240" s="277"/>
    </row>
    <row r="1241" spans="1:20" ht="63.75">
      <c r="A1241" s="192">
        <v>597</v>
      </c>
      <c r="B1241" s="68"/>
      <c r="C1241" s="214" t="s">
        <v>677</v>
      </c>
      <c r="D1241" s="215">
        <v>45071</v>
      </c>
      <c r="E1241" s="192" t="s">
        <v>3560</v>
      </c>
      <c r="F1241" s="192" t="s">
        <v>6</v>
      </c>
      <c r="G1241" s="192">
        <v>2283231</v>
      </c>
      <c r="H1241" s="68"/>
      <c r="I1241" s="198" t="s">
        <v>3916</v>
      </c>
      <c r="J1241" s="68"/>
      <c r="K1241" s="68"/>
      <c r="L1241" s="68"/>
      <c r="M1241" s="68"/>
      <c r="N1241" s="362"/>
      <c r="O1241" s="362"/>
      <c r="P1241" s="216">
        <v>0</v>
      </c>
      <c r="Q1241" s="216">
        <v>443416.68</v>
      </c>
      <c r="R1241" s="68" t="s">
        <v>638</v>
      </c>
      <c r="S1241" s="363"/>
      <c r="T1241" s="277"/>
    </row>
    <row r="1242" spans="1:20" ht="51">
      <c r="A1242" s="192">
        <v>212</v>
      </c>
      <c r="B1242" s="68"/>
      <c r="C1242" s="214" t="s">
        <v>90</v>
      </c>
      <c r="D1242" s="215">
        <v>45071</v>
      </c>
      <c r="E1242" s="192" t="s">
        <v>3561</v>
      </c>
      <c r="F1242" s="192" t="s">
        <v>3</v>
      </c>
      <c r="G1242" s="192">
        <v>2115885</v>
      </c>
      <c r="H1242" s="68"/>
      <c r="I1242" s="198" t="s">
        <v>3917</v>
      </c>
      <c r="J1242" s="68"/>
      <c r="K1242" s="68"/>
      <c r="L1242" s="68"/>
      <c r="M1242" s="68"/>
      <c r="N1242" s="362"/>
      <c r="O1242" s="362"/>
      <c r="P1242" s="216">
        <v>0</v>
      </c>
      <c r="Q1242" s="216">
        <v>60</v>
      </c>
      <c r="R1242" s="68" t="s">
        <v>638</v>
      </c>
      <c r="S1242" s="363"/>
      <c r="T1242" s="277"/>
    </row>
    <row r="1243" spans="1:20" ht="51">
      <c r="A1243" s="192">
        <v>212</v>
      </c>
      <c r="B1243" s="68"/>
      <c r="C1243" s="214" t="s">
        <v>90</v>
      </c>
      <c r="D1243" s="215">
        <v>45071</v>
      </c>
      <c r="E1243" s="192" t="s">
        <v>3562</v>
      </c>
      <c r="F1243" s="192" t="s">
        <v>3</v>
      </c>
      <c r="G1243" s="192">
        <v>2115886</v>
      </c>
      <c r="H1243" s="68"/>
      <c r="I1243" s="198" t="s">
        <v>3918</v>
      </c>
      <c r="J1243" s="68"/>
      <c r="K1243" s="68"/>
      <c r="L1243" s="68"/>
      <c r="M1243" s="68"/>
      <c r="N1243" s="362"/>
      <c r="O1243" s="362"/>
      <c r="P1243" s="216">
        <v>0</v>
      </c>
      <c r="Q1243" s="216">
        <v>60</v>
      </c>
      <c r="R1243" s="68" t="s">
        <v>638</v>
      </c>
      <c r="S1243" s="363"/>
      <c r="T1243" s="277"/>
    </row>
    <row r="1244" spans="1:20" ht="63.75">
      <c r="A1244" s="192">
        <v>597</v>
      </c>
      <c r="B1244" s="68"/>
      <c r="C1244" s="214" t="s">
        <v>677</v>
      </c>
      <c r="D1244" s="215">
        <v>45071</v>
      </c>
      <c r="E1244" s="192" t="s">
        <v>3563</v>
      </c>
      <c r="F1244" s="192" t="s">
        <v>14</v>
      </c>
      <c r="G1244" s="192">
        <v>2283232</v>
      </c>
      <c r="H1244" s="68"/>
      <c r="I1244" s="198" t="s">
        <v>3919</v>
      </c>
      <c r="J1244" s="68"/>
      <c r="K1244" s="68"/>
      <c r="L1244" s="68"/>
      <c r="M1244" s="68"/>
      <c r="N1244" s="362"/>
      <c r="O1244" s="362"/>
      <c r="P1244" s="216">
        <v>50</v>
      </c>
      <c r="Q1244" s="216">
        <v>0</v>
      </c>
      <c r="R1244" s="68" t="s">
        <v>638</v>
      </c>
      <c r="S1244" s="363"/>
      <c r="T1244" s="277"/>
    </row>
    <row r="1245" spans="1:20" ht="51">
      <c r="A1245" s="192">
        <v>548</v>
      </c>
      <c r="B1245" s="68"/>
      <c r="C1245" s="214" t="s">
        <v>1285</v>
      </c>
      <c r="D1245" s="215">
        <v>45071</v>
      </c>
      <c r="E1245" s="192" t="s">
        <v>3564</v>
      </c>
      <c r="F1245" s="192" t="s">
        <v>3</v>
      </c>
      <c r="G1245" s="192">
        <v>2115917</v>
      </c>
      <c r="H1245" s="68"/>
      <c r="I1245" s="198" t="s">
        <v>3023</v>
      </c>
      <c r="J1245" s="68"/>
      <c r="K1245" s="68"/>
      <c r="L1245" s="68"/>
      <c r="M1245" s="68"/>
      <c r="N1245" s="362"/>
      <c r="O1245" s="362"/>
      <c r="P1245" s="216">
        <v>0</v>
      </c>
      <c r="Q1245" s="216">
        <v>145</v>
      </c>
      <c r="R1245" s="68" t="s">
        <v>638</v>
      </c>
      <c r="S1245" s="363"/>
      <c r="T1245" s="277"/>
    </row>
    <row r="1246" spans="1:20" ht="51">
      <c r="A1246" s="192">
        <v>548</v>
      </c>
      <c r="B1246" s="68"/>
      <c r="C1246" s="214" t="s">
        <v>1285</v>
      </c>
      <c r="D1246" s="215">
        <v>45071</v>
      </c>
      <c r="E1246" s="192" t="s">
        <v>3565</v>
      </c>
      <c r="F1246" s="192" t="s">
        <v>3</v>
      </c>
      <c r="G1246" s="192">
        <v>2115915</v>
      </c>
      <c r="H1246" s="68"/>
      <c r="I1246" s="198" t="s">
        <v>3023</v>
      </c>
      <c r="J1246" s="68"/>
      <c r="K1246" s="68"/>
      <c r="L1246" s="68"/>
      <c r="M1246" s="68"/>
      <c r="N1246" s="362"/>
      <c r="O1246" s="362"/>
      <c r="P1246" s="216">
        <v>0</v>
      </c>
      <c r="Q1246" s="216">
        <v>39</v>
      </c>
      <c r="R1246" s="68" t="s">
        <v>638</v>
      </c>
      <c r="S1246" s="363"/>
      <c r="T1246" s="277"/>
    </row>
    <row r="1247" spans="1:20" ht="51">
      <c r="A1247" s="192">
        <v>548</v>
      </c>
      <c r="B1247" s="68"/>
      <c r="C1247" s="214" t="s">
        <v>1285</v>
      </c>
      <c r="D1247" s="215">
        <v>45071</v>
      </c>
      <c r="E1247" s="192" t="s">
        <v>3566</v>
      </c>
      <c r="F1247" s="192" t="s">
        <v>3</v>
      </c>
      <c r="G1247" s="192">
        <v>2115916</v>
      </c>
      <c r="H1247" s="68"/>
      <c r="I1247" s="198" t="s">
        <v>3856</v>
      </c>
      <c r="J1247" s="68"/>
      <c r="K1247" s="68"/>
      <c r="L1247" s="68"/>
      <c r="M1247" s="68"/>
      <c r="N1247" s="362"/>
      <c r="O1247" s="362"/>
      <c r="P1247" s="216">
        <v>0</v>
      </c>
      <c r="Q1247" s="216">
        <v>39</v>
      </c>
      <c r="R1247" s="68" t="s">
        <v>638</v>
      </c>
      <c r="S1247" s="363"/>
      <c r="T1247" s="277"/>
    </row>
    <row r="1248" spans="1:20" ht="51">
      <c r="A1248" s="192">
        <v>548</v>
      </c>
      <c r="B1248" s="68"/>
      <c r="C1248" s="214" t="s">
        <v>1285</v>
      </c>
      <c r="D1248" s="215">
        <v>45071</v>
      </c>
      <c r="E1248" s="192" t="s">
        <v>3567</v>
      </c>
      <c r="F1248" s="192" t="s">
        <v>3</v>
      </c>
      <c r="G1248" s="192">
        <v>2115918</v>
      </c>
      <c r="H1248" s="68"/>
      <c r="I1248" s="198" t="s">
        <v>3856</v>
      </c>
      <c r="J1248" s="68"/>
      <c r="K1248" s="68"/>
      <c r="L1248" s="68"/>
      <c r="M1248" s="68"/>
      <c r="N1248" s="362"/>
      <c r="O1248" s="362"/>
      <c r="P1248" s="216">
        <v>0</v>
      </c>
      <c r="Q1248" s="216">
        <v>78</v>
      </c>
      <c r="R1248" s="68" t="s">
        <v>638</v>
      </c>
      <c r="S1248" s="363"/>
      <c r="T1248" s="277"/>
    </row>
    <row r="1249" spans="1:20" ht="51">
      <c r="A1249" s="192">
        <v>548</v>
      </c>
      <c r="B1249" s="68"/>
      <c r="C1249" s="214" t="s">
        <v>1285</v>
      </c>
      <c r="D1249" s="215">
        <v>45071</v>
      </c>
      <c r="E1249" s="192" t="s">
        <v>3568</v>
      </c>
      <c r="F1249" s="192" t="s">
        <v>3</v>
      </c>
      <c r="G1249" s="192">
        <v>2115919</v>
      </c>
      <c r="H1249" s="68"/>
      <c r="I1249" s="198" t="s">
        <v>3920</v>
      </c>
      <c r="J1249" s="68"/>
      <c r="K1249" s="68"/>
      <c r="L1249" s="68"/>
      <c r="M1249" s="68"/>
      <c r="N1249" s="362"/>
      <c r="O1249" s="362"/>
      <c r="P1249" s="216">
        <v>0</v>
      </c>
      <c r="Q1249" s="216">
        <v>20</v>
      </c>
      <c r="R1249" s="68" t="s">
        <v>638</v>
      </c>
      <c r="S1249" s="363"/>
      <c r="T1249" s="277"/>
    </row>
    <row r="1250" spans="1:20" ht="51">
      <c r="A1250" s="192">
        <v>548</v>
      </c>
      <c r="B1250" s="68"/>
      <c r="C1250" s="214" t="s">
        <v>1285</v>
      </c>
      <c r="D1250" s="215">
        <v>45071</v>
      </c>
      <c r="E1250" s="192" t="s">
        <v>3569</v>
      </c>
      <c r="F1250" s="192" t="s">
        <v>3</v>
      </c>
      <c r="G1250" s="192">
        <v>2115920</v>
      </c>
      <c r="H1250" s="68"/>
      <c r="I1250" s="198" t="s">
        <v>3921</v>
      </c>
      <c r="J1250" s="68"/>
      <c r="K1250" s="68"/>
      <c r="L1250" s="68"/>
      <c r="M1250" s="68"/>
      <c r="N1250" s="362"/>
      <c r="O1250" s="362"/>
      <c r="P1250" s="216">
        <v>0</v>
      </c>
      <c r="Q1250" s="216">
        <v>20</v>
      </c>
      <c r="R1250" s="68" t="s">
        <v>638</v>
      </c>
      <c r="S1250" s="363"/>
      <c r="T1250" s="277"/>
    </row>
    <row r="1251" spans="1:20" ht="51">
      <c r="A1251" s="192">
        <v>15</v>
      </c>
      <c r="B1251" s="68"/>
      <c r="C1251" s="214" t="s">
        <v>39</v>
      </c>
      <c r="D1251" s="215">
        <v>45071</v>
      </c>
      <c r="E1251" s="192" t="s">
        <v>3570</v>
      </c>
      <c r="F1251" s="192" t="s">
        <v>3</v>
      </c>
      <c r="G1251" s="192">
        <v>2115807</v>
      </c>
      <c r="H1251" s="68"/>
      <c r="I1251" s="198" t="s">
        <v>3922</v>
      </c>
      <c r="J1251" s="68"/>
      <c r="K1251" s="68"/>
      <c r="L1251" s="68"/>
      <c r="M1251" s="68"/>
      <c r="N1251" s="362"/>
      <c r="O1251" s="362"/>
      <c r="P1251" s="216">
        <v>0</v>
      </c>
      <c r="Q1251" s="216">
        <v>100</v>
      </c>
      <c r="R1251" s="68" t="s">
        <v>638</v>
      </c>
      <c r="S1251" s="363"/>
      <c r="T1251" s="277"/>
    </row>
    <row r="1252" spans="1:20" ht="89.25">
      <c r="A1252" s="192">
        <v>587</v>
      </c>
      <c r="B1252" s="68"/>
      <c r="C1252" s="214" t="s">
        <v>673</v>
      </c>
      <c r="D1252" s="215">
        <v>45071</v>
      </c>
      <c r="E1252" s="192" t="s">
        <v>3571</v>
      </c>
      <c r="F1252" s="192" t="s">
        <v>3</v>
      </c>
      <c r="G1252" s="192">
        <v>2115819</v>
      </c>
      <c r="H1252" s="68"/>
      <c r="I1252" s="198" t="s">
        <v>3923</v>
      </c>
      <c r="J1252" s="68"/>
      <c r="K1252" s="68"/>
      <c r="L1252" s="68"/>
      <c r="M1252" s="68"/>
      <c r="N1252" s="362"/>
      <c r="O1252" s="362"/>
      <c r="P1252" s="216">
        <v>0</v>
      </c>
      <c r="Q1252" s="216">
        <v>2299802.2400000002</v>
      </c>
      <c r="R1252" s="68" t="s">
        <v>638</v>
      </c>
      <c r="S1252" s="363"/>
      <c r="T1252" s="277"/>
    </row>
    <row r="1253" spans="1:20" ht="51">
      <c r="A1253" s="192">
        <v>203</v>
      </c>
      <c r="B1253" s="68"/>
      <c r="C1253" s="214" t="s">
        <v>86</v>
      </c>
      <c r="D1253" s="215">
        <v>45072</v>
      </c>
      <c r="E1253" s="192" t="s">
        <v>3572</v>
      </c>
      <c r="F1253" s="192" t="s">
        <v>3</v>
      </c>
      <c r="G1253" s="192">
        <v>2116072</v>
      </c>
      <c r="H1253" s="68"/>
      <c r="I1253" s="198" t="s">
        <v>3924</v>
      </c>
      <c r="J1253" s="68"/>
      <c r="K1253" s="68"/>
      <c r="L1253" s="68"/>
      <c r="M1253" s="68"/>
      <c r="N1253" s="362"/>
      <c r="O1253" s="362"/>
      <c r="P1253" s="216">
        <v>0</v>
      </c>
      <c r="Q1253" s="216">
        <v>2077.6</v>
      </c>
      <c r="R1253" s="68" t="s">
        <v>638</v>
      </c>
      <c r="S1253" s="363"/>
      <c r="T1253" s="277"/>
    </row>
    <row r="1254" spans="1:20" ht="63.75">
      <c r="A1254" s="192">
        <v>382</v>
      </c>
      <c r="B1254" s="68"/>
      <c r="C1254" s="214" t="s">
        <v>1245</v>
      </c>
      <c r="D1254" s="215">
        <v>45072</v>
      </c>
      <c r="E1254" s="192" t="s">
        <v>3573</v>
      </c>
      <c r="F1254" s="192" t="s">
        <v>3</v>
      </c>
      <c r="G1254" s="192">
        <v>2116073</v>
      </c>
      <c r="H1254" s="68"/>
      <c r="I1254" s="198" t="s">
        <v>3925</v>
      </c>
      <c r="J1254" s="68"/>
      <c r="K1254" s="68"/>
      <c r="L1254" s="68"/>
      <c r="M1254" s="68"/>
      <c r="N1254" s="362"/>
      <c r="O1254" s="362"/>
      <c r="P1254" s="216">
        <v>0</v>
      </c>
      <c r="Q1254" s="216">
        <v>400</v>
      </c>
      <c r="R1254" s="68" t="s">
        <v>638</v>
      </c>
      <c r="S1254" s="363"/>
      <c r="T1254" s="277"/>
    </row>
    <row r="1255" spans="1:20" ht="51">
      <c r="A1255" s="192">
        <v>16</v>
      </c>
      <c r="B1255" s="68"/>
      <c r="C1255" s="214" t="s">
        <v>40</v>
      </c>
      <c r="D1255" s="215">
        <v>45072</v>
      </c>
      <c r="E1255" s="192" t="s">
        <v>3574</v>
      </c>
      <c r="F1255" s="192" t="s">
        <v>3</v>
      </c>
      <c r="G1255" s="192">
        <v>2116107</v>
      </c>
      <c r="H1255" s="68"/>
      <c r="I1255" s="198" t="s">
        <v>3926</v>
      </c>
      <c r="J1255" s="68"/>
      <c r="K1255" s="68"/>
      <c r="L1255" s="68"/>
      <c r="M1255" s="68"/>
      <c r="N1255" s="362"/>
      <c r="O1255" s="362"/>
      <c r="P1255" s="216">
        <v>0</v>
      </c>
      <c r="Q1255" s="216">
        <v>7903.24</v>
      </c>
      <c r="R1255" s="68" t="s">
        <v>638</v>
      </c>
      <c r="S1255" s="363"/>
      <c r="T1255" s="277"/>
    </row>
    <row r="1256" spans="1:20" ht="51">
      <c r="A1256" s="192" t="s">
        <v>541</v>
      </c>
      <c r="B1256" s="68"/>
      <c r="C1256" s="214" t="s">
        <v>590</v>
      </c>
      <c r="D1256" s="215">
        <v>45072</v>
      </c>
      <c r="E1256" s="192" t="s">
        <v>3575</v>
      </c>
      <c r="F1256" s="192" t="s">
        <v>3</v>
      </c>
      <c r="G1256" s="192">
        <v>2116123</v>
      </c>
      <c r="H1256" s="68"/>
      <c r="I1256" s="198" t="s">
        <v>3928</v>
      </c>
      <c r="J1256" s="68"/>
      <c r="K1256" s="68"/>
      <c r="L1256" s="68"/>
      <c r="M1256" s="68"/>
      <c r="N1256" s="362"/>
      <c r="O1256" s="362"/>
      <c r="P1256" s="216">
        <v>0</v>
      </c>
      <c r="Q1256" s="216">
        <v>5.96</v>
      </c>
      <c r="R1256" s="68" t="s">
        <v>638</v>
      </c>
      <c r="S1256" s="363"/>
      <c r="T1256" s="277"/>
    </row>
    <row r="1257" spans="1:20" ht="89.25">
      <c r="A1257" s="192">
        <v>513</v>
      </c>
      <c r="B1257" s="68"/>
      <c r="C1257" s="214" t="s">
        <v>160</v>
      </c>
      <c r="D1257" s="215">
        <v>45072</v>
      </c>
      <c r="E1257" s="192" t="s">
        <v>3576</v>
      </c>
      <c r="F1257" s="192" t="s">
        <v>12</v>
      </c>
      <c r="G1257" s="192">
        <v>1061237</v>
      </c>
      <c r="H1257" s="68"/>
      <c r="I1257" s="198" t="s">
        <v>3930</v>
      </c>
      <c r="J1257" s="68"/>
      <c r="K1257" s="68"/>
      <c r="L1257" s="68"/>
      <c r="M1257" s="68"/>
      <c r="N1257" s="362"/>
      <c r="O1257" s="362"/>
      <c r="P1257" s="216">
        <v>459391626.24000001</v>
      </c>
      <c r="Q1257" s="216">
        <v>0</v>
      </c>
      <c r="R1257" s="68" t="s">
        <v>638</v>
      </c>
      <c r="S1257" s="363"/>
      <c r="T1257" s="277"/>
    </row>
    <row r="1258" spans="1:20" ht="51">
      <c r="A1258" s="192" t="s">
        <v>541</v>
      </c>
      <c r="B1258" s="68"/>
      <c r="C1258" s="214" t="s">
        <v>590</v>
      </c>
      <c r="D1258" s="215">
        <v>45072</v>
      </c>
      <c r="E1258" s="192" t="s">
        <v>3577</v>
      </c>
      <c r="F1258" s="192" t="s">
        <v>3</v>
      </c>
      <c r="G1258" s="192">
        <v>2116230</v>
      </c>
      <c r="H1258" s="68"/>
      <c r="I1258" s="198" t="s">
        <v>3931</v>
      </c>
      <c r="J1258" s="68"/>
      <c r="K1258" s="68"/>
      <c r="L1258" s="68"/>
      <c r="M1258" s="68"/>
      <c r="N1258" s="362"/>
      <c r="O1258" s="362"/>
      <c r="P1258" s="216">
        <v>0</v>
      </c>
      <c r="Q1258" s="216">
        <v>2837.77</v>
      </c>
      <c r="R1258" s="68" t="s">
        <v>638</v>
      </c>
      <c r="S1258" s="363"/>
      <c r="T1258" s="277"/>
    </row>
    <row r="1259" spans="1:20" ht="51">
      <c r="A1259" s="192" t="s">
        <v>541</v>
      </c>
      <c r="B1259" s="68"/>
      <c r="C1259" s="214" t="s">
        <v>590</v>
      </c>
      <c r="D1259" s="215">
        <v>45072</v>
      </c>
      <c r="E1259" s="192" t="s">
        <v>3578</v>
      </c>
      <c r="F1259" s="192" t="s">
        <v>3</v>
      </c>
      <c r="G1259" s="192">
        <v>2116126</v>
      </c>
      <c r="H1259" s="68"/>
      <c r="I1259" s="198" t="s">
        <v>3932</v>
      </c>
      <c r="J1259" s="68"/>
      <c r="K1259" s="68"/>
      <c r="L1259" s="68"/>
      <c r="M1259" s="68"/>
      <c r="N1259" s="362"/>
      <c r="O1259" s="362"/>
      <c r="P1259" s="216">
        <v>0</v>
      </c>
      <c r="Q1259" s="216">
        <v>116.1</v>
      </c>
      <c r="R1259" s="68" t="s">
        <v>638</v>
      </c>
      <c r="S1259" s="363"/>
      <c r="T1259" s="277"/>
    </row>
    <row r="1260" spans="1:20" ht="76.5">
      <c r="A1260" s="192">
        <v>597</v>
      </c>
      <c r="B1260" s="68"/>
      <c r="C1260" s="214" t="s">
        <v>677</v>
      </c>
      <c r="D1260" s="215">
        <v>45072</v>
      </c>
      <c r="E1260" s="192" t="s">
        <v>3579</v>
      </c>
      <c r="F1260" s="192" t="s">
        <v>6</v>
      </c>
      <c r="G1260" s="192">
        <v>2284976</v>
      </c>
      <c r="H1260" s="68"/>
      <c r="I1260" s="198" t="s">
        <v>3933</v>
      </c>
      <c r="J1260" s="68"/>
      <c r="K1260" s="68"/>
      <c r="L1260" s="68"/>
      <c r="M1260" s="68"/>
      <c r="N1260" s="362"/>
      <c r="O1260" s="362"/>
      <c r="P1260" s="216">
        <v>0</v>
      </c>
      <c r="Q1260" s="216">
        <v>11319000</v>
      </c>
      <c r="R1260" s="68" t="s">
        <v>638</v>
      </c>
      <c r="S1260" s="363"/>
      <c r="T1260" s="277"/>
    </row>
    <row r="1261" spans="1:20" ht="63.75">
      <c r="A1261" s="192">
        <v>597</v>
      </c>
      <c r="B1261" s="68"/>
      <c r="C1261" s="214" t="s">
        <v>677</v>
      </c>
      <c r="D1261" s="215">
        <v>45072</v>
      </c>
      <c r="E1261" s="192" t="s">
        <v>3580</v>
      </c>
      <c r="F1261" s="192" t="s">
        <v>14</v>
      </c>
      <c r="G1261" s="192">
        <v>2284977</v>
      </c>
      <c r="H1261" s="68"/>
      <c r="I1261" s="198" t="s">
        <v>3934</v>
      </c>
      <c r="J1261" s="68"/>
      <c r="K1261" s="68"/>
      <c r="L1261" s="68"/>
      <c r="M1261" s="68"/>
      <c r="N1261" s="362"/>
      <c r="O1261" s="362"/>
      <c r="P1261" s="216">
        <v>50</v>
      </c>
      <c r="Q1261" s="216">
        <v>0</v>
      </c>
      <c r="R1261" s="68" t="s">
        <v>638</v>
      </c>
      <c r="S1261" s="363"/>
      <c r="T1261" s="277"/>
    </row>
    <row r="1262" spans="1:20" ht="76.5">
      <c r="A1262" s="192" t="s">
        <v>541</v>
      </c>
      <c r="B1262" s="68"/>
      <c r="C1262" s="214" t="s">
        <v>590</v>
      </c>
      <c r="D1262" s="215">
        <v>45075</v>
      </c>
      <c r="E1262" s="192" t="s">
        <v>3581</v>
      </c>
      <c r="F1262" s="192" t="s">
        <v>639</v>
      </c>
      <c r="G1262" s="192">
        <v>5714714</v>
      </c>
      <c r="H1262" s="68"/>
      <c r="I1262" s="198" t="s">
        <v>3935</v>
      </c>
      <c r="J1262" s="68"/>
      <c r="K1262" s="68"/>
      <c r="L1262" s="68"/>
      <c r="M1262" s="68"/>
      <c r="N1262" s="362"/>
      <c r="O1262" s="362"/>
      <c r="P1262" s="216">
        <v>0</v>
      </c>
      <c r="Q1262" s="216">
        <v>2284</v>
      </c>
      <c r="R1262" s="68" t="s">
        <v>638</v>
      </c>
      <c r="S1262" s="363"/>
      <c r="T1262" s="277"/>
    </row>
    <row r="1263" spans="1:20" ht="76.5">
      <c r="A1263" s="192" t="s">
        <v>541</v>
      </c>
      <c r="B1263" s="68"/>
      <c r="C1263" s="214" t="s">
        <v>590</v>
      </c>
      <c r="D1263" s="215">
        <v>45075</v>
      </c>
      <c r="E1263" s="192" t="s">
        <v>3582</v>
      </c>
      <c r="F1263" s="192" t="s">
        <v>639</v>
      </c>
      <c r="G1263" s="192">
        <v>5714715</v>
      </c>
      <c r="H1263" s="68"/>
      <c r="I1263" s="198" t="s">
        <v>3935</v>
      </c>
      <c r="J1263" s="68"/>
      <c r="K1263" s="68"/>
      <c r="L1263" s="68"/>
      <c r="M1263" s="68"/>
      <c r="N1263" s="362"/>
      <c r="O1263" s="362"/>
      <c r="P1263" s="216">
        <v>0</v>
      </c>
      <c r="Q1263" s="216">
        <v>8145.24</v>
      </c>
      <c r="R1263" s="68" t="s">
        <v>638</v>
      </c>
      <c r="S1263" s="363"/>
      <c r="T1263" s="277"/>
    </row>
    <row r="1264" spans="1:20" ht="76.5">
      <c r="A1264" s="192" t="s">
        <v>541</v>
      </c>
      <c r="B1264" s="68"/>
      <c r="C1264" s="214" t="s">
        <v>590</v>
      </c>
      <c r="D1264" s="215">
        <v>45075</v>
      </c>
      <c r="E1264" s="192" t="s">
        <v>3583</v>
      </c>
      <c r="F1264" s="192" t="s">
        <v>639</v>
      </c>
      <c r="G1264" s="192">
        <v>5714735</v>
      </c>
      <c r="H1264" s="68"/>
      <c r="I1264" s="198" t="s">
        <v>3935</v>
      </c>
      <c r="J1264" s="68"/>
      <c r="K1264" s="68"/>
      <c r="L1264" s="68"/>
      <c r="M1264" s="68"/>
      <c r="N1264" s="362"/>
      <c r="O1264" s="362"/>
      <c r="P1264" s="216">
        <v>0</v>
      </c>
      <c r="Q1264" s="216">
        <v>8144.47</v>
      </c>
      <c r="R1264" s="68" t="s">
        <v>638</v>
      </c>
      <c r="S1264" s="363"/>
      <c r="T1264" s="277"/>
    </row>
    <row r="1265" spans="1:20" ht="51">
      <c r="A1265" s="192" t="s">
        <v>541</v>
      </c>
      <c r="B1265" s="68"/>
      <c r="C1265" s="214" t="s">
        <v>590</v>
      </c>
      <c r="D1265" s="215">
        <v>45075</v>
      </c>
      <c r="E1265" s="192" t="s">
        <v>3584</v>
      </c>
      <c r="F1265" s="192" t="s">
        <v>3</v>
      </c>
      <c r="G1265" s="192">
        <v>2116589</v>
      </c>
      <c r="H1265" s="68"/>
      <c r="I1265" s="198" t="s">
        <v>1425</v>
      </c>
      <c r="J1265" s="68"/>
      <c r="K1265" s="68"/>
      <c r="L1265" s="68"/>
      <c r="M1265" s="68"/>
      <c r="N1265" s="362"/>
      <c r="O1265" s="362"/>
      <c r="P1265" s="216">
        <v>0</v>
      </c>
      <c r="Q1265" s="216">
        <v>200</v>
      </c>
      <c r="R1265" s="68" t="s">
        <v>638</v>
      </c>
      <c r="S1265" s="363"/>
      <c r="T1265" s="277"/>
    </row>
    <row r="1266" spans="1:20" ht="63.75">
      <c r="A1266" s="192" t="s">
        <v>541</v>
      </c>
      <c r="B1266" s="68"/>
      <c r="C1266" s="214" t="s">
        <v>590</v>
      </c>
      <c r="D1266" s="215">
        <v>45075</v>
      </c>
      <c r="E1266" s="192" t="s">
        <v>3585</v>
      </c>
      <c r="F1266" s="192" t="s">
        <v>3</v>
      </c>
      <c r="G1266" s="192">
        <v>2116611</v>
      </c>
      <c r="H1266" s="68"/>
      <c r="I1266" s="198" t="s">
        <v>3936</v>
      </c>
      <c r="J1266" s="68"/>
      <c r="K1266" s="68"/>
      <c r="L1266" s="68"/>
      <c r="M1266" s="68"/>
      <c r="N1266" s="362"/>
      <c r="O1266" s="362"/>
      <c r="P1266" s="216">
        <v>0</v>
      </c>
      <c r="Q1266" s="216">
        <v>13500</v>
      </c>
      <c r="R1266" s="68" t="s">
        <v>638</v>
      </c>
      <c r="S1266" s="363"/>
      <c r="T1266" s="277"/>
    </row>
    <row r="1267" spans="1:20" ht="51">
      <c r="A1267" s="192">
        <v>203</v>
      </c>
      <c r="B1267" s="68"/>
      <c r="C1267" s="214" t="s">
        <v>86</v>
      </c>
      <c r="D1267" s="215">
        <v>45075</v>
      </c>
      <c r="E1267" s="192" t="s">
        <v>3586</v>
      </c>
      <c r="F1267" s="192" t="s">
        <v>3</v>
      </c>
      <c r="G1267" s="192">
        <v>2116638</v>
      </c>
      <c r="H1267" s="68"/>
      <c r="I1267" s="198" t="s">
        <v>3937</v>
      </c>
      <c r="J1267" s="68"/>
      <c r="K1267" s="68"/>
      <c r="L1267" s="68"/>
      <c r="M1267" s="68"/>
      <c r="N1267" s="362"/>
      <c r="O1267" s="362"/>
      <c r="P1267" s="216">
        <v>0</v>
      </c>
      <c r="Q1267" s="216">
        <v>30</v>
      </c>
      <c r="R1267" s="68" t="s">
        <v>638</v>
      </c>
      <c r="S1267" s="363"/>
      <c r="T1267" s="277"/>
    </row>
    <row r="1268" spans="1:20" ht="51">
      <c r="A1268" s="192">
        <v>203</v>
      </c>
      <c r="B1268" s="68"/>
      <c r="C1268" s="214" t="s">
        <v>86</v>
      </c>
      <c r="D1268" s="215">
        <v>45075</v>
      </c>
      <c r="E1268" s="192" t="s">
        <v>3587</v>
      </c>
      <c r="F1268" s="192" t="s">
        <v>3</v>
      </c>
      <c r="G1268" s="192">
        <v>2116642</v>
      </c>
      <c r="H1268" s="68"/>
      <c r="I1268" s="198" t="s">
        <v>3938</v>
      </c>
      <c r="J1268" s="68"/>
      <c r="K1268" s="68"/>
      <c r="L1268" s="68"/>
      <c r="M1268" s="68"/>
      <c r="N1268" s="362"/>
      <c r="O1268" s="362"/>
      <c r="P1268" s="216">
        <v>0</v>
      </c>
      <c r="Q1268" s="216">
        <v>30</v>
      </c>
      <c r="R1268" s="68" t="s">
        <v>638</v>
      </c>
      <c r="S1268" s="363"/>
      <c r="T1268" s="277"/>
    </row>
    <row r="1269" spans="1:20" ht="51">
      <c r="A1269" s="192">
        <v>203</v>
      </c>
      <c r="B1269" s="68"/>
      <c r="C1269" s="214" t="s">
        <v>86</v>
      </c>
      <c r="D1269" s="215">
        <v>45075</v>
      </c>
      <c r="E1269" s="192" t="s">
        <v>3588</v>
      </c>
      <c r="F1269" s="192" t="s">
        <v>3</v>
      </c>
      <c r="G1269" s="192">
        <v>2116645</v>
      </c>
      <c r="H1269" s="68"/>
      <c r="I1269" s="198" t="s">
        <v>3939</v>
      </c>
      <c r="J1269" s="68"/>
      <c r="K1269" s="68"/>
      <c r="L1269" s="68"/>
      <c r="M1269" s="68"/>
      <c r="N1269" s="362"/>
      <c r="O1269" s="362"/>
      <c r="P1269" s="216">
        <v>0</v>
      </c>
      <c r="Q1269" s="216">
        <v>30</v>
      </c>
      <c r="R1269" s="68" t="s">
        <v>638</v>
      </c>
      <c r="S1269" s="363"/>
      <c r="T1269" s="277"/>
    </row>
    <row r="1270" spans="1:20" ht="51">
      <c r="A1270" s="192">
        <v>203</v>
      </c>
      <c r="B1270" s="68"/>
      <c r="C1270" s="214" t="s">
        <v>86</v>
      </c>
      <c r="D1270" s="215">
        <v>45075</v>
      </c>
      <c r="E1270" s="192" t="s">
        <v>3589</v>
      </c>
      <c r="F1270" s="192" t="s">
        <v>3</v>
      </c>
      <c r="G1270" s="192">
        <v>2116649</v>
      </c>
      <c r="H1270" s="68"/>
      <c r="I1270" s="198" t="s">
        <v>3940</v>
      </c>
      <c r="J1270" s="68"/>
      <c r="K1270" s="68"/>
      <c r="L1270" s="68"/>
      <c r="M1270" s="68"/>
      <c r="N1270" s="362"/>
      <c r="O1270" s="362"/>
      <c r="P1270" s="216">
        <v>0</v>
      </c>
      <c r="Q1270" s="216">
        <v>30</v>
      </c>
      <c r="R1270" s="68" t="s">
        <v>638</v>
      </c>
      <c r="S1270" s="363"/>
      <c r="T1270" s="277"/>
    </row>
    <row r="1271" spans="1:20" ht="51">
      <c r="A1271" s="192">
        <v>203</v>
      </c>
      <c r="B1271" s="68"/>
      <c r="C1271" s="214" t="s">
        <v>86</v>
      </c>
      <c r="D1271" s="215">
        <v>45075</v>
      </c>
      <c r="E1271" s="192" t="s">
        <v>3590</v>
      </c>
      <c r="F1271" s="192" t="s">
        <v>3</v>
      </c>
      <c r="G1271" s="192">
        <v>2116652</v>
      </c>
      <c r="H1271" s="68"/>
      <c r="I1271" s="198" t="s">
        <v>3941</v>
      </c>
      <c r="J1271" s="68"/>
      <c r="K1271" s="68"/>
      <c r="L1271" s="68"/>
      <c r="M1271" s="68"/>
      <c r="N1271" s="362"/>
      <c r="O1271" s="362"/>
      <c r="P1271" s="216">
        <v>0</v>
      </c>
      <c r="Q1271" s="216">
        <v>30</v>
      </c>
      <c r="R1271" s="68" t="s">
        <v>638</v>
      </c>
      <c r="S1271" s="363"/>
      <c r="T1271" s="277"/>
    </row>
    <row r="1272" spans="1:20" ht="63.75">
      <c r="A1272" s="192">
        <v>590</v>
      </c>
      <c r="B1272" s="68"/>
      <c r="C1272" s="214" t="s">
        <v>1286</v>
      </c>
      <c r="D1272" s="215">
        <v>45075</v>
      </c>
      <c r="E1272" s="192" t="s">
        <v>3591</v>
      </c>
      <c r="F1272" s="192" t="s">
        <v>3</v>
      </c>
      <c r="G1272" s="192">
        <v>2116588</v>
      </c>
      <c r="H1272" s="68"/>
      <c r="I1272" s="198" t="s">
        <v>3942</v>
      </c>
      <c r="J1272" s="68"/>
      <c r="K1272" s="68"/>
      <c r="L1272" s="68"/>
      <c r="M1272" s="68"/>
      <c r="N1272" s="362"/>
      <c r="O1272" s="362"/>
      <c r="P1272" s="216">
        <v>0</v>
      </c>
      <c r="Q1272" s="216">
        <v>115870</v>
      </c>
      <c r="R1272" s="68" t="s">
        <v>638</v>
      </c>
      <c r="S1272" s="363"/>
      <c r="T1272" s="277"/>
    </row>
    <row r="1273" spans="1:20" ht="51">
      <c r="A1273" s="192" t="s">
        <v>541</v>
      </c>
      <c r="B1273" s="68"/>
      <c r="C1273" s="214" t="s">
        <v>590</v>
      </c>
      <c r="D1273" s="215">
        <v>45075</v>
      </c>
      <c r="E1273" s="192" t="s">
        <v>3592</v>
      </c>
      <c r="F1273" s="192" t="s">
        <v>3</v>
      </c>
      <c r="G1273" s="192">
        <v>2116600</v>
      </c>
      <c r="H1273" s="68"/>
      <c r="I1273" s="198" t="s">
        <v>3943</v>
      </c>
      <c r="J1273" s="68"/>
      <c r="K1273" s="68"/>
      <c r="L1273" s="68"/>
      <c r="M1273" s="68"/>
      <c r="N1273" s="362"/>
      <c r="O1273" s="362"/>
      <c r="P1273" s="216">
        <v>0</v>
      </c>
      <c r="Q1273" s="216">
        <v>6704.66</v>
      </c>
      <c r="R1273" s="68" t="s">
        <v>638</v>
      </c>
      <c r="S1273" s="363"/>
      <c r="T1273" s="277"/>
    </row>
    <row r="1274" spans="1:20" ht="38.25">
      <c r="A1274" s="192" t="s">
        <v>667</v>
      </c>
      <c r="B1274" s="68"/>
      <c r="C1274" s="214" t="s">
        <v>1256</v>
      </c>
      <c r="D1274" s="215">
        <v>45075</v>
      </c>
      <c r="E1274" s="192" t="s">
        <v>3593</v>
      </c>
      <c r="F1274" s="192" t="s">
        <v>12</v>
      </c>
      <c r="G1274" s="192">
        <v>445544</v>
      </c>
      <c r="H1274" s="68"/>
      <c r="I1274" s="198" t="s">
        <v>1870</v>
      </c>
      <c r="J1274" s="68"/>
      <c r="K1274" s="68"/>
      <c r="L1274" s="68"/>
      <c r="M1274" s="68"/>
      <c r="N1274" s="362"/>
      <c r="O1274" s="362"/>
      <c r="P1274" s="216">
        <v>39845.620000000003</v>
      </c>
      <c r="Q1274" s="216">
        <v>0</v>
      </c>
      <c r="R1274" s="68" t="s">
        <v>638</v>
      </c>
      <c r="S1274" s="363"/>
      <c r="T1274" s="277"/>
    </row>
    <row r="1275" spans="1:20" ht="38.25">
      <c r="A1275" s="192" t="s">
        <v>667</v>
      </c>
      <c r="B1275" s="68"/>
      <c r="C1275" s="214" t="s">
        <v>1256</v>
      </c>
      <c r="D1275" s="215">
        <v>45075</v>
      </c>
      <c r="E1275" s="192" t="s">
        <v>3594</v>
      </c>
      <c r="F1275" s="192" t="s">
        <v>12</v>
      </c>
      <c r="G1275" s="192">
        <v>445546</v>
      </c>
      <c r="H1275" s="68"/>
      <c r="I1275" s="198" t="s">
        <v>1870</v>
      </c>
      <c r="J1275" s="68"/>
      <c r="K1275" s="68"/>
      <c r="L1275" s="68"/>
      <c r="M1275" s="68"/>
      <c r="N1275" s="362"/>
      <c r="O1275" s="362"/>
      <c r="P1275" s="216">
        <v>4128.01</v>
      </c>
      <c r="Q1275" s="216">
        <v>0</v>
      </c>
      <c r="R1275" s="68" t="s">
        <v>638</v>
      </c>
      <c r="S1275" s="363"/>
      <c r="T1275" s="277"/>
    </row>
    <row r="1276" spans="1:20" ht="38.25">
      <c r="A1276" s="192" t="s">
        <v>667</v>
      </c>
      <c r="B1276" s="68"/>
      <c r="C1276" s="214" t="s">
        <v>1256</v>
      </c>
      <c r="D1276" s="215">
        <v>45075</v>
      </c>
      <c r="E1276" s="192" t="s">
        <v>3595</v>
      </c>
      <c r="F1276" s="192" t="s">
        <v>12</v>
      </c>
      <c r="G1276" s="192">
        <v>445548</v>
      </c>
      <c r="H1276" s="68"/>
      <c r="I1276" s="198" t="s">
        <v>1870</v>
      </c>
      <c r="J1276" s="68"/>
      <c r="K1276" s="68"/>
      <c r="L1276" s="68"/>
      <c r="M1276" s="68"/>
      <c r="N1276" s="362"/>
      <c r="O1276" s="362"/>
      <c r="P1276" s="216">
        <v>1162.02</v>
      </c>
      <c r="Q1276" s="216">
        <v>0</v>
      </c>
      <c r="R1276" s="68" t="s">
        <v>638</v>
      </c>
      <c r="S1276" s="363"/>
      <c r="T1276" s="277"/>
    </row>
    <row r="1277" spans="1:20" ht="38.25">
      <c r="A1277" s="192" t="s">
        <v>667</v>
      </c>
      <c r="B1277" s="68"/>
      <c r="C1277" s="214" t="s">
        <v>1256</v>
      </c>
      <c r="D1277" s="215">
        <v>45075</v>
      </c>
      <c r="E1277" s="192" t="s">
        <v>3596</v>
      </c>
      <c r="F1277" s="192" t="s">
        <v>12</v>
      </c>
      <c r="G1277" s="192">
        <v>445550</v>
      </c>
      <c r="H1277" s="68"/>
      <c r="I1277" s="198" t="s">
        <v>1870</v>
      </c>
      <c r="J1277" s="68"/>
      <c r="K1277" s="68"/>
      <c r="L1277" s="68"/>
      <c r="M1277" s="68"/>
      <c r="N1277" s="362"/>
      <c r="O1277" s="362"/>
      <c r="P1277" s="216">
        <v>11611.65</v>
      </c>
      <c r="Q1277" s="216">
        <v>0</v>
      </c>
      <c r="R1277" s="68" t="s">
        <v>638</v>
      </c>
      <c r="S1277" s="363"/>
      <c r="T1277" s="277"/>
    </row>
    <row r="1278" spans="1:20" ht="38.25">
      <c r="A1278" s="192" t="s">
        <v>667</v>
      </c>
      <c r="B1278" s="68"/>
      <c r="C1278" s="214" t="s">
        <v>1256</v>
      </c>
      <c r="D1278" s="215">
        <v>45075</v>
      </c>
      <c r="E1278" s="192" t="s">
        <v>3597</v>
      </c>
      <c r="F1278" s="192" t="s">
        <v>12</v>
      </c>
      <c r="G1278" s="192">
        <v>445552</v>
      </c>
      <c r="H1278" s="68"/>
      <c r="I1278" s="198" t="s">
        <v>1870</v>
      </c>
      <c r="J1278" s="68"/>
      <c r="K1278" s="68"/>
      <c r="L1278" s="68"/>
      <c r="M1278" s="68"/>
      <c r="N1278" s="362"/>
      <c r="O1278" s="362"/>
      <c r="P1278" s="216">
        <v>1822190.18</v>
      </c>
      <c r="Q1278" s="216">
        <v>0</v>
      </c>
      <c r="R1278" s="68" t="s">
        <v>638</v>
      </c>
      <c r="S1278" s="363"/>
      <c r="T1278" s="277"/>
    </row>
    <row r="1279" spans="1:20" ht="38.25">
      <c r="A1279" s="192" t="s">
        <v>667</v>
      </c>
      <c r="B1279" s="68"/>
      <c r="C1279" s="214" t="s">
        <v>1256</v>
      </c>
      <c r="D1279" s="215">
        <v>45075</v>
      </c>
      <c r="E1279" s="192" t="s">
        <v>3598</v>
      </c>
      <c r="F1279" s="192" t="s">
        <v>12</v>
      </c>
      <c r="G1279" s="192">
        <v>445554</v>
      </c>
      <c r="H1279" s="68"/>
      <c r="I1279" s="198" t="s">
        <v>1870</v>
      </c>
      <c r="J1279" s="68"/>
      <c r="K1279" s="68"/>
      <c r="L1279" s="68"/>
      <c r="M1279" s="68"/>
      <c r="N1279" s="362"/>
      <c r="O1279" s="362"/>
      <c r="P1279" s="216">
        <v>1822190.18</v>
      </c>
      <c r="Q1279" s="216">
        <v>0</v>
      </c>
      <c r="R1279" s="68" t="s">
        <v>638</v>
      </c>
      <c r="S1279" s="363"/>
      <c r="T1279" s="277"/>
    </row>
    <row r="1280" spans="1:20" ht="38.25">
      <c r="A1280" s="192" t="s">
        <v>667</v>
      </c>
      <c r="B1280" s="68"/>
      <c r="C1280" s="214" t="s">
        <v>1256</v>
      </c>
      <c r="D1280" s="215">
        <v>45075</v>
      </c>
      <c r="E1280" s="192" t="s">
        <v>3599</v>
      </c>
      <c r="F1280" s="192" t="s">
        <v>12</v>
      </c>
      <c r="G1280" s="192">
        <v>445556</v>
      </c>
      <c r="H1280" s="68"/>
      <c r="I1280" s="198" t="s">
        <v>1870</v>
      </c>
      <c r="J1280" s="68"/>
      <c r="K1280" s="68"/>
      <c r="L1280" s="68"/>
      <c r="M1280" s="68"/>
      <c r="N1280" s="362"/>
      <c r="O1280" s="362"/>
      <c r="P1280" s="216">
        <v>1822190.18</v>
      </c>
      <c r="Q1280" s="216">
        <v>0</v>
      </c>
      <c r="R1280" s="68" t="s">
        <v>638</v>
      </c>
      <c r="S1280" s="363"/>
      <c r="T1280" s="277"/>
    </row>
    <row r="1281" spans="1:20" ht="38.25">
      <c r="A1281" s="192" t="s">
        <v>667</v>
      </c>
      <c r="B1281" s="68"/>
      <c r="C1281" s="214" t="s">
        <v>1256</v>
      </c>
      <c r="D1281" s="215">
        <v>45075</v>
      </c>
      <c r="E1281" s="192" t="s">
        <v>3600</v>
      </c>
      <c r="F1281" s="192" t="s">
        <v>12</v>
      </c>
      <c r="G1281" s="192">
        <v>445558</v>
      </c>
      <c r="H1281" s="68"/>
      <c r="I1281" s="198" t="s">
        <v>1870</v>
      </c>
      <c r="J1281" s="68"/>
      <c r="K1281" s="68"/>
      <c r="L1281" s="68"/>
      <c r="M1281" s="68"/>
      <c r="N1281" s="362"/>
      <c r="O1281" s="362"/>
      <c r="P1281" s="216">
        <v>1822190.18</v>
      </c>
      <c r="Q1281" s="216">
        <v>0</v>
      </c>
      <c r="R1281" s="68" t="s">
        <v>638</v>
      </c>
      <c r="S1281" s="363"/>
      <c r="T1281" s="277"/>
    </row>
    <row r="1282" spans="1:20" ht="38.25">
      <c r="A1282" s="192" t="s">
        <v>667</v>
      </c>
      <c r="B1282" s="68"/>
      <c r="C1282" s="214" t="s">
        <v>1256</v>
      </c>
      <c r="D1282" s="215">
        <v>45075</v>
      </c>
      <c r="E1282" s="192" t="s">
        <v>3601</v>
      </c>
      <c r="F1282" s="192" t="s">
        <v>12</v>
      </c>
      <c r="G1282" s="192">
        <v>445560</v>
      </c>
      <c r="H1282" s="68"/>
      <c r="I1282" s="198" t="s">
        <v>1870</v>
      </c>
      <c r="J1282" s="68"/>
      <c r="K1282" s="68"/>
      <c r="L1282" s="68"/>
      <c r="M1282" s="68"/>
      <c r="N1282" s="362"/>
      <c r="O1282" s="362"/>
      <c r="P1282" s="216">
        <v>1822190.18</v>
      </c>
      <c r="Q1282" s="216">
        <v>0</v>
      </c>
      <c r="R1282" s="68" t="s">
        <v>638</v>
      </c>
      <c r="S1282" s="363"/>
      <c r="T1282" s="277"/>
    </row>
    <row r="1283" spans="1:20" ht="38.25">
      <c r="A1283" s="192" t="s">
        <v>667</v>
      </c>
      <c r="B1283" s="68"/>
      <c r="C1283" s="214" t="s">
        <v>1256</v>
      </c>
      <c r="D1283" s="215">
        <v>45075</v>
      </c>
      <c r="E1283" s="192" t="s">
        <v>3602</v>
      </c>
      <c r="F1283" s="192" t="s">
        <v>12</v>
      </c>
      <c r="G1283" s="192">
        <v>445562</v>
      </c>
      <c r="H1283" s="68"/>
      <c r="I1283" s="198" t="s">
        <v>1870</v>
      </c>
      <c r="J1283" s="68"/>
      <c r="K1283" s="68"/>
      <c r="L1283" s="68"/>
      <c r="M1283" s="68"/>
      <c r="N1283" s="362"/>
      <c r="O1283" s="362"/>
      <c r="P1283" s="216">
        <v>5004859.32</v>
      </c>
      <c r="Q1283" s="216">
        <v>0</v>
      </c>
      <c r="R1283" s="68" t="s">
        <v>638</v>
      </c>
      <c r="S1283" s="363"/>
      <c r="T1283" s="277"/>
    </row>
    <row r="1284" spans="1:20" ht="38.25">
      <c r="A1284" s="192" t="s">
        <v>667</v>
      </c>
      <c r="B1284" s="68"/>
      <c r="C1284" s="214" t="s">
        <v>1256</v>
      </c>
      <c r="D1284" s="215">
        <v>45075</v>
      </c>
      <c r="E1284" s="192" t="s">
        <v>3603</v>
      </c>
      <c r="F1284" s="192" t="s">
        <v>12</v>
      </c>
      <c r="G1284" s="192">
        <v>445564</v>
      </c>
      <c r="H1284" s="68"/>
      <c r="I1284" s="198" t="s">
        <v>1870</v>
      </c>
      <c r="J1284" s="68"/>
      <c r="K1284" s="68"/>
      <c r="L1284" s="68"/>
      <c r="M1284" s="68"/>
      <c r="N1284" s="362"/>
      <c r="O1284" s="362"/>
      <c r="P1284" s="216">
        <v>5004859.32</v>
      </c>
      <c r="Q1284" s="216">
        <v>0</v>
      </c>
      <c r="R1284" s="68" t="s">
        <v>638</v>
      </c>
      <c r="S1284" s="363"/>
      <c r="T1284" s="277"/>
    </row>
    <row r="1285" spans="1:20" ht="38.25">
      <c r="A1285" s="192" t="s">
        <v>667</v>
      </c>
      <c r="B1285" s="68"/>
      <c r="C1285" s="214" t="s">
        <v>1256</v>
      </c>
      <c r="D1285" s="215">
        <v>45075</v>
      </c>
      <c r="E1285" s="192" t="s">
        <v>3604</v>
      </c>
      <c r="F1285" s="192" t="s">
        <v>12</v>
      </c>
      <c r="G1285" s="192">
        <v>445566</v>
      </c>
      <c r="H1285" s="68"/>
      <c r="I1285" s="198" t="s">
        <v>1870</v>
      </c>
      <c r="J1285" s="68"/>
      <c r="K1285" s="68"/>
      <c r="L1285" s="68"/>
      <c r="M1285" s="68"/>
      <c r="N1285" s="362"/>
      <c r="O1285" s="362"/>
      <c r="P1285" s="216">
        <v>5004859.32</v>
      </c>
      <c r="Q1285" s="216">
        <v>0</v>
      </c>
      <c r="R1285" s="68" t="s">
        <v>638</v>
      </c>
      <c r="S1285" s="363"/>
      <c r="T1285" s="277"/>
    </row>
    <row r="1286" spans="1:20" ht="38.25">
      <c r="A1286" s="192" t="s">
        <v>667</v>
      </c>
      <c r="B1286" s="68"/>
      <c r="C1286" s="214" t="s">
        <v>1256</v>
      </c>
      <c r="D1286" s="215">
        <v>45075</v>
      </c>
      <c r="E1286" s="192" t="s">
        <v>3605</v>
      </c>
      <c r="F1286" s="192" t="s">
        <v>12</v>
      </c>
      <c r="G1286" s="192">
        <v>445568</v>
      </c>
      <c r="H1286" s="68"/>
      <c r="I1286" s="198" t="s">
        <v>1870</v>
      </c>
      <c r="J1286" s="68"/>
      <c r="K1286" s="68"/>
      <c r="L1286" s="68"/>
      <c r="M1286" s="68"/>
      <c r="N1286" s="362"/>
      <c r="O1286" s="362"/>
      <c r="P1286" s="216">
        <v>5004859.32</v>
      </c>
      <c r="Q1286" s="216">
        <v>0</v>
      </c>
      <c r="R1286" s="68" t="s">
        <v>638</v>
      </c>
      <c r="S1286" s="363"/>
      <c r="T1286" s="277"/>
    </row>
    <row r="1287" spans="1:20" ht="38.25">
      <c r="A1287" s="192" t="s">
        <v>667</v>
      </c>
      <c r="B1287" s="68"/>
      <c r="C1287" s="214" t="s">
        <v>1256</v>
      </c>
      <c r="D1287" s="215">
        <v>45075</v>
      </c>
      <c r="E1287" s="192" t="s">
        <v>3606</v>
      </c>
      <c r="F1287" s="192" t="s">
        <v>12</v>
      </c>
      <c r="G1287" s="192">
        <v>445570</v>
      </c>
      <c r="H1287" s="68"/>
      <c r="I1287" s="198" t="s">
        <v>1870</v>
      </c>
      <c r="J1287" s="68"/>
      <c r="K1287" s="68"/>
      <c r="L1287" s="68"/>
      <c r="M1287" s="68"/>
      <c r="N1287" s="362"/>
      <c r="O1287" s="362"/>
      <c r="P1287" s="216">
        <v>5004859.32</v>
      </c>
      <c r="Q1287" s="216">
        <v>0</v>
      </c>
      <c r="R1287" s="68" t="s">
        <v>638</v>
      </c>
      <c r="S1287" s="363"/>
      <c r="T1287" s="277"/>
    </row>
    <row r="1288" spans="1:20" ht="38.25">
      <c r="A1288" s="192" t="s">
        <v>667</v>
      </c>
      <c r="B1288" s="68"/>
      <c r="C1288" s="214" t="s">
        <v>1256</v>
      </c>
      <c r="D1288" s="215">
        <v>45075</v>
      </c>
      <c r="E1288" s="192" t="s">
        <v>3607</v>
      </c>
      <c r="F1288" s="192" t="s">
        <v>12</v>
      </c>
      <c r="G1288" s="192">
        <v>445578</v>
      </c>
      <c r="H1288" s="68"/>
      <c r="I1288" s="198" t="s">
        <v>1870</v>
      </c>
      <c r="J1288" s="68"/>
      <c r="K1288" s="68"/>
      <c r="L1288" s="68"/>
      <c r="M1288" s="68"/>
      <c r="N1288" s="362"/>
      <c r="O1288" s="362"/>
      <c r="P1288" s="216">
        <v>4239629.07</v>
      </c>
      <c r="Q1288" s="216">
        <v>0</v>
      </c>
      <c r="R1288" s="68" t="s">
        <v>638</v>
      </c>
      <c r="S1288" s="363"/>
      <c r="T1288" s="277"/>
    </row>
    <row r="1289" spans="1:20" ht="38.25">
      <c r="A1289" s="192" t="s">
        <v>667</v>
      </c>
      <c r="B1289" s="68"/>
      <c r="C1289" s="214" t="s">
        <v>1256</v>
      </c>
      <c r="D1289" s="215">
        <v>45075</v>
      </c>
      <c r="E1289" s="192" t="s">
        <v>3608</v>
      </c>
      <c r="F1289" s="192" t="s">
        <v>12</v>
      </c>
      <c r="G1289" s="192">
        <v>445572</v>
      </c>
      <c r="H1289" s="68"/>
      <c r="I1289" s="198" t="s">
        <v>1870</v>
      </c>
      <c r="J1289" s="68"/>
      <c r="K1289" s="68"/>
      <c r="L1289" s="68"/>
      <c r="M1289" s="68"/>
      <c r="N1289" s="362"/>
      <c r="O1289" s="362"/>
      <c r="P1289" s="216">
        <v>4239629.07</v>
      </c>
      <c r="Q1289" s="216">
        <v>0</v>
      </c>
      <c r="R1289" s="68" t="s">
        <v>638</v>
      </c>
      <c r="S1289" s="363"/>
      <c r="T1289" s="277"/>
    </row>
    <row r="1290" spans="1:20" ht="38.25">
      <c r="A1290" s="192" t="s">
        <v>667</v>
      </c>
      <c r="B1290" s="68"/>
      <c r="C1290" s="214" t="s">
        <v>1256</v>
      </c>
      <c r="D1290" s="215">
        <v>45075</v>
      </c>
      <c r="E1290" s="192" t="s">
        <v>3609</v>
      </c>
      <c r="F1290" s="192" t="s">
        <v>12</v>
      </c>
      <c r="G1290" s="192">
        <v>445574</v>
      </c>
      <c r="H1290" s="68"/>
      <c r="I1290" s="198" t="s">
        <v>1870</v>
      </c>
      <c r="J1290" s="68"/>
      <c r="K1290" s="68"/>
      <c r="L1290" s="68"/>
      <c r="M1290" s="68"/>
      <c r="N1290" s="362"/>
      <c r="O1290" s="362"/>
      <c r="P1290" s="216">
        <v>4239629.07</v>
      </c>
      <c r="Q1290" s="216">
        <v>0</v>
      </c>
      <c r="R1290" s="68" t="s">
        <v>638</v>
      </c>
      <c r="S1290" s="363"/>
      <c r="T1290" s="277"/>
    </row>
    <row r="1291" spans="1:20" ht="38.25">
      <c r="A1291" s="192" t="s">
        <v>667</v>
      </c>
      <c r="B1291" s="68"/>
      <c r="C1291" s="214" t="s">
        <v>1256</v>
      </c>
      <c r="D1291" s="215">
        <v>45075</v>
      </c>
      <c r="E1291" s="192" t="s">
        <v>3610</v>
      </c>
      <c r="F1291" s="192" t="s">
        <v>12</v>
      </c>
      <c r="G1291" s="192">
        <v>445576</v>
      </c>
      <c r="H1291" s="68"/>
      <c r="I1291" s="198" t="s">
        <v>1870</v>
      </c>
      <c r="J1291" s="68"/>
      <c r="K1291" s="68"/>
      <c r="L1291" s="68"/>
      <c r="M1291" s="68"/>
      <c r="N1291" s="362"/>
      <c r="O1291" s="362"/>
      <c r="P1291" s="216">
        <v>4239629.07</v>
      </c>
      <c r="Q1291" s="216">
        <v>0</v>
      </c>
      <c r="R1291" s="68" t="s">
        <v>638</v>
      </c>
      <c r="S1291" s="363"/>
      <c r="T1291" s="277"/>
    </row>
    <row r="1292" spans="1:20" ht="38.25">
      <c r="A1292" s="192" t="s">
        <v>667</v>
      </c>
      <c r="B1292" s="68"/>
      <c r="C1292" s="214" t="s">
        <v>1256</v>
      </c>
      <c r="D1292" s="215">
        <v>45075</v>
      </c>
      <c r="E1292" s="192" t="s">
        <v>3611</v>
      </c>
      <c r="F1292" s="192" t="s">
        <v>12</v>
      </c>
      <c r="G1292" s="192">
        <v>445580</v>
      </c>
      <c r="H1292" s="68"/>
      <c r="I1292" s="198" t="s">
        <v>1870</v>
      </c>
      <c r="J1292" s="68"/>
      <c r="K1292" s="68"/>
      <c r="L1292" s="68"/>
      <c r="M1292" s="68"/>
      <c r="N1292" s="362"/>
      <c r="O1292" s="362"/>
      <c r="P1292" s="216">
        <v>4239629.07</v>
      </c>
      <c r="Q1292" s="216">
        <v>0</v>
      </c>
      <c r="R1292" s="68" t="s">
        <v>638</v>
      </c>
      <c r="S1292" s="363"/>
      <c r="T1292" s="277"/>
    </row>
    <row r="1293" spans="1:20" ht="38.25">
      <c r="A1293" s="192" t="s">
        <v>667</v>
      </c>
      <c r="B1293" s="68"/>
      <c r="C1293" s="214" t="s">
        <v>1256</v>
      </c>
      <c r="D1293" s="215">
        <v>45075</v>
      </c>
      <c r="E1293" s="192" t="s">
        <v>3612</v>
      </c>
      <c r="F1293" s="192" t="s">
        <v>12</v>
      </c>
      <c r="G1293" s="192">
        <v>445582</v>
      </c>
      <c r="H1293" s="68"/>
      <c r="I1293" s="198" t="s">
        <v>1870</v>
      </c>
      <c r="J1293" s="68"/>
      <c r="K1293" s="68"/>
      <c r="L1293" s="68"/>
      <c r="M1293" s="68"/>
      <c r="N1293" s="362"/>
      <c r="O1293" s="362"/>
      <c r="P1293" s="216">
        <v>11644639.33</v>
      </c>
      <c r="Q1293" s="216">
        <v>0</v>
      </c>
      <c r="R1293" s="68" t="s">
        <v>638</v>
      </c>
      <c r="S1293" s="363"/>
      <c r="T1293" s="277"/>
    </row>
    <row r="1294" spans="1:20" ht="38.25">
      <c r="A1294" s="192" t="s">
        <v>667</v>
      </c>
      <c r="B1294" s="68"/>
      <c r="C1294" s="214" t="s">
        <v>1256</v>
      </c>
      <c r="D1294" s="215">
        <v>45075</v>
      </c>
      <c r="E1294" s="192" t="s">
        <v>3613</v>
      </c>
      <c r="F1294" s="192" t="s">
        <v>12</v>
      </c>
      <c r="G1294" s="192">
        <v>445584</v>
      </c>
      <c r="H1294" s="68"/>
      <c r="I1294" s="198" t="s">
        <v>1870</v>
      </c>
      <c r="J1294" s="68"/>
      <c r="K1294" s="68"/>
      <c r="L1294" s="68"/>
      <c r="M1294" s="68"/>
      <c r="N1294" s="362"/>
      <c r="O1294" s="362"/>
      <c r="P1294" s="216">
        <v>11644639.33</v>
      </c>
      <c r="Q1294" s="216">
        <v>0</v>
      </c>
      <c r="R1294" s="68" t="s">
        <v>638</v>
      </c>
      <c r="S1294" s="363"/>
      <c r="T1294" s="277"/>
    </row>
    <row r="1295" spans="1:20" ht="38.25">
      <c r="A1295" s="192" t="s">
        <v>667</v>
      </c>
      <c r="B1295" s="68"/>
      <c r="C1295" s="214" t="s">
        <v>1256</v>
      </c>
      <c r="D1295" s="215">
        <v>45075</v>
      </c>
      <c r="E1295" s="192" t="s">
        <v>3614</v>
      </c>
      <c r="F1295" s="192" t="s">
        <v>12</v>
      </c>
      <c r="G1295" s="192">
        <v>445586</v>
      </c>
      <c r="H1295" s="68"/>
      <c r="I1295" s="198" t="s">
        <v>1870</v>
      </c>
      <c r="J1295" s="68"/>
      <c r="K1295" s="68"/>
      <c r="L1295" s="68"/>
      <c r="M1295" s="68"/>
      <c r="N1295" s="362"/>
      <c r="O1295" s="362"/>
      <c r="P1295" s="216">
        <v>11644639.33</v>
      </c>
      <c r="Q1295" s="216">
        <v>0</v>
      </c>
      <c r="R1295" s="68" t="s">
        <v>638</v>
      </c>
      <c r="S1295" s="363"/>
      <c r="T1295" s="277"/>
    </row>
    <row r="1296" spans="1:20" ht="38.25">
      <c r="A1296" s="192" t="s">
        <v>667</v>
      </c>
      <c r="B1296" s="68"/>
      <c r="C1296" s="214" t="s">
        <v>1256</v>
      </c>
      <c r="D1296" s="215">
        <v>45075</v>
      </c>
      <c r="E1296" s="192" t="s">
        <v>3615</v>
      </c>
      <c r="F1296" s="192" t="s">
        <v>12</v>
      </c>
      <c r="G1296" s="192">
        <v>445588</v>
      </c>
      <c r="H1296" s="68"/>
      <c r="I1296" s="198" t="s">
        <v>1870</v>
      </c>
      <c r="J1296" s="68"/>
      <c r="K1296" s="68"/>
      <c r="L1296" s="68"/>
      <c r="M1296" s="68"/>
      <c r="N1296" s="362"/>
      <c r="O1296" s="362"/>
      <c r="P1296" s="216">
        <v>11644639.33</v>
      </c>
      <c r="Q1296" s="216">
        <v>0</v>
      </c>
      <c r="R1296" s="68" t="s">
        <v>638</v>
      </c>
      <c r="S1296" s="363"/>
      <c r="T1296" s="277"/>
    </row>
    <row r="1297" spans="1:20" ht="38.25">
      <c r="A1297" s="192" t="s">
        <v>667</v>
      </c>
      <c r="B1297" s="68"/>
      <c r="C1297" s="214" t="s">
        <v>1256</v>
      </c>
      <c r="D1297" s="215">
        <v>45075</v>
      </c>
      <c r="E1297" s="192" t="s">
        <v>3616</v>
      </c>
      <c r="F1297" s="192" t="s">
        <v>12</v>
      </c>
      <c r="G1297" s="192">
        <v>445590</v>
      </c>
      <c r="H1297" s="68"/>
      <c r="I1297" s="198" t="s">
        <v>1870</v>
      </c>
      <c r="J1297" s="68"/>
      <c r="K1297" s="68"/>
      <c r="L1297" s="68"/>
      <c r="M1297" s="68"/>
      <c r="N1297" s="362"/>
      <c r="O1297" s="362"/>
      <c r="P1297" s="216">
        <v>11644639.33</v>
      </c>
      <c r="Q1297" s="216">
        <v>0</v>
      </c>
      <c r="R1297" s="68" t="s">
        <v>638</v>
      </c>
      <c r="S1297" s="363"/>
      <c r="T1297" s="277"/>
    </row>
    <row r="1298" spans="1:20" ht="38.25">
      <c r="A1298" s="192" t="s">
        <v>667</v>
      </c>
      <c r="B1298" s="68"/>
      <c r="C1298" s="214" t="s">
        <v>1256</v>
      </c>
      <c r="D1298" s="215">
        <v>45075</v>
      </c>
      <c r="E1298" s="192" t="s">
        <v>3617</v>
      </c>
      <c r="F1298" s="192" t="s">
        <v>12</v>
      </c>
      <c r="G1298" s="192">
        <v>445592</v>
      </c>
      <c r="H1298" s="68"/>
      <c r="I1298" s="198" t="s">
        <v>1870</v>
      </c>
      <c r="J1298" s="68"/>
      <c r="K1298" s="68"/>
      <c r="L1298" s="68"/>
      <c r="M1298" s="68"/>
      <c r="N1298" s="362"/>
      <c r="O1298" s="362"/>
      <c r="P1298" s="216">
        <v>2142389.59</v>
      </c>
      <c r="Q1298" s="216">
        <v>0</v>
      </c>
      <c r="R1298" s="68" t="s">
        <v>638</v>
      </c>
      <c r="S1298" s="363"/>
      <c r="T1298" s="277"/>
    </row>
    <row r="1299" spans="1:20" ht="38.25">
      <c r="A1299" s="192" t="s">
        <v>667</v>
      </c>
      <c r="B1299" s="68"/>
      <c r="C1299" s="214" t="s">
        <v>1256</v>
      </c>
      <c r="D1299" s="215">
        <v>45075</v>
      </c>
      <c r="E1299" s="192" t="s">
        <v>3618</v>
      </c>
      <c r="F1299" s="192" t="s">
        <v>12</v>
      </c>
      <c r="G1299" s="192">
        <v>445594</v>
      </c>
      <c r="H1299" s="68"/>
      <c r="I1299" s="198" t="s">
        <v>1870</v>
      </c>
      <c r="J1299" s="68"/>
      <c r="K1299" s="68"/>
      <c r="L1299" s="68"/>
      <c r="M1299" s="68"/>
      <c r="N1299" s="362"/>
      <c r="O1299" s="362"/>
      <c r="P1299" s="216">
        <v>2142389.59</v>
      </c>
      <c r="Q1299" s="216">
        <v>0</v>
      </c>
      <c r="R1299" s="68" t="s">
        <v>638</v>
      </c>
      <c r="S1299" s="363"/>
      <c r="T1299" s="277"/>
    </row>
    <row r="1300" spans="1:20" ht="38.25">
      <c r="A1300" s="192" t="s">
        <v>667</v>
      </c>
      <c r="B1300" s="68"/>
      <c r="C1300" s="214" t="s">
        <v>1256</v>
      </c>
      <c r="D1300" s="215">
        <v>45075</v>
      </c>
      <c r="E1300" s="192" t="s">
        <v>3619</v>
      </c>
      <c r="F1300" s="192" t="s">
        <v>12</v>
      </c>
      <c r="G1300" s="192">
        <v>445596</v>
      </c>
      <c r="H1300" s="68"/>
      <c r="I1300" s="198" t="s">
        <v>1870</v>
      </c>
      <c r="J1300" s="68"/>
      <c r="K1300" s="68"/>
      <c r="L1300" s="68"/>
      <c r="M1300" s="68"/>
      <c r="N1300" s="362"/>
      <c r="O1300" s="362"/>
      <c r="P1300" s="216">
        <v>2142389.59</v>
      </c>
      <c r="Q1300" s="216">
        <v>0</v>
      </c>
      <c r="R1300" s="68" t="s">
        <v>638</v>
      </c>
      <c r="S1300" s="363"/>
      <c r="T1300" s="277"/>
    </row>
    <row r="1301" spans="1:20" ht="38.25">
      <c r="A1301" s="192" t="s">
        <v>667</v>
      </c>
      <c r="B1301" s="68"/>
      <c r="C1301" s="214" t="s">
        <v>1256</v>
      </c>
      <c r="D1301" s="215">
        <v>45075</v>
      </c>
      <c r="E1301" s="192" t="s">
        <v>3620</v>
      </c>
      <c r="F1301" s="192" t="s">
        <v>12</v>
      </c>
      <c r="G1301" s="192">
        <v>445598</v>
      </c>
      <c r="H1301" s="68"/>
      <c r="I1301" s="198" t="s">
        <v>1870</v>
      </c>
      <c r="J1301" s="68"/>
      <c r="K1301" s="68"/>
      <c r="L1301" s="68"/>
      <c r="M1301" s="68"/>
      <c r="N1301" s="362"/>
      <c r="O1301" s="362"/>
      <c r="P1301" s="216">
        <v>2142389.59</v>
      </c>
      <c r="Q1301" s="216">
        <v>0</v>
      </c>
      <c r="R1301" s="68" t="s">
        <v>638</v>
      </c>
      <c r="S1301" s="363"/>
      <c r="T1301" s="277"/>
    </row>
    <row r="1302" spans="1:20" ht="38.25">
      <c r="A1302" s="192" t="s">
        <v>667</v>
      </c>
      <c r="B1302" s="68"/>
      <c r="C1302" s="214" t="s">
        <v>1256</v>
      </c>
      <c r="D1302" s="215">
        <v>45075</v>
      </c>
      <c r="E1302" s="192" t="s">
        <v>3621</v>
      </c>
      <c r="F1302" s="192" t="s">
        <v>12</v>
      </c>
      <c r="G1302" s="192">
        <v>445600</v>
      </c>
      <c r="H1302" s="68"/>
      <c r="I1302" s="198" t="s">
        <v>1870</v>
      </c>
      <c r="J1302" s="68"/>
      <c r="K1302" s="68"/>
      <c r="L1302" s="68"/>
      <c r="M1302" s="68"/>
      <c r="N1302" s="362"/>
      <c r="O1302" s="362"/>
      <c r="P1302" s="216">
        <v>2142389.59</v>
      </c>
      <c r="Q1302" s="216">
        <v>0</v>
      </c>
      <c r="R1302" s="68" t="s">
        <v>638</v>
      </c>
      <c r="S1302" s="363"/>
      <c r="T1302" s="277"/>
    </row>
    <row r="1303" spans="1:20" ht="38.25">
      <c r="A1303" s="192" t="s">
        <v>667</v>
      </c>
      <c r="B1303" s="68"/>
      <c r="C1303" s="214" t="s">
        <v>1256</v>
      </c>
      <c r="D1303" s="215">
        <v>45075</v>
      </c>
      <c r="E1303" s="192" t="s">
        <v>3622</v>
      </c>
      <c r="F1303" s="192" t="s">
        <v>12</v>
      </c>
      <c r="G1303" s="192">
        <v>445602</v>
      </c>
      <c r="H1303" s="68"/>
      <c r="I1303" s="198" t="s">
        <v>1870</v>
      </c>
      <c r="J1303" s="68"/>
      <c r="K1303" s="68"/>
      <c r="L1303" s="68"/>
      <c r="M1303" s="68"/>
      <c r="N1303" s="362"/>
      <c r="O1303" s="362"/>
      <c r="P1303" s="216">
        <v>1329020.45</v>
      </c>
      <c r="Q1303" s="216">
        <v>0</v>
      </c>
      <c r="R1303" s="68" t="s">
        <v>638</v>
      </c>
      <c r="S1303" s="363"/>
      <c r="T1303" s="277"/>
    </row>
    <row r="1304" spans="1:20" ht="38.25">
      <c r="A1304" s="192" t="s">
        <v>667</v>
      </c>
      <c r="B1304" s="68"/>
      <c r="C1304" s="214" t="s">
        <v>1256</v>
      </c>
      <c r="D1304" s="215">
        <v>45075</v>
      </c>
      <c r="E1304" s="192" t="s">
        <v>3623</v>
      </c>
      <c r="F1304" s="192" t="s">
        <v>12</v>
      </c>
      <c r="G1304" s="192">
        <v>445604</v>
      </c>
      <c r="H1304" s="68"/>
      <c r="I1304" s="198" t="s">
        <v>1870</v>
      </c>
      <c r="J1304" s="68"/>
      <c r="K1304" s="68"/>
      <c r="L1304" s="68"/>
      <c r="M1304" s="68"/>
      <c r="N1304" s="362"/>
      <c r="O1304" s="362"/>
      <c r="P1304" s="216">
        <v>80444.41</v>
      </c>
      <c r="Q1304" s="216">
        <v>0</v>
      </c>
      <c r="R1304" s="68" t="s">
        <v>638</v>
      </c>
      <c r="S1304" s="363"/>
      <c r="T1304" s="277"/>
    </row>
    <row r="1305" spans="1:20" ht="38.25">
      <c r="A1305" s="192" t="s">
        <v>667</v>
      </c>
      <c r="B1305" s="68"/>
      <c r="C1305" s="214" t="s">
        <v>1256</v>
      </c>
      <c r="D1305" s="215">
        <v>45075</v>
      </c>
      <c r="E1305" s="192" t="s">
        <v>3624</v>
      </c>
      <c r="F1305" s="192" t="s">
        <v>12</v>
      </c>
      <c r="G1305" s="192">
        <v>445606</v>
      </c>
      <c r="H1305" s="68"/>
      <c r="I1305" s="198" t="s">
        <v>1870</v>
      </c>
      <c r="J1305" s="68"/>
      <c r="K1305" s="68"/>
      <c r="L1305" s="68"/>
      <c r="M1305" s="68"/>
      <c r="N1305" s="362"/>
      <c r="O1305" s="362"/>
      <c r="P1305" s="216">
        <v>2164727.19</v>
      </c>
      <c r="Q1305" s="216">
        <v>0</v>
      </c>
      <c r="R1305" s="68" t="s">
        <v>638</v>
      </c>
      <c r="S1305" s="363"/>
      <c r="T1305" s="277"/>
    </row>
    <row r="1306" spans="1:20" ht="38.25">
      <c r="A1306" s="192" t="s">
        <v>667</v>
      </c>
      <c r="B1306" s="68"/>
      <c r="C1306" s="214" t="s">
        <v>1256</v>
      </c>
      <c r="D1306" s="215">
        <v>45075</v>
      </c>
      <c r="E1306" s="192" t="s">
        <v>3625</v>
      </c>
      <c r="F1306" s="192" t="s">
        <v>12</v>
      </c>
      <c r="G1306" s="192">
        <v>445608</v>
      </c>
      <c r="H1306" s="68"/>
      <c r="I1306" s="198" t="s">
        <v>1870</v>
      </c>
      <c r="J1306" s="68"/>
      <c r="K1306" s="68"/>
      <c r="L1306" s="68"/>
      <c r="M1306" s="68"/>
      <c r="N1306" s="362"/>
      <c r="O1306" s="362"/>
      <c r="P1306" s="216">
        <v>70188.3</v>
      </c>
      <c r="Q1306" s="216">
        <v>0</v>
      </c>
      <c r="R1306" s="68" t="s">
        <v>638</v>
      </c>
      <c r="S1306" s="363"/>
      <c r="T1306" s="277"/>
    </row>
    <row r="1307" spans="1:20" ht="38.25">
      <c r="A1307" s="192" t="s">
        <v>667</v>
      </c>
      <c r="B1307" s="68"/>
      <c r="C1307" s="214" t="s">
        <v>1256</v>
      </c>
      <c r="D1307" s="215">
        <v>45075</v>
      </c>
      <c r="E1307" s="192" t="s">
        <v>3626</v>
      </c>
      <c r="F1307" s="192" t="s">
        <v>12</v>
      </c>
      <c r="G1307" s="192">
        <v>445610</v>
      </c>
      <c r="H1307" s="68"/>
      <c r="I1307" s="198" t="s">
        <v>1870</v>
      </c>
      <c r="J1307" s="68"/>
      <c r="K1307" s="68"/>
      <c r="L1307" s="68"/>
      <c r="M1307" s="68"/>
      <c r="N1307" s="362"/>
      <c r="O1307" s="362"/>
      <c r="P1307" s="216">
        <v>3650310.75</v>
      </c>
      <c r="Q1307" s="216">
        <v>0</v>
      </c>
      <c r="R1307" s="68" t="s">
        <v>638</v>
      </c>
      <c r="S1307" s="363"/>
      <c r="T1307" s="277"/>
    </row>
    <row r="1308" spans="1:20" ht="38.25">
      <c r="A1308" s="192" t="s">
        <v>667</v>
      </c>
      <c r="B1308" s="68"/>
      <c r="C1308" s="214" t="s">
        <v>1256</v>
      </c>
      <c r="D1308" s="215">
        <v>45075</v>
      </c>
      <c r="E1308" s="192" t="s">
        <v>3627</v>
      </c>
      <c r="F1308" s="192" t="s">
        <v>12</v>
      </c>
      <c r="G1308" s="192">
        <v>445612</v>
      </c>
      <c r="H1308" s="68"/>
      <c r="I1308" s="198" t="s">
        <v>1870</v>
      </c>
      <c r="J1308" s="68"/>
      <c r="K1308" s="68"/>
      <c r="L1308" s="68"/>
      <c r="M1308" s="68"/>
      <c r="N1308" s="362"/>
      <c r="O1308" s="362"/>
      <c r="P1308" s="216">
        <v>192780.47</v>
      </c>
      <c r="Q1308" s="216">
        <v>0</v>
      </c>
      <c r="R1308" s="68" t="s">
        <v>638</v>
      </c>
      <c r="S1308" s="363"/>
      <c r="T1308" s="277"/>
    </row>
    <row r="1309" spans="1:20" ht="38.25">
      <c r="A1309" s="192" t="s">
        <v>667</v>
      </c>
      <c r="B1309" s="68"/>
      <c r="C1309" s="214" t="s">
        <v>1256</v>
      </c>
      <c r="D1309" s="215">
        <v>45075</v>
      </c>
      <c r="E1309" s="192" t="s">
        <v>3628</v>
      </c>
      <c r="F1309" s="192" t="s">
        <v>12</v>
      </c>
      <c r="G1309" s="192">
        <v>445614</v>
      </c>
      <c r="H1309" s="68"/>
      <c r="I1309" s="198" t="s">
        <v>1870</v>
      </c>
      <c r="J1309" s="68"/>
      <c r="K1309" s="68"/>
      <c r="L1309" s="68"/>
      <c r="M1309" s="68"/>
      <c r="N1309" s="362"/>
      <c r="O1309" s="362"/>
      <c r="P1309" s="216">
        <v>5945677.4500000002</v>
      </c>
      <c r="Q1309" s="216">
        <v>0</v>
      </c>
      <c r="R1309" s="68" t="s">
        <v>638</v>
      </c>
      <c r="S1309" s="363"/>
      <c r="T1309" s="277"/>
    </row>
    <row r="1310" spans="1:20" ht="38.25">
      <c r="A1310" s="192" t="s">
        <v>667</v>
      </c>
      <c r="B1310" s="68"/>
      <c r="C1310" s="214" t="s">
        <v>1256</v>
      </c>
      <c r="D1310" s="215">
        <v>45075</v>
      </c>
      <c r="E1310" s="192" t="s">
        <v>3629</v>
      </c>
      <c r="F1310" s="192" t="s">
        <v>12</v>
      </c>
      <c r="G1310" s="192">
        <v>445616</v>
      </c>
      <c r="H1310" s="68"/>
      <c r="I1310" s="198" t="s">
        <v>1870</v>
      </c>
      <c r="J1310" s="68"/>
      <c r="K1310" s="68"/>
      <c r="L1310" s="68"/>
      <c r="M1310" s="68"/>
      <c r="N1310" s="362"/>
      <c r="O1310" s="362"/>
      <c r="P1310" s="216">
        <v>220949.9</v>
      </c>
      <c r="Q1310" s="216">
        <v>0</v>
      </c>
      <c r="R1310" s="68" t="s">
        <v>638</v>
      </c>
      <c r="S1310" s="363"/>
      <c r="T1310" s="277"/>
    </row>
    <row r="1311" spans="1:20" ht="38.25">
      <c r="A1311" s="192" t="s">
        <v>667</v>
      </c>
      <c r="B1311" s="68"/>
      <c r="C1311" s="214" t="s">
        <v>1256</v>
      </c>
      <c r="D1311" s="215">
        <v>45075</v>
      </c>
      <c r="E1311" s="192" t="s">
        <v>3630</v>
      </c>
      <c r="F1311" s="192" t="s">
        <v>12</v>
      </c>
      <c r="G1311" s="192">
        <v>445618</v>
      </c>
      <c r="H1311" s="68"/>
      <c r="I1311" s="198" t="s">
        <v>1870</v>
      </c>
      <c r="J1311" s="68"/>
      <c r="K1311" s="68"/>
      <c r="L1311" s="68"/>
      <c r="M1311" s="68"/>
      <c r="N1311" s="362"/>
      <c r="O1311" s="362"/>
      <c r="P1311" s="216">
        <v>163304.84</v>
      </c>
      <c r="Q1311" s="216">
        <v>0</v>
      </c>
      <c r="R1311" s="68" t="s">
        <v>638</v>
      </c>
      <c r="S1311" s="363"/>
      <c r="T1311" s="277"/>
    </row>
    <row r="1312" spans="1:20" ht="38.25">
      <c r="A1312" s="192" t="s">
        <v>667</v>
      </c>
      <c r="B1312" s="68"/>
      <c r="C1312" s="214" t="s">
        <v>1256</v>
      </c>
      <c r="D1312" s="215">
        <v>45075</v>
      </c>
      <c r="E1312" s="192" t="s">
        <v>3631</v>
      </c>
      <c r="F1312" s="192" t="s">
        <v>12</v>
      </c>
      <c r="G1312" s="192">
        <v>445620</v>
      </c>
      <c r="H1312" s="68"/>
      <c r="I1312" s="198" t="s">
        <v>1870</v>
      </c>
      <c r="J1312" s="68"/>
      <c r="K1312" s="68"/>
      <c r="L1312" s="68"/>
      <c r="M1312" s="68"/>
      <c r="N1312" s="362"/>
      <c r="O1312" s="362"/>
      <c r="P1312" s="216">
        <v>3092187.53</v>
      </c>
      <c r="Q1312" s="216">
        <v>0</v>
      </c>
      <c r="R1312" s="68" t="s">
        <v>638</v>
      </c>
      <c r="S1312" s="363"/>
      <c r="T1312" s="277"/>
    </row>
    <row r="1313" spans="1:20" ht="38.25">
      <c r="A1313" s="192" t="s">
        <v>667</v>
      </c>
      <c r="B1313" s="68"/>
      <c r="C1313" s="214" t="s">
        <v>1256</v>
      </c>
      <c r="D1313" s="215">
        <v>45075</v>
      </c>
      <c r="E1313" s="192" t="s">
        <v>3632</v>
      </c>
      <c r="F1313" s="192" t="s">
        <v>12</v>
      </c>
      <c r="G1313" s="192">
        <v>445622</v>
      </c>
      <c r="H1313" s="68"/>
      <c r="I1313" s="198" t="s">
        <v>1870</v>
      </c>
      <c r="J1313" s="68"/>
      <c r="K1313" s="68"/>
      <c r="L1313" s="68"/>
      <c r="M1313" s="68"/>
      <c r="N1313" s="362"/>
      <c r="O1313" s="362"/>
      <c r="P1313" s="216">
        <v>5036598.55</v>
      </c>
      <c r="Q1313" s="216">
        <v>0</v>
      </c>
      <c r="R1313" s="68" t="s">
        <v>638</v>
      </c>
      <c r="S1313" s="363"/>
      <c r="T1313" s="277"/>
    </row>
    <row r="1314" spans="1:20" ht="38.25">
      <c r="A1314" s="192" t="s">
        <v>667</v>
      </c>
      <c r="B1314" s="68"/>
      <c r="C1314" s="214" t="s">
        <v>1256</v>
      </c>
      <c r="D1314" s="215">
        <v>45075</v>
      </c>
      <c r="E1314" s="192" t="s">
        <v>3633</v>
      </c>
      <c r="F1314" s="192" t="s">
        <v>12</v>
      </c>
      <c r="G1314" s="192">
        <v>445624</v>
      </c>
      <c r="H1314" s="68"/>
      <c r="I1314" s="198" t="s">
        <v>1870</v>
      </c>
      <c r="J1314" s="68"/>
      <c r="K1314" s="68"/>
      <c r="L1314" s="68"/>
      <c r="M1314" s="68"/>
      <c r="N1314" s="362"/>
      <c r="O1314" s="362"/>
      <c r="P1314" s="216">
        <v>187167.28</v>
      </c>
      <c r="Q1314" s="216">
        <v>0</v>
      </c>
      <c r="R1314" s="68" t="s">
        <v>638</v>
      </c>
      <c r="S1314" s="363"/>
      <c r="T1314" s="277"/>
    </row>
    <row r="1315" spans="1:20" ht="38.25">
      <c r="A1315" s="192" t="s">
        <v>667</v>
      </c>
      <c r="B1315" s="68"/>
      <c r="C1315" s="214" t="s">
        <v>1256</v>
      </c>
      <c r="D1315" s="215">
        <v>45075</v>
      </c>
      <c r="E1315" s="192" t="s">
        <v>3634</v>
      </c>
      <c r="F1315" s="192" t="s">
        <v>12</v>
      </c>
      <c r="G1315" s="192">
        <v>445626</v>
      </c>
      <c r="H1315" s="68"/>
      <c r="I1315" s="198" t="s">
        <v>1870</v>
      </c>
      <c r="J1315" s="68"/>
      <c r="K1315" s="68"/>
      <c r="L1315" s="68"/>
      <c r="M1315" s="68"/>
      <c r="N1315" s="362"/>
      <c r="O1315" s="362"/>
      <c r="P1315" s="216">
        <v>514076.81</v>
      </c>
      <c r="Q1315" s="216">
        <v>0</v>
      </c>
      <c r="R1315" s="68" t="s">
        <v>638</v>
      </c>
      <c r="S1315" s="363"/>
      <c r="T1315" s="277"/>
    </row>
    <row r="1316" spans="1:20" ht="38.25">
      <c r="A1316" s="192" t="s">
        <v>667</v>
      </c>
      <c r="B1316" s="68"/>
      <c r="C1316" s="214" t="s">
        <v>1256</v>
      </c>
      <c r="D1316" s="215">
        <v>45075</v>
      </c>
      <c r="E1316" s="192" t="s">
        <v>3635</v>
      </c>
      <c r="F1316" s="192" t="s">
        <v>12</v>
      </c>
      <c r="G1316" s="192">
        <v>445628</v>
      </c>
      <c r="H1316" s="68"/>
      <c r="I1316" s="198" t="s">
        <v>1870</v>
      </c>
      <c r="J1316" s="68"/>
      <c r="K1316" s="68"/>
      <c r="L1316" s="68"/>
      <c r="M1316" s="68"/>
      <c r="N1316" s="362"/>
      <c r="O1316" s="362"/>
      <c r="P1316" s="216">
        <v>13833609.560000001</v>
      </c>
      <c r="Q1316" s="216">
        <v>0</v>
      </c>
      <c r="R1316" s="68" t="s">
        <v>638</v>
      </c>
      <c r="S1316" s="363"/>
      <c r="T1316" s="277"/>
    </row>
    <row r="1317" spans="1:20" ht="38.25">
      <c r="A1317" s="192" t="s">
        <v>667</v>
      </c>
      <c r="B1317" s="68"/>
      <c r="C1317" s="214" t="s">
        <v>1256</v>
      </c>
      <c r="D1317" s="215">
        <v>45075</v>
      </c>
      <c r="E1317" s="192" t="s">
        <v>3636</v>
      </c>
      <c r="F1317" s="192" t="s">
        <v>12</v>
      </c>
      <c r="G1317" s="192">
        <v>445630</v>
      </c>
      <c r="H1317" s="68"/>
      <c r="I1317" s="198" t="s">
        <v>1870</v>
      </c>
      <c r="J1317" s="68"/>
      <c r="K1317" s="68"/>
      <c r="L1317" s="68"/>
      <c r="M1317" s="68"/>
      <c r="N1317" s="362"/>
      <c r="O1317" s="362"/>
      <c r="P1317" s="216">
        <v>448535.89</v>
      </c>
      <c r="Q1317" s="216">
        <v>0</v>
      </c>
      <c r="R1317" s="68" t="s">
        <v>638</v>
      </c>
      <c r="S1317" s="363"/>
      <c r="T1317" s="277"/>
    </row>
    <row r="1318" spans="1:20" ht="38.25">
      <c r="A1318" s="192" t="s">
        <v>667</v>
      </c>
      <c r="B1318" s="68"/>
      <c r="C1318" s="214" t="s">
        <v>1256</v>
      </c>
      <c r="D1318" s="215">
        <v>45075</v>
      </c>
      <c r="E1318" s="192" t="s">
        <v>3637</v>
      </c>
      <c r="F1318" s="192" t="s">
        <v>12</v>
      </c>
      <c r="G1318" s="192">
        <v>445632</v>
      </c>
      <c r="H1318" s="68"/>
      <c r="I1318" s="198" t="s">
        <v>1870</v>
      </c>
      <c r="J1318" s="68"/>
      <c r="K1318" s="68"/>
      <c r="L1318" s="68"/>
      <c r="M1318" s="68"/>
      <c r="N1318" s="362"/>
      <c r="O1318" s="362"/>
      <c r="P1318" s="216">
        <v>8493056.3399999999</v>
      </c>
      <c r="Q1318" s="216">
        <v>0</v>
      </c>
      <c r="R1318" s="68" t="s">
        <v>638</v>
      </c>
      <c r="S1318" s="363"/>
      <c r="T1318" s="277"/>
    </row>
    <row r="1319" spans="1:20" ht="38.25">
      <c r="A1319" s="192" t="s">
        <v>667</v>
      </c>
      <c r="B1319" s="68"/>
      <c r="C1319" s="214" t="s">
        <v>1256</v>
      </c>
      <c r="D1319" s="215">
        <v>45075</v>
      </c>
      <c r="E1319" s="192" t="s">
        <v>3638</v>
      </c>
      <c r="F1319" s="192" t="s">
        <v>12</v>
      </c>
      <c r="G1319" s="192">
        <v>445634</v>
      </c>
      <c r="H1319" s="68"/>
      <c r="I1319" s="198" t="s">
        <v>1870</v>
      </c>
      <c r="J1319" s="68"/>
      <c r="K1319" s="68"/>
      <c r="L1319" s="68"/>
      <c r="M1319" s="68"/>
      <c r="N1319" s="362"/>
      <c r="O1319" s="362"/>
      <c r="P1319" s="216">
        <v>2545117.9700000002</v>
      </c>
      <c r="Q1319" s="216">
        <v>0</v>
      </c>
      <c r="R1319" s="68" t="s">
        <v>638</v>
      </c>
      <c r="S1319" s="363"/>
      <c r="T1319" s="277"/>
    </row>
    <row r="1320" spans="1:20" ht="38.25">
      <c r="A1320" s="192" t="s">
        <v>667</v>
      </c>
      <c r="B1320" s="68"/>
      <c r="C1320" s="214" t="s">
        <v>1256</v>
      </c>
      <c r="D1320" s="215">
        <v>45075</v>
      </c>
      <c r="E1320" s="192" t="s">
        <v>3639</v>
      </c>
      <c r="F1320" s="192" t="s">
        <v>12</v>
      </c>
      <c r="G1320" s="192">
        <v>445636</v>
      </c>
      <c r="H1320" s="68"/>
      <c r="I1320" s="198" t="s">
        <v>1870</v>
      </c>
      <c r="J1320" s="68"/>
      <c r="K1320" s="68"/>
      <c r="L1320" s="68"/>
      <c r="M1320" s="68"/>
      <c r="N1320" s="362"/>
      <c r="O1320" s="362"/>
      <c r="P1320" s="216">
        <v>82521.960000000006</v>
      </c>
      <c r="Q1320" s="216">
        <v>0</v>
      </c>
      <c r="R1320" s="68" t="s">
        <v>638</v>
      </c>
      <c r="S1320" s="363"/>
      <c r="T1320" s="277"/>
    </row>
    <row r="1321" spans="1:20" ht="38.25">
      <c r="A1321" s="192" t="s">
        <v>667</v>
      </c>
      <c r="B1321" s="68"/>
      <c r="C1321" s="214" t="s">
        <v>1256</v>
      </c>
      <c r="D1321" s="215">
        <v>45075</v>
      </c>
      <c r="E1321" s="192" t="s">
        <v>3640</v>
      </c>
      <c r="F1321" s="192" t="s">
        <v>12</v>
      </c>
      <c r="G1321" s="192">
        <v>445638</v>
      </c>
      <c r="H1321" s="68"/>
      <c r="I1321" s="198" t="s">
        <v>1870</v>
      </c>
      <c r="J1321" s="68"/>
      <c r="K1321" s="68"/>
      <c r="L1321" s="68"/>
      <c r="M1321" s="68"/>
      <c r="N1321" s="362"/>
      <c r="O1321" s="362"/>
      <c r="P1321" s="216">
        <v>94580.26</v>
      </c>
      <c r="Q1321" s="216">
        <v>0</v>
      </c>
      <c r="R1321" s="68" t="s">
        <v>638</v>
      </c>
      <c r="S1321" s="363"/>
      <c r="T1321" s="277"/>
    </row>
    <row r="1322" spans="1:20" ht="38.25">
      <c r="A1322" s="192" t="s">
        <v>667</v>
      </c>
      <c r="B1322" s="68"/>
      <c r="C1322" s="214" t="s">
        <v>1256</v>
      </c>
      <c r="D1322" s="215">
        <v>45075</v>
      </c>
      <c r="E1322" s="192" t="s">
        <v>3641</v>
      </c>
      <c r="F1322" s="192" t="s">
        <v>12</v>
      </c>
      <c r="G1322" s="192">
        <v>445646</v>
      </c>
      <c r="H1322" s="68"/>
      <c r="I1322" s="198" t="s">
        <v>1870</v>
      </c>
      <c r="J1322" s="68"/>
      <c r="K1322" s="68"/>
      <c r="L1322" s="68"/>
      <c r="M1322" s="68"/>
      <c r="N1322" s="362"/>
      <c r="O1322" s="362"/>
      <c r="P1322" s="216">
        <v>1752001.81</v>
      </c>
      <c r="Q1322" s="216">
        <v>0</v>
      </c>
      <c r="R1322" s="68" t="s">
        <v>638</v>
      </c>
      <c r="S1322" s="363"/>
      <c r="T1322" s="277"/>
    </row>
    <row r="1323" spans="1:20" ht="38.25">
      <c r="A1323" s="192" t="s">
        <v>667</v>
      </c>
      <c r="B1323" s="68"/>
      <c r="C1323" s="214" t="s">
        <v>1256</v>
      </c>
      <c r="D1323" s="215">
        <v>45075</v>
      </c>
      <c r="E1323" s="192" t="s">
        <v>3642</v>
      </c>
      <c r="F1323" s="192" t="s">
        <v>12</v>
      </c>
      <c r="G1323" s="192">
        <v>445640</v>
      </c>
      <c r="H1323" s="68"/>
      <c r="I1323" s="198" t="s">
        <v>1870</v>
      </c>
      <c r="J1323" s="68"/>
      <c r="K1323" s="68"/>
      <c r="L1323" s="68"/>
      <c r="M1323" s="68"/>
      <c r="N1323" s="362"/>
      <c r="O1323" s="362"/>
      <c r="P1323" s="216">
        <v>1562558.93</v>
      </c>
      <c r="Q1323" s="216">
        <v>0</v>
      </c>
      <c r="R1323" s="68" t="s">
        <v>638</v>
      </c>
      <c r="S1323" s="363"/>
      <c r="T1323" s="277"/>
    </row>
    <row r="1324" spans="1:20" ht="38.25">
      <c r="A1324" s="192" t="s">
        <v>667</v>
      </c>
      <c r="B1324" s="68"/>
      <c r="C1324" s="214" t="s">
        <v>1256</v>
      </c>
      <c r="D1324" s="215">
        <v>45075</v>
      </c>
      <c r="E1324" s="192" t="s">
        <v>3643</v>
      </c>
      <c r="F1324" s="192" t="s">
        <v>12</v>
      </c>
      <c r="G1324" s="192">
        <v>445642</v>
      </c>
      <c r="H1324" s="68"/>
      <c r="I1324" s="198" t="s">
        <v>1870</v>
      </c>
      <c r="J1324" s="68"/>
      <c r="K1324" s="68"/>
      <c r="L1324" s="68"/>
      <c r="M1324" s="68"/>
      <c r="N1324" s="362"/>
      <c r="O1324" s="362"/>
      <c r="P1324" s="216">
        <v>1741745.77</v>
      </c>
      <c r="Q1324" s="216">
        <v>0</v>
      </c>
      <c r="R1324" s="68" t="s">
        <v>638</v>
      </c>
      <c r="S1324" s="363"/>
      <c r="T1324" s="277"/>
    </row>
    <row r="1325" spans="1:20" ht="38.25">
      <c r="A1325" s="192" t="s">
        <v>667</v>
      </c>
      <c r="B1325" s="68"/>
      <c r="C1325" s="214" t="s">
        <v>1256</v>
      </c>
      <c r="D1325" s="215">
        <v>45075</v>
      </c>
      <c r="E1325" s="192" t="s">
        <v>3644</v>
      </c>
      <c r="F1325" s="192" t="s">
        <v>12</v>
      </c>
      <c r="G1325" s="192">
        <v>445644</v>
      </c>
      <c r="H1325" s="68"/>
      <c r="I1325" s="198" t="s">
        <v>1870</v>
      </c>
      <c r="J1325" s="68"/>
      <c r="K1325" s="68"/>
      <c r="L1325" s="68"/>
      <c r="M1325" s="68"/>
      <c r="N1325" s="362"/>
      <c r="O1325" s="362"/>
      <c r="P1325" s="216">
        <v>493169.72</v>
      </c>
      <c r="Q1325" s="216">
        <v>0</v>
      </c>
      <c r="R1325" s="68" t="s">
        <v>638</v>
      </c>
      <c r="S1325" s="363"/>
      <c r="T1325" s="277"/>
    </row>
    <row r="1326" spans="1:20" ht="38.25">
      <c r="A1326" s="192" t="s">
        <v>667</v>
      </c>
      <c r="B1326" s="68"/>
      <c r="C1326" s="214" t="s">
        <v>1256</v>
      </c>
      <c r="D1326" s="215">
        <v>45075</v>
      </c>
      <c r="E1326" s="192" t="s">
        <v>3645</v>
      </c>
      <c r="F1326" s="192" t="s">
        <v>12</v>
      </c>
      <c r="G1326" s="192">
        <v>445648</v>
      </c>
      <c r="H1326" s="68"/>
      <c r="I1326" s="198" t="s">
        <v>1870</v>
      </c>
      <c r="J1326" s="68"/>
      <c r="K1326" s="68"/>
      <c r="L1326" s="68"/>
      <c r="M1326" s="68"/>
      <c r="N1326" s="362"/>
      <c r="O1326" s="362"/>
      <c r="P1326" s="216">
        <v>4812078.8499999996</v>
      </c>
      <c r="Q1326" s="216">
        <v>0</v>
      </c>
      <c r="R1326" s="68" t="s">
        <v>638</v>
      </c>
      <c r="S1326" s="363"/>
      <c r="T1326" s="277"/>
    </row>
    <row r="1327" spans="1:20" ht="38.25">
      <c r="A1327" s="192" t="s">
        <v>667</v>
      </c>
      <c r="B1327" s="68"/>
      <c r="C1327" s="214" t="s">
        <v>1256</v>
      </c>
      <c r="D1327" s="215">
        <v>45075</v>
      </c>
      <c r="E1327" s="192" t="s">
        <v>3646</v>
      </c>
      <c r="F1327" s="192" t="s">
        <v>12</v>
      </c>
      <c r="G1327" s="192">
        <v>445650</v>
      </c>
      <c r="H1327" s="68"/>
      <c r="I1327" s="198" t="s">
        <v>1870</v>
      </c>
      <c r="J1327" s="68"/>
      <c r="K1327" s="68"/>
      <c r="L1327" s="68"/>
      <c r="M1327" s="68"/>
      <c r="N1327" s="362"/>
      <c r="O1327" s="362"/>
      <c r="P1327" s="216">
        <v>1354548.57</v>
      </c>
      <c r="Q1327" s="216">
        <v>0</v>
      </c>
      <c r="R1327" s="68" t="s">
        <v>638</v>
      </c>
      <c r="S1327" s="363"/>
      <c r="T1327" s="277"/>
    </row>
    <row r="1328" spans="1:20" ht="38.25">
      <c r="A1328" s="192" t="s">
        <v>667</v>
      </c>
      <c r="B1328" s="68"/>
      <c r="C1328" s="214" t="s">
        <v>1256</v>
      </c>
      <c r="D1328" s="215">
        <v>45075</v>
      </c>
      <c r="E1328" s="192" t="s">
        <v>3647</v>
      </c>
      <c r="F1328" s="192" t="s">
        <v>12</v>
      </c>
      <c r="G1328" s="192">
        <v>445652</v>
      </c>
      <c r="H1328" s="68"/>
      <c r="I1328" s="198" t="s">
        <v>1870</v>
      </c>
      <c r="J1328" s="68"/>
      <c r="K1328" s="68"/>
      <c r="L1328" s="68"/>
      <c r="M1328" s="68"/>
      <c r="N1328" s="362"/>
      <c r="O1328" s="362"/>
      <c r="P1328" s="216">
        <v>4783909.3600000003</v>
      </c>
      <c r="Q1328" s="216">
        <v>0</v>
      </c>
      <c r="R1328" s="68" t="s">
        <v>638</v>
      </c>
      <c r="S1328" s="363"/>
      <c r="T1328" s="277"/>
    </row>
    <row r="1329" spans="1:20" ht="38.25">
      <c r="A1329" s="192" t="s">
        <v>667</v>
      </c>
      <c r="B1329" s="68"/>
      <c r="C1329" s="214" t="s">
        <v>1256</v>
      </c>
      <c r="D1329" s="215">
        <v>45075</v>
      </c>
      <c r="E1329" s="192" t="s">
        <v>3648</v>
      </c>
      <c r="F1329" s="192" t="s">
        <v>12</v>
      </c>
      <c r="G1329" s="192">
        <v>445654</v>
      </c>
      <c r="H1329" s="68"/>
      <c r="I1329" s="198" t="s">
        <v>1870</v>
      </c>
      <c r="J1329" s="68"/>
      <c r="K1329" s="68"/>
      <c r="L1329" s="68"/>
      <c r="M1329" s="68"/>
      <c r="N1329" s="362"/>
      <c r="O1329" s="362"/>
      <c r="P1329" s="216">
        <v>4076324.23</v>
      </c>
      <c r="Q1329" s="216">
        <v>0</v>
      </c>
      <c r="R1329" s="68" t="s">
        <v>638</v>
      </c>
      <c r="S1329" s="363"/>
      <c r="T1329" s="277"/>
    </row>
    <row r="1330" spans="1:20" ht="38.25">
      <c r="A1330" s="192" t="s">
        <v>667</v>
      </c>
      <c r="B1330" s="68"/>
      <c r="C1330" s="214" t="s">
        <v>1256</v>
      </c>
      <c r="D1330" s="215">
        <v>45075</v>
      </c>
      <c r="E1330" s="192" t="s">
        <v>3649</v>
      </c>
      <c r="F1330" s="192" t="s">
        <v>12</v>
      </c>
      <c r="G1330" s="192">
        <v>445656</v>
      </c>
      <c r="H1330" s="68"/>
      <c r="I1330" s="198" t="s">
        <v>1870</v>
      </c>
      <c r="J1330" s="68"/>
      <c r="K1330" s="68"/>
      <c r="L1330" s="68"/>
      <c r="M1330" s="68"/>
      <c r="N1330" s="362"/>
      <c r="O1330" s="362"/>
      <c r="P1330" s="216">
        <v>4052461.86</v>
      </c>
      <c r="Q1330" s="216">
        <v>0</v>
      </c>
      <c r="R1330" s="68" t="s">
        <v>638</v>
      </c>
      <c r="S1330" s="363"/>
      <c r="T1330" s="277"/>
    </row>
    <row r="1331" spans="1:20" ht="38.25">
      <c r="A1331" s="192" t="s">
        <v>667</v>
      </c>
      <c r="B1331" s="68"/>
      <c r="C1331" s="214" t="s">
        <v>1256</v>
      </c>
      <c r="D1331" s="215">
        <v>45075</v>
      </c>
      <c r="E1331" s="192" t="s">
        <v>3650</v>
      </c>
      <c r="F1331" s="192" t="s">
        <v>12</v>
      </c>
      <c r="G1331" s="192">
        <v>445658</v>
      </c>
      <c r="H1331" s="68"/>
      <c r="I1331" s="198" t="s">
        <v>1870</v>
      </c>
      <c r="J1331" s="68"/>
      <c r="K1331" s="68"/>
      <c r="L1331" s="68"/>
      <c r="M1331" s="68"/>
      <c r="N1331" s="362"/>
      <c r="O1331" s="362"/>
      <c r="P1331" s="216">
        <v>1147441.54</v>
      </c>
      <c r="Q1331" s="216">
        <v>0</v>
      </c>
      <c r="R1331" s="68" t="s">
        <v>638</v>
      </c>
      <c r="S1331" s="363"/>
      <c r="T1331" s="277"/>
    </row>
    <row r="1332" spans="1:20" ht="38.25">
      <c r="A1332" s="192" t="s">
        <v>667</v>
      </c>
      <c r="B1332" s="68"/>
      <c r="C1332" s="214" t="s">
        <v>1256</v>
      </c>
      <c r="D1332" s="215">
        <v>45075</v>
      </c>
      <c r="E1332" s="192" t="s">
        <v>3651</v>
      </c>
      <c r="F1332" s="192" t="s">
        <v>12</v>
      </c>
      <c r="G1332" s="192">
        <v>445660</v>
      </c>
      <c r="H1332" s="68"/>
      <c r="I1332" s="198" t="s">
        <v>1870</v>
      </c>
      <c r="J1332" s="68"/>
      <c r="K1332" s="68"/>
      <c r="L1332" s="68"/>
      <c r="M1332" s="68"/>
      <c r="N1332" s="362"/>
      <c r="O1332" s="362"/>
      <c r="P1332" s="216">
        <v>11130562.449999999</v>
      </c>
      <c r="Q1332" s="216">
        <v>0</v>
      </c>
      <c r="R1332" s="68" t="s">
        <v>638</v>
      </c>
      <c r="S1332" s="363"/>
      <c r="T1332" s="277"/>
    </row>
    <row r="1333" spans="1:20" ht="38.25">
      <c r="A1333" s="192" t="s">
        <v>667</v>
      </c>
      <c r="B1333" s="68"/>
      <c r="C1333" s="214" t="s">
        <v>1256</v>
      </c>
      <c r="D1333" s="215">
        <v>45075</v>
      </c>
      <c r="E1333" s="192" t="s">
        <v>3652</v>
      </c>
      <c r="F1333" s="192" t="s">
        <v>12</v>
      </c>
      <c r="G1333" s="192">
        <v>445662</v>
      </c>
      <c r="H1333" s="68"/>
      <c r="I1333" s="198" t="s">
        <v>1870</v>
      </c>
      <c r="J1333" s="68"/>
      <c r="K1333" s="68"/>
      <c r="L1333" s="68"/>
      <c r="M1333" s="68"/>
      <c r="N1333" s="362"/>
      <c r="O1333" s="362"/>
      <c r="P1333" s="216">
        <v>3151582.99</v>
      </c>
      <c r="Q1333" s="216">
        <v>0</v>
      </c>
      <c r="R1333" s="68" t="s">
        <v>638</v>
      </c>
      <c r="S1333" s="363"/>
      <c r="T1333" s="277"/>
    </row>
    <row r="1334" spans="1:20" ht="38.25">
      <c r="A1334" s="192" t="s">
        <v>667</v>
      </c>
      <c r="B1334" s="68"/>
      <c r="C1334" s="214" t="s">
        <v>1256</v>
      </c>
      <c r="D1334" s="215">
        <v>45075</v>
      </c>
      <c r="E1334" s="192" t="s">
        <v>3653</v>
      </c>
      <c r="F1334" s="192" t="s">
        <v>12</v>
      </c>
      <c r="G1334" s="192">
        <v>445664</v>
      </c>
      <c r="H1334" s="68"/>
      <c r="I1334" s="198" t="s">
        <v>1870</v>
      </c>
      <c r="J1334" s="68"/>
      <c r="K1334" s="68"/>
      <c r="L1334" s="68"/>
      <c r="M1334" s="68"/>
      <c r="N1334" s="362"/>
      <c r="O1334" s="362"/>
      <c r="P1334" s="216">
        <v>11196103.369999999</v>
      </c>
      <c r="Q1334" s="216">
        <v>0</v>
      </c>
      <c r="R1334" s="68" t="s">
        <v>638</v>
      </c>
      <c r="S1334" s="363"/>
      <c r="T1334" s="277"/>
    </row>
    <row r="1335" spans="1:20" ht="38.25">
      <c r="A1335" s="192" t="s">
        <v>667</v>
      </c>
      <c r="B1335" s="68"/>
      <c r="C1335" s="214" t="s">
        <v>1256</v>
      </c>
      <c r="D1335" s="215">
        <v>45075</v>
      </c>
      <c r="E1335" s="192" t="s">
        <v>3654</v>
      </c>
      <c r="F1335" s="192" t="s">
        <v>12</v>
      </c>
      <c r="G1335" s="192">
        <v>445666</v>
      </c>
      <c r="H1335" s="68"/>
      <c r="I1335" s="198" t="s">
        <v>1870</v>
      </c>
      <c r="J1335" s="68"/>
      <c r="K1335" s="68"/>
      <c r="L1335" s="68"/>
      <c r="M1335" s="68"/>
      <c r="N1335" s="362"/>
      <c r="O1335" s="362"/>
      <c r="P1335" s="216">
        <v>2059867.64</v>
      </c>
      <c r="Q1335" s="216">
        <v>0</v>
      </c>
      <c r="R1335" s="68" t="s">
        <v>638</v>
      </c>
      <c r="S1335" s="363"/>
      <c r="T1335" s="277"/>
    </row>
    <row r="1336" spans="1:20" ht="38.25">
      <c r="A1336" s="192" t="s">
        <v>667</v>
      </c>
      <c r="B1336" s="68"/>
      <c r="C1336" s="214" t="s">
        <v>1256</v>
      </c>
      <c r="D1336" s="215">
        <v>45075</v>
      </c>
      <c r="E1336" s="192" t="s">
        <v>3655</v>
      </c>
      <c r="F1336" s="192" t="s">
        <v>12</v>
      </c>
      <c r="G1336" s="192">
        <v>445668</v>
      </c>
      <c r="H1336" s="68"/>
      <c r="I1336" s="198" t="s">
        <v>1870</v>
      </c>
      <c r="J1336" s="68"/>
      <c r="K1336" s="68"/>
      <c r="L1336" s="68"/>
      <c r="M1336" s="68"/>
      <c r="N1336" s="362"/>
      <c r="O1336" s="362"/>
      <c r="P1336" s="216">
        <v>2047809.33</v>
      </c>
      <c r="Q1336" s="216">
        <v>0</v>
      </c>
      <c r="R1336" s="68" t="s">
        <v>638</v>
      </c>
      <c r="S1336" s="363"/>
      <c r="T1336" s="277"/>
    </row>
    <row r="1337" spans="1:20" ht="38.25">
      <c r="A1337" s="192" t="s">
        <v>667</v>
      </c>
      <c r="B1337" s="68"/>
      <c r="C1337" s="214" t="s">
        <v>1256</v>
      </c>
      <c r="D1337" s="215">
        <v>45075</v>
      </c>
      <c r="E1337" s="192" t="s">
        <v>3656</v>
      </c>
      <c r="F1337" s="192" t="s">
        <v>12</v>
      </c>
      <c r="G1337" s="192">
        <v>445670</v>
      </c>
      <c r="H1337" s="68"/>
      <c r="I1337" s="198" t="s">
        <v>1870</v>
      </c>
      <c r="J1337" s="68"/>
      <c r="K1337" s="68"/>
      <c r="L1337" s="68"/>
      <c r="M1337" s="68"/>
      <c r="N1337" s="362"/>
      <c r="O1337" s="362"/>
      <c r="P1337" s="216">
        <v>579830.66</v>
      </c>
      <c r="Q1337" s="216">
        <v>0</v>
      </c>
      <c r="R1337" s="68" t="s">
        <v>638</v>
      </c>
      <c r="S1337" s="363"/>
      <c r="T1337" s="277"/>
    </row>
    <row r="1338" spans="1:20" ht="38.25">
      <c r="A1338" s="192" t="s">
        <v>667</v>
      </c>
      <c r="B1338" s="68"/>
      <c r="C1338" s="214" t="s">
        <v>1256</v>
      </c>
      <c r="D1338" s="215">
        <v>45075</v>
      </c>
      <c r="E1338" s="192" t="s">
        <v>3657</v>
      </c>
      <c r="F1338" s="192" t="s">
        <v>12</v>
      </c>
      <c r="G1338" s="192">
        <v>445672</v>
      </c>
      <c r="H1338" s="68"/>
      <c r="I1338" s="198" t="s">
        <v>1870</v>
      </c>
      <c r="J1338" s="68"/>
      <c r="K1338" s="68"/>
      <c r="L1338" s="68"/>
      <c r="M1338" s="68"/>
      <c r="N1338" s="362"/>
      <c r="O1338" s="362"/>
      <c r="P1338" s="216">
        <v>13906122.5</v>
      </c>
      <c r="Q1338" s="216">
        <v>0</v>
      </c>
      <c r="R1338" s="68" t="s">
        <v>638</v>
      </c>
      <c r="S1338" s="363"/>
      <c r="T1338" s="277"/>
    </row>
    <row r="1339" spans="1:20" ht="38.25">
      <c r="A1339" s="192" t="s">
        <v>667</v>
      </c>
      <c r="B1339" s="68"/>
      <c r="C1339" s="214" t="s">
        <v>1256</v>
      </c>
      <c r="D1339" s="215">
        <v>45075</v>
      </c>
      <c r="E1339" s="192" t="s">
        <v>3658</v>
      </c>
      <c r="F1339" s="192" t="s">
        <v>12</v>
      </c>
      <c r="G1339" s="192">
        <v>445674</v>
      </c>
      <c r="H1339" s="68"/>
      <c r="I1339" s="198" t="s">
        <v>1870</v>
      </c>
      <c r="J1339" s="68"/>
      <c r="K1339" s="68"/>
      <c r="L1339" s="68"/>
      <c r="M1339" s="68"/>
      <c r="N1339" s="362"/>
      <c r="O1339" s="362"/>
      <c r="P1339" s="216">
        <v>13634773.76</v>
      </c>
      <c r="Q1339" s="216">
        <v>0</v>
      </c>
      <c r="R1339" s="68" t="s">
        <v>638</v>
      </c>
      <c r="S1339" s="363"/>
      <c r="T1339" s="277"/>
    </row>
    <row r="1340" spans="1:20" ht="38.25">
      <c r="A1340" s="192" t="s">
        <v>667</v>
      </c>
      <c r="B1340" s="68"/>
      <c r="C1340" s="214" t="s">
        <v>1256</v>
      </c>
      <c r="D1340" s="215">
        <v>45075</v>
      </c>
      <c r="E1340" s="192" t="s">
        <v>3659</v>
      </c>
      <c r="F1340" s="192" t="s">
        <v>12</v>
      </c>
      <c r="G1340" s="192">
        <v>445676</v>
      </c>
      <c r="H1340" s="68"/>
      <c r="I1340" s="198" t="s">
        <v>1870</v>
      </c>
      <c r="J1340" s="68"/>
      <c r="K1340" s="68"/>
      <c r="L1340" s="68"/>
      <c r="M1340" s="68"/>
      <c r="N1340" s="362"/>
      <c r="O1340" s="362"/>
      <c r="P1340" s="216">
        <v>17484458.68</v>
      </c>
      <c r="Q1340" s="216">
        <v>0</v>
      </c>
      <c r="R1340" s="68" t="s">
        <v>638</v>
      </c>
      <c r="S1340" s="363"/>
      <c r="T1340" s="277"/>
    </row>
    <row r="1341" spans="1:20" ht="38.25">
      <c r="A1341" s="192" t="s">
        <v>667</v>
      </c>
      <c r="B1341" s="68"/>
      <c r="C1341" s="214" t="s">
        <v>1256</v>
      </c>
      <c r="D1341" s="215">
        <v>45075</v>
      </c>
      <c r="E1341" s="192" t="s">
        <v>3660</v>
      </c>
      <c r="F1341" s="192" t="s">
        <v>12</v>
      </c>
      <c r="G1341" s="192">
        <v>445678</v>
      </c>
      <c r="H1341" s="68"/>
      <c r="I1341" s="198" t="s">
        <v>1870</v>
      </c>
      <c r="J1341" s="68"/>
      <c r="K1341" s="68"/>
      <c r="L1341" s="68"/>
      <c r="M1341" s="68"/>
      <c r="N1341" s="362"/>
      <c r="O1341" s="362"/>
      <c r="P1341" s="216">
        <v>6734109.5300000003</v>
      </c>
      <c r="Q1341" s="216">
        <v>0</v>
      </c>
      <c r="R1341" s="68" t="s">
        <v>638</v>
      </c>
      <c r="S1341" s="363"/>
      <c r="T1341" s="277"/>
    </row>
    <row r="1342" spans="1:20" ht="38.25">
      <c r="A1342" s="192" t="s">
        <v>667</v>
      </c>
      <c r="B1342" s="68"/>
      <c r="C1342" s="214" t="s">
        <v>1256</v>
      </c>
      <c r="D1342" s="215">
        <v>45075</v>
      </c>
      <c r="E1342" s="192" t="s">
        <v>3661</v>
      </c>
      <c r="F1342" s="192" t="s">
        <v>12</v>
      </c>
      <c r="G1342" s="192">
        <v>445680</v>
      </c>
      <c r="H1342" s="68"/>
      <c r="I1342" s="198" t="s">
        <v>1870</v>
      </c>
      <c r="J1342" s="68"/>
      <c r="K1342" s="68"/>
      <c r="L1342" s="68"/>
      <c r="M1342" s="68"/>
      <c r="N1342" s="362"/>
      <c r="O1342" s="362"/>
      <c r="P1342" s="216">
        <v>78083208.090000004</v>
      </c>
      <c r="Q1342" s="216">
        <v>0</v>
      </c>
      <c r="R1342" s="68" t="s">
        <v>638</v>
      </c>
      <c r="S1342" s="363"/>
      <c r="T1342" s="277"/>
    </row>
    <row r="1343" spans="1:20" ht="38.25">
      <c r="A1343" s="192" t="s">
        <v>667</v>
      </c>
      <c r="B1343" s="68"/>
      <c r="C1343" s="214" t="s">
        <v>1256</v>
      </c>
      <c r="D1343" s="215">
        <v>45075</v>
      </c>
      <c r="E1343" s="192" t="s">
        <v>3662</v>
      </c>
      <c r="F1343" s="192" t="s">
        <v>12</v>
      </c>
      <c r="G1343" s="192">
        <v>445682</v>
      </c>
      <c r="H1343" s="68"/>
      <c r="I1343" s="198" t="s">
        <v>1870</v>
      </c>
      <c r="J1343" s="68"/>
      <c r="K1343" s="68"/>
      <c r="L1343" s="68"/>
      <c r="M1343" s="68"/>
      <c r="N1343" s="362"/>
      <c r="O1343" s="362"/>
      <c r="P1343" s="216">
        <v>33560118.469999999</v>
      </c>
      <c r="Q1343" s="216">
        <v>0</v>
      </c>
      <c r="R1343" s="68" t="s">
        <v>638</v>
      </c>
      <c r="S1343" s="363"/>
      <c r="T1343" s="277"/>
    </row>
    <row r="1344" spans="1:20" ht="38.25">
      <c r="A1344" s="192" t="s">
        <v>667</v>
      </c>
      <c r="B1344" s="68"/>
      <c r="C1344" s="214" t="s">
        <v>1256</v>
      </c>
      <c r="D1344" s="215">
        <v>45075</v>
      </c>
      <c r="E1344" s="192" t="s">
        <v>3663</v>
      </c>
      <c r="F1344" s="192" t="s">
        <v>12</v>
      </c>
      <c r="G1344" s="192">
        <v>445684</v>
      </c>
      <c r="H1344" s="68"/>
      <c r="I1344" s="198" t="s">
        <v>1870</v>
      </c>
      <c r="J1344" s="68"/>
      <c r="K1344" s="68"/>
      <c r="L1344" s="68"/>
      <c r="M1344" s="68"/>
      <c r="N1344" s="362"/>
      <c r="O1344" s="362"/>
      <c r="P1344" s="216">
        <v>5976843.46</v>
      </c>
      <c r="Q1344" s="216">
        <v>0</v>
      </c>
      <c r="R1344" s="68" t="s">
        <v>638</v>
      </c>
      <c r="S1344" s="363"/>
      <c r="T1344" s="277"/>
    </row>
    <row r="1345" spans="1:20" ht="38.25">
      <c r="A1345" s="192" t="s">
        <v>667</v>
      </c>
      <c r="B1345" s="68"/>
      <c r="C1345" s="214" t="s">
        <v>1256</v>
      </c>
      <c r="D1345" s="215">
        <v>45075</v>
      </c>
      <c r="E1345" s="192" t="s">
        <v>3664</v>
      </c>
      <c r="F1345" s="192" t="s">
        <v>12</v>
      </c>
      <c r="G1345" s="192">
        <v>445686</v>
      </c>
      <c r="H1345" s="68"/>
      <c r="I1345" s="198" t="s">
        <v>1870</v>
      </c>
      <c r="J1345" s="68"/>
      <c r="K1345" s="68"/>
      <c r="L1345" s="68"/>
      <c r="M1345" s="68"/>
      <c r="N1345" s="362"/>
      <c r="O1345" s="362"/>
      <c r="P1345" s="216">
        <v>8860.17</v>
      </c>
      <c r="Q1345" s="216">
        <v>0</v>
      </c>
      <c r="R1345" s="68" t="s">
        <v>638</v>
      </c>
      <c r="S1345" s="363"/>
      <c r="T1345" s="277"/>
    </row>
    <row r="1346" spans="1:20" ht="38.25">
      <c r="A1346" s="192" t="s">
        <v>667</v>
      </c>
      <c r="B1346" s="68"/>
      <c r="C1346" s="214" t="s">
        <v>1256</v>
      </c>
      <c r="D1346" s="215">
        <v>45075</v>
      </c>
      <c r="E1346" s="192" t="s">
        <v>3665</v>
      </c>
      <c r="F1346" s="192" t="s">
        <v>12</v>
      </c>
      <c r="G1346" s="192">
        <v>445688</v>
      </c>
      <c r="H1346" s="68"/>
      <c r="I1346" s="198" t="s">
        <v>1870</v>
      </c>
      <c r="J1346" s="68"/>
      <c r="K1346" s="68"/>
      <c r="L1346" s="68"/>
      <c r="M1346" s="68"/>
      <c r="N1346" s="362"/>
      <c r="O1346" s="362"/>
      <c r="P1346" s="216">
        <v>14431.52</v>
      </c>
      <c r="Q1346" s="216">
        <v>0</v>
      </c>
      <c r="R1346" s="68" t="s">
        <v>638</v>
      </c>
      <c r="S1346" s="363"/>
      <c r="T1346" s="277"/>
    </row>
    <row r="1347" spans="1:20" ht="38.25">
      <c r="A1347" s="192" t="s">
        <v>667</v>
      </c>
      <c r="B1347" s="68"/>
      <c r="C1347" s="214" t="s">
        <v>1256</v>
      </c>
      <c r="D1347" s="215">
        <v>45075</v>
      </c>
      <c r="E1347" s="192" t="s">
        <v>3666</v>
      </c>
      <c r="F1347" s="192" t="s">
        <v>12</v>
      </c>
      <c r="G1347" s="192">
        <v>445690</v>
      </c>
      <c r="H1347" s="68"/>
      <c r="I1347" s="198" t="s">
        <v>1870</v>
      </c>
      <c r="J1347" s="68"/>
      <c r="K1347" s="68"/>
      <c r="L1347" s="68"/>
      <c r="M1347" s="68"/>
      <c r="N1347" s="362"/>
      <c r="O1347" s="362"/>
      <c r="P1347" s="216">
        <v>536.30999999999995</v>
      </c>
      <c r="Q1347" s="216">
        <v>0</v>
      </c>
      <c r="R1347" s="68" t="s">
        <v>638</v>
      </c>
      <c r="S1347" s="363"/>
      <c r="T1347" s="277"/>
    </row>
    <row r="1348" spans="1:20" ht="38.25">
      <c r="A1348" s="192" t="s">
        <v>667</v>
      </c>
      <c r="B1348" s="68"/>
      <c r="C1348" s="214" t="s">
        <v>1256</v>
      </c>
      <c r="D1348" s="215">
        <v>45075</v>
      </c>
      <c r="E1348" s="192" t="s">
        <v>3667</v>
      </c>
      <c r="F1348" s="192" t="s">
        <v>12</v>
      </c>
      <c r="G1348" s="192">
        <v>445692</v>
      </c>
      <c r="H1348" s="68"/>
      <c r="I1348" s="198" t="s">
        <v>1870</v>
      </c>
      <c r="J1348" s="68"/>
      <c r="K1348" s="68"/>
      <c r="L1348" s="68"/>
      <c r="M1348" s="68"/>
      <c r="N1348" s="362"/>
      <c r="O1348" s="362"/>
      <c r="P1348" s="216">
        <v>467.92</v>
      </c>
      <c r="Q1348" s="216">
        <v>0</v>
      </c>
      <c r="R1348" s="68" t="s">
        <v>638</v>
      </c>
      <c r="S1348" s="363"/>
      <c r="T1348" s="277"/>
    </row>
    <row r="1349" spans="1:20" ht="38.25">
      <c r="A1349" s="192" t="s">
        <v>667</v>
      </c>
      <c r="B1349" s="68"/>
      <c r="C1349" s="214" t="s">
        <v>1256</v>
      </c>
      <c r="D1349" s="215">
        <v>45075</v>
      </c>
      <c r="E1349" s="192" t="s">
        <v>3668</v>
      </c>
      <c r="F1349" s="192" t="s">
        <v>12</v>
      </c>
      <c r="G1349" s="192">
        <v>445694</v>
      </c>
      <c r="H1349" s="68"/>
      <c r="I1349" s="198" t="s">
        <v>1870</v>
      </c>
      <c r="J1349" s="68"/>
      <c r="K1349" s="68"/>
      <c r="L1349" s="68"/>
      <c r="M1349" s="68"/>
      <c r="N1349" s="362"/>
      <c r="O1349" s="362"/>
      <c r="P1349" s="216">
        <v>12147.96</v>
      </c>
      <c r="Q1349" s="216">
        <v>0</v>
      </c>
      <c r="R1349" s="68" t="s">
        <v>638</v>
      </c>
      <c r="S1349" s="363"/>
      <c r="T1349" s="277"/>
    </row>
    <row r="1350" spans="1:20" ht="38.25">
      <c r="A1350" s="192" t="s">
        <v>667</v>
      </c>
      <c r="B1350" s="68"/>
      <c r="C1350" s="214" t="s">
        <v>1256</v>
      </c>
      <c r="D1350" s="215">
        <v>45075</v>
      </c>
      <c r="E1350" s="192" t="s">
        <v>3669</v>
      </c>
      <c r="F1350" s="192" t="s">
        <v>12</v>
      </c>
      <c r="G1350" s="192">
        <v>445696</v>
      </c>
      <c r="H1350" s="68"/>
      <c r="I1350" s="198" t="s">
        <v>1870</v>
      </c>
      <c r="J1350" s="68"/>
      <c r="K1350" s="68"/>
      <c r="L1350" s="68"/>
      <c r="M1350" s="68"/>
      <c r="N1350" s="362"/>
      <c r="O1350" s="362"/>
      <c r="P1350" s="216">
        <v>12147.96</v>
      </c>
      <c r="Q1350" s="216">
        <v>0</v>
      </c>
      <c r="R1350" s="68" t="s">
        <v>638</v>
      </c>
      <c r="S1350" s="363"/>
      <c r="T1350" s="277"/>
    </row>
    <row r="1351" spans="1:20" ht="38.25">
      <c r="A1351" s="192" t="s">
        <v>667</v>
      </c>
      <c r="B1351" s="68"/>
      <c r="C1351" s="214" t="s">
        <v>1256</v>
      </c>
      <c r="D1351" s="215">
        <v>45075</v>
      </c>
      <c r="E1351" s="192" t="s">
        <v>3670</v>
      </c>
      <c r="F1351" s="192" t="s">
        <v>12</v>
      </c>
      <c r="G1351" s="192">
        <v>445698</v>
      </c>
      <c r="H1351" s="68"/>
      <c r="I1351" s="198" t="s">
        <v>1870</v>
      </c>
      <c r="J1351" s="68"/>
      <c r="K1351" s="68"/>
      <c r="L1351" s="68"/>
      <c r="M1351" s="68"/>
      <c r="N1351" s="362"/>
      <c r="O1351" s="362"/>
      <c r="P1351" s="216">
        <v>12147.96</v>
      </c>
      <c r="Q1351" s="216">
        <v>0</v>
      </c>
      <c r="R1351" s="68" t="s">
        <v>638</v>
      </c>
      <c r="S1351" s="363"/>
      <c r="T1351" s="277"/>
    </row>
    <row r="1352" spans="1:20" ht="38.25">
      <c r="A1352" s="192" t="s">
        <v>667</v>
      </c>
      <c r="B1352" s="68"/>
      <c r="C1352" s="214" t="s">
        <v>1256</v>
      </c>
      <c r="D1352" s="215">
        <v>45075</v>
      </c>
      <c r="E1352" s="192" t="s">
        <v>3671</v>
      </c>
      <c r="F1352" s="192" t="s">
        <v>12</v>
      </c>
      <c r="G1352" s="192">
        <v>445700</v>
      </c>
      <c r="H1352" s="68"/>
      <c r="I1352" s="198" t="s">
        <v>1870</v>
      </c>
      <c r="J1352" s="68"/>
      <c r="K1352" s="68"/>
      <c r="L1352" s="68"/>
      <c r="M1352" s="68"/>
      <c r="N1352" s="362"/>
      <c r="O1352" s="362"/>
      <c r="P1352" s="216">
        <v>12147.96</v>
      </c>
      <c r="Q1352" s="216">
        <v>0</v>
      </c>
      <c r="R1352" s="68" t="s">
        <v>638</v>
      </c>
      <c r="S1352" s="363"/>
      <c r="T1352" s="277"/>
    </row>
    <row r="1353" spans="1:20" ht="38.25">
      <c r="A1353" s="192" t="s">
        <v>667</v>
      </c>
      <c r="B1353" s="68"/>
      <c r="C1353" s="214" t="s">
        <v>1256</v>
      </c>
      <c r="D1353" s="215">
        <v>45075</v>
      </c>
      <c r="E1353" s="192" t="s">
        <v>3672</v>
      </c>
      <c r="F1353" s="192" t="s">
        <v>12</v>
      </c>
      <c r="G1353" s="192">
        <v>445702</v>
      </c>
      <c r="H1353" s="68"/>
      <c r="I1353" s="198" t="s">
        <v>1870</v>
      </c>
      <c r="J1353" s="68"/>
      <c r="K1353" s="68"/>
      <c r="L1353" s="68"/>
      <c r="M1353" s="68"/>
      <c r="N1353" s="362"/>
      <c r="O1353" s="362"/>
      <c r="P1353" s="216">
        <v>12147.96</v>
      </c>
      <c r="Q1353" s="216">
        <v>0</v>
      </c>
      <c r="R1353" s="68" t="s">
        <v>638</v>
      </c>
      <c r="S1353" s="363"/>
      <c r="T1353" s="277"/>
    </row>
    <row r="1354" spans="1:20" ht="38.25">
      <c r="A1354" s="192" t="s">
        <v>667</v>
      </c>
      <c r="B1354" s="68"/>
      <c r="C1354" s="214" t="s">
        <v>1256</v>
      </c>
      <c r="D1354" s="215">
        <v>45075</v>
      </c>
      <c r="E1354" s="192" t="s">
        <v>3673</v>
      </c>
      <c r="F1354" s="192" t="s">
        <v>12</v>
      </c>
      <c r="G1354" s="192">
        <v>445704</v>
      </c>
      <c r="H1354" s="68"/>
      <c r="I1354" s="198" t="s">
        <v>1870</v>
      </c>
      <c r="J1354" s="68"/>
      <c r="K1354" s="68"/>
      <c r="L1354" s="68"/>
      <c r="M1354" s="68"/>
      <c r="N1354" s="362"/>
      <c r="O1354" s="362"/>
      <c r="P1354" s="216">
        <v>223734.1</v>
      </c>
      <c r="Q1354" s="216">
        <v>0</v>
      </c>
      <c r="R1354" s="68" t="s">
        <v>638</v>
      </c>
      <c r="S1354" s="363"/>
      <c r="T1354" s="277"/>
    </row>
    <row r="1355" spans="1:20" ht="38.25">
      <c r="A1355" s="192" t="s">
        <v>667</v>
      </c>
      <c r="B1355" s="68"/>
      <c r="C1355" s="214" t="s">
        <v>1256</v>
      </c>
      <c r="D1355" s="215">
        <v>45075</v>
      </c>
      <c r="E1355" s="192" t="s">
        <v>3674</v>
      </c>
      <c r="F1355" s="192" t="s">
        <v>12</v>
      </c>
      <c r="G1355" s="192">
        <v>445706</v>
      </c>
      <c r="H1355" s="68"/>
      <c r="I1355" s="198" t="s">
        <v>1870</v>
      </c>
      <c r="J1355" s="68"/>
      <c r="K1355" s="68"/>
      <c r="L1355" s="68"/>
      <c r="M1355" s="68"/>
      <c r="N1355" s="362"/>
      <c r="O1355" s="362"/>
      <c r="P1355" s="216">
        <v>5100.41</v>
      </c>
      <c r="Q1355" s="216">
        <v>0</v>
      </c>
      <c r="R1355" s="68" t="s">
        <v>638</v>
      </c>
      <c r="S1355" s="363"/>
      <c r="T1355" s="277"/>
    </row>
    <row r="1356" spans="1:20" ht="38.25">
      <c r="A1356" s="192" t="s">
        <v>667</v>
      </c>
      <c r="B1356" s="68"/>
      <c r="C1356" s="214" t="s">
        <v>1256</v>
      </c>
      <c r="D1356" s="215">
        <v>45075</v>
      </c>
      <c r="E1356" s="192" t="s">
        <v>3675</v>
      </c>
      <c r="F1356" s="192" t="s">
        <v>12</v>
      </c>
      <c r="G1356" s="192">
        <v>445714</v>
      </c>
      <c r="H1356" s="68"/>
      <c r="I1356" s="198" t="s">
        <v>1870</v>
      </c>
      <c r="J1356" s="68"/>
      <c r="K1356" s="68"/>
      <c r="L1356" s="68"/>
      <c r="M1356" s="68"/>
      <c r="N1356" s="362"/>
      <c r="O1356" s="362"/>
      <c r="P1356" s="216">
        <v>4293.3999999999996</v>
      </c>
      <c r="Q1356" s="216">
        <v>0</v>
      </c>
      <c r="R1356" s="68" t="s">
        <v>638</v>
      </c>
      <c r="S1356" s="363"/>
      <c r="T1356" s="277"/>
    </row>
    <row r="1357" spans="1:20" ht="38.25">
      <c r="A1357" s="192" t="s">
        <v>667</v>
      </c>
      <c r="B1357" s="68"/>
      <c r="C1357" s="214" t="s">
        <v>1256</v>
      </c>
      <c r="D1357" s="215">
        <v>45075</v>
      </c>
      <c r="E1357" s="192" t="s">
        <v>3676</v>
      </c>
      <c r="F1357" s="192" t="s">
        <v>12</v>
      </c>
      <c r="G1357" s="192">
        <v>445708</v>
      </c>
      <c r="H1357" s="68"/>
      <c r="I1357" s="198" t="s">
        <v>1870</v>
      </c>
      <c r="J1357" s="68"/>
      <c r="K1357" s="68"/>
      <c r="L1357" s="68"/>
      <c r="M1357" s="68"/>
      <c r="N1357" s="362"/>
      <c r="O1357" s="362"/>
      <c r="P1357" s="216">
        <v>3131.38</v>
      </c>
      <c r="Q1357" s="216">
        <v>0</v>
      </c>
      <c r="R1357" s="68" t="s">
        <v>638</v>
      </c>
      <c r="S1357" s="363"/>
      <c r="T1357" s="277"/>
    </row>
    <row r="1358" spans="1:20" ht="38.25">
      <c r="A1358" s="192" t="s">
        <v>667</v>
      </c>
      <c r="B1358" s="68"/>
      <c r="C1358" s="214" t="s">
        <v>1256</v>
      </c>
      <c r="D1358" s="215">
        <v>45075</v>
      </c>
      <c r="E1358" s="192" t="s">
        <v>3677</v>
      </c>
      <c r="F1358" s="192" t="s">
        <v>12</v>
      </c>
      <c r="G1358" s="192">
        <v>445710</v>
      </c>
      <c r="H1358" s="68"/>
      <c r="I1358" s="198" t="s">
        <v>1870</v>
      </c>
      <c r="J1358" s="68"/>
      <c r="K1358" s="68"/>
      <c r="L1358" s="68"/>
      <c r="M1358" s="68"/>
      <c r="N1358" s="362"/>
      <c r="O1358" s="362"/>
      <c r="P1358" s="216">
        <v>189.54</v>
      </c>
      <c r="Q1358" s="216">
        <v>0</v>
      </c>
      <c r="R1358" s="68" t="s">
        <v>638</v>
      </c>
      <c r="S1358" s="363"/>
      <c r="T1358" s="277"/>
    </row>
    <row r="1359" spans="1:20" ht="38.25">
      <c r="A1359" s="192" t="s">
        <v>667</v>
      </c>
      <c r="B1359" s="68"/>
      <c r="C1359" s="214" t="s">
        <v>1256</v>
      </c>
      <c r="D1359" s="215">
        <v>45075</v>
      </c>
      <c r="E1359" s="192" t="s">
        <v>3678</v>
      </c>
      <c r="F1359" s="192" t="s">
        <v>12</v>
      </c>
      <c r="G1359" s="192">
        <v>445712</v>
      </c>
      <c r="H1359" s="68"/>
      <c r="I1359" s="198" t="s">
        <v>1870</v>
      </c>
      <c r="J1359" s="68"/>
      <c r="K1359" s="68"/>
      <c r="L1359" s="68"/>
      <c r="M1359" s="68"/>
      <c r="N1359" s="362"/>
      <c r="O1359" s="362"/>
      <c r="P1359" s="216">
        <v>165.39</v>
      </c>
      <c r="Q1359" s="216">
        <v>0</v>
      </c>
      <c r="R1359" s="68" t="s">
        <v>638</v>
      </c>
      <c r="S1359" s="363"/>
      <c r="T1359" s="277"/>
    </row>
    <row r="1360" spans="1:20" ht="38.25">
      <c r="A1360" s="192" t="s">
        <v>667</v>
      </c>
      <c r="B1360" s="68"/>
      <c r="C1360" s="214" t="s">
        <v>1256</v>
      </c>
      <c r="D1360" s="215">
        <v>45075</v>
      </c>
      <c r="E1360" s="192" t="s">
        <v>3679</v>
      </c>
      <c r="F1360" s="192" t="s">
        <v>12</v>
      </c>
      <c r="G1360" s="192">
        <v>445716</v>
      </c>
      <c r="H1360" s="68"/>
      <c r="I1360" s="198" t="s">
        <v>1870</v>
      </c>
      <c r="J1360" s="68"/>
      <c r="K1360" s="68"/>
      <c r="L1360" s="68"/>
      <c r="M1360" s="68"/>
      <c r="N1360" s="362"/>
      <c r="O1360" s="362"/>
      <c r="P1360" s="216">
        <v>4293.3999999999996</v>
      </c>
      <c r="Q1360" s="216">
        <v>0</v>
      </c>
      <c r="R1360" s="68" t="s">
        <v>638</v>
      </c>
      <c r="S1360" s="363"/>
      <c r="T1360" s="277"/>
    </row>
    <row r="1361" spans="1:20" ht="38.25">
      <c r="A1361" s="192" t="s">
        <v>667</v>
      </c>
      <c r="B1361" s="68"/>
      <c r="C1361" s="214" t="s">
        <v>1256</v>
      </c>
      <c r="D1361" s="215">
        <v>45075</v>
      </c>
      <c r="E1361" s="192" t="s">
        <v>3680</v>
      </c>
      <c r="F1361" s="192" t="s">
        <v>12</v>
      </c>
      <c r="G1361" s="192">
        <v>445718</v>
      </c>
      <c r="H1361" s="68"/>
      <c r="I1361" s="198" t="s">
        <v>1870</v>
      </c>
      <c r="J1361" s="68"/>
      <c r="K1361" s="68"/>
      <c r="L1361" s="68"/>
      <c r="M1361" s="68"/>
      <c r="N1361" s="362"/>
      <c r="O1361" s="362"/>
      <c r="P1361" s="216">
        <v>4293.3999999999996</v>
      </c>
      <c r="Q1361" s="216">
        <v>0</v>
      </c>
      <c r="R1361" s="68" t="s">
        <v>638</v>
      </c>
      <c r="S1361" s="363"/>
      <c r="T1361" s="277"/>
    </row>
    <row r="1362" spans="1:20" ht="38.25">
      <c r="A1362" s="192" t="s">
        <v>667</v>
      </c>
      <c r="B1362" s="68"/>
      <c r="C1362" s="214" t="s">
        <v>1256</v>
      </c>
      <c r="D1362" s="215">
        <v>45075</v>
      </c>
      <c r="E1362" s="192" t="s">
        <v>3681</v>
      </c>
      <c r="F1362" s="192" t="s">
        <v>12</v>
      </c>
      <c r="G1362" s="192">
        <v>445720</v>
      </c>
      <c r="H1362" s="68"/>
      <c r="I1362" s="198" t="s">
        <v>1870</v>
      </c>
      <c r="J1362" s="68"/>
      <c r="K1362" s="68"/>
      <c r="L1362" s="68"/>
      <c r="M1362" s="68"/>
      <c r="N1362" s="362"/>
      <c r="O1362" s="362"/>
      <c r="P1362" s="216">
        <v>4293.3999999999996</v>
      </c>
      <c r="Q1362" s="216">
        <v>0</v>
      </c>
      <c r="R1362" s="68" t="s">
        <v>638</v>
      </c>
      <c r="S1362" s="363"/>
      <c r="T1362" s="277"/>
    </row>
    <row r="1363" spans="1:20" ht="38.25">
      <c r="A1363" s="192" t="s">
        <v>667</v>
      </c>
      <c r="B1363" s="68"/>
      <c r="C1363" s="214" t="s">
        <v>1256</v>
      </c>
      <c r="D1363" s="215">
        <v>45075</v>
      </c>
      <c r="E1363" s="192" t="s">
        <v>3682</v>
      </c>
      <c r="F1363" s="192" t="s">
        <v>12</v>
      </c>
      <c r="G1363" s="192">
        <v>445722</v>
      </c>
      <c r="H1363" s="68"/>
      <c r="I1363" s="198" t="s">
        <v>1870</v>
      </c>
      <c r="J1363" s="68"/>
      <c r="K1363" s="68"/>
      <c r="L1363" s="68"/>
      <c r="M1363" s="68"/>
      <c r="N1363" s="362"/>
      <c r="O1363" s="362"/>
      <c r="P1363" s="216">
        <v>4293.3999999999996</v>
      </c>
      <c r="Q1363" s="216">
        <v>0</v>
      </c>
      <c r="R1363" s="68" t="s">
        <v>638</v>
      </c>
      <c r="S1363" s="363"/>
      <c r="T1363" s="277"/>
    </row>
    <row r="1364" spans="1:20" ht="38.25">
      <c r="A1364" s="192" t="s">
        <v>667</v>
      </c>
      <c r="B1364" s="68"/>
      <c r="C1364" s="214" t="s">
        <v>1256</v>
      </c>
      <c r="D1364" s="215">
        <v>45075</v>
      </c>
      <c r="E1364" s="192" t="s">
        <v>3683</v>
      </c>
      <c r="F1364" s="192" t="s">
        <v>12</v>
      </c>
      <c r="G1364" s="192">
        <v>445724</v>
      </c>
      <c r="H1364" s="68"/>
      <c r="I1364" s="198" t="s">
        <v>1870</v>
      </c>
      <c r="J1364" s="68"/>
      <c r="K1364" s="68"/>
      <c r="L1364" s="68"/>
      <c r="M1364" s="68"/>
      <c r="N1364" s="362"/>
      <c r="O1364" s="362"/>
      <c r="P1364" s="216">
        <v>39637.83</v>
      </c>
      <c r="Q1364" s="216">
        <v>0</v>
      </c>
      <c r="R1364" s="68" t="s">
        <v>638</v>
      </c>
      <c r="S1364" s="363"/>
      <c r="T1364" s="277"/>
    </row>
    <row r="1365" spans="1:20" ht="38.25">
      <c r="A1365" s="192" t="s">
        <v>667</v>
      </c>
      <c r="B1365" s="68"/>
      <c r="C1365" s="214" t="s">
        <v>1256</v>
      </c>
      <c r="D1365" s="215">
        <v>45075</v>
      </c>
      <c r="E1365" s="192" t="s">
        <v>3684</v>
      </c>
      <c r="F1365" s="192" t="s">
        <v>12</v>
      </c>
      <c r="G1365" s="192">
        <v>445726</v>
      </c>
      <c r="H1365" s="68"/>
      <c r="I1365" s="198" t="s">
        <v>1870</v>
      </c>
      <c r="J1365" s="68"/>
      <c r="K1365" s="68"/>
      <c r="L1365" s="68"/>
      <c r="M1365" s="68"/>
      <c r="N1365" s="362"/>
      <c r="O1365" s="362"/>
      <c r="P1365" s="216">
        <v>24335.439999999999</v>
      </c>
      <c r="Q1365" s="216">
        <v>0</v>
      </c>
      <c r="R1365" s="68" t="s">
        <v>638</v>
      </c>
      <c r="S1365" s="363"/>
      <c r="T1365" s="277"/>
    </row>
    <row r="1366" spans="1:20" ht="38.25">
      <c r="A1366" s="192" t="s">
        <v>667</v>
      </c>
      <c r="B1366" s="68"/>
      <c r="C1366" s="214" t="s">
        <v>1256</v>
      </c>
      <c r="D1366" s="215">
        <v>45075</v>
      </c>
      <c r="E1366" s="192" t="s">
        <v>3685</v>
      </c>
      <c r="F1366" s="192" t="s">
        <v>12</v>
      </c>
      <c r="G1366" s="192">
        <v>445728</v>
      </c>
      <c r="H1366" s="68"/>
      <c r="I1366" s="198" t="s">
        <v>1870</v>
      </c>
      <c r="J1366" s="68"/>
      <c r="K1366" s="68"/>
      <c r="L1366" s="68"/>
      <c r="M1366" s="68"/>
      <c r="N1366" s="362"/>
      <c r="O1366" s="362"/>
      <c r="P1366" s="216">
        <v>1472.98</v>
      </c>
      <c r="Q1366" s="216">
        <v>0</v>
      </c>
      <c r="R1366" s="68" t="s">
        <v>638</v>
      </c>
      <c r="S1366" s="363"/>
      <c r="T1366" s="277"/>
    </row>
    <row r="1367" spans="1:20" ht="38.25">
      <c r="A1367" s="192" t="s">
        <v>667</v>
      </c>
      <c r="B1367" s="68"/>
      <c r="C1367" s="214" t="s">
        <v>1256</v>
      </c>
      <c r="D1367" s="215">
        <v>45075</v>
      </c>
      <c r="E1367" s="192" t="s">
        <v>3686</v>
      </c>
      <c r="F1367" s="192" t="s">
        <v>12</v>
      </c>
      <c r="G1367" s="192">
        <v>445730</v>
      </c>
      <c r="H1367" s="68"/>
      <c r="I1367" s="198" t="s">
        <v>1870</v>
      </c>
      <c r="J1367" s="68"/>
      <c r="K1367" s="68"/>
      <c r="L1367" s="68"/>
      <c r="M1367" s="68"/>
      <c r="N1367" s="362"/>
      <c r="O1367" s="362"/>
      <c r="P1367" s="216">
        <v>1285.22</v>
      </c>
      <c r="Q1367" s="216">
        <v>0</v>
      </c>
      <c r="R1367" s="68" t="s">
        <v>638</v>
      </c>
      <c r="S1367" s="363"/>
      <c r="T1367" s="277"/>
    </row>
    <row r="1368" spans="1:20" ht="38.25">
      <c r="A1368" s="192" t="s">
        <v>667</v>
      </c>
      <c r="B1368" s="68"/>
      <c r="C1368" s="214" t="s">
        <v>1256</v>
      </c>
      <c r="D1368" s="215">
        <v>45075</v>
      </c>
      <c r="E1368" s="192" t="s">
        <v>3687</v>
      </c>
      <c r="F1368" s="192" t="s">
        <v>12</v>
      </c>
      <c r="G1368" s="192">
        <v>445732</v>
      </c>
      <c r="H1368" s="68"/>
      <c r="I1368" s="198" t="s">
        <v>1870</v>
      </c>
      <c r="J1368" s="68"/>
      <c r="K1368" s="68"/>
      <c r="L1368" s="68"/>
      <c r="M1368" s="68"/>
      <c r="N1368" s="362"/>
      <c r="O1368" s="362"/>
      <c r="P1368" s="216">
        <v>33365.74</v>
      </c>
      <c r="Q1368" s="216">
        <v>0</v>
      </c>
      <c r="R1368" s="68" t="s">
        <v>638</v>
      </c>
      <c r="S1368" s="363"/>
      <c r="T1368" s="277"/>
    </row>
    <row r="1369" spans="1:20" ht="38.25">
      <c r="A1369" s="192" t="s">
        <v>667</v>
      </c>
      <c r="B1369" s="68"/>
      <c r="C1369" s="214" t="s">
        <v>1256</v>
      </c>
      <c r="D1369" s="215">
        <v>45075</v>
      </c>
      <c r="E1369" s="192" t="s">
        <v>3688</v>
      </c>
      <c r="F1369" s="192" t="s">
        <v>12</v>
      </c>
      <c r="G1369" s="192">
        <v>445734</v>
      </c>
      <c r="H1369" s="68"/>
      <c r="I1369" s="198" t="s">
        <v>1870</v>
      </c>
      <c r="J1369" s="68"/>
      <c r="K1369" s="68"/>
      <c r="L1369" s="68"/>
      <c r="M1369" s="68"/>
      <c r="N1369" s="362"/>
      <c r="O1369" s="362"/>
      <c r="P1369" s="216">
        <v>33365.74</v>
      </c>
      <c r="Q1369" s="216">
        <v>0</v>
      </c>
      <c r="R1369" s="68" t="s">
        <v>638</v>
      </c>
      <c r="S1369" s="363"/>
      <c r="T1369" s="277"/>
    </row>
    <row r="1370" spans="1:20" ht="38.25">
      <c r="A1370" s="192" t="s">
        <v>667</v>
      </c>
      <c r="B1370" s="68"/>
      <c r="C1370" s="214" t="s">
        <v>1256</v>
      </c>
      <c r="D1370" s="215">
        <v>45075</v>
      </c>
      <c r="E1370" s="192" t="s">
        <v>3689</v>
      </c>
      <c r="F1370" s="192" t="s">
        <v>12</v>
      </c>
      <c r="G1370" s="192">
        <v>445736</v>
      </c>
      <c r="H1370" s="68"/>
      <c r="I1370" s="198" t="s">
        <v>1870</v>
      </c>
      <c r="J1370" s="68"/>
      <c r="K1370" s="68"/>
      <c r="L1370" s="68"/>
      <c r="M1370" s="68"/>
      <c r="N1370" s="362"/>
      <c r="O1370" s="362"/>
      <c r="P1370" s="216">
        <v>33365.74</v>
      </c>
      <c r="Q1370" s="216">
        <v>0</v>
      </c>
      <c r="R1370" s="68" t="s">
        <v>638</v>
      </c>
      <c r="S1370" s="363"/>
      <c r="T1370" s="277"/>
    </row>
    <row r="1371" spans="1:20" ht="38.25">
      <c r="A1371" s="192" t="s">
        <v>667</v>
      </c>
      <c r="B1371" s="68"/>
      <c r="C1371" s="214" t="s">
        <v>1256</v>
      </c>
      <c r="D1371" s="215">
        <v>45075</v>
      </c>
      <c r="E1371" s="192" t="s">
        <v>3690</v>
      </c>
      <c r="F1371" s="192" t="s">
        <v>12</v>
      </c>
      <c r="G1371" s="192">
        <v>445738</v>
      </c>
      <c r="H1371" s="68"/>
      <c r="I1371" s="198" t="s">
        <v>1870</v>
      </c>
      <c r="J1371" s="68"/>
      <c r="K1371" s="68"/>
      <c r="L1371" s="68"/>
      <c r="M1371" s="68"/>
      <c r="N1371" s="362"/>
      <c r="O1371" s="362"/>
      <c r="P1371" s="216">
        <v>33365.74</v>
      </c>
      <c r="Q1371" s="216">
        <v>0</v>
      </c>
      <c r="R1371" s="68" t="s">
        <v>638</v>
      </c>
      <c r="S1371" s="363"/>
      <c r="T1371" s="277"/>
    </row>
    <row r="1372" spans="1:20" ht="38.25">
      <c r="A1372" s="192" t="s">
        <v>667</v>
      </c>
      <c r="B1372" s="68"/>
      <c r="C1372" s="214" t="s">
        <v>1256</v>
      </c>
      <c r="D1372" s="215">
        <v>45075</v>
      </c>
      <c r="E1372" s="192" t="s">
        <v>3691</v>
      </c>
      <c r="F1372" s="192" t="s">
        <v>12</v>
      </c>
      <c r="G1372" s="192">
        <v>445740</v>
      </c>
      <c r="H1372" s="68"/>
      <c r="I1372" s="198" t="s">
        <v>1870</v>
      </c>
      <c r="J1372" s="68"/>
      <c r="K1372" s="68"/>
      <c r="L1372" s="68"/>
      <c r="M1372" s="68"/>
      <c r="N1372" s="362"/>
      <c r="O1372" s="362"/>
      <c r="P1372" s="216">
        <v>33365.74</v>
      </c>
      <c r="Q1372" s="216">
        <v>0</v>
      </c>
      <c r="R1372" s="68" t="s">
        <v>638</v>
      </c>
      <c r="S1372" s="363"/>
      <c r="T1372" s="277"/>
    </row>
    <row r="1373" spans="1:20" ht="38.25">
      <c r="A1373" s="192" t="s">
        <v>667</v>
      </c>
      <c r="B1373" s="68"/>
      <c r="C1373" s="214" t="s">
        <v>1256</v>
      </c>
      <c r="D1373" s="215">
        <v>45075</v>
      </c>
      <c r="E1373" s="192" t="s">
        <v>3692</v>
      </c>
      <c r="F1373" s="192" t="s">
        <v>12</v>
      </c>
      <c r="G1373" s="192">
        <v>445742</v>
      </c>
      <c r="H1373" s="68"/>
      <c r="I1373" s="198" t="s">
        <v>1870</v>
      </c>
      <c r="J1373" s="68"/>
      <c r="K1373" s="68"/>
      <c r="L1373" s="68"/>
      <c r="M1373" s="68"/>
      <c r="N1373" s="362"/>
      <c r="O1373" s="362"/>
      <c r="P1373" s="216">
        <v>4103.8599999999997</v>
      </c>
      <c r="Q1373" s="216">
        <v>0</v>
      </c>
      <c r="R1373" s="68" t="s">
        <v>638</v>
      </c>
      <c r="S1373" s="363"/>
      <c r="T1373" s="277"/>
    </row>
    <row r="1374" spans="1:20" ht="38.25">
      <c r="A1374" s="192" t="s">
        <v>667</v>
      </c>
      <c r="B1374" s="68"/>
      <c r="C1374" s="214" t="s">
        <v>1256</v>
      </c>
      <c r="D1374" s="215">
        <v>45075</v>
      </c>
      <c r="E1374" s="192" t="s">
        <v>3693</v>
      </c>
      <c r="F1374" s="192" t="s">
        <v>12</v>
      </c>
      <c r="G1374" s="192">
        <v>445744</v>
      </c>
      <c r="H1374" s="68"/>
      <c r="I1374" s="198" t="s">
        <v>1870</v>
      </c>
      <c r="J1374" s="68"/>
      <c r="K1374" s="68"/>
      <c r="L1374" s="68"/>
      <c r="M1374" s="68"/>
      <c r="N1374" s="362"/>
      <c r="O1374" s="362"/>
      <c r="P1374" s="216">
        <v>11680.04</v>
      </c>
      <c r="Q1374" s="216">
        <v>0</v>
      </c>
      <c r="R1374" s="68" t="s">
        <v>638</v>
      </c>
      <c r="S1374" s="363"/>
      <c r="T1374" s="277"/>
    </row>
    <row r="1375" spans="1:20" ht="38.25">
      <c r="A1375" s="192" t="s">
        <v>667</v>
      </c>
      <c r="B1375" s="68"/>
      <c r="C1375" s="214" t="s">
        <v>1256</v>
      </c>
      <c r="D1375" s="215">
        <v>45075</v>
      </c>
      <c r="E1375" s="192" t="s">
        <v>3694</v>
      </c>
      <c r="F1375" s="192" t="s">
        <v>12</v>
      </c>
      <c r="G1375" s="192">
        <v>445746</v>
      </c>
      <c r="H1375" s="68"/>
      <c r="I1375" s="198" t="s">
        <v>1870</v>
      </c>
      <c r="J1375" s="68"/>
      <c r="K1375" s="68"/>
      <c r="L1375" s="68"/>
      <c r="M1375" s="68"/>
      <c r="N1375" s="362"/>
      <c r="O1375" s="362"/>
      <c r="P1375" s="216">
        <v>31892.76</v>
      </c>
      <c r="Q1375" s="216">
        <v>0</v>
      </c>
      <c r="R1375" s="68" t="s">
        <v>638</v>
      </c>
      <c r="S1375" s="363"/>
      <c r="T1375" s="277"/>
    </row>
    <row r="1376" spans="1:20" ht="38.25">
      <c r="A1376" s="192" t="s">
        <v>667</v>
      </c>
      <c r="B1376" s="68"/>
      <c r="C1376" s="214" t="s">
        <v>1256</v>
      </c>
      <c r="D1376" s="215">
        <v>45075</v>
      </c>
      <c r="E1376" s="192" t="s">
        <v>3695</v>
      </c>
      <c r="F1376" s="192" t="s">
        <v>12</v>
      </c>
      <c r="G1376" s="192">
        <v>445749</v>
      </c>
      <c r="H1376" s="68"/>
      <c r="I1376" s="198" t="s">
        <v>1870</v>
      </c>
      <c r="J1376" s="68"/>
      <c r="K1376" s="68"/>
      <c r="L1376" s="68"/>
      <c r="M1376" s="68"/>
      <c r="N1376" s="362"/>
      <c r="O1376" s="362"/>
      <c r="P1376" s="216">
        <v>3287.79</v>
      </c>
      <c r="Q1376" s="216">
        <v>0</v>
      </c>
      <c r="R1376" s="68" t="s">
        <v>638</v>
      </c>
      <c r="S1376" s="363"/>
      <c r="T1376" s="277"/>
    </row>
    <row r="1377" spans="1:20" ht="38.25">
      <c r="A1377" s="192" t="s">
        <v>667</v>
      </c>
      <c r="B1377" s="68"/>
      <c r="C1377" s="214" t="s">
        <v>1256</v>
      </c>
      <c r="D1377" s="215">
        <v>45075</v>
      </c>
      <c r="E1377" s="192" t="s">
        <v>3696</v>
      </c>
      <c r="F1377" s="192" t="s">
        <v>12</v>
      </c>
      <c r="G1377" s="192">
        <v>445751</v>
      </c>
      <c r="H1377" s="68"/>
      <c r="I1377" s="198" t="s">
        <v>1870</v>
      </c>
      <c r="J1377" s="68"/>
      <c r="K1377" s="68"/>
      <c r="L1377" s="68"/>
      <c r="M1377" s="68"/>
      <c r="N1377" s="362"/>
      <c r="O1377" s="362"/>
      <c r="P1377" s="216">
        <v>9030.2999999999993</v>
      </c>
      <c r="Q1377" s="216">
        <v>0</v>
      </c>
      <c r="R1377" s="68" t="s">
        <v>638</v>
      </c>
      <c r="S1377" s="363"/>
      <c r="T1377" s="277"/>
    </row>
    <row r="1378" spans="1:20" ht="38.25">
      <c r="A1378" s="192" t="s">
        <v>667</v>
      </c>
      <c r="B1378" s="68"/>
      <c r="C1378" s="214" t="s">
        <v>1256</v>
      </c>
      <c r="D1378" s="215">
        <v>45075</v>
      </c>
      <c r="E1378" s="192" t="s">
        <v>3697</v>
      </c>
      <c r="F1378" s="192" t="s">
        <v>12</v>
      </c>
      <c r="G1378" s="192">
        <v>445753</v>
      </c>
      <c r="H1378" s="68"/>
      <c r="I1378" s="198" t="s">
        <v>1870</v>
      </c>
      <c r="J1378" s="68"/>
      <c r="K1378" s="68"/>
      <c r="L1378" s="68"/>
      <c r="M1378" s="68"/>
      <c r="N1378" s="362"/>
      <c r="O1378" s="362"/>
      <c r="P1378" s="216">
        <v>32080.52</v>
      </c>
      <c r="Q1378" s="216">
        <v>0</v>
      </c>
      <c r="R1378" s="68" t="s">
        <v>638</v>
      </c>
      <c r="S1378" s="363"/>
      <c r="T1378" s="277"/>
    </row>
    <row r="1379" spans="1:20" ht="38.25">
      <c r="A1379" s="192">
        <v>212</v>
      </c>
      <c r="B1379" s="68"/>
      <c r="C1379" s="214" t="s">
        <v>90</v>
      </c>
      <c r="D1379" s="215">
        <v>45076</v>
      </c>
      <c r="E1379" s="192" t="s">
        <v>3698</v>
      </c>
      <c r="F1379" s="192" t="s">
        <v>3</v>
      </c>
      <c r="G1379" s="192">
        <v>2116902</v>
      </c>
      <c r="H1379" s="68"/>
      <c r="I1379" s="198" t="s">
        <v>3944</v>
      </c>
      <c r="J1379" s="68"/>
      <c r="K1379" s="68"/>
      <c r="L1379" s="68"/>
      <c r="M1379" s="68"/>
      <c r="N1379" s="362"/>
      <c r="O1379" s="362"/>
      <c r="P1379" s="216">
        <v>0</v>
      </c>
      <c r="Q1379" s="216">
        <v>60</v>
      </c>
      <c r="R1379" s="68" t="s">
        <v>638</v>
      </c>
      <c r="S1379" s="363"/>
      <c r="T1379" s="277"/>
    </row>
    <row r="1380" spans="1:20" ht="63.75">
      <c r="A1380" s="192" t="s">
        <v>542</v>
      </c>
      <c r="B1380" s="68"/>
      <c r="C1380" s="214" t="s">
        <v>691</v>
      </c>
      <c r="D1380" s="215">
        <v>45076</v>
      </c>
      <c r="E1380" s="192" t="s">
        <v>3699</v>
      </c>
      <c r="F1380" s="192" t="s">
        <v>10</v>
      </c>
      <c r="G1380" s="192">
        <v>17515</v>
      </c>
      <c r="H1380" s="68"/>
      <c r="I1380" s="198" t="s">
        <v>3945</v>
      </c>
      <c r="J1380" s="68"/>
      <c r="K1380" s="68"/>
      <c r="L1380" s="68"/>
      <c r="M1380" s="68"/>
      <c r="N1380" s="362"/>
      <c r="O1380" s="362"/>
      <c r="P1380" s="216">
        <v>3715.44</v>
      </c>
      <c r="Q1380" s="216">
        <v>0</v>
      </c>
      <c r="R1380" s="68" t="s">
        <v>638</v>
      </c>
      <c r="S1380" s="363"/>
      <c r="T1380" s="277"/>
    </row>
    <row r="1381" spans="1:20" ht="76.5">
      <c r="A1381" s="192">
        <v>597</v>
      </c>
      <c r="B1381" s="68"/>
      <c r="C1381" s="214" t="s">
        <v>677</v>
      </c>
      <c r="D1381" s="215">
        <v>45076</v>
      </c>
      <c r="E1381" s="192" t="s">
        <v>3700</v>
      </c>
      <c r="F1381" s="192" t="s">
        <v>6</v>
      </c>
      <c r="G1381" s="192">
        <v>2287970</v>
      </c>
      <c r="H1381" s="68"/>
      <c r="I1381" s="198" t="s">
        <v>3946</v>
      </c>
      <c r="J1381" s="68"/>
      <c r="K1381" s="68"/>
      <c r="L1381" s="68"/>
      <c r="M1381" s="68"/>
      <c r="N1381" s="362"/>
      <c r="O1381" s="362"/>
      <c r="P1381" s="216">
        <v>0</v>
      </c>
      <c r="Q1381" s="216">
        <v>912033.57</v>
      </c>
      <c r="R1381" s="68" t="s">
        <v>638</v>
      </c>
      <c r="S1381" s="363"/>
      <c r="T1381" s="277"/>
    </row>
    <row r="1382" spans="1:20" ht="63.75">
      <c r="A1382" s="192">
        <v>597</v>
      </c>
      <c r="B1382" s="68"/>
      <c r="C1382" s="214" t="s">
        <v>677</v>
      </c>
      <c r="D1382" s="215">
        <v>45076</v>
      </c>
      <c r="E1382" s="192" t="s">
        <v>3701</v>
      </c>
      <c r="F1382" s="192" t="s">
        <v>6</v>
      </c>
      <c r="G1382" s="192">
        <v>2287972</v>
      </c>
      <c r="H1382" s="68"/>
      <c r="I1382" s="198" t="s">
        <v>3947</v>
      </c>
      <c r="J1382" s="68"/>
      <c r="K1382" s="68"/>
      <c r="L1382" s="68"/>
      <c r="M1382" s="68"/>
      <c r="N1382" s="362"/>
      <c r="O1382" s="362"/>
      <c r="P1382" s="216">
        <v>0</v>
      </c>
      <c r="Q1382" s="216">
        <v>296722.44</v>
      </c>
      <c r="R1382" s="68" t="s">
        <v>638</v>
      </c>
      <c r="S1382" s="363"/>
      <c r="T1382" s="277"/>
    </row>
    <row r="1383" spans="1:20" ht="63.75">
      <c r="A1383" s="192">
        <v>597</v>
      </c>
      <c r="B1383" s="68"/>
      <c r="C1383" s="214" t="s">
        <v>677</v>
      </c>
      <c r="D1383" s="215">
        <v>45076</v>
      </c>
      <c r="E1383" s="192" t="s">
        <v>3702</v>
      </c>
      <c r="F1383" s="192" t="s">
        <v>14</v>
      </c>
      <c r="G1383" s="192">
        <v>2287971</v>
      </c>
      <c r="H1383" s="68"/>
      <c r="I1383" s="198" t="s">
        <v>3948</v>
      </c>
      <c r="J1383" s="68"/>
      <c r="K1383" s="68"/>
      <c r="L1383" s="68"/>
      <c r="M1383" s="68"/>
      <c r="N1383" s="362"/>
      <c r="O1383" s="362"/>
      <c r="P1383" s="216">
        <v>50</v>
      </c>
      <c r="Q1383" s="216">
        <v>0</v>
      </c>
      <c r="R1383" s="68" t="s">
        <v>638</v>
      </c>
      <c r="S1383" s="363"/>
      <c r="T1383" s="277"/>
    </row>
    <row r="1384" spans="1:20" ht="63.75">
      <c r="A1384" s="192">
        <v>597</v>
      </c>
      <c r="B1384" s="68"/>
      <c r="C1384" s="214" t="s">
        <v>677</v>
      </c>
      <c r="D1384" s="215">
        <v>45076</v>
      </c>
      <c r="E1384" s="192" t="s">
        <v>3703</v>
      </c>
      <c r="F1384" s="192" t="s">
        <v>14</v>
      </c>
      <c r="G1384" s="192">
        <v>2287973</v>
      </c>
      <c r="H1384" s="68"/>
      <c r="I1384" s="198" t="s">
        <v>3949</v>
      </c>
      <c r="J1384" s="68"/>
      <c r="K1384" s="68"/>
      <c r="L1384" s="68"/>
      <c r="M1384" s="68"/>
      <c r="N1384" s="362"/>
      <c r="O1384" s="362"/>
      <c r="P1384" s="216">
        <v>50</v>
      </c>
      <c r="Q1384" s="216">
        <v>0</v>
      </c>
      <c r="R1384" s="68" t="s">
        <v>638</v>
      </c>
      <c r="S1384" s="363"/>
      <c r="T1384" s="277"/>
    </row>
    <row r="1385" spans="1:20" ht="38.25">
      <c r="A1385" s="192">
        <v>212</v>
      </c>
      <c r="B1385" s="68"/>
      <c r="C1385" s="214" t="s">
        <v>90</v>
      </c>
      <c r="D1385" s="215">
        <v>45076</v>
      </c>
      <c r="E1385" s="192" t="s">
        <v>3704</v>
      </c>
      <c r="F1385" s="192" t="s">
        <v>3</v>
      </c>
      <c r="G1385" s="192">
        <v>2117000</v>
      </c>
      <c r="H1385" s="68"/>
      <c r="I1385" s="198" t="s">
        <v>3950</v>
      </c>
      <c r="J1385" s="68"/>
      <c r="K1385" s="68"/>
      <c r="L1385" s="68"/>
      <c r="M1385" s="68"/>
      <c r="N1385" s="362"/>
      <c r="O1385" s="362"/>
      <c r="P1385" s="216">
        <v>0</v>
      </c>
      <c r="Q1385" s="216">
        <v>60</v>
      </c>
      <c r="R1385" s="68" t="s">
        <v>638</v>
      </c>
      <c r="S1385" s="363"/>
      <c r="T1385" s="277"/>
    </row>
    <row r="1386" spans="1:20" ht="38.25">
      <c r="A1386" s="192">
        <v>15</v>
      </c>
      <c r="B1386" s="68"/>
      <c r="C1386" s="214" t="s">
        <v>39</v>
      </c>
      <c r="D1386" s="215">
        <v>45076</v>
      </c>
      <c r="E1386" s="192" t="s">
        <v>3705</v>
      </c>
      <c r="F1386" s="192" t="s">
        <v>3</v>
      </c>
      <c r="G1386" s="192">
        <v>2117003</v>
      </c>
      <c r="H1386" s="68"/>
      <c r="I1386" s="198" t="s">
        <v>3951</v>
      </c>
      <c r="J1386" s="68"/>
      <c r="K1386" s="68"/>
      <c r="L1386" s="68"/>
      <c r="M1386" s="68"/>
      <c r="N1386" s="362"/>
      <c r="O1386" s="362"/>
      <c r="P1386" s="216">
        <v>0</v>
      </c>
      <c r="Q1386" s="216">
        <v>2000</v>
      </c>
      <c r="R1386" s="68" t="s">
        <v>638</v>
      </c>
      <c r="S1386" s="363"/>
      <c r="T1386" s="277"/>
    </row>
    <row r="1387" spans="1:20" ht="51">
      <c r="A1387" s="192">
        <v>15</v>
      </c>
      <c r="B1387" s="68"/>
      <c r="C1387" s="214" t="s">
        <v>39</v>
      </c>
      <c r="D1387" s="215">
        <v>45076</v>
      </c>
      <c r="E1387" s="192" t="s">
        <v>3706</v>
      </c>
      <c r="F1387" s="192" t="s">
        <v>3</v>
      </c>
      <c r="G1387" s="192">
        <v>2116933</v>
      </c>
      <c r="H1387" s="68"/>
      <c r="I1387" s="198" t="s">
        <v>3952</v>
      </c>
      <c r="J1387" s="68"/>
      <c r="K1387" s="68"/>
      <c r="L1387" s="68"/>
      <c r="M1387" s="68"/>
      <c r="N1387" s="362"/>
      <c r="O1387" s="362"/>
      <c r="P1387" s="216">
        <v>0</v>
      </c>
      <c r="Q1387" s="216">
        <v>100</v>
      </c>
      <c r="R1387" s="68" t="s">
        <v>638</v>
      </c>
      <c r="S1387" s="363"/>
      <c r="T1387" s="277"/>
    </row>
    <row r="1388" spans="1:20" ht="51">
      <c r="A1388" s="192">
        <v>15</v>
      </c>
      <c r="B1388" s="68"/>
      <c r="C1388" s="214" t="s">
        <v>39</v>
      </c>
      <c r="D1388" s="215">
        <v>45076</v>
      </c>
      <c r="E1388" s="192" t="s">
        <v>3707</v>
      </c>
      <c r="F1388" s="192" t="s">
        <v>3</v>
      </c>
      <c r="G1388" s="192">
        <v>2116935</v>
      </c>
      <c r="H1388" s="68"/>
      <c r="I1388" s="198" t="s">
        <v>3953</v>
      </c>
      <c r="J1388" s="68"/>
      <c r="K1388" s="68"/>
      <c r="L1388" s="68"/>
      <c r="M1388" s="68"/>
      <c r="N1388" s="362"/>
      <c r="O1388" s="362"/>
      <c r="P1388" s="216">
        <v>0</v>
      </c>
      <c r="Q1388" s="216">
        <v>100</v>
      </c>
      <c r="R1388" s="68" t="s">
        <v>638</v>
      </c>
      <c r="S1388" s="363"/>
      <c r="T1388" s="277"/>
    </row>
    <row r="1389" spans="1:20" ht="89.25">
      <c r="A1389" s="192">
        <v>587</v>
      </c>
      <c r="B1389" s="68"/>
      <c r="C1389" s="214" t="s">
        <v>673</v>
      </c>
      <c r="D1389" s="215">
        <v>45077</v>
      </c>
      <c r="E1389" s="192" t="s">
        <v>3708</v>
      </c>
      <c r="F1389" s="192" t="s">
        <v>3</v>
      </c>
      <c r="G1389" s="192">
        <v>2117164</v>
      </c>
      <c r="H1389" s="68"/>
      <c r="I1389" s="198" t="s">
        <v>3954</v>
      </c>
      <c r="J1389" s="68"/>
      <c r="K1389" s="68"/>
      <c r="L1389" s="68"/>
      <c r="M1389" s="68"/>
      <c r="N1389" s="362"/>
      <c r="O1389" s="362"/>
      <c r="P1389" s="216">
        <v>0</v>
      </c>
      <c r="Q1389" s="216">
        <v>7681</v>
      </c>
      <c r="R1389" s="68" t="s">
        <v>638</v>
      </c>
      <c r="S1389" s="363"/>
      <c r="T1389" s="277"/>
    </row>
    <row r="1390" spans="1:20" ht="51">
      <c r="A1390" s="192" t="s">
        <v>541</v>
      </c>
      <c r="B1390" s="68"/>
      <c r="C1390" s="214" t="s">
        <v>590</v>
      </c>
      <c r="D1390" s="215">
        <v>45077</v>
      </c>
      <c r="E1390" s="192" t="s">
        <v>3709</v>
      </c>
      <c r="F1390" s="192" t="s">
        <v>3</v>
      </c>
      <c r="G1390" s="192">
        <v>2117228</v>
      </c>
      <c r="H1390" s="68"/>
      <c r="I1390" s="198" t="s">
        <v>3211</v>
      </c>
      <c r="J1390" s="68"/>
      <c r="K1390" s="68"/>
      <c r="L1390" s="68"/>
      <c r="M1390" s="68"/>
      <c r="N1390" s="362"/>
      <c r="O1390" s="362"/>
      <c r="P1390" s="216">
        <v>0</v>
      </c>
      <c r="Q1390" s="216">
        <v>6400</v>
      </c>
      <c r="R1390" s="68" t="s">
        <v>638</v>
      </c>
      <c r="S1390" s="363"/>
      <c r="T1390" s="277"/>
    </row>
    <row r="1391" spans="1:20" ht="63.75">
      <c r="A1391" s="192">
        <v>46</v>
      </c>
      <c r="B1391" s="68"/>
      <c r="C1391" s="214" t="s">
        <v>1379</v>
      </c>
      <c r="D1391" s="215">
        <v>45077</v>
      </c>
      <c r="E1391" s="192" t="s">
        <v>3710</v>
      </c>
      <c r="F1391" s="192" t="s">
        <v>3</v>
      </c>
      <c r="G1391" s="192">
        <v>2117244</v>
      </c>
      <c r="H1391" s="68"/>
      <c r="I1391" s="198" t="s">
        <v>3955</v>
      </c>
      <c r="J1391" s="68"/>
      <c r="K1391" s="68"/>
      <c r="L1391" s="68"/>
      <c r="M1391" s="68"/>
      <c r="N1391" s="362"/>
      <c r="O1391" s="362"/>
      <c r="P1391" s="216">
        <v>0</v>
      </c>
      <c r="Q1391" s="216">
        <v>220</v>
      </c>
      <c r="R1391" s="68" t="s">
        <v>638</v>
      </c>
      <c r="S1391" s="363"/>
      <c r="T1391" s="277"/>
    </row>
    <row r="1392" spans="1:20" ht="51">
      <c r="A1392" s="192" t="s">
        <v>541</v>
      </c>
      <c r="B1392" s="68"/>
      <c r="C1392" s="214" t="s">
        <v>590</v>
      </c>
      <c r="D1392" s="215">
        <v>45077</v>
      </c>
      <c r="E1392" s="192" t="s">
        <v>3711</v>
      </c>
      <c r="F1392" s="192" t="s">
        <v>3</v>
      </c>
      <c r="G1392" s="192">
        <v>2117253</v>
      </c>
      <c r="H1392" s="68"/>
      <c r="I1392" s="198" t="s">
        <v>3956</v>
      </c>
      <c r="J1392" s="68"/>
      <c r="K1392" s="68"/>
      <c r="L1392" s="68"/>
      <c r="M1392" s="68"/>
      <c r="N1392" s="362"/>
      <c r="O1392" s="362"/>
      <c r="P1392" s="216">
        <v>0</v>
      </c>
      <c r="Q1392" s="216">
        <v>4009</v>
      </c>
      <c r="R1392" s="68" t="s">
        <v>638</v>
      </c>
      <c r="S1392" s="363"/>
      <c r="T1392" s="277"/>
    </row>
    <row r="1393" spans="1:20" ht="51">
      <c r="A1393" s="192" t="s">
        <v>541</v>
      </c>
      <c r="B1393" s="68"/>
      <c r="C1393" s="214" t="s">
        <v>590</v>
      </c>
      <c r="D1393" s="215">
        <v>45077</v>
      </c>
      <c r="E1393" s="192" t="s">
        <v>3712</v>
      </c>
      <c r="F1393" s="192" t="s">
        <v>3</v>
      </c>
      <c r="G1393" s="192">
        <v>2117258</v>
      </c>
      <c r="H1393" s="68"/>
      <c r="I1393" s="198" t="s">
        <v>3957</v>
      </c>
      <c r="J1393" s="68"/>
      <c r="K1393" s="68"/>
      <c r="L1393" s="68"/>
      <c r="M1393" s="68"/>
      <c r="N1393" s="362"/>
      <c r="O1393" s="362"/>
      <c r="P1393" s="216">
        <v>0</v>
      </c>
      <c r="Q1393" s="216">
        <v>3837.36</v>
      </c>
      <c r="R1393" s="68" t="s">
        <v>638</v>
      </c>
      <c r="S1393" s="363"/>
      <c r="T1393" s="277"/>
    </row>
    <row r="1394" spans="1:20" ht="63.75">
      <c r="A1394" s="192" t="s">
        <v>541</v>
      </c>
      <c r="B1394" s="68"/>
      <c r="C1394" s="214" t="s">
        <v>590</v>
      </c>
      <c r="D1394" s="215">
        <v>45077</v>
      </c>
      <c r="E1394" s="192" t="s">
        <v>3713</v>
      </c>
      <c r="F1394" s="192" t="s">
        <v>3</v>
      </c>
      <c r="G1394" s="192">
        <v>2117266</v>
      </c>
      <c r="H1394" s="68"/>
      <c r="I1394" s="198" t="s">
        <v>3958</v>
      </c>
      <c r="J1394" s="68"/>
      <c r="K1394" s="68"/>
      <c r="L1394" s="68"/>
      <c r="M1394" s="68"/>
      <c r="N1394" s="362"/>
      <c r="O1394" s="362"/>
      <c r="P1394" s="216">
        <v>0</v>
      </c>
      <c r="Q1394" s="216">
        <v>223.58</v>
      </c>
      <c r="R1394" s="68" t="s">
        <v>638</v>
      </c>
      <c r="S1394" s="363"/>
      <c r="T1394" s="277"/>
    </row>
    <row r="1395" spans="1:20" ht="76.5">
      <c r="A1395" s="192">
        <v>513</v>
      </c>
      <c r="B1395" s="68"/>
      <c r="C1395" s="214" t="s">
        <v>160</v>
      </c>
      <c r="D1395" s="215">
        <v>45077</v>
      </c>
      <c r="E1395" s="192" t="s">
        <v>3714</v>
      </c>
      <c r="F1395" s="192" t="s">
        <v>14</v>
      </c>
      <c r="G1395" s="192">
        <v>2289949</v>
      </c>
      <c r="H1395" s="68"/>
      <c r="I1395" s="198" t="s">
        <v>3959</v>
      </c>
      <c r="J1395" s="68"/>
      <c r="K1395" s="68"/>
      <c r="L1395" s="68"/>
      <c r="M1395" s="68"/>
      <c r="N1395" s="362"/>
      <c r="O1395" s="362"/>
      <c r="P1395" s="216">
        <v>50</v>
      </c>
      <c r="Q1395" s="216">
        <v>0</v>
      </c>
      <c r="R1395" s="68" t="s">
        <v>638</v>
      </c>
      <c r="S1395" s="363"/>
      <c r="T1395" s="277"/>
    </row>
    <row r="1396" spans="1:20" ht="63.75">
      <c r="A1396" s="192">
        <v>15</v>
      </c>
      <c r="B1396" s="68"/>
      <c r="C1396" s="214" t="s">
        <v>39</v>
      </c>
      <c r="D1396" s="215">
        <v>45077</v>
      </c>
      <c r="E1396" s="192" t="s">
        <v>3715</v>
      </c>
      <c r="F1396" s="192" t="s">
        <v>6</v>
      </c>
      <c r="G1396" s="192">
        <v>1822278</v>
      </c>
      <c r="H1396" s="68"/>
      <c r="I1396" s="198" t="s">
        <v>3960</v>
      </c>
      <c r="J1396" s="68"/>
      <c r="K1396" s="68"/>
      <c r="L1396" s="68"/>
      <c r="M1396" s="68"/>
      <c r="N1396" s="362"/>
      <c r="O1396" s="362"/>
      <c r="P1396" s="216">
        <v>0</v>
      </c>
      <c r="Q1396" s="216">
        <v>91793.05</v>
      </c>
      <c r="R1396" s="68" t="s">
        <v>638</v>
      </c>
      <c r="S1396" s="363"/>
      <c r="T1396" s="277"/>
    </row>
    <row r="1397" spans="1:20" ht="89.25">
      <c r="A1397" s="192">
        <v>587</v>
      </c>
      <c r="B1397" s="68"/>
      <c r="C1397" s="214" t="s">
        <v>673</v>
      </c>
      <c r="D1397" s="215">
        <v>45077</v>
      </c>
      <c r="E1397" s="192" t="s">
        <v>3716</v>
      </c>
      <c r="F1397" s="192" t="s">
        <v>3</v>
      </c>
      <c r="G1397" s="192">
        <v>2117219</v>
      </c>
      <c r="H1397" s="68"/>
      <c r="I1397" s="198" t="s">
        <v>3961</v>
      </c>
      <c r="J1397" s="68"/>
      <c r="K1397" s="68"/>
      <c r="L1397" s="68"/>
      <c r="M1397" s="68"/>
      <c r="N1397" s="362"/>
      <c r="O1397" s="362"/>
      <c r="P1397" s="216">
        <v>0</v>
      </c>
      <c r="Q1397" s="216">
        <v>776719.03</v>
      </c>
      <c r="R1397" s="68" t="s">
        <v>638</v>
      </c>
      <c r="S1397" s="363"/>
      <c r="T1397" s="277"/>
    </row>
    <row r="1398" spans="1:20" ht="89.25">
      <c r="A1398" s="192">
        <v>587</v>
      </c>
      <c r="B1398" s="68"/>
      <c r="C1398" s="214" t="s">
        <v>673</v>
      </c>
      <c r="D1398" s="215">
        <v>45077</v>
      </c>
      <c r="E1398" s="192" t="s">
        <v>3717</v>
      </c>
      <c r="F1398" s="192" t="s">
        <v>3</v>
      </c>
      <c r="G1398" s="192">
        <v>2117221</v>
      </c>
      <c r="H1398" s="68"/>
      <c r="I1398" s="198" t="s">
        <v>3962</v>
      </c>
      <c r="J1398" s="68"/>
      <c r="K1398" s="68"/>
      <c r="L1398" s="68"/>
      <c r="M1398" s="68"/>
      <c r="N1398" s="362"/>
      <c r="O1398" s="362"/>
      <c r="P1398" s="216">
        <v>0</v>
      </c>
      <c r="Q1398" s="216">
        <v>121311.87</v>
      </c>
      <c r="R1398" s="68" t="s">
        <v>638</v>
      </c>
      <c r="S1398" s="363"/>
      <c r="T1398" s="277"/>
    </row>
    <row r="1399" spans="1:20" ht="51">
      <c r="A1399" s="192" t="s">
        <v>541</v>
      </c>
      <c r="B1399" s="68"/>
      <c r="C1399" s="214" t="s">
        <v>590</v>
      </c>
      <c r="D1399" s="215">
        <v>45077</v>
      </c>
      <c r="E1399" s="192" t="s">
        <v>3718</v>
      </c>
      <c r="F1399" s="192" t="s">
        <v>639</v>
      </c>
      <c r="G1399" s="192">
        <v>5754180</v>
      </c>
      <c r="H1399" s="68"/>
      <c r="I1399" s="198" t="s">
        <v>3963</v>
      </c>
      <c r="J1399" s="68"/>
      <c r="K1399" s="68"/>
      <c r="L1399" s="68"/>
      <c r="M1399" s="68"/>
      <c r="N1399" s="362"/>
      <c r="O1399" s="362"/>
      <c r="P1399" s="216">
        <v>250000000</v>
      </c>
      <c r="Q1399" s="216">
        <v>0</v>
      </c>
      <c r="R1399" s="68" t="s">
        <v>638</v>
      </c>
      <c r="S1399" s="363"/>
      <c r="T1399" s="277"/>
    </row>
    <row r="1400" spans="1:20" ht="38.25">
      <c r="A1400" s="192">
        <v>213</v>
      </c>
      <c r="B1400" s="68"/>
      <c r="C1400" s="214" t="s">
        <v>91</v>
      </c>
      <c r="D1400" s="215">
        <v>45078</v>
      </c>
      <c r="E1400" s="192" t="s">
        <v>4069</v>
      </c>
      <c r="F1400" s="192" t="s">
        <v>3</v>
      </c>
      <c r="G1400" s="192">
        <v>2117440</v>
      </c>
      <c r="H1400" s="68"/>
      <c r="I1400" s="198" t="s">
        <v>5184</v>
      </c>
      <c r="J1400" s="68"/>
      <c r="K1400" s="68"/>
      <c r="L1400" s="68"/>
      <c r="M1400" s="68"/>
      <c r="N1400" s="362"/>
      <c r="O1400" s="362"/>
      <c r="P1400" s="216">
        <v>0</v>
      </c>
      <c r="Q1400" s="216">
        <v>10</v>
      </c>
      <c r="R1400" s="68" t="s">
        <v>638</v>
      </c>
      <c r="S1400" s="363"/>
      <c r="T1400" s="277"/>
    </row>
    <row r="1401" spans="1:20" ht="38.25">
      <c r="A1401" s="192">
        <v>254</v>
      </c>
      <c r="B1401" s="68"/>
      <c r="C1401" s="214" t="s">
        <v>105</v>
      </c>
      <c r="D1401" s="215">
        <v>45078</v>
      </c>
      <c r="E1401" s="192" t="s">
        <v>4070</v>
      </c>
      <c r="F1401" s="192" t="s">
        <v>3</v>
      </c>
      <c r="G1401" s="192">
        <v>2117442</v>
      </c>
      <c r="H1401" s="68"/>
      <c r="I1401" s="198" t="s">
        <v>5185</v>
      </c>
      <c r="J1401" s="68"/>
      <c r="K1401" s="68"/>
      <c r="L1401" s="68"/>
      <c r="M1401" s="68"/>
      <c r="N1401" s="362"/>
      <c r="O1401" s="362"/>
      <c r="P1401" s="216">
        <v>0</v>
      </c>
      <c r="Q1401" s="216">
        <v>118</v>
      </c>
      <c r="R1401" s="68" t="s">
        <v>638</v>
      </c>
      <c r="S1401" s="363"/>
      <c r="T1401" s="277"/>
    </row>
    <row r="1402" spans="1:20" ht="51">
      <c r="A1402" s="192">
        <v>254</v>
      </c>
      <c r="B1402" s="68"/>
      <c r="C1402" s="214" t="s">
        <v>105</v>
      </c>
      <c r="D1402" s="215">
        <v>45078</v>
      </c>
      <c r="E1402" s="192" t="s">
        <v>4071</v>
      </c>
      <c r="F1402" s="192" t="s">
        <v>3</v>
      </c>
      <c r="G1402" s="192">
        <v>2117443</v>
      </c>
      <c r="H1402" s="68"/>
      <c r="I1402" s="198" t="s">
        <v>5186</v>
      </c>
      <c r="J1402" s="68"/>
      <c r="K1402" s="68"/>
      <c r="L1402" s="68"/>
      <c r="M1402" s="68"/>
      <c r="N1402" s="362"/>
      <c r="O1402" s="362"/>
      <c r="P1402" s="216">
        <v>0</v>
      </c>
      <c r="Q1402" s="216">
        <v>118</v>
      </c>
      <c r="R1402" s="68" t="s">
        <v>638</v>
      </c>
      <c r="S1402" s="363"/>
      <c r="T1402" s="277"/>
    </row>
    <row r="1403" spans="1:20" ht="51">
      <c r="A1403" s="192" t="s">
        <v>541</v>
      </c>
      <c r="B1403" s="68"/>
      <c r="C1403" s="214" t="s">
        <v>590</v>
      </c>
      <c r="D1403" s="215">
        <v>45078</v>
      </c>
      <c r="E1403" s="192" t="s">
        <v>4072</v>
      </c>
      <c r="F1403" s="192" t="s">
        <v>3</v>
      </c>
      <c r="G1403" s="192">
        <v>2117445</v>
      </c>
      <c r="H1403" s="68"/>
      <c r="I1403" s="198" t="s">
        <v>5187</v>
      </c>
      <c r="J1403" s="68"/>
      <c r="K1403" s="68"/>
      <c r="L1403" s="68"/>
      <c r="M1403" s="68"/>
      <c r="N1403" s="362"/>
      <c r="O1403" s="362"/>
      <c r="P1403" s="216">
        <v>0</v>
      </c>
      <c r="Q1403" s="216">
        <v>8432.2099999999991</v>
      </c>
      <c r="R1403" s="68" t="s">
        <v>638</v>
      </c>
      <c r="S1403" s="363"/>
      <c r="T1403" s="277"/>
    </row>
    <row r="1404" spans="1:20" ht="51">
      <c r="A1404" s="192">
        <v>16</v>
      </c>
      <c r="B1404" s="68"/>
      <c r="C1404" s="214" t="s">
        <v>40</v>
      </c>
      <c r="D1404" s="215">
        <v>45078</v>
      </c>
      <c r="E1404" s="192" t="s">
        <v>4073</v>
      </c>
      <c r="F1404" s="192" t="s">
        <v>3</v>
      </c>
      <c r="G1404" s="192">
        <v>2117447</v>
      </c>
      <c r="H1404" s="68"/>
      <c r="I1404" s="198" t="s">
        <v>5188</v>
      </c>
      <c r="J1404" s="68"/>
      <c r="K1404" s="68"/>
      <c r="L1404" s="68"/>
      <c r="M1404" s="68"/>
      <c r="N1404" s="362"/>
      <c r="O1404" s="362"/>
      <c r="P1404" s="216">
        <v>0</v>
      </c>
      <c r="Q1404" s="216">
        <v>2068.77</v>
      </c>
      <c r="R1404" s="68" t="s">
        <v>638</v>
      </c>
      <c r="S1404" s="363"/>
      <c r="T1404" s="277"/>
    </row>
    <row r="1405" spans="1:20" ht="51">
      <c r="A1405" s="192">
        <v>25</v>
      </c>
      <c r="B1405" s="68"/>
      <c r="C1405" s="214" t="s">
        <v>42</v>
      </c>
      <c r="D1405" s="215">
        <v>45078</v>
      </c>
      <c r="E1405" s="192" t="s">
        <v>4074</v>
      </c>
      <c r="F1405" s="192" t="s">
        <v>3</v>
      </c>
      <c r="G1405" s="192">
        <v>2117450</v>
      </c>
      <c r="H1405" s="68"/>
      <c r="I1405" s="198" t="s">
        <v>5189</v>
      </c>
      <c r="J1405" s="68"/>
      <c r="K1405" s="68"/>
      <c r="L1405" s="68"/>
      <c r="M1405" s="68"/>
      <c r="N1405" s="362"/>
      <c r="O1405" s="362"/>
      <c r="P1405" s="216">
        <v>0</v>
      </c>
      <c r="Q1405" s="216">
        <v>56.55</v>
      </c>
      <c r="R1405" s="68" t="s">
        <v>638</v>
      </c>
      <c r="S1405" s="363"/>
      <c r="T1405" s="277"/>
    </row>
    <row r="1406" spans="1:20" ht="51">
      <c r="A1406" s="192" t="s">
        <v>541</v>
      </c>
      <c r="B1406" s="68"/>
      <c r="C1406" s="214" t="s">
        <v>590</v>
      </c>
      <c r="D1406" s="215">
        <v>45078</v>
      </c>
      <c r="E1406" s="192" t="s">
        <v>4075</v>
      </c>
      <c r="F1406" s="192" t="s">
        <v>3</v>
      </c>
      <c r="G1406" s="192">
        <v>2117456</v>
      </c>
      <c r="H1406" s="68"/>
      <c r="I1406" s="198" t="s">
        <v>1777</v>
      </c>
      <c r="J1406" s="68"/>
      <c r="K1406" s="68"/>
      <c r="L1406" s="68"/>
      <c r="M1406" s="68"/>
      <c r="N1406" s="362"/>
      <c r="O1406" s="362"/>
      <c r="P1406" s="216">
        <v>0</v>
      </c>
      <c r="Q1406" s="216">
        <v>290</v>
      </c>
      <c r="R1406" s="68" t="s">
        <v>638</v>
      </c>
      <c r="S1406" s="363"/>
      <c r="T1406" s="277"/>
    </row>
    <row r="1407" spans="1:20" ht="63.75">
      <c r="A1407" s="192">
        <v>81</v>
      </c>
      <c r="B1407" s="68"/>
      <c r="C1407" s="214" t="s">
        <v>49</v>
      </c>
      <c r="D1407" s="215">
        <v>45078</v>
      </c>
      <c r="E1407" s="192" t="s">
        <v>4076</v>
      </c>
      <c r="F1407" s="192" t="s">
        <v>3</v>
      </c>
      <c r="G1407" s="192">
        <v>2117490</v>
      </c>
      <c r="H1407" s="68"/>
      <c r="I1407" s="198" t="s">
        <v>5190</v>
      </c>
      <c r="J1407" s="68"/>
      <c r="K1407" s="68"/>
      <c r="L1407" s="68"/>
      <c r="M1407" s="68"/>
      <c r="N1407" s="362"/>
      <c r="O1407" s="362"/>
      <c r="P1407" s="216">
        <v>0</v>
      </c>
      <c r="Q1407" s="216">
        <v>30</v>
      </c>
      <c r="R1407" s="68" t="s">
        <v>638</v>
      </c>
      <c r="S1407" s="363"/>
      <c r="T1407" s="277"/>
    </row>
    <row r="1408" spans="1:20" ht="51">
      <c r="A1408" s="192">
        <v>680</v>
      </c>
      <c r="B1408" s="68"/>
      <c r="C1408" s="214" t="s">
        <v>179</v>
      </c>
      <c r="D1408" s="215">
        <v>45078</v>
      </c>
      <c r="E1408" s="192" t="s">
        <v>4077</v>
      </c>
      <c r="F1408" s="192" t="s">
        <v>3</v>
      </c>
      <c r="G1408" s="192">
        <v>2117499</v>
      </c>
      <c r="H1408" s="68"/>
      <c r="I1408" s="198" t="s">
        <v>5191</v>
      </c>
      <c r="J1408" s="68"/>
      <c r="K1408" s="68"/>
      <c r="L1408" s="68"/>
      <c r="M1408" s="68"/>
      <c r="N1408" s="362"/>
      <c r="O1408" s="362"/>
      <c r="P1408" s="216">
        <v>0</v>
      </c>
      <c r="Q1408" s="216">
        <v>360</v>
      </c>
      <c r="R1408" s="68" t="s">
        <v>638</v>
      </c>
      <c r="S1408" s="363"/>
      <c r="T1408" s="277"/>
    </row>
    <row r="1409" spans="1:20" ht="51">
      <c r="A1409" s="192">
        <v>266</v>
      </c>
      <c r="B1409" s="68"/>
      <c r="C1409" s="214" t="s">
        <v>1268</v>
      </c>
      <c r="D1409" s="215">
        <v>45078</v>
      </c>
      <c r="E1409" s="192" t="s">
        <v>4078</v>
      </c>
      <c r="F1409" s="192" t="s">
        <v>3</v>
      </c>
      <c r="G1409" s="192">
        <v>2117512</v>
      </c>
      <c r="H1409" s="68"/>
      <c r="I1409" s="198" t="s">
        <v>5192</v>
      </c>
      <c r="J1409" s="68"/>
      <c r="K1409" s="68"/>
      <c r="L1409" s="68"/>
      <c r="M1409" s="68"/>
      <c r="N1409" s="362"/>
      <c r="O1409" s="362"/>
      <c r="P1409" s="216">
        <v>0</v>
      </c>
      <c r="Q1409" s="216">
        <v>25.96</v>
      </c>
      <c r="R1409" s="68" t="s">
        <v>638</v>
      </c>
      <c r="S1409" s="363"/>
      <c r="T1409" s="277"/>
    </row>
    <row r="1410" spans="1:20" ht="63.75">
      <c r="A1410" s="192">
        <v>234</v>
      </c>
      <c r="B1410" s="68"/>
      <c r="C1410" s="214" t="s">
        <v>615</v>
      </c>
      <c r="D1410" s="215">
        <v>45078</v>
      </c>
      <c r="E1410" s="192" t="s">
        <v>4079</v>
      </c>
      <c r="F1410" s="192" t="s">
        <v>3</v>
      </c>
      <c r="G1410" s="192">
        <v>2117521</v>
      </c>
      <c r="H1410" s="68"/>
      <c r="I1410" s="198" t="s">
        <v>5193</v>
      </c>
      <c r="J1410" s="68"/>
      <c r="K1410" s="68"/>
      <c r="L1410" s="68"/>
      <c r="M1410" s="68"/>
      <c r="N1410" s="362"/>
      <c r="O1410" s="362"/>
      <c r="P1410" s="216">
        <v>0</v>
      </c>
      <c r="Q1410" s="216">
        <v>91</v>
      </c>
      <c r="R1410" s="68" t="s">
        <v>638</v>
      </c>
      <c r="S1410" s="363"/>
      <c r="T1410" s="277"/>
    </row>
    <row r="1411" spans="1:20" ht="63.75">
      <c r="A1411" s="192">
        <v>525</v>
      </c>
      <c r="B1411" s="68"/>
      <c r="C1411" s="214" t="s">
        <v>164</v>
      </c>
      <c r="D1411" s="215">
        <v>45078</v>
      </c>
      <c r="E1411" s="192" t="s">
        <v>4080</v>
      </c>
      <c r="F1411" s="192" t="s">
        <v>6</v>
      </c>
      <c r="G1411" s="192">
        <v>2291209</v>
      </c>
      <c r="H1411" s="68"/>
      <c r="I1411" s="198" t="s">
        <v>5194</v>
      </c>
      <c r="J1411" s="68"/>
      <c r="K1411" s="68"/>
      <c r="L1411" s="68"/>
      <c r="M1411" s="68"/>
      <c r="N1411" s="362"/>
      <c r="O1411" s="362"/>
      <c r="P1411" s="216">
        <v>0</v>
      </c>
      <c r="Q1411" s="216">
        <v>81531.100000000006</v>
      </c>
      <c r="R1411" s="68" t="s">
        <v>638</v>
      </c>
      <c r="S1411" s="363"/>
      <c r="T1411" s="277"/>
    </row>
    <row r="1412" spans="1:20" ht="63.75">
      <c r="A1412" s="192">
        <v>597</v>
      </c>
      <c r="B1412" s="68"/>
      <c r="C1412" s="214" t="s">
        <v>677</v>
      </c>
      <c r="D1412" s="215">
        <v>45078</v>
      </c>
      <c r="E1412" s="192" t="s">
        <v>4081</v>
      </c>
      <c r="F1412" s="192" t="s">
        <v>6</v>
      </c>
      <c r="G1412" s="192">
        <v>2291211</v>
      </c>
      <c r="H1412" s="68"/>
      <c r="I1412" s="198" t="s">
        <v>5195</v>
      </c>
      <c r="J1412" s="68"/>
      <c r="K1412" s="68"/>
      <c r="L1412" s="68"/>
      <c r="M1412" s="68"/>
      <c r="N1412" s="362"/>
      <c r="O1412" s="362"/>
      <c r="P1412" s="216">
        <v>0</v>
      </c>
      <c r="Q1412" s="216">
        <v>3292525.6</v>
      </c>
      <c r="R1412" s="68" t="s">
        <v>638</v>
      </c>
      <c r="S1412" s="363"/>
      <c r="T1412" s="277"/>
    </row>
    <row r="1413" spans="1:20" ht="38.25">
      <c r="A1413" s="192">
        <v>283</v>
      </c>
      <c r="B1413" s="68"/>
      <c r="C1413" s="214" t="s">
        <v>115</v>
      </c>
      <c r="D1413" s="215">
        <v>45078</v>
      </c>
      <c r="E1413" s="192" t="s">
        <v>4082</v>
      </c>
      <c r="F1413" s="192" t="s">
        <v>6</v>
      </c>
      <c r="G1413" s="192">
        <v>1822691</v>
      </c>
      <c r="H1413" s="68"/>
      <c r="I1413" s="198" t="s">
        <v>1857</v>
      </c>
      <c r="J1413" s="68"/>
      <c r="K1413" s="68"/>
      <c r="L1413" s="68"/>
      <c r="M1413" s="68"/>
      <c r="N1413" s="362"/>
      <c r="O1413" s="362"/>
      <c r="P1413" s="216">
        <v>0</v>
      </c>
      <c r="Q1413" s="216">
        <v>285399.39</v>
      </c>
      <c r="R1413" s="68" t="s">
        <v>638</v>
      </c>
      <c r="S1413" s="363"/>
      <c r="T1413" s="277"/>
    </row>
    <row r="1414" spans="1:20" ht="63.75">
      <c r="A1414" s="192">
        <v>597</v>
      </c>
      <c r="B1414" s="68"/>
      <c r="C1414" s="214" t="s">
        <v>677</v>
      </c>
      <c r="D1414" s="215">
        <v>45078</v>
      </c>
      <c r="E1414" s="192" t="s">
        <v>4083</v>
      </c>
      <c r="F1414" s="192" t="s">
        <v>14</v>
      </c>
      <c r="G1414" s="192">
        <v>2291212</v>
      </c>
      <c r="H1414" s="68"/>
      <c r="I1414" s="198" t="s">
        <v>5196</v>
      </c>
      <c r="J1414" s="68"/>
      <c r="K1414" s="68"/>
      <c r="L1414" s="68"/>
      <c r="M1414" s="68"/>
      <c r="N1414" s="362"/>
      <c r="O1414" s="362"/>
      <c r="P1414" s="216">
        <v>50</v>
      </c>
      <c r="Q1414" s="216">
        <v>0</v>
      </c>
      <c r="R1414" s="68" t="s">
        <v>638</v>
      </c>
      <c r="S1414" s="363"/>
      <c r="T1414" s="277"/>
    </row>
    <row r="1415" spans="1:20" ht="51">
      <c r="A1415" s="192">
        <v>15</v>
      </c>
      <c r="B1415" s="68"/>
      <c r="C1415" s="214" t="s">
        <v>39</v>
      </c>
      <c r="D1415" s="215">
        <v>45078</v>
      </c>
      <c r="E1415" s="192" t="s">
        <v>4084</v>
      </c>
      <c r="F1415" s="192" t="s">
        <v>3</v>
      </c>
      <c r="G1415" s="192">
        <v>2117552</v>
      </c>
      <c r="H1415" s="68"/>
      <c r="I1415" s="198" t="s">
        <v>5197</v>
      </c>
      <c r="J1415" s="68"/>
      <c r="K1415" s="68"/>
      <c r="L1415" s="68"/>
      <c r="M1415" s="68"/>
      <c r="N1415" s="362"/>
      <c r="O1415" s="362"/>
      <c r="P1415" s="216">
        <v>0</v>
      </c>
      <c r="Q1415" s="216">
        <v>2097.7600000000002</v>
      </c>
      <c r="R1415" s="68" t="s">
        <v>638</v>
      </c>
      <c r="S1415" s="363"/>
      <c r="T1415" s="277"/>
    </row>
    <row r="1416" spans="1:20" ht="51">
      <c r="A1416" s="192" t="s">
        <v>541</v>
      </c>
      <c r="B1416" s="68"/>
      <c r="C1416" s="214" t="s">
        <v>590</v>
      </c>
      <c r="D1416" s="215">
        <v>45078</v>
      </c>
      <c r="E1416" s="192" t="s">
        <v>4085</v>
      </c>
      <c r="F1416" s="192" t="s">
        <v>3</v>
      </c>
      <c r="G1416" s="192">
        <v>2117555</v>
      </c>
      <c r="H1416" s="68"/>
      <c r="I1416" s="198" t="s">
        <v>5198</v>
      </c>
      <c r="J1416" s="68"/>
      <c r="K1416" s="68"/>
      <c r="L1416" s="68"/>
      <c r="M1416" s="68"/>
      <c r="N1416" s="362"/>
      <c r="O1416" s="362"/>
      <c r="P1416" s="216">
        <v>0</v>
      </c>
      <c r="Q1416" s="216">
        <v>2837.77</v>
      </c>
      <c r="R1416" s="68" t="s">
        <v>638</v>
      </c>
      <c r="S1416" s="363"/>
      <c r="T1416" s="277"/>
    </row>
    <row r="1417" spans="1:20" ht="63.75">
      <c r="A1417" s="192">
        <v>597</v>
      </c>
      <c r="B1417" s="68"/>
      <c r="C1417" s="214" t="s">
        <v>677</v>
      </c>
      <c r="D1417" s="215">
        <v>45078</v>
      </c>
      <c r="E1417" s="192" t="s">
        <v>4086</v>
      </c>
      <c r="F1417" s="192" t="s">
        <v>6</v>
      </c>
      <c r="G1417" s="192">
        <v>2291463</v>
      </c>
      <c r="H1417" s="68"/>
      <c r="I1417" s="198" t="s">
        <v>5199</v>
      </c>
      <c r="J1417" s="68"/>
      <c r="K1417" s="68"/>
      <c r="L1417" s="68"/>
      <c r="M1417" s="68"/>
      <c r="N1417" s="362"/>
      <c r="O1417" s="362"/>
      <c r="P1417" s="216">
        <v>0</v>
      </c>
      <c r="Q1417" s="216">
        <v>177481.92</v>
      </c>
      <c r="R1417" s="68" t="s">
        <v>638</v>
      </c>
      <c r="S1417" s="363"/>
      <c r="T1417" s="277"/>
    </row>
    <row r="1418" spans="1:20" ht="63.75">
      <c r="A1418" s="192">
        <v>597</v>
      </c>
      <c r="B1418" s="68"/>
      <c r="C1418" s="214" t="s">
        <v>677</v>
      </c>
      <c r="D1418" s="215">
        <v>45078</v>
      </c>
      <c r="E1418" s="192" t="s">
        <v>4087</v>
      </c>
      <c r="F1418" s="192" t="s">
        <v>6</v>
      </c>
      <c r="G1418" s="192">
        <v>2291465</v>
      </c>
      <c r="H1418" s="68"/>
      <c r="I1418" s="198" t="s">
        <v>5200</v>
      </c>
      <c r="J1418" s="68"/>
      <c r="K1418" s="68"/>
      <c r="L1418" s="68"/>
      <c r="M1418" s="68"/>
      <c r="N1418" s="362"/>
      <c r="O1418" s="362"/>
      <c r="P1418" s="216">
        <v>0</v>
      </c>
      <c r="Q1418" s="216">
        <v>177481.92</v>
      </c>
      <c r="R1418" s="68" t="s">
        <v>638</v>
      </c>
      <c r="S1418" s="363"/>
      <c r="T1418" s="277"/>
    </row>
    <row r="1419" spans="1:20" ht="51">
      <c r="A1419" s="192">
        <v>86</v>
      </c>
      <c r="B1419" s="68"/>
      <c r="C1419" s="214" t="s">
        <v>50</v>
      </c>
      <c r="D1419" s="215">
        <v>45078</v>
      </c>
      <c r="E1419" s="192" t="s">
        <v>4088</v>
      </c>
      <c r="F1419" s="192" t="s">
        <v>3</v>
      </c>
      <c r="G1419" s="192">
        <v>2117575</v>
      </c>
      <c r="H1419" s="68"/>
      <c r="I1419" s="198" t="s">
        <v>5201</v>
      </c>
      <c r="J1419" s="68"/>
      <c r="K1419" s="68"/>
      <c r="L1419" s="68"/>
      <c r="M1419" s="68"/>
      <c r="N1419" s="362"/>
      <c r="O1419" s="362"/>
      <c r="P1419" s="216">
        <v>0</v>
      </c>
      <c r="Q1419" s="216">
        <v>2529</v>
      </c>
      <c r="R1419" s="68" t="s">
        <v>638</v>
      </c>
      <c r="S1419" s="363"/>
      <c r="T1419" s="277"/>
    </row>
    <row r="1420" spans="1:20" ht="76.5">
      <c r="A1420" s="192">
        <v>302</v>
      </c>
      <c r="B1420" s="68"/>
      <c r="C1420" s="214" t="s">
        <v>129</v>
      </c>
      <c r="D1420" s="215">
        <v>45078</v>
      </c>
      <c r="E1420" s="192" t="s">
        <v>4089</v>
      </c>
      <c r="F1420" s="192" t="s">
        <v>6</v>
      </c>
      <c r="G1420" s="192">
        <v>1822873</v>
      </c>
      <c r="H1420" s="68"/>
      <c r="I1420" s="198" t="s">
        <v>5202</v>
      </c>
      <c r="J1420" s="68"/>
      <c r="K1420" s="68"/>
      <c r="L1420" s="68"/>
      <c r="M1420" s="68"/>
      <c r="N1420" s="362"/>
      <c r="O1420" s="362"/>
      <c r="P1420" s="216">
        <v>0</v>
      </c>
      <c r="Q1420" s="216">
        <v>1067280</v>
      </c>
      <c r="R1420" s="68" t="s">
        <v>638</v>
      </c>
      <c r="S1420" s="363"/>
      <c r="T1420" s="277"/>
    </row>
    <row r="1421" spans="1:20" ht="76.5">
      <c r="A1421" s="192">
        <v>86</v>
      </c>
      <c r="B1421" s="68"/>
      <c r="C1421" s="214" t="s">
        <v>50</v>
      </c>
      <c r="D1421" s="215">
        <v>45078</v>
      </c>
      <c r="E1421" s="192" t="s">
        <v>4090</v>
      </c>
      <c r="F1421" s="192" t="s">
        <v>6</v>
      </c>
      <c r="G1421" s="192">
        <v>1822875</v>
      </c>
      <c r="H1421" s="68"/>
      <c r="I1421" s="198" t="s">
        <v>5203</v>
      </c>
      <c r="J1421" s="68"/>
      <c r="K1421" s="68"/>
      <c r="L1421" s="68"/>
      <c r="M1421" s="68"/>
      <c r="N1421" s="362"/>
      <c r="O1421" s="362"/>
      <c r="P1421" s="216">
        <v>0</v>
      </c>
      <c r="Q1421" s="216">
        <v>6538.03</v>
      </c>
      <c r="R1421" s="68" t="s">
        <v>638</v>
      </c>
      <c r="S1421" s="363"/>
      <c r="T1421" s="277"/>
    </row>
    <row r="1422" spans="1:20" ht="76.5">
      <c r="A1422" s="192" t="s">
        <v>544</v>
      </c>
      <c r="B1422" s="68"/>
      <c r="C1422" s="214" t="s">
        <v>683</v>
      </c>
      <c r="D1422" s="215">
        <v>45078</v>
      </c>
      <c r="E1422" s="192" t="s">
        <v>4091</v>
      </c>
      <c r="F1422" s="192" t="s">
        <v>6</v>
      </c>
      <c r="G1422" s="192">
        <v>1822876</v>
      </c>
      <c r="H1422" s="68"/>
      <c r="I1422" s="198" t="s">
        <v>5204</v>
      </c>
      <c r="J1422" s="68"/>
      <c r="K1422" s="68"/>
      <c r="L1422" s="68"/>
      <c r="M1422" s="68"/>
      <c r="N1422" s="362"/>
      <c r="O1422" s="362"/>
      <c r="P1422" s="216">
        <v>0</v>
      </c>
      <c r="Q1422" s="216">
        <v>41405.93</v>
      </c>
      <c r="R1422" s="68" t="s">
        <v>638</v>
      </c>
      <c r="S1422" s="363"/>
      <c r="T1422" s="277"/>
    </row>
    <row r="1423" spans="1:20" ht="63.75">
      <c r="A1423" s="192">
        <v>572</v>
      </c>
      <c r="B1423" s="68"/>
      <c r="C1423" s="214" t="s">
        <v>166</v>
      </c>
      <c r="D1423" s="215">
        <v>45078</v>
      </c>
      <c r="E1423" s="192" t="s">
        <v>4092</v>
      </c>
      <c r="F1423" s="192" t="s">
        <v>6</v>
      </c>
      <c r="G1423" s="192">
        <v>2952</v>
      </c>
      <c r="H1423" s="68"/>
      <c r="I1423" s="198" t="s">
        <v>5205</v>
      </c>
      <c r="J1423" s="68"/>
      <c r="K1423" s="68"/>
      <c r="L1423" s="68"/>
      <c r="M1423" s="68"/>
      <c r="N1423" s="362"/>
      <c r="O1423" s="362"/>
      <c r="P1423" s="216">
        <v>0</v>
      </c>
      <c r="Q1423" s="216">
        <v>1314806.05</v>
      </c>
      <c r="R1423" s="68" t="s">
        <v>638</v>
      </c>
      <c r="S1423" s="363"/>
      <c r="T1423" s="277"/>
    </row>
    <row r="1424" spans="1:20" ht="63.75">
      <c r="A1424" s="192">
        <v>572</v>
      </c>
      <c r="B1424" s="68"/>
      <c r="C1424" s="214" t="s">
        <v>166</v>
      </c>
      <c r="D1424" s="215">
        <v>45078</v>
      </c>
      <c r="E1424" s="192" t="s">
        <v>4093</v>
      </c>
      <c r="F1424" s="192" t="s">
        <v>6</v>
      </c>
      <c r="G1424" s="192">
        <v>2953</v>
      </c>
      <c r="H1424" s="68"/>
      <c r="I1424" s="198" t="s">
        <v>5206</v>
      </c>
      <c r="J1424" s="68"/>
      <c r="K1424" s="68"/>
      <c r="L1424" s="68"/>
      <c r="M1424" s="68"/>
      <c r="N1424" s="362"/>
      <c r="O1424" s="362"/>
      <c r="P1424" s="216">
        <v>0</v>
      </c>
      <c r="Q1424" s="216">
        <v>2929388.03</v>
      </c>
      <c r="R1424" s="68" t="s">
        <v>638</v>
      </c>
      <c r="S1424" s="363"/>
      <c r="T1424" s="277"/>
    </row>
    <row r="1425" spans="1:20" ht="76.5">
      <c r="A1425" s="192">
        <v>117</v>
      </c>
      <c r="B1425" s="68"/>
      <c r="C1425" s="214" t="s">
        <v>54</v>
      </c>
      <c r="D1425" s="215">
        <v>45078</v>
      </c>
      <c r="E1425" s="192" t="s">
        <v>4094</v>
      </c>
      <c r="F1425" s="192" t="s">
        <v>10</v>
      </c>
      <c r="G1425" s="192">
        <v>1061716</v>
      </c>
      <c r="H1425" s="68"/>
      <c r="I1425" s="198" t="s">
        <v>5207</v>
      </c>
      <c r="J1425" s="68"/>
      <c r="K1425" s="68"/>
      <c r="L1425" s="68"/>
      <c r="M1425" s="68"/>
      <c r="N1425" s="362"/>
      <c r="O1425" s="362"/>
      <c r="P1425" s="216">
        <v>50</v>
      </c>
      <c r="Q1425" s="216">
        <v>0</v>
      </c>
      <c r="R1425" s="68" t="s">
        <v>638</v>
      </c>
      <c r="S1425" s="363"/>
      <c r="T1425" s="277"/>
    </row>
    <row r="1426" spans="1:20" ht="63.75">
      <c r="A1426" s="192">
        <v>513</v>
      </c>
      <c r="B1426" s="68"/>
      <c r="C1426" s="214" t="s">
        <v>160</v>
      </c>
      <c r="D1426" s="215">
        <v>45078</v>
      </c>
      <c r="E1426" s="192" t="s">
        <v>4095</v>
      </c>
      <c r="F1426" s="192" t="s">
        <v>14</v>
      </c>
      <c r="G1426" s="192">
        <v>2291601</v>
      </c>
      <c r="H1426" s="68"/>
      <c r="I1426" s="198" t="s">
        <v>5208</v>
      </c>
      <c r="J1426" s="68"/>
      <c r="K1426" s="68"/>
      <c r="L1426" s="68"/>
      <c r="M1426" s="68"/>
      <c r="N1426" s="362"/>
      <c r="O1426" s="362"/>
      <c r="P1426" s="216">
        <v>50</v>
      </c>
      <c r="Q1426" s="216">
        <v>0</v>
      </c>
      <c r="R1426" s="68" t="s">
        <v>638</v>
      </c>
      <c r="S1426" s="363"/>
      <c r="T1426" s="277"/>
    </row>
    <row r="1427" spans="1:20" ht="63.75">
      <c r="A1427" s="192">
        <v>597</v>
      </c>
      <c r="B1427" s="68"/>
      <c r="C1427" s="214" t="s">
        <v>677</v>
      </c>
      <c r="D1427" s="215">
        <v>45078</v>
      </c>
      <c r="E1427" s="192" t="s">
        <v>4096</v>
      </c>
      <c r="F1427" s="192" t="s">
        <v>14</v>
      </c>
      <c r="G1427" s="192">
        <v>2291466</v>
      </c>
      <c r="H1427" s="68"/>
      <c r="I1427" s="198" t="s">
        <v>5209</v>
      </c>
      <c r="J1427" s="68"/>
      <c r="K1427" s="68"/>
      <c r="L1427" s="68"/>
      <c r="M1427" s="68"/>
      <c r="N1427" s="362"/>
      <c r="O1427" s="362"/>
      <c r="P1427" s="216">
        <v>50</v>
      </c>
      <c r="Q1427" s="216">
        <v>0</v>
      </c>
      <c r="R1427" s="68" t="s">
        <v>638</v>
      </c>
      <c r="S1427" s="363"/>
      <c r="T1427" s="277"/>
    </row>
    <row r="1428" spans="1:20" ht="63.75">
      <c r="A1428" s="192">
        <v>513</v>
      </c>
      <c r="B1428" s="68"/>
      <c r="C1428" s="214" t="s">
        <v>160</v>
      </c>
      <c r="D1428" s="215">
        <v>45078</v>
      </c>
      <c r="E1428" s="192" t="s">
        <v>4097</v>
      </c>
      <c r="F1428" s="192" t="s">
        <v>14</v>
      </c>
      <c r="G1428" s="192">
        <v>2291460</v>
      </c>
      <c r="H1428" s="68"/>
      <c r="I1428" s="198" t="s">
        <v>5210</v>
      </c>
      <c r="J1428" s="68"/>
      <c r="K1428" s="68"/>
      <c r="L1428" s="68"/>
      <c r="M1428" s="68"/>
      <c r="N1428" s="362"/>
      <c r="O1428" s="362"/>
      <c r="P1428" s="216">
        <v>50</v>
      </c>
      <c r="Q1428" s="216">
        <v>0</v>
      </c>
      <c r="R1428" s="68" t="s">
        <v>638</v>
      </c>
      <c r="S1428" s="363"/>
      <c r="T1428" s="277"/>
    </row>
    <row r="1429" spans="1:20" ht="63.75">
      <c r="A1429" s="192">
        <v>593</v>
      </c>
      <c r="B1429" s="68"/>
      <c r="C1429" s="214" t="s">
        <v>1287</v>
      </c>
      <c r="D1429" s="215">
        <v>45078</v>
      </c>
      <c r="E1429" s="192" t="s">
        <v>4098</v>
      </c>
      <c r="F1429" s="192" t="s">
        <v>14</v>
      </c>
      <c r="G1429" s="192">
        <v>2291462</v>
      </c>
      <c r="H1429" s="68"/>
      <c r="I1429" s="198" t="s">
        <v>5211</v>
      </c>
      <c r="J1429" s="68"/>
      <c r="K1429" s="68"/>
      <c r="L1429" s="68"/>
      <c r="M1429" s="68"/>
      <c r="N1429" s="362"/>
      <c r="O1429" s="362"/>
      <c r="P1429" s="216">
        <v>50</v>
      </c>
      <c r="Q1429" s="216">
        <v>0</v>
      </c>
      <c r="R1429" s="68" t="s">
        <v>638</v>
      </c>
      <c r="S1429" s="363"/>
      <c r="T1429" s="277"/>
    </row>
    <row r="1430" spans="1:20" ht="63.75">
      <c r="A1430" s="192">
        <v>597</v>
      </c>
      <c r="B1430" s="68"/>
      <c r="C1430" s="214" t="s">
        <v>677</v>
      </c>
      <c r="D1430" s="215">
        <v>45078</v>
      </c>
      <c r="E1430" s="192" t="s">
        <v>4099</v>
      </c>
      <c r="F1430" s="192" t="s">
        <v>14</v>
      </c>
      <c r="G1430" s="192">
        <v>2291464</v>
      </c>
      <c r="H1430" s="68"/>
      <c r="I1430" s="198" t="s">
        <v>5212</v>
      </c>
      <c r="J1430" s="68"/>
      <c r="K1430" s="68"/>
      <c r="L1430" s="68"/>
      <c r="M1430" s="68"/>
      <c r="N1430" s="362"/>
      <c r="O1430" s="362"/>
      <c r="P1430" s="216">
        <v>50</v>
      </c>
      <c r="Q1430" s="216">
        <v>0</v>
      </c>
      <c r="R1430" s="68" t="s">
        <v>638</v>
      </c>
      <c r="S1430" s="363"/>
      <c r="T1430" s="277"/>
    </row>
    <row r="1431" spans="1:20" ht="63.75">
      <c r="A1431" s="192">
        <v>117</v>
      </c>
      <c r="B1431" s="68"/>
      <c r="C1431" s="214" t="s">
        <v>54</v>
      </c>
      <c r="D1431" s="215">
        <v>45078</v>
      </c>
      <c r="E1431" s="192" t="s">
        <v>4100</v>
      </c>
      <c r="F1431" s="192" t="s">
        <v>10</v>
      </c>
      <c r="G1431" s="192">
        <v>1061719</v>
      </c>
      <c r="H1431" s="68"/>
      <c r="I1431" s="198" t="s">
        <v>5213</v>
      </c>
      <c r="J1431" s="68"/>
      <c r="K1431" s="68"/>
      <c r="L1431" s="68"/>
      <c r="M1431" s="68"/>
      <c r="N1431" s="362"/>
      <c r="O1431" s="362"/>
      <c r="P1431" s="216">
        <v>50</v>
      </c>
      <c r="Q1431" s="216">
        <v>0</v>
      </c>
      <c r="R1431" s="68" t="s">
        <v>638</v>
      </c>
      <c r="S1431" s="363"/>
      <c r="T1431" s="277"/>
    </row>
    <row r="1432" spans="1:20" ht="63.75">
      <c r="A1432" s="192">
        <v>86</v>
      </c>
      <c r="B1432" s="68"/>
      <c r="C1432" s="214" t="s">
        <v>50</v>
      </c>
      <c r="D1432" s="215">
        <v>45078</v>
      </c>
      <c r="E1432" s="192" t="s">
        <v>4101</v>
      </c>
      <c r="F1432" s="192" t="s">
        <v>3</v>
      </c>
      <c r="G1432" s="192">
        <v>2117484</v>
      </c>
      <c r="H1432" s="68"/>
      <c r="I1432" s="198" t="s">
        <v>5214</v>
      </c>
      <c r="J1432" s="68"/>
      <c r="K1432" s="68"/>
      <c r="L1432" s="68"/>
      <c r="M1432" s="68"/>
      <c r="N1432" s="362"/>
      <c r="O1432" s="362"/>
      <c r="P1432" s="216">
        <v>0</v>
      </c>
      <c r="Q1432" s="216">
        <v>2040</v>
      </c>
      <c r="R1432" s="68" t="s">
        <v>638</v>
      </c>
      <c r="S1432" s="363"/>
      <c r="T1432" s="277"/>
    </row>
    <row r="1433" spans="1:20" ht="63.75">
      <c r="A1433" s="192">
        <v>86</v>
      </c>
      <c r="B1433" s="68"/>
      <c r="C1433" s="214" t="s">
        <v>50</v>
      </c>
      <c r="D1433" s="215">
        <v>45078</v>
      </c>
      <c r="E1433" s="192" t="s">
        <v>4102</v>
      </c>
      <c r="F1433" s="192" t="s">
        <v>3</v>
      </c>
      <c r="G1433" s="192">
        <v>2117485</v>
      </c>
      <c r="H1433" s="68"/>
      <c r="I1433" s="198" t="s">
        <v>5215</v>
      </c>
      <c r="J1433" s="68"/>
      <c r="K1433" s="68"/>
      <c r="L1433" s="68"/>
      <c r="M1433" s="68"/>
      <c r="N1433" s="362"/>
      <c r="O1433" s="362"/>
      <c r="P1433" s="216">
        <v>0</v>
      </c>
      <c r="Q1433" s="216">
        <v>840</v>
      </c>
      <c r="R1433" s="68" t="s">
        <v>638</v>
      </c>
      <c r="S1433" s="363"/>
      <c r="T1433" s="277"/>
    </row>
    <row r="1434" spans="1:20" ht="63.75">
      <c r="A1434" s="192">
        <v>86</v>
      </c>
      <c r="B1434" s="68"/>
      <c r="C1434" s="214" t="s">
        <v>50</v>
      </c>
      <c r="D1434" s="215">
        <v>45078</v>
      </c>
      <c r="E1434" s="192" t="s">
        <v>4103</v>
      </c>
      <c r="F1434" s="192" t="s">
        <v>3</v>
      </c>
      <c r="G1434" s="192">
        <v>2117486</v>
      </c>
      <c r="H1434" s="68"/>
      <c r="I1434" s="198" t="s">
        <v>5216</v>
      </c>
      <c r="J1434" s="68"/>
      <c r="K1434" s="68"/>
      <c r="L1434" s="68"/>
      <c r="M1434" s="68"/>
      <c r="N1434" s="362"/>
      <c r="O1434" s="362"/>
      <c r="P1434" s="216">
        <v>0</v>
      </c>
      <c r="Q1434" s="216">
        <v>800</v>
      </c>
      <c r="R1434" s="68" t="s">
        <v>638</v>
      </c>
      <c r="S1434" s="363"/>
      <c r="T1434" s="277"/>
    </row>
    <row r="1435" spans="1:20" ht="63.75">
      <c r="A1435" s="192">
        <v>86</v>
      </c>
      <c r="B1435" s="68"/>
      <c r="C1435" s="214" t="s">
        <v>50</v>
      </c>
      <c r="D1435" s="215">
        <v>45078</v>
      </c>
      <c r="E1435" s="192" t="s">
        <v>4104</v>
      </c>
      <c r="F1435" s="192" t="s">
        <v>3</v>
      </c>
      <c r="G1435" s="192">
        <v>2117487</v>
      </c>
      <c r="H1435" s="68"/>
      <c r="I1435" s="198" t="s">
        <v>5217</v>
      </c>
      <c r="J1435" s="68"/>
      <c r="K1435" s="68"/>
      <c r="L1435" s="68"/>
      <c r="M1435" s="68"/>
      <c r="N1435" s="362"/>
      <c r="O1435" s="362"/>
      <c r="P1435" s="216">
        <v>0</v>
      </c>
      <c r="Q1435" s="216">
        <v>2090</v>
      </c>
      <c r="R1435" s="68" t="s">
        <v>638</v>
      </c>
      <c r="S1435" s="363"/>
      <c r="T1435" s="277"/>
    </row>
    <row r="1436" spans="1:20" ht="51">
      <c r="A1436" s="192">
        <v>595</v>
      </c>
      <c r="B1436" s="68"/>
      <c r="C1436" s="214" t="s">
        <v>611</v>
      </c>
      <c r="D1436" s="215">
        <v>45078</v>
      </c>
      <c r="E1436" s="192" t="s">
        <v>4105</v>
      </c>
      <c r="F1436" s="192" t="s">
        <v>3</v>
      </c>
      <c r="G1436" s="192">
        <v>2117494</v>
      </c>
      <c r="H1436" s="68"/>
      <c r="I1436" s="198" t="s">
        <v>5218</v>
      </c>
      <c r="J1436" s="68"/>
      <c r="K1436" s="68"/>
      <c r="L1436" s="68"/>
      <c r="M1436" s="68"/>
      <c r="N1436" s="362"/>
      <c r="O1436" s="362"/>
      <c r="P1436" s="216">
        <v>0</v>
      </c>
      <c r="Q1436" s="216">
        <v>724.55</v>
      </c>
      <c r="R1436" s="68" t="s">
        <v>638</v>
      </c>
      <c r="S1436" s="363"/>
      <c r="T1436" s="277"/>
    </row>
    <row r="1437" spans="1:20" ht="51">
      <c r="A1437" s="192">
        <v>340</v>
      </c>
      <c r="B1437" s="68"/>
      <c r="C1437" s="214" t="s">
        <v>136</v>
      </c>
      <c r="D1437" s="215">
        <v>45078</v>
      </c>
      <c r="E1437" s="192" t="s">
        <v>4106</v>
      </c>
      <c r="F1437" s="192" t="s">
        <v>3</v>
      </c>
      <c r="G1437" s="192">
        <v>2117504</v>
      </c>
      <c r="H1437" s="68"/>
      <c r="I1437" s="198" t="s">
        <v>5219</v>
      </c>
      <c r="J1437" s="68"/>
      <c r="K1437" s="68"/>
      <c r="L1437" s="68"/>
      <c r="M1437" s="68"/>
      <c r="N1437" s="362"/>
      <c r="O1437" s="362"/>
      <c r="P1437" s="216">
        <v>0</v>
      </c>
      <c r="Q1437" s="216">
        <v>846</v>
      </c>
      <c r="R1437" s="68" t="s">
        <v>638</v>
      </c>
      <c r="S1437" s="363"/>
      <c r="T1437" s="277"/>
    </row>
    <row r="1438" spans="1:20" ht="51">
      <c r="A1438" s="192">
        <v>290</v>
      </c>
      <c r="B1438" s="68"/>
      <c r="C1438" s="214" t="s">
        <v>118</v>
      </c>
      <c r="D1438" s="215">
        <v>45078</v>
      </c>
      <c r="E1438" s="192" t="s">
        <v>4107</v>
      </c>
      <c r="F1438" s="192" t="s">
        <v>3</v>
      </c>
      <c r="G1438" s="192">
        <v>2117496</v>
      </c>
      <c r="H1438" s="68"/>
      <c r="I1438" s="198" t="s">
        <v>5220</v>
      </c>
      <c r="J1438" s="68"/>
      <c r="K1438" s="68"/>
      <c r="L1438" s="68"/>
      <c r="M1438" s="68"/>
      <c r="N1438" s="362"/>
      <c r="O1438" s="362"/>
      <c r="P1438" s="216">
        <v>0</v>
      </c>
      <c r="Q1438" s="216">
        <v>305351.28999999998</v>
      </c>
      <c r="R1438" s="68" t="s">
        <v>638</v>
      </c>
      <c r="S1438" s="363"/>
      <c r="T1438" s="277"/>
    </row>
    <row r="1439" spans="1:20" ht="51">
      <c r="A1439" s="192">
        <v>342</v>
      </c>
      <c r="B1439" s="68"/>
      <c r="C1439" s="214" t="s">
        <v>137</v>
      </c>
      <c r="D1439" s="215">
        <v>45078</v>
      </c>
      <c r="E1439" s="192" t="s">
        <v>4108</v>
      </c>
      <c r="F1439" s="192" t="s">
        <v>3</v>
      </c>
      <c r="G1439" s="192">
        <v>2117506</v>
      </c>
      <c r="H1439" s="68"/>
      <c r="I1439" s="198" t="s">
        <v>5221</v>
      </c>
      <c r="J1439" s="68"/>
      <c r="K1439" s="68"/>
      <c r="L1439" s="68"/>
      <c r="M1439" s="68"/>
      <c r="N1439" s="362"/>
      <c r="O1439" s="362"/>
      <c r="P1439" s="216">
        <v>0</v>
      </c>
      <c r="Q1439" s="216">
        <v>38818.74</v>
      </c>
      <c r="R1439" s="68" t="s">
        <v>638</v>
      </c>
      <c r="S1439" s="363"/>
      <c r="T1439" s="277"/>
    </row>
    <row r="1440" spans="1:20" ht="38.25">
      <c r="A1440" s="192">
        <v>417</v>
      </c>
      <c r="B1440" s="68"/>
      <c r="C1440" s="214" t="s">
        <v>147</v>
      </c>
      <c r="D1440" s="215">
        <v>45079</v>
      </c>
      <c r="E1440" s="192" t="s">
        <v>4109</v>
      </c>
      <c r="F1440" s="192" t="s">
        <v>3</v>
      </c>
      <c r="G1440" s="192">
        <v>2117738</v>
      </c>
      <c r="H1440" s="68"/>
      <c r="I1440" s="198" t="s">
        <v>5222</v>
      </c>
      <c r="J1440" s="68"/>
      <c r="K1440" s="68"/>
      <c r="L1440" s="68"/>
      <c r="M1440" s="68"/>
      <c r="N1440" s="362"/>
      <c r="O1440" s="362"/>
      <c r="P1440" s="216">
        <v>0</v>
      </c>
      <c r="Q1440" s="216">
        <v>2681.53</v>
      </c>
      <c r="R1440" s="68" t="s">
        <v>638</v>
      </c>
      <c r="S1440" s="363"/>
      <c r="T1440" s="277"/>
    </row>
    <row r="1441" spans="1:20" ht="51">
      <c r="A1441" s="192">
        <v>249</v>
      </c>
      <c r="B1441" s="68"/>
      <c r="C1441" s="214" t="s">
        <v>102</v>
      </c>
      <c r="D1441" s="215">
        <v>45079</v>
      </c>
      <c r="E1441" s="192" t="s">
        <v>4110</v>
      </c>
      <c r="F1441" s="192" t="s">
        <v>639</v>
      </c>
      <c r="G1441" s="192">
        <v>5753147</v>
      </c>
      <c r="H1441" s="68"/>
      <c r="I1441" s="198" t="s">
        <v>5223</v>
      </c>
      <c r="J1441" s="68"/>
      <c r="K1441" s="68"/>
      <c r="L1441" s="68"/>
      <c r="M1441" s="68"/>
      <c r="N1441" s="362"/>
      <c r="O1441" s="362"/>
      <c r="P1441" s="216">
        <v>68870</v>
      </c>
      <c r="Q1441" s="216">
        <v>0</v>
      </c>
      <c r="R1441" s="68" t="s">
        <v>638</v>
      </c>
      <c r="S1441" s="363"/>
      <c r="T1441" s="277"/>
    </row>
    <row r="1442" spans="1:20" ht="51">
      <c r="A1442" s="192">
        <v>203</v>
      </c>
      <c r="B1442" s="68"/>
      <c r="C1442" s="214" t="s">
        <v>86</v>
      </c>
      <c r="D1442" s="215">
        <v>45079</v>
      </c>
      <c r="E1442" s="192" t="s">
        <v>4111</v>
      </c>
      <c r="F1442" s="192" t="s">
        <v>3</v>
      </c>
      <c r="G1442" s="192">
        <v>2117762</v>
      </c>
      <c r="H1442" s="68"/>
      <c r="I1442" s="198" t="s">
        <v>5224</v>
      </c>
      <c r="J1442" s="68"/>
      <c r="K1442" s="68"/>
      <c r="L1442" s="68"/>
      <c r="M1442" s="68"/>
      <c r="N1442" s="362"/>
      <c r="O1442" s="362"/>
      <c r="P1442" s="216">
        <v>0</v>
      </c>
      <c r="Q1442" s="216">
        <v>30</v>
      </c>
      <c r="R1442" s="68" t="s">
        <v>638</v>
      </c>
      <c r="S1442" s="363"/>
      <c r="T1442" s="277"/>
    </row>
    <row r="1443" spans="1:20" ht="51">
      <c r="A1443" s="192">
        <v>46</v>
      </c>
      <c r="B1443" s="68"/>
      <c r="C1443" s="214" t="s">
        <v>1379</v>
      </c>
      <c r="D1443" s="215">
        <v>45079</v>
      </c>
      <c r="E1443" s="192" t="s">
        <v>4112</v>
      </c>
      <c r="F1443" s="192" t="s">
        <v>3</v>
      </c>
      <c r="G1443" s="192">
        <v>2117764</v>
      </c>
      <c r="H1443" s="68"/>
      <c r="I1443" s="198" t="s">
        <v>3836</v>
      </c>
      <c r="J1443" s="68"/>
      <c r="K1443" s="68"/>
      <c r="L1443" s="68"/>
      <c r="M1443" s="68"/>
      <c r="N1443" s="362"/>
      <c r="O1443" s="362"/>
      <c r="P1443" s="216">
        <v>0</v>
      </c>
      <c r="Q1443" s="216">
        <v>2500</v>
      </c>
      <c r="R1443" s="68" t="s">
        <v>638</v>
      </c>
      <c r="S1443" s="363"/>
      <c r="T1443" s="277"/>
    </row>
    <row r="1444" spans="1:20" ht="63.75">
      <c r="A1444" s="192">
        <v>46</v>
      </c>
      <c r="B1444" s="68"/>
      <c r="C1444" s="214" t="s">
        <v>1379</v>
      </c>
      <c r="D1444" s="215">
        <v>45079</v>
      </c>
      <c r="E1444" s="192" t="s">
        <v>4113</v>
      </c>
      <c r="F1444" s="192" t="s">
        <v>3</v>
      </c>
      <c r="G1444" s="192">
        <v>2117765</v>
      </c>
      <c r="H1444" s="68"/>
      <c r="I1444" s="198" t="s">
        <v>5225</v>
      </c>
      <c r="J1444" s="68"/>
      <c r="K1444" s="68"/>
      <c r="L1444" s="68"/>
      <c r="M1444" s="68"/>
      <c r="N1444" s="362"/>
      <c r="O1444" s="362"/>
      <c r="P1444" s="216">
        <v>0</v>
      </c>
      <c r="Q1444" s="216">
        <v>3000</v>
      </c>
      <c r="R1444" s="68" t="s">
        <v>638</v>
      </c>
      <c r="S1444" s="363"/>
      <c r="T1444" s="277"/>
    </row>
    <row r="1445" spans="1:20" ht="38.25">
      <c r="A1445" s="192">
        <v>16</v>
      </c>
      <c r="B1445" s="68"/>
      <c r="C1445" s="214" t="s">
        <v>40</v>
      </c>
      <c r="D1445" s="215">
        <v>45079</v>
      </c>
      <c r="E1445" s="192" t="s">
        <v>4114</v>
      </c>
      <c r="F1445" s="192" t="s">
        <v>3</v>
      </c>
      <c r="G1445" s="192">
        <v>2117766</v>
      </c>
      <c r="H1445" s="68"/>
      <c r="I1445" s="198" t="s">
        <v>5226</v>
      </c>
      <c r="J1445" s="68"/>
      <c r="K1445" s="68"/>
      <c r="L1445" s="68"/>
      <c r="M1445" s="68"/>
      <c r="N1445" s="362"/>
      <c r="O1445" s="362"/>
      <c r="P1445" s="216">
        <v>0</v>
      </c>
      <c r="Q1445" s="216">
        <v>4404.34</v>
      </c>
      <c r="R1445" s="68" t="s">
        <v>638</v>
      </c>
      <c r="S1445" s="363"/>
      <c r="T1445" s="277"/>
    </row>
    <row r="1446" spans="1:20" ht="51">
      <c r="A1446" s="192" t="s">
        <v>541</v>
      </c>
      <c r="B1446" s="68"/>
      <c r="C1446" s="214" t="s">
        <v>590</v>
      </c>
      <c r="D1446" s="215">
        <v>45079</v>
      </c>
      <c r="E1446" s="192" t="s">
        <v>4115</v>
      </c>
      <c r="F1446" s="192" t="s">
        <v>3</v>
      </c>
      <c r="G1446" s="192">
        <v>2117786</v>
      </c>
      <c r="H1446" s="68"/>
      <c r="I1446" s="198" t="s">
        <v>5227</v>
      </c>
      <c r="J1446" s="68"/>
      <c r="K1446" s="68"/>
      <c r="L1446" s="68"/>
      <c r="M1446" s="68"/>
      <c r="N1446" s="362"/>
      <c r="O1446" s="362"/>
      <c r="P1446" s="216">
        <v>0</v>
      </c>
      <c r="Q1446" s="216">
        <v>900</v>
      </c>
      <c r="R1446" s="68" t="s">
        <v>638</v>
      </c>
      <c r="S1446" s="363"/>
      <c r="T1446" s="277"/>
    </row>
    <row r="1447" spans="1:20" ht="63.75">
      <c r="A1447" s="192" t="s">
        <v>541</v>
      </c>
      <c r="B1447" s="68"/>
      <c r="C1447" s="214" t="s">
        <v>590</v>
      </c>
      <c r="D1447" s="215">
        <v>45079</v>
      </c>
      <c r="E1447" s="192" t="s">
        <v>4116</v>
      </c>
      <c r="F1447" s="192" t="s">
        <v>3</v>
      </c>
      <c r="G1447" s="192">
        <v>2117788</v>
      </c>
      <c r="H1447" s="68"/>
      <c r="I1447" s="198" t="s">
        <v>5228</v>
      </c>
      <c r="J1447" s="68"/>
      <c r="K1447" s="68"/>
      <c r="L1447" s="68"/>
      <c r="M1447" s="68"/>
      <c r="N1447" s="362"/>
      <c r="O1447" s="362"/>
      <c r="P1447" s="216">
        <v>0</v>
      </c>
      <c r="Q1447" s="216">
        <v>2915.49</v>
      </c>
      <c r="R1447" s="68" t="s">
        <v>638</v>
      </c>
      <c r="S1447" s="363"/>
      <c r="T1447" s="277"/>
    </row>
    <row r="1448" spans="1:20" ht="63.75">
      <c r="A1448" s="192">
        <v>576</v>
      </c>
      <c r="B1448" s="68"/>
      <c r="C1448" s="214" t="s">
        <v>1247</v>
      </c>
      <c r="D1448" s="215">
        <v>45079</v>
      </c>
      <c r="E1448" s="192" t="s">
        <v>4117</v>
      </c>
      <c r="F1448" s="192" t="s">
        <v>10</v>
      </c>
      <c r="G1448" s="192">
        <v>1061743</v>
      </c>
      <c r="H1448" s="68"/>
      <c r="I1448" s="198" t="s">
        <v>5229</v>
      </c>
      <c r="J1448" s="68"/>
      <c r="K1448" s="68"/>
      <c r="L1448" s="68"/>
      <c r="M1448" s="68"/>
      <c r="N1448" s="362"/>
      <c r="O1448" s="362"/>
      <c r="P1448" s="216">
        <v>270</v>
      </c>
      <c r="Q1448" s="216">
        <v>0</v>
      </c>
      <c r="R1448" s="68" t="s">
        <v>638</v>
      </c>
      <c r="S1448" s="363"/>
      <c r="T1448" s="277"/>
    </row>
    <row r="1449" spans="1:20" ht="51">
      <c r="A1449" s="192" t="s">
        <v>541</v>
      </c>
      <c r="B1449" s="68"/>
      <c r="C1449" s="214" t="s">
        <v>590</v>
      </c>
      <c r="D1449" s="215">
        <v>45079</v>
      </c>
      <c r="E1449" s="192" t="s">
        <v>4118</v>
      </c>
      <c r="F1449" s="192" t="s">
        <v>3</v>
      </c>
      <c r="G1449" s="192">
        <v>2117790</v>
      </c>
      <c r="H1449" s="68"/>
      <c r="I1449" s="198" t="s">
        <v>2462</v>
      </c>
      <c r="J1449" s="68"/>
      <c r="K1449" s="68"/>
      <c r="L1449" s="68"/>
      <c r="M1449" s="68"/>
      <c r="N1449" s="362"/>
      <c r="O1449" s="362"/>
      <c r="P1449" s="216">
        <v>0</v>
      </c>
      <c r="Q1449" s="216">
        <v>508.11</v>
      </c>
      <c r="R1449" s="68" t="s">
        <v>638</v>
      </c>
      <c r="S1449" s="363"/>
      <c r="T1449" s="277"/>
    </row>
    <row r="1450" spans="1:20" ht="51">
      <c r="A1450" s="192" t="s">
        <v>541</v>
      </c>
      <c r="B1450" s="68"/>
      <c r="C1450" s="214" t="s">
        <v>590</v>
      </c>
      <c r="D1450" s="215">
        <v>45079</v>
      </c>
      <c r="E1450" s="192" t="s">
        <v>4119</v>
      </c>
      <c r="F1450" s="192" t="s">
        <v>3</v>
      </c>
      <c r="G1450" s="192">
        <v>2117796</v>
      </c>
      <c r="H1450" s="68"/>
      <c r="I1450" s="198" t="s">
        <v>5230</v>
      </c>
      <c r="J1450" s="68"/>
      <c r="K1450" s="68"/>
      <c r="L1450" s="68"/>
      <c r="M1450" s="68"/>
      <c r="N1450" s="362"/>
      <c r="O1450" s="362"/>
      <c r="P1450" s="216">
        <v>0</v>
      </c>
      <c r="Q1450" s="216">
        <v>1756.64</v>
      </c>
      <c r="R1450" s="68" t="s">
        <v>638</v>
      </c>
      <c r="S1450" s="363"/>
      <c r="T1450" s="277"/>
    </row>
    <row r="1451" spans="1:20" ht="51">
      <c r="A1451" s="192">
        <v>417</v>
      </c>
      <c r="B1451" s="68"/>
      <c r="C1451" s="214" t="s">
        <v>147</v>
      </c>
      <c r="D1451" s="215">
        <v>45079</v>
      </c>
      <c r="E1451" s="192" t="s">
        <v>4120</v>
      </c>
      <c r="F1451" s="192" t="s">
        <v>3</v>
      </c>
      <c r="G1451" s="192">
        <v>2117797</v>
      </c>
      <c r="H1451" s="68"/>
      <c r="I1451" s="198" t="s">
        <v>5231</v>
      </c>
      <c r="J1451" s="68"/>
      <c r="K1451" s="68"/>
      <c r="L1451" s="68"/>
      <c r="M1451" s="68"/>
      <c r="N1451" s="362"/>
      <c r="O1451" s="362"/>
      <c r="P1451" s="216">
        <v>0</v>
      </c>
      <c r="Q1451" s="216">
        <v>40780</v>
      </c>
      <c r="R1451" s="68" t="s">
        <v>638</v>
      </c>
      <c r="S1451" s="363"/>
      <c r="T1451" s="277"/>
    </row>
    <row r="1452" spans="1:20" ht="63.75">
      <c r="A1452" s="192">
        <v>200</v>
      </c>
      <c r="B1452" s="68"/>
      <c r="C1452" s="214" t="s">
        <v>84</v>
      </c>
      <c r="D1452" s="215">
        <v>45079</v>
      </c>
      <c r="E1452" s="192" t="s">
        <v>4121</v>
      </c>
      <c r="F1452" s="192" t="s">
        <v>3</v>
      </c>
      <c r="G1452" s="192">
        <v>2117798</v>
      </c>
      <c r="H1452" s="68"/>
      <c r="I1452" s="198" t="s">
        <v>5232</v>
      </c>
      <c r="J1452" s="68"/>
      <c r="K1452" s="68"/>
      <c r="L1452" s="68"/>
      <c r="M1452" s="68"/>
      <c r="N1452" s="362"/>
      <c r="O1452" s="362"/>
      <c r="P1452" s="216">
        <v>0</v>
      </c>
      <c r="Q1452" s="216">
        <v>7797.69</v>
      </c>
      <c r="R1452" s="68" t="s">
        <v>638</v>
      </c>
      <c r="S1452" s="363"/>
      <c r="T1452" s="277"/>
    </row>
    <row r="1453" spans="1:20" ht="51">
      <c r="A1453" s="192">
        <v>423</v>
      </c>
      <c r="B1453" s="68"/>
      <c r="C1453" s="214" t="s">
        <v>150</v>
      </c>
      <c r="D1453" s="215">
        <v>45079</v>
      </c>
      <c r="E1453" s="192" t="s">
        <v>4122</v>
      </c>
      <c r="F1453" s="192" t="s">
        <v>3</v>
      </c>
      <c r="G1453" s="192">
        <v>2117821</v>
      </c>
      <c r="H1453" s="68"/>
      <c r="I1453" s="198" t="s">
        <v>5233</v>
      </c>
      <c r="J1453" s="68"/>
      <c r="K1453" s="68"/>
      <c r="L1453" s="68"/>
      <c r="M1453" s="68"/>
      <c r="N1453" s="362"/>
      <c r="O1453" s="362"/>
      <c r="P1453" s="216">
        <v>0</v>
      </c>
      <c r="Q1453" s="216">
        <v>7</v>
      </c>
      <c r="R1453" s="68" t="s">
        <v>638</v>
      </c>
      <c r="S1453" s="363"/>
      <c r="T1453" s="277"/>
    </row>
    <row r="1454" spans="1:20" ht="63.75">
      <c r="A1454" s="192">
        <v>865</v>
      </c>
      <c r="B1454" s="68"/>
      <c r="C1454" s="214" t="s">
        <v>188</v>
      </c>
      <c r="D1454" s="215">
        <v>45079</v>
      </c>
      <c r="E1454" s="192" t="s">
        <v>4123</v>
      </c>
      <c r="F1454" s="192" t="s">
        <v>3</v>
      </c>
      <c r="G1454" s="192">
        <v>2117822</v>
      </c>
      <c r="H1454" s="68"/>
      <c r="I1454" s="198" t="s">
        <v>5234</v>
      </c>
      <c r="J1454" s="68"/>
      <c r="K1454" s="68"/>
      <c r="L1454" s="68"/>
      <c r="M1454" s="68"/>
      <c r="N1454" s="362"/>
      <c r="O1454" s="362"/>
      <c r="P1454" s="216">
        <v>0</v>
      </c>
      <c r="Q1454" s="216">
        <v>4192.78</v>
      </c>
      <c r="R1454" s="68" t="s">
        <v>638</v>
      </c>
      <c r="S1454" s="363"/>
      <c r="T1454" s="277"/>
    </row>
    <row r="1455" spans="1:20" ht="51">
      <c r="A1455" s="192" t="s">
        <v>541</v>
      </c>
      <c r="B1455" s="68"/>
      <c r="C1455" s="214" t="s">
        <v>590</v>
      </c>
      <c r="D1455" s="215">
        <v>45079</v>
      </c>
      <c r="E1455" s="192" t="s">
        <v>4124</v>
      </c>
      <c r="F1455" s="192" t="s">
        <v>3</v>
      </c>
      <c r="G1455" s="192">
        <v>2117823</v>
      </c>
      <c r="H1455" s="68"/>
      <c r="I1455" s="198" t="s">
        <v>5235</v>
      </c>
      <c r="J1455" s="68"/>
      <c r="K1455" s="68"/>
      <c r="L1455" s="68"/>
      <c r="M1455" s="68"/>
      <c r="N1455" s="362"/>
      <c r="O1455" s="362"/>
      <c r="P1455" s="216">
        <v>0</v>
      </c>
      <c r="Q1455" s="216">
        <v>508.5</v>
      </c>
      <c r="R1455" s="68" t="s">
        <v>638</v>
      </c>
      <c r="S1455" s="363"/>
      <c r="T1455" s="277"/>
    </row>
    <row r="1456" spans="1:20" ht="51">
      <c r="A1456" s="192">
        <v>513</v>
      </c>
      <c r="B1456" s="68"/>
      <c r="C1456" s="214" t="s">
        <v>160</v>
      </c>
      <c r="D1456" s="215">
        <v>45079</v>
      </c>
      <c r="E1456" s="192" t="s">
        <v>4125</v>
      </c>
      <c r="F1456" s="192" t="s">
        <v>3</v>
      </c>
      <c r="G1456" s="192">
        <v>2117824</v>
      </c>
      <c r="H1456" s="68"/>
      <c r="I1456" s="198" t="s">
        <v>5236</v>
      </c>
      <c r="J1456" s="68"/>
      <c r="K1456" s="68"/>
      <c r="L1456" s="68"/>
      <c r="M1456" s="68"/>
      <c r="N1456" s="362"/>
      <c r="O1456" s="362"/>
      <c r="P1456" s="216">
        <v>0</v>
      </c>
      <c r="Q1456" s="216">
        <v>698.46</v>
      </c>
      <c r="R1456" s="68" t="s">
        <v>638</v>
      </c>
      <c r="S1456" s="363"/>
      <c r="T1456" s="277"/>
    </row>
    <row r="1457" spans="1:20" ht="51">
      <c r="A1457" s="192">
        <v>513</v>
      </c>
      <c r="B1457" s="68"/>
      <c r="C1457" s="214" t="s">
        <v>160</v>
      </c>
      <c r="D1457" s="215">
        <v>45079</v>
      </c>
      <c r="E1457" s="192" t="s">
        <v>4126</v>
      </c>
      <c r="F1457" s="192" t="s">
        <v>3</v>
      </c>
      <c r="G1457" s="192">
        <v>2117826</v>
      </c>
      <c r="H1457" s="68"/>
      <c r="I1457" s="198" t="s">
        <v>5237</v>
      </c>
      <c r="J1457" s="68"/>
      <c r="K1457" s="68"/>
      <c r="L1457" s="68"/>
      <c r="M1457" s="68"/>
      <c r="N1457" s="362"/>
      <c r="O1457" s="362"/>
      <c r="P1457" s="216">
        <v>0</v>
      </c>
      <c r="Q1457" s="216">
        <v>38.9</v>
      </c>
      <c r="R1457" s="68" t="s">
        <v>638</v>
      </c>
      <c r="S1457" s="363"/>
      <c r="T1457" s="277"/>
    </row>
    <row r="1458" spans="1:20" ht="51">
      <c r="A1458" s="192" t="s">
        <v>541</v>
      </c>
      <c r="B1458" s="68"/>
      <c r="C1458" s="214" t="s">
        <v>590</v>
      </c>
      <c r="D1458" s="215">
        <v>45079</v>
      </c>
      <c r="E1458" s="192" t="s">
        <v>4127</v>
      </c>
      <c r="F1458" s="192" t="s">
        <v>3</v>
      </c>
      <c r="G1458" s="192">
        <v>2117828</v>
      </c>
      <c r="H1458" s="68"/>
      <c r="I1458" s="198" t="s">
        <v>5238</v>
      </c>
      <c r="J1458" s="68"/>
      <c r="K1458" s="68"/>
      <c r="L1458" s="68"/>
      <c r="M1458" s="68"/>
      <c r="N1458" s="362"/>
      <c r="O1458" s="362"/>
      <c r="P1458" s="216">
        <v>0</v>
      </c>
      <c r="Q1458" s="216">
        <v>1122.98</v>
      </c>
      <c r="R1458" s="68" t="s">
        <v>638</v>
      </c>
      <c r="S1458" s="363"/>
      <c r="T1458" s="277"/>
    </row>
    <row r="1459" spans="1:20" ht="63.75">
      <c r="A1459" s="192">
        <v>109</v>
      </c>
      <c r="B1459" s="68"/>
      <c r="C1459" s="214" t="s">
        <v>614</v>
      </c>
      <c r="D1459" s="215">
        <v>45079</v>
      </c>
      <c r="E1459" s="192" t="s">
        <v>4128</v>
      </c>
      <c r="F1459" s="192" t="s">
        <v>3</v>
      </c>
      <c r="G1459" s="192">
        <v>2117835</v>
      </c>
      <c r="H1459" s="68"/>
      <c r="I1459" s="198" t="s">
        <v>5239</v>
      </c>
      <c r="J1459" s="68"/>
      <c r="K1459" s="68"/>
      <c r="L1459" s="68"/>
      <c r="M1459" s="68"/>
      <c r="N1459" s="362"/>
      <c r="O1459" s="362"/>
      <c r="P1459" s="216">
        <v>0</v>
      </c>
      <c r="Q1459" s="216">
        <v>28.8</v>
      </c>
      <c r="R1459" s="68" t="s">
        <v>638</v>
      </c>
      <c r="S1459" s="363"/>
      <c r="T1459" s="277"/>
    </row>
    <row r="1460" spans="1:20" ht="63.75">
      <c r="A1460" s="192">
        <v>86</v>
      </c>
      <c r="B1460" s="68"/>
      <c r="C1460" s="214" t="s">
        <v>50</v>
      </c>
      <c r="D1460" s="215">
        <v>45079</v>
      </c>
      <c r="E1460" s="192" t="s">
        <v>4129</v>
      </c>
      <c r="F1460" s="192" t="s">
        <v>3</v>
      </c>
      <c r="G1460" s="192">
        <v>2117845</v>
      </c>
      <c r="H1460" s="68"/>
      <c r="I1460" s="198" t="s">
        <v>5240</v>
      </c>
      <c r="J1460" s="68"/>
      <c r="K1460" s="68"/>
      <c r="L1460" s="68"/>
      <c r="M1460" s="68"/>
      <c r="N1460" s="362"/>
      <c r="O1460" s="362"/>
      <c r="P1460" s="216">
        <v>0</v>
      </c>
      <c r="Q1460" s="216">
        <v>12298.92</v>
      </c>
      <c r="R1460" s="68" t="s">
        <v>638</v>
      </c>
      <c r="S1460" s="363"/>
      <c r="T1460" s="277"/>
    </row>
    <row r="1461" spans="1:20" ht="63.75">
      <c r="A1461" s="192" t="s">
        <v>544</v>
      </c>
      <c r="B1461" s="68"/>
      <c r="C1461" s="214" t="s">
        <v>683</v>
      </c>
      <c r="D1461" s="215">
        <v>45079</v>
      </c>
      <c r="E1461" s="192" t="s">
        <v>4130</v>
      </c>
      <c r="F1461" s="192" t="s">
        <v>600</v>
      </c>
      <c r="G1461" s="192">
        <v>5762320</v>
      </c>
      <c r="H1461" s="68"/>
      <c r="I1461" s="198" t="s">
        <v>5241</v>
      </c>
      <c r="J1461" s="68"/>
      <c r="K1461" s="68"/>
      <c r="L1461" s="68"/>
      <c r="M1461" s="68"/>
      <c r="N1461" s="362"/>
      <c r="O1461" s="362"/>
      <c r="P1461" s="216">
        <v>0</v>
      </c>
      <c r="Q1461" s="216">
        <v>469944.56</v>
      </c>
      <c r="R1461" s="68" t="s">
        <v>638</v>
      </c>
      <c r="S1461" s="363"/>
      <c r="T1461" s="277"/>
    </row>
    <row r="1462" spans="1:20" ht="51">
      <c r="A1462" s="192" t="s">
        <v>541</v>
      </c>
      <c r="B1462" s="68"/>
      <c r="C1462" s="214" t="s">
        <v>590</v>
      </c>
      <c r="D1462" s="215">
        <v>45079</v>
      </c>
      <c r="E1462" s="192" t="s">
        <v>4131</v>
      </c>
      <c r="F1462" s="192" t="s">
        <v>3</v>
      </c>
      <c r="G1462" s="192">
        <v>2117851</v>
      </c>
      <c r="H1462" s="68"/>
      <c r="I1462" s="198" t="s">
        <v>5242</v>
      </c>
      <c r="J1462" s="68"/>
      <c r="K1462" s="68"/>
      <c r="L1462" s="68"/>
      <c r="M1462" s="68"/>
      <c r="N1462" s="362"/>
      <c r="O1462" s="362"/>
      <c r="P1462" s="216">
        <v>0</v>
      </c>
      <c r="Q1462" s="216">
        <v>4762.51</v>
      </c>
      <c r="R1462" s="68" t="s">
        <v>638</v>
      </c>
      <c r="S1462" s="363"/>
      <c r="T1462" s="277"/>
    </row>
    <row r="1463" spans="1:20" ht="51">
      <c r="A1463" s="192">
        <v>585</v>
      </c>
      <c r="B1463" s="68"/>
      <c r="C1463" s="214" t="s">
        <v>171</v>
      </c>
      <c r="D1463" s="215">
        <v>45079</v>
      </c>
      <c r="E1463" s="192" t="s">
        <v>4132</v>
      </c>
      <c r="F1463" s="192" t="s">
        <v>3</v>
      </c>
      <c r="G1463" s="192">
        <v>2117865</v>
      </c>
      <c r="H1463" s="68"/>
      <c r="I1463" s="198" t="s">
        <v>5243</v>
      </c>
      <c r="J1463" s="68"/>
      <c r="K1463" s="68"/>
      <c r="L1463" s="68"/>
      <c r="M1463" s="68"/>
      <c r="N1463" s="362"/>
      <c r="O1463" s="362"/>
      <c r="P1463" s="216">
        <v>0</v>
      </c>
      <c r="Q1463" s="216">
        <v>551.99</v>
      </c>
      <c r="R1463" s="68" t="s">
        <v>638</v>
      </c>
      <c r="S1463" s="363"/>
      <c r="T1463" s="277"/>
    </row>
    <row r="1464" spans="1:20" ht="63.75">
      <c r="A1464" s="192">
        <v>373</v>
      </c>
      <c r="B1464" s="68"/>
      <c r="C1464" s="214" t="s">
        <v>607</v>
      </c>
      <c r="D1464" s="215">
        <v>45079</v>
      </c>
      <c r="E1464" s="192" t="s">
        <v>4133</v>
      </c>
      <c r="F1464" s="192" t="s">
        <v>600</v>
      </c>
      <c r="G1464" s="192">
        <v>5747116</v>
      </c>
      <c r="H1464" s="68"/>
      <c r="I1464" s="198" t="s">
        <v>5244</v>
      </c>
      <c r="J1464" s="68"/>
      <c r="K1464" s="68"/>
      <c r="L1464" s="68"/>
      <c r="M1464" s="68"/>
      <c r="N1464" s="362"/>
      <c r="O1464" s="362"/>
      <c r="P1464" s="216">
        <v>0</v>
      </c>
      <c r="Q1464" s="216">
        <v>500000</v>
      </c>
      <c r="R1464" s="68" t="s">
        <v>638</v>
      </c>
      <c r="S1464" s="363"/>
      <c r="T1464" s="277"/>
    </row>
    <row r="1465" spans="1:20" ht="63.75">
      <c r="A1465" s="192">
        <v>376</v>
      </c>
      <c r="B1465" s="68"/>
      <c r="C1465" s="214" t="s">
        <v>609</v>
      </c>
      <c r="D1465" s="215">
        <v>45079</v>
      </c>
      <c r="E1465" s="192" t="s">
        <v>4134</v>
      </c>
      <c r="F1465" s="192" t="s">
        <v>3</v>
      </c>
      <c r="G1465" s="192">
        <v>2117769</v>
      </c>
      <c r="H1465" s="68"/>
      <c r="I1465" s="198" t="s">
        <v>5245</v>
      </c>
      <c r="J1465" s="68"/>
      <c r="K1465" s="68"/>
      <c r="L1465" s="68"/>
      <c r="M1465" s="68"/>
      <c r="N1465" s="362"/>
      <c r="O1465" s="362"/>
      <c r="P1465" s="216">
        <v>0</v>
      </c>
      <c r="Q1465" s="216">
        <v>54358.83</v>
      </c>
      <c r="R1465" s="68" t="s">
        <v>638</v>
      </c>
      <c r="S1465" s="363"/>
      <c r="T1465" s="277"/>
    </row>
    <row r="1466" spans="1:20" ht="63.75">
      <c r="A1466" s="192">
        <v>287</v>
      </c>
      <c r="B1466" s="68"/>
      <c r="C1466" s="214" t="s">
        <v>116</v>
      </c>
      <c r="D1466" s="215">
        <v>45079</v>
      </c>
      <c r="E1466" s="192" t="s">
        <v>4135</v>
      </c>
      <c r="F1466" s="192" t="s">
        <v>3</v>
      </c>
      <c r="G1466" s="192">
        <v>2117776</v>
      </c>
      <c r="H1466" s="68"/>
      <c r="I1466" s="198" t="s">
        <v>5246</v>
      </c>
      <c r="J1466" s="68"/>
      <c r="K1466" s="68"/>
      <c r="L1466" s="68"/>
      <c r="M1466" s="68"/>
      <c r="N1466" s="362"/>
      <c r="O1466" s="362"/>
      <c r="P1466" s="216">
        <v>0</v>
      </c>
      <c r="Q1466" s="216">
        <v>8321.7999999999993</v>
      </c>
      <c r="R1466" s="68" t="s">
        <v>638</v>
      </c>
      <c r="S1466" s="363"/>
      <c r="T1466" s="277"/>
    </row>
    <row r="1467" spans="1:20" ht="63.75">
      <c r="A1467" s="192">
        <v>81</v>
      </c>
      <c r="B1467" s="68"/>
      <c r="C1467" s="214" t="s">
        <v>49</v>
      </c>
      <c r="D1467" s="215">
        <v>45079</v>
      </c>
      <c r="E1467" s="192" t="s">
        <v>4136</v>
      </c>
      <c r="F1467" s="192" t="s">
        <v>3</v>
      </c>
      <c r="G1467" s="192">
        <v>2117778</v>
      </c>
      <c r="H1467" s="68"/>
      <c r="I1467" s="198" t="s">
        <v>5247</v>
      </c>
      <c r="J1467" s="68"/>
      <c r="K1467" s="68"/>
      <c r="L1467" s="68"/>
      <c r="M1467" s="68"/>
      <c r="N1467" s="362"/>
      <c r="O1467" s="362"/>
      <c r="P1467" s="216">
        <v>0</v>
      </c>
      <c r="Q1467" s="216">
        <v>21110.7</v>
      </c>
      <c r="R1467" s="68" t="s">
        <v>638</v>
      </c>
      <c r="S1467" s="363"/>
      <c r="T1467" s="277"/>
    </row>
    <row r="1468" spans="1:20" ht="63.75">
      <c r="A1468" s="192">
        <v>287</v>
      </c>
      <c r="B1468" s="68"/>
      <c r="C1468" s="214" t="s">
        <v>116</v>
      </c>
      <c r="D1468" s="215">
        <v>45079</v>
      </c>
      <c r="E1468" s="192" t="s">
        <v>4137</v>
      </c>
      <c r="F1468" s="192" t="s">
        <v>3</v>
      </c>
      <c r="G1468" s="192">
        <v>2117779</v>
      </c>
      <c r="H1468" s="68"/>
      <c r="I1468" s="198" t="s">
        <v>5248</v>
      </c>
      <c r="J1468" s="68"/>
      <c r="K1468" s="68"/>
      <c r="L1468" s="68"/>
      <c r="M1468" s="68"/>
      <c r="N1468" s="362"/>
      <c r="O1468" s="362"/>
      <c r="P1468" s="216">
        <v>0</v>
      </c>
      <c r="Q1468" s="216">
        <v>6551.75</v>
      </c>
      <c r="R1468" s="68" t="s">
        <v>638</v>
      </c>
      <c r="S1468" s="363"/>
      <c r="T1468" s="277"/>
    </row>
    <row r="1469" spans="1:20" ht="63.75">
      <c r="A1469" s="192">
        <v>81</v>
      </c>
      <c r="B1469" s="68"/>
      <c r="C1469" s="214" t="s">
        <v>49</v>
      </c>
      <c r="D1469" s="215">
        <v>45079</v>
      </c>
      <c r="E1469" s="192" t="s">
        <v>4138</v>
      </c>
      <c r="F1469" s="192" t="s">
        <v>3</v>
      </c>
      <c r="G1469" s="192">
        <v>2117780</v>
      </c>
      <c r="H1469" s="68"/>
      <c r="I1469" s="198" t="s">
        <v>5249</v>
      </c>
      <c r="J1469" s="68"/>
      <c r="K1469" s="68"/>
      <c r="L1469" s="68"/>
      <c r="M1469" s="68"/>
      <c r="N1469" s="362"/>
      <c r="O1469" s="362"/>
      <c r="P1469" s="216">
        <v>0</v>
      </c>
      <c r="Q1469" s="216">
        <v>17083.04</v>
      </c>
      <c r="R1469" s="68" t="s">
        <v>638</v>
      </c>
      <c r="S1469" s="363"/>
      <c r="T1469" s="277"/>
    </row>
    <row r="1470" spans="1:20" ht="63.75">
      <c r="A1470" s="192">
        <v>226</v>
      </c>
      <c r="B1470" s="68"/>
      <c r="C1470" s="214" t="s">
        <v>97</v>
      </c>
      <c r="D1470" s="215">
        <v>45079</v>
      </c>
      <c r="E1470" s="192" t="s">
        <v>4139</v>
      </c>
      <c r="F1470" s="192" t="s">
        <v>3</v>
      </c>
      <c r="G1470" s="192">
        <v>2117781</v>
      </c>
      <c r="H1470" s="68"/>
      <c r="I1470" s="198" t="s">
        <v>5250</v>
      </c>
      <c r="J1470" s="68"/>
      <c r="K1470" s="68"/>
      <c r="L1470" s="68"/>
      <c r="M1470" s="68"/>
      <c r="N1470" s="362"/>
      <c r="O1470" s="362"/>
      <c r="P1470" s="216">
        <v>0</v>
      </c>
      <c r="Q1470" s="216">
        <v>1613.15</v>
      </c>
      <c r="R1470" s="68" t="s">
        <v>638</v>
      </c>
      <c r="S1470" s="363"/>
      <c r="T1470" s="277"/>
    </row>
    <row r="1471" spans="1:20" ht="63.75">
      <c r="A1471" s="192">
        <v>86</v>
      </c>
      <c r="B1471" s="68"/>
      <c r="C1471" s="214" t="s">
        <v>50</v>
      </c>
      <c r="D1471" s="215">
        <v>45079</v>
      </c>
      <c r="E1471" s="192" t="s">
        <v>4140</v>
      </c>
      <c r="F1471" s="192" t="s">
        <v>3</v>
      </c>
      <c r="G1471" s="192">
        <v>2117782</v>
      </c>
      <c r="H1471" s="68"/>
      <c r="I1471" s="198" t="s">
        <v>5251</v>
      </c>
      <c r="J1471" s="68"/>
      <c r="K1471" s="68"/>
      <c r="L1471" s="68"/>
      <c r="M1471" s="68"/>
      <c r="N1471" s="362"/>
      <c r="O1471" s="362"/>
      <c r="P1471" s="216">
        <v>0</v>
      </c>
      <c r="Q1471" s="216">
        <v>41902.949999999997</v>
      </c>
      <c r="R1471" s="68" t="s">
        <v>638</v>
      </c>
      <c r="S1471" s="363"/>
      <c r="T1471" s="277"/>
    </row>
    <row r="1472" spans="1:20" ht="63.75">
      <c r="A1472" s="192">
        <v>310</v>
      </c>
      <c r="B1472" s="68"/>
      <c r="C1472" s="214" t="s">
        <v>131</v>
      </c>
      <c r="D1472" s="215">
        <v>45079</v>
      </c>
      <c r="E1472" s="192" t="s">
        <v>4141</v>
      </c>
      <c r="F1472" s="192" t="s">
        <v>3</v>
      </c>
      <c r="G1472" s="192">
        <v>2117783</v>
      </c>
      <c r="H1472" s="68"/>
      <c r="I1472" s="198" t="s">
        <v>5252</v>
      </c>
      <c r="J1472" s="68"/>
      <c r="K1472" s="68"/>
      <c r="L1472" s="68"/>
      <c r="M1472" s="68"/>
      <c r="N1472" s="362"/>
      <c r="O1472" s="362"/>
      <c r="P1472" s="216">
        <v>0</v>
      </c>
      <c r="Q1472" s="216">
        <v>64852.7</v>
      </c>
      <c r="R1472" s="68" t="s">
        <v>638</v>
      </c>
      <c r="S1472" s="363"/>
      <c r="T1472" s="277"/>
    </row>
    <row r="1473" spans="1:20" ht="51">
      <c r="A1473" s="192" t="s">
        <v>541</v>
      </c>
      <c r="B1473" s="68"/>
      <c r="C1473" s="214" t="s">
        <v>590</v>
      </c>
      <c r="D1473" s="215">
        <v>45079</v>
      </c>
      <c r="E1473" s="192" t="s">
        <v>4142</v>
      </c>
      <c r="F1473" s="192" t="s">
        <v>3</v>
      </c>
      <c r="G1473" s="192">
        <v>2117799</v>
      </c>
      <c r="H1473" s="68"/>
      <c r="I1473" s="198" t="s">
        <v>5253</v>
      </c>
      <c r="J1473" s="68"/>
      <c r="K1473" s="68"/>
      <c r="L1473" s="68"/>
      <c r="M1473" s="68"/>
      <c r="N1473" s="362"/>
      <c r="O1473" s="362"/>
      <c r="P1473" s="216">
        <v>0</v>
      </c>
      <c r="Q1473" s="216">
        <v>826.94</v>
      </c>
      <c r="R1473" s="68" t="s">
        <v>638</v>
      </c>
      <c r="S1473" s="363"/>
      <c r="T1473" s="277"/>
    </row>
    <row r="1474" spans="1:20" ht="51">
      <c r="A1474" s="192">
        <v>660</v>
      </c>
      <c r="B1474" s="68"/>
      <c r="C1474" s="214" t="s">
        <v>176</v>
      </c>
      <c r="D1474" s="215">
        <v>45079</v>
      </c>
      <c r="E1474" s="192" t="s">
        <v>4143</v>
      </c>
      <c r="F1474" s="192" t="s">
        <v>3</v>
      </c>
      <c r="G1474" s="192">
        <v>2117800</v>
      </c>
      <c r="H1474" s="68"/>
      <c r="I1474" s="198" t="s">
        <v>5254</v>
      </c>
      <c r="J1474" s="68"/>
      <c r="K1474" s="68"/>
      <c r="L1474" s="68"/>
      <c r="M1474" s="68"/>
      <c r="N1474" s="362"/>
      <c r="O1474" s="362"/>
      <c r="P1474" s="216">
        <v>0</v>
      </c>
      <c r="Q1474" s="216">
        <v>2870</v>
      </c>
      <c r="R1474" s="68" t="s">
        <v>638</v>
      </c>
      <c r="S1474" s="363"/>
      <c r="T1474" s="277"/>
    </row>
    <row r="1475" spans="1:20" ht="51">
      <c r="A1475" s="192">
        <v>389</v>
      </c>
      <c r="B1475" s="68"/>
      <c r="C1475" s="214" t="s">
        <v>1422</v>
      </c>
      <c r="D1475" s="215">
        <v>45079</v>
      </c>
      <c r="E1475" s="192" t="s">
        <v>4144</v>
      </c>
      <c r="F1475" s="192" t="s">
        <v>3</v>
      </c>
      <c r="G1475" s="192">
        <v>2117806</v>
      </c>
      <c r="H1475" s="68"/>
      <c r="I1475" s="198" t="s">
        <v>5255</v>
      </c>
      <c r="J1475" s="68"/>
      <c r="K1475" s="68"/>
      <c r="L1475" s="68"/>
      <c r="M1475" s="68"/>
      <c r="N1475" s="362"/>
      <c r="O1475" s="362"/>
      <c r="P1475" s="216">
        <v>0</v>
      </c>
      <c r="Q1475" s="216">
        <v>1500</v>
      </c>
      <c r="R1475" s="68" t="s">
        <v>638</v>
      </c>
      <c r="S1475" s="363"/>
      <c r="T1475" s="277"/>
    </row>
    <row r="1476" spans="1:20" ht="51">
      <c r="A1476" s="192">
        <v>389</v>
      </c>
      <c r="B1476" s="68"/>
      <c r="C1476" s="214" t="s">
        <v>1422</v>
      </c>
      <c r="D1476" s="215">
        <v>45079</v>
      </c>
      <c r="E1476" s="192" t="s">
        <v>4145</v>
      </c>
      <c r="F1476" s="192" t="s">
        <v>3</v>
      </c>
      <c r="G1476" s="192">
        <v>2117809</v>
      </c>
      <c r="H1476" s="68"/>
      <c r="I1476" s="198" t="s">
        <v>5256</v>
      </c>
      <c r="J1476" s="68"/>
      <c r="K1476" s="68"/>
      <c r="L1476" s="68"/>
      <c r="M1476" s="68"/>
      <c r="N1476" s="362"/>
      <c r="O1476" s="362"/>
      <c r="P1476" s="216">
        <v>0</v>
      </c>
      <c r="Q1476" s="216">
        <v>83356.58</v>
      </c>
      <c r="R1476" s="68" t="s">
        <v>638</v>
      </c>
      <c r="S1476" s="363"/>
      <c r="T1476" s="277"/>
    </row>
    <row r="1477" spans="1:20" ht="51">
      <c r="A1477" s="192">
        <v>389</v>
      </c>
      <c r="B1477" s="68"/>
      <c r="C1477" s="214" t="s">
        <v>1422</v>
      </c>
      <c r="D1477" s="215">
        <v>45079</v>
      </c>
      <c r="E1477" s="192" t="s">
        <v>4146</v>
      </c>
      <c r="F1477" s="192" t="s">
        <v>3</v>
      </c>
      <c r="G1477" s="192">
        <v>2117810</v>
      </c>
      <c r="H1477" s="68"/>
      <c r="I1477" s="198" t="s">
        <v>5257</v>
      </c>
      <c r="J1477" s="68"/>
      <c r="K1477" s="68"/>
      <c r="L1477" s="68"/>
      <c r="M1477" s="68"/>
      <c r="N1477" s="362"/>
      <c r="O1477" s="362"/>
      <c r="P1477" s="216">
        <v>0</v>
      </c>
      <c r="Q1477" s="216">
        <v>135756.07</v>
      </c>
      <c r="R1477" s="68" t="s">
        <v>638</v>
      </c>
      <c r="S1477" s="363"/>
      <c r="T1477" s="277"/>
    </row>
    <row r="1478" spans="1:20" ht="51">
      <c r="A1478" s="192">
        <v>389</v>
      </c>
      <c r="B1478" s="68"/>
      <c r="C1478" s="214" t="s">
        <v>1422</v>
      </c>
      <c r="D1478" s="215">
        <v>45079</v>
      </c>
      <c r="E1478" s="192" t="s">
        <v>4147</v>
      </c>
      <c r="F1478" s="192" t="s">
        <v>3</v>
      </c>
      <c r="G1478" s="192">
        <v>2117813</v>
      </c>
      <c r="H1478" s="68"/>
      <c r="I1478" s="198" t="s">
        <v>5258</v>
      </c>
      <c r="J1478" s="68"/>
      <c r="K1478" s="68"/>
      <c r="L1478" s="68"/>
      <c r="M1478" s="68"/>
      <c r="N1478" s="362"/>
      <c r="O1478" s="362"/>
      <c r="P1478" s="216">
        <v>0</v>
      </c>
      <c r="Q1478" s="216">
        <v>94671.039999999994</v>
      </c>
      <c r="R1478" s="68" t="s">
        <v>638</v>
      </c>
      <c r="S1478" s="363"/>
      <c r="T1478" s="277"/>
    </row>
    <row r="1479" spans="1:20" ht="76.5">
      <c r="A1479" s="192">
        <v>513</v>
      </c>
      <c r="B1479" s="68"/>
      <c r="C1479" s="214" t="s">
        <v>160</v>
      </c>
      <c r="D1479" s="215">
        <v>45079</v>
      </c>
      <c r="E1479" s="192" t="s">
        <v>4148</v>
      </c>
      <c r="F1479" s="192" t="s">
        <v>10</v>
      </c>
      <c r="G1479" s="192">
        <v>1061770</v>
      </c>
      <c r="H1479" s="68"/>
      <c r="I1479" s="198" t="s">
        <v>5259</v>
      </c>
      <c r="J1479" s="68"/>
      <c r="K1479" s="68"/>
      <c r="L1479" s="68"/>
      <c r="M1479" s="68"/>
      <c r="N1479" s="362"/>
      <c r="O1479" s="362"/>
      <c r="P1479" s="216">
        <v>50</v>
      </c>
      <c r="Q1479" s="216">
        <v>0</v>
      </c>
      <c r="R1479" s="68" t="s">
        <v>638</v>
      </c>
      <c r="S1479" s="363"/>
      <c r="T1479" s="277"/>
    </row>
    <row r="1480" spans="1:20" ht="76.5">
      <c r="A1480" s="192">
        <v>513</v>
      </c>
      <c r="B1480" s="68"/>
      <c r="C1480" s="214" t="s">
        <v>160</v>
      </c>
      <c r="D1480" s="215">
        <v>45079</v>
      </c>
      <c r="E1480" s="192" t="s">
        <v>4149</v>
      </c>
      <c r="F1480" s="192" t="s">
        <v>10</v>
      </c>
      <c r="G1480" s="192">
        <v>1061772</v>
      </c>
      <c r="H1480" s="68"/>
      <c r="I1480" s="198" t="s">
        <v>5260</v>
      </c>
      <c r="J1480" s="68"/>
      <c r="K1480" s="68"/>
      <c r="L1480" s="68"/>
      <c r="M1480" s="68"/>
      <c r="N1480" s="362"/>
      <c r="O1480" s="362"/>
      <c r="P1480" s="216">
        <v>50</v>
      </c>
      <c r="Q1480" s="216">
        <v>0</v>
      </c>
      <c r="R1480" s="68" t="s">
        <v>638</v>
      </c>
      <c r="S1480" s="363"/>
      <c r="T1480" s="277"/>
    </row>
    <row r="1481" spans="1:20" ht="76.5">
      <c r="A1481" s="192">
        <v>513</v>
      </c>
      <c r="B1481" s="68"/>
      <c r="C1481" s="214" t="s">
        <v>160</v>
      </c>
      <c r="D1481" s="215">
        <v>45079</v>
      </c>
      <c r="E1481" s="192" t="s">
        <v>4150</v>
      </c>
      <c r="F1481" s="192" t="s">
        <v>10</v>
      </c>
      <c r="G1481" s="192">
        <v>1061775</v>
      </c>
      <c r="H1481" s="68"/>
      <c r="I1481" s="198" t="s">
        <v>5261</v>
      </c>
      <c r="J1481" s="68"/>
      <c r="K1481" s="68"/>
      <c r="L1481" s="68"/>
      <c r="M1481" s="68"/>
      <c r="N1481" s="362"/>
      <c r="O1481" s="362"/>
      <c r="P1481" s="216">
        <v>50</v>
      </c>
      <c r="Q1481" s="216">
        <v>0</v>
      </c>
      <c r="R1481" s="68" t="s">
        <v>638</v>
      </c>
      <c r="S1481" s="363"/>
      <c r="T1481" s="277"/>
    </row>
    <row r="1482" spans="1:20" ht="76.5">
      <c r="A1482" s="192">
        <v>513</v>
      </c>
      <c r="B1482" s="68"/>
      <c r="C1482" s="214" t="s">
        <v>160</v>
      </c>
      <c r="D1482" s="215">
        <v>45079</v>
      </c>
      <c r="E1482" s="192" t="s">
        <v>4151</v>
      </c>
      <c r="F1482" s="192" t="s">
        <v>10</v>
      </c>
      <c r="G1482" s="192">
        <v>1061782</v>
      </c>
      <c r="H1482" s="68"/>
      <c r="I1482" s="198" t="s">
        <v>5262</v>
      </c>
      <c r="J1482" s="68"/>
      <c r="K1482" s="68"/>
      <c r="L1482" s="68"/>
      <c r="M1482" s="68"/>
      <c r="N1482" s="362"/>
      <c r="O1482" s="362"/>
      <c r="P1482" s="216">
        <v>50</v>
      </c>
      <c r="Q1482" s="216">
        <v>0</v>
      </c>
      <c r="R1482" s="68" t="s">
        <v>638</v>
      </c>
      <c r="S1482" s="363"/>
      <c r="T1482" s="277"/>
    </row>
    <row r="1483" spans="1:20" ht="76.5">
      <c r="A1483" s="192">
        <v>513</v>
      </c>
      <c r="B1483" s="68"/>
      <c r="C1483" s="214" t="s">
        <v>160</v>
      </c>
      <c r="D1483" s="215">
        <v>45079</v>
      </c>
      <c r="E1483" s="192" t="s">
        <v>4152</v>
      </c>
      <c r="F1483" s="192" t="s">
        <v>10</v>
      </c>
      <c r="G1483" s="192">
        <v>1061785</v>
      </c>
      <c r="H1483" s="68"/>
      <c r="I1483" s="198" t="s">
        <v>5263</v>
      </c>
      <c r="J1483" s="68"/>
      <c r="K1483" s="68"/>
      <c r="L1483" s="68"/>
      <c r="M1483" s="68"/>
      <c r="N1483" s="362"/>
      <c r="O1483" s="362"/>
      <c r="P1483" s="216">
        <v>50</v>
      </c>
      <c r="Q1483" s="216">
        <v>0</v>
      </c>
      <c r="R1483" s="68" t="s">
        <v>638</v>
      </c>
      <c r="S1483" s="363"/>
      <c r="T1483" s="277"/>
    </row>
    <row r="1484" spans="1:20" ht="76.5">
      <c r="A1484" s="192">
        <v>513</v>
      </c>
      <c r="B1484" s="68"/>
      <c r="C1484" s="214" t="s">
        <v>160</v>
      </c>
      <c r="D1484" s="215">
        <v>45079</v>
      </c>
      <c r="E1484" s="192" t="s">
        <v>4153</v>
      </c>
      <c r="F1484" s="192" t="s">
        <v>10</v>
      </c>
      <c r="G1484" s="192">
        <v>1061788</v>
      </c>
      <c r="H1484" s="68"/>
      <c r="I1484" s="198" t="s">
        <v>5264</v>
      </c>
      <c r="J1484" s="68"/>
      <c r="K1484" s="68"/>
      <c r="L1484" s="68"/>
      <c r="M1484" s="68"/>
      <c r="N1484" s="362"/>
      <c r="O1484" s="362"/>
      <c r="P1484" s="216">
        <v>50</v>
      </c>
      <c r="Q1484" s="216">
        <v>0</v>
      </c>
      <c r="R1484" s="68" t="s">
        <v>638</v>
      </c>
      <c r="S1484" s="363"/>
      <c r="T1484" s="277"/>
    </row>
    <row r="1485" spans="1:20" ht="89.25">
      <c r="A1485" s="192">
        <v>513</v>
      </c>
      <c r="B1485" s="68"/>
      <c r="C1485" s="214" t="s">
        <v>160</v>
      </c>
      <c r="D1485" s="215">
        <v>45079</v>
      </c>
      <c r="E1485" s="192" t="s">
        <v>4154</v>
      </c>
      <c r="F1485" s="192" t="s">
        <v>10</v>
      </c>
      <c r="G1485" s="192">
        <v>1061789</v>
      </c>
      <c r="H1485" s="68"/>
      <c r="I1485" s="198" t="s">
        <v>5265</v>
      </c>
      <c r="J1485" s="68"/>
      <c r="K1485" s="68"/>
      <c r="L1485" s="68"/>
      <c r="M1485" s="68"/>
      <c r="N1485" s="362"/>
      <c r="O1485" s="362"/>
      <c r="P1485" s="216">
        <v>50</v>
      </c>
      <c r="Q1485" s="216">
        <v>0</v>
      </c>
      <c r="R1485" s="68" t="s">
        <v>638</v>
      </c>
      <c r="S1485" s="363"/>
      <c r="T1485" s="277"/>
    </row>
    <row r="1486" spans="1:20" ht="89.25">
      <c r="A1486" s="192">
        <v>513</v>
      </c>
      <c r="B1486" s="68"/>
      <c r="C1486" s="214" t="s">
        <v>160</v>
      </c>
      <c r="D1486" s="215">
        <v>45079</v>
      </c>
      <c r="E1486" s="192" t="s">
        <v>4155</v>
      </c>
      <c r="F1486" s="192" t="s">
        <v>10</v>
      </c>
      <c r="G1486" s="192">
        <v>1061791</v>
      </c>
      <c r="H1486" s="68"/>
      <c r="I1486" s="198" t="s">
        <v>5266</v>
      </c>
      <c r="J1486" s="68"/>
      <c r="K1486" s="68"/>
      <c r="L1486" s="68"/>
      <c r="M1486" s="68"/>
      <c r="N1486" s="362"/>
      <c r="O1486" s="362"/>
      <c r="P1486" s="216">
        <v>50</v>
      </c>
      <c r="Q1486" s="216">
        <v>0</v>
      </c>
      <c r="R1486" s="68" t="s">
        <v>638</v>
      </c>
      <c r="S1486" s="363"/>
      <c r="T1486" s="277"/>
    </row>
    <row r="1487" spans="1:20" ht="89.25">
      <c r="A1487" s="192">
        <v>513</v>
      </c>
      <c r="B1487" s="68"/>
      <c r="C1487" s="214" t="s">
        <v>160</v>
      </c>
      <c r="D1487" s="215">
        <v>45079</v>
      </c>
      <c r="E1487" s="192" t="s">
        <v>4156</v>
      </c>
      <c r="F1487" s="192" t="s">
        <v>10</v>
      </c>
      <c r="G1487" s="192">
        <v>1061793</v>
      </c>
      <c r="H1487" s="68"/>
      <c r="I1487" s="198" t="s">
        <v>5267</v>
      </c>
      <c r="J1487" s="68"/>
      <c r="K1487" s="68"/>
      <c r="L1487" s="68"/>
      <c r="M1487" s="68"/>
      <c r="N1487" s="362"/>
      <c r="O1487" s="362"/>
      <c r="P1487" s="216">
        <v>50</v>
      </c>
      <c r="Q1487" s="216">
        <v>0</v>
      </c>
      <c r="R1487" s="68" t="s">
        <v>638</v>
      </c>
      <c r="S1487" s="363"/>
      <c r="T1487" s="277"/>
    </row>
    <row r="1488" spans="1:20" ht="89.25">
      <c r="A1488" s="192">
        <v>132</v>
      </c>
      <c r="B1488" s="68"/>
      <c r="C1488" s="214" t="s">
        <v>59</v>
      </c>
      <c r="D1488" s="215">
        <v>45079</v>
      </c>
      <c r="E1488" s="192" t="s">
        <v>4157</v>
      </c>
      <c r="F1488" s="192" t="s">
        <v>10</v>
      </c>
      <c r="G1488" s="192">
        <v>1061768</v>
      </c>
      <c r="H1488" s="68"/>
      <c r="I1488" s="198" t="s">
        <v>5268</v>
      </c>
      <c r="J1488" s="68"/>
      <c r="K1488" s="68"/>
      <c r="L1488" s="68"/>
      <c r="M1488" s="68"/>
      <c r="N1488" s="362"/>
      <c r="O1488" s="362"/>
      <c r="P1488" s="216">
        <v>1859.46</v>
      </c>
      <c r="Q1488" s="216">
        <v>0</v>
      </c>
      <c r="R1488" s="68" t="s">
        <v>638</v>
      </c>
      <c r="S1488" s="363"/>
      <c r="T1488" s="277"/>
    </row>
    <row r="1489" spans="1:20" ht="89.25">
      <c r="A1489" s="192">
        <v>513</v>
      </c>
      <c r="B1489" s="68"/>
      <c r="C1489" s="214" t="s">
        <v>160</v>
      </c>
      <c r="D1489" s="215">
        <v>45079</v>
      </c>
      <c r="E1489" s="192" t="s">
        <v>4158</v>
      </c>
      <c r="F1489" s="192" t="s">
        <v>10</v>
      </c>
      <c r="G1489" s="192">
        <v>1061796</v>
      </c>
      <c r="H1489" s="68"/>
      <c r="I1489" s="198" t="s">
        <v>5269</v>
      </c>
      <c r="J1489" s="68"/>
      <c r="K1489" s="68"/>
      <c r="L1489" s="68"/>
      <c r="M1489" s="68"/>
      <c r="N1489" s="362"/>
      <c r="O1489" s="362"/>
      <c r="P1489" s="216">
        <v>50</v>
      </c>
      <c r="Q1489" s="216">
        <v>0</v>
      </c>
      <c r="R1489" s="68" t="s">
        <v>638</v>
      </c>
      <c r="S1489" s="363"/>
      <c r="T1489" s="277"/>
    </row>
    <row r="1490" spans="1:20" ht="76.5">
      <c r="A1490" s="192">
        <v>513</v>
      </c>
      <c r="B1490" s="68"/>
      <c r="C1490" s="214" t="s">
        <v>160</v>
      </c>
      <c r="D1490" s="215">
        <v>45079</v>
      </c>
      <c r="E1490" s="192" t="s">
        <v>4159</v>
      </c>
      <c r="F1490" s="192" t="s">
        <v>10</v>
      </c>
      <c r="G1490" s="192">
        <v>1061798</v>
      </c>
      <c r="H1490" s="68"/>
      <c r="I1490" s="198" t="s">
        <v>5270</v>
      </c>
      <c r="J1490" s="68"/>
      <c r="K1490" s="68"/>
      <c r="L1490" s="68"/>
      <c r="M1490" s="68"/>
      <c r="N1490" s="362"/>
      <c r="O1490" s="362"/>
      <c r="P1490" s="216">
        <v>50</v>
      </c>
      <c r="Q1490" s="216">
        <v>0</v>
      </c>
      <c r="R1490" s="68" t="s">
        <v>638</v>
      </c>
      <c r="S1490" s="363"/>
      <c r="T1490" s="277"/>
    </row>
    <row r="1491" spans="1:20" ht="89.25">
      <c r="A1491" s="192">
        <v>513</v>
      </c>
      <c r="B1491" s="68"/>
      <c r="C1491" s="214" t="s">
        <v>160</v>
      </c>
      <c r="D1491" s="215">
        <v>45079</v>
      </c>
      <c r="E1491" s="192" t="s">
        <v>4160</v>
      </c>
      <c r="F1491" s="192" t="s">
        <v>10</v>
      </c>
      <c r="G1491" s="192">
        <v>1061799</v>
      </c>
      <c r="H1491" s="68"/>
      <c r="I1491" s="198" t="s">
        <v>5271</v>
      </c>
      <c r="J1491" s="68"/>
      <c r="K1491" s="68"/>
      <c r="L1491" s="68"/>
      <c r="M1491" s="68"/>
      <c r="N1491" s="362"/>
      <c r="O1491" s="362"/>
      <c r="P1491" s="216">
        <v>50</v>
      </c>
      <c r="Q1491" s="216">
        <v>0</v>
      </c>
      <c r="R1491" s="68" t="s">
        <v>638</v>
      </c>
      <c r="S1491" s="363"/>
      <c r="T1491" s="277"/>
    </row>
    <row r="1492" spans="1:20" ht="63.75">
      <c r="A1492" s="192">
        <v>513</v>
      </c>
      <c r="B1492" s="68"/>
      <c r="C1492" s="214" t="s">
        <v>160</v>
      </c>
      <c r="D1492" s="215">
        <v>45079</v>
      </c>
      <c r="E1492" s="192" t="s">
        <v>4161</v>
      </c>
      <c r="F1492" s="192" t="s">
        <v>10</v>
      </c>
      <c r="G1492" s="192">
        <v>1061802</v>
      </c>
      <c r="H1492" s="68"/>
      <c r="I1492" s="198" t="s">
        <v>5272</v>
      </c>
      <c r="J1492" s="68"/>
      <c r="K1492" s="68"/>
      <c r="L1492" s="68"/>
      <c r="M1492" s="68"/>
      <c r="N1492" s="362"/>
      <c r="O1492" s="362"/>
      <c r="P1492" s="216">
        <v>50</v>
      </c>
      <c r="Q1492" s="216">
        <v>0</v>
      </c>
      <c r="R1492" s="68" t="s">
        <v>638</v>
      </c>
      <c r="S1492" s="363"/>
      <c r="T1492" s="277"/>
    </row>
    <row r="1493" spans="1:20" ht="76.5">
      <c r="A1493" s="192">
        <v>513</v>
      </c>
      <c r="B1493" s="68"/>
      <c r="C1493" s="214" t="s">
        <v>160</v>
      </c>
      <c r="D1493" s="215">
        <v>45079</v>
      </c>
      <c r="E1493" s="192" t="s">
        <v>4162</v>
      </c>
      <c r="F1493" s="192" t="s">
        <v>10</v>
      </c>
      <c r="G1493" s="192">
        <v>1061803</v>
      </c>
      <c r="H1493" s="68"/>
      <c r="I1493" s="198" t="s">
        <v>5273</v>
      </c>
      <c r="J1493" s="68"/>
      <c r="K1493" s="68"/>
      <c r="L1493" s="68"/>
      <c r="M1493" s="68"/>
      <c r="N1493" s="362"/>
      <c r="O1493" s="362"/>
      <c r="P1493" s="216">
        <v>50</v>
      </c>
      <c r="Q1493" s="216">
        <v>0</v>
      </c>
      <c r="R1493" s="68" t="s">
        <v>638</v>
      </c>
      <c r="S1493" s="363"/>
      <c r="T1493" s="277"/>
    </row>
    <row r="1494" spans="1:20" ht="76.5">
      <c r="A1494" s="192">
        <v>513</v>
      </c>
      <c r="B1494" s="68"/>
      <c r="C1494" s="214" t="s">
        <v>160</v>
      </c>
      <c r="D1494" s="215">
        <v>45079</v>
      </c>
      <c r="E1494" s="192" t="s">
        <v>4163</v>
      </c>
      <c r="F1494" s="192" t="s">
        <v>10</v>
      </c>
      <c r="G1494" s="192">
        <v>1061806</v>
      </c>
      <c r="H1494" s="68"/>
      <c r="I1494" s="198" t="s">
        <v>5274</v>
      </c>
      <c r="J1494" s="68"/>
      <c r="K1494" s="68"/>
      <c r="L1494" s="68"/>
      <c r="M1494" s="68"/>
      <c r="N1494" s="362"/>
      <c r="O1494" s="362"/>
      <c r="P1494" s="216">
        <v>50</v>
      </c>
      <c r="Q1494" s="216">
        <v>0</v>
      </c>
      <c r="R1494" s="68" t="s">
        <v>638</v>
      </c>
      <c r="S1494" s="363"/>
      <c r="T1494" s="277"/>
    </row>
    <row r="1495" spans="1:20" ht="63.75">
      <c r="A1495" s="192">
        <v>513</v>
      </c>
      <c r="B1495" s="68"/>
      <c r="C1495" s="214" t="s">
        <v>160</v>
      </c>
      <c r="D1495" s="215">
        <v>45079</v>
      </c>
      <c r="E1495" s="192" t="s">
        <v>4164</v>
      </c>
      <c r="F1495" s="192" t="s">
        <v>10</v>
      </c>
      <c r="G1495" s="192">
        <v>1061807</v>
      </c>
      <c r="H1495" s="68"/>
      <c r="I1495" s="198" t="s">
        <v>5275</v>
      </c>
      <c r="J1495" s="68"/>
      <c r="K1495" s="68"/>
      <c r="L1495" s="68"/>
      <c r="M1495" s="68"/>
      <c r="N1495" s="362"/>
      <c r="O1495" s="362"/>
      <c r="P1495" s="216">
        <v>50</v>
      </c>
      <c r="Q1495" s="216">
        <v>0</v>
      </c>
      <c r="R1495" s="68" t="s">
        <v>638</v>
      </c>
      <c r="S1495" s="363"/>
      <c r="T1495" s="277"/>
    </row>
    <row r="1496" spans="1:20" ht="76.5">
      <c r="A1496" s="192">
        <v>513</v>
      </c>
      <c r="B1496" s="68"/>
      <c r="C1496" s="214" t="s">
        <v>160</v>
      </c>
      <c r="D1496" s="215">
        <v>45079</v>
      </c>
      <c r="E1496" s="192" t="s">
        <v>4165</v>
      </c>
      <c r="F1496" s="192" t="s">
        <v>10</v>
      </c>
      <c r="G1496" s="192">
        <v>1061809</v>
      </c>
      <c r="H1496" s="68"/>
      <c r="I1496" s="198" t="s">
        <v>5276</v>
      </c>
      <c r="J1496" s="68"/>
      <c r="K1496" s="68"/>
      <c r="L1496" s="68"/>
      <c r="M1496" s="68"/>
      <c r="N1496" s="362"/>
      <c r="O1496" s="362"/>
      <c r="P1496" s="216">
        <v>50</v>
      </c>
      <c r="Q1496" s="216">
        <v>0</v>
      </c>
      <c r="R1496" s="68" t="s">
        <v>638</v>
      </c>
      <c r="S1496" s="363"/>
      <c r="T1496" s="277"/>
    </row>
    <row r="1497" spans="1:20" ht="63.75">
      <c r="A1497" s="192">
        <v>513</v>
      </c>
      <c r="B1497" s="68"/>
      <c r="C1497" s="214" t="s">
        <v>160</v>
      </c>
      <c r="D1497" s="215">
        <v>45079</v>
      </c>
      <c r="E1497" s="192" t="s">
        <v>4166</v>
      </c>
      <c r="F1497" s="192" t="s">
        <v>10</v>
      </c>
      <c r="G1497" s="192">
        <v>1061814</v>
      </c>
      <c r="H1497" s="68"/>
      <c r="I1497" s="198" t="s">
        <v>5277</v>
      </c>
      <c r="J1497" s="68"/>
      <c r="K1497" s="68"/>
      <c r="L1497" s="68"/>
      <c r="M1497" s="68"/>
      <c r="N1497" s="362"/>
      <c r="O1497" s="362"/>
      <c r="P1497" s="216">
        <v>50</v>
      </c>
      <c r="Q1497" s="216">
        <v>0</v>
      </c>
      <c r="R1497" s="68" t="s">
        <v>638</v>
      </c>
      <c r="S1497" s="363"/>
      <c r="T1497" s="277"/>
    </row>
    <row r="1498" spans="1:20" ht="89.25">
      <c r="A1498" s="192">
        <v>513</v>
      </c>
      <c r="B1498" s="68"/>
      <c r="C1498" s="214" t="s">
        <v>160</v>
      </c>
      <c r="D1498" s="215">
        <v>45079</v>
      </c>
      <c r="E1498" s="192" t="s">
        <v>4167</v>
      </c>
      <c r="F1498" s="192" t="s">
        <v>10</v>
      </c>
      <c r="G1498" s="192">
        <v>1061819</v>
      </c>
      <c r="H1498" s="68"/>
      <c r="I1498" s="198" t="s">
        <v>5278</v>
      </c>
      <c r="J1498" s="68"/>
      <c r="K1498" s="68"/>
      <c r="L1498" s="68"/>
      <c r="M1498" s="68"/>
      <c r="N1498" s="362"/>
      <c r="O1498" s="362"/>
      <c r="P1498" s="216">
        <v>50</v>
      </c>
      <c r="Q1498" s="216">
        <v>0</v>
      </c>
      <c r="R1498" s="68" t="s">
        <v>638</v>
      </c>
      <c r="S1498" s="363"/>
      <c r="T1498" s="277"/>
    </row>
    <row r="1499" spans="1:20" ht="102">
      <c r="A1499" s="192">
        <v>41</v>
      </c>
      <c r="B1499" s="68"/>
      <c r="C1499" s="214" t="s">
        <v>44</v>
      </c>
      <c r="D1499" s="215">
        <v>45079</v>
      </c>
      <c r="E1499" s="192" t="s">
        <v>4168</v>
      </c>
      <c r="F1499" s="192" t="s">
        <v>601</v>
      </c>
      <c r="G1499" s="192">
        <v>18330</v>
      </c>
      <c r="H1499" s="68"/>
      <c r="I1499" s="198" t="s">
        <v>5279</v>
      </c>
      <c r="J1499" s="68"/>
      <c r="K1499" s="68"/>
      <c r="L1499" s="68"/>
      <c r="M1499" s="68"/>
      <c r="N1499" s="362"/>
      <c r="O1499" s="362"/>
      <c r="P1499" s="216">
        <v>672.45</v>
      </c>
      <c r="Q1499" s="216">
        <v>0</v>
      </c>
      <c r="R1499" s="68" t="s">
        <v>638</v>
      </c>
      <c r="S1499" s="363"/>
      <c r="T1499" s="277"/>
    </row>
    <row r="1500" spans="1:20" ht="51">
      <c r="A1500" s="192">
        <v>86</v>
      </c>
      <c r="B1500" s="68"/>
      <c r="C1500" s="214" t="s">
        <v>50</v>
      </c>
      <c r="D1500" s="215">
        <v>45082</v>
      </c>
      <c r="E1500" s="192" t="s">
        <v>4169</v>
      </c>
      <c r="F1500" s="192" t="s">
        <v>3</v>
      </c>
      <c r="G1500" s="192">
        <v>2118143</v>
      </c>
      <c r="H1500" s="68"/>
      <c r="I1500" s="198" t="s">
        <v>5280</v>
      </c>
      <c r="J1500" s="68"/>
      <c r="K1500" s="68"/>
      <c r="L1500" s="68"/>
      <c r="M1500" s="68"/>
      <c r="N1500" s="362"/>
      <c r="O1500" s="362"/>
      <c r="P1500" s="216">
        <v>0</v>
      </c>
      <c r="Q1500" s="216">
        <v>50</v>
      </c>
      <c r="R1500" s="68" t="s">
        <v>638</v>
      </c>
      <c r="S1500" s="363"/>
      <c r="T1500" s="277"/>
    </row>
    <row r="1501" spans="1:20" ht="51">
      <c r="A1501" s="192" t="s">
        <v>541</v>
      </c>
      <c r="B1501" s="68"/>
      <c r="C1501" s="214" t="s">
        <v>590</v>
      </c>
      <c r="D1501" s="215">
        <v>45082</v>
      </c>
      <c r="E1501" s="192" t="s">
        <v>4170</v>
      </c>
      <c r="F1501" s="192" t="s">
        <v>3</v>
      </c>
      <c r="G1501" s="192">
        <v>2118147</v>
      </c>
      <c r="H1501" s="68"/>
      <c r="I1501" s="198" t="s">
        <v>1576</v>
      </c>
      <c r="J1501" s="68"/>
      <c r="K1501" s="68"/>
      <c r="L1501" s="68"/>
      <c r="M1501" s="68"/>
      <c r="N1501" s="362"/>
      <c r="O1501" s="362"/>
      <c r="P1501" s="216">
        <v>0</v>
      </c>
      <c r="Q1501" s="216">
        <v>810</v>
      </c>
      <c r="R1501" s="68" t="s">
        <v>638</v>
      </c>
      <c r="S1501" s="363"/>
      <c r="T1501" s="277"/>
    </row>
    <row r="1502" spans="1:20" ht="51">
      <c r="A1502" s="192" t="s">
        <v>541</v>
      </c>
      <c r="B1502" s="68"/>
      <c r="C1502" s="214" t="s">
        <v>590</v>
      </c>
      <c r="D1502" s="215">
        <v>45082</v>
      </c>
      <c r="E1502" s="192" t="s">
        <v>4171</v>
      </c>
      <c r="F1502" s="192" t="s">
        <v>3</v>
      </c>
      <c r="G1502" s="192">
        <v>2118155</v>
      </c>
      <c r="H1502" s="68"/>
      <c r="I1502" s="198" t="s">
        <v>1782</v>
      </c>
      <c r="J1502" s="68"/>
      <c r="K1502" s="68"/>
      <c r="L1502" s="68"/>
      <c r="M1502" s="68"/>
      <c r="N1502" s="362"/>
      <c r="O1502" s="362"/>
      <c r="P1502" s="216">
        <v>0</v>
      </c>
      <c r="Q1502" s="216">
        <v>1441</v>
      </c>
      <c r="R1502" s="68" t="s">
        <v>638</v>
      </c>
      <c r="S1502" s="363"/>
      <c r="T1502" s="277"/>
    </row>
    <row r="1503" spans="1:20" ht="51">
      <c r="A1503" s="192">
        <v>513</v>
      </c>
      <c r="B1503" s="68"/>
      <c r="C1503" s="214" t="s">
        <v>160</v>
      </c>
      <c r="D1503" s="215">
        <v>45082</v>
      </c>
      <c r="E1503" s="192" t="s">
        <v>4172</v>
      </c>
      <c r="F1503" s="192" t="s">
        <v>3</v>
      </c>
      <c r="G1503" s="192">
        <v>2118158</v>
      </c>
      <c r="H1503" s="68"/>
      <c r="I1503" s="198" t="s">
        <v>5281</v>
      </c>
      <c r="J1503" s="68"/>
      <c r="K1503" s="68"/>
      <c r="L1503" s="68"/>
      <c r="M1503" s="68"/>
      <c r="N1503" s="362"/>
      <c r="O1503" s="362"/>
      <c r="P1503" s="216">
        <v>0</v>
      </c>
      <c r="Q1503" s="216">
        <v>1867.97</v>
      </c>
      <c r="R1503" s="68" t="s">
        <v>638</v>
      </c>
      <c r="S1503" s="363"/>
      <c r="T1503" s="277"/>
    </row>
    <row r="1504" spans="1:20" ht="51">
      <c r="A1504" s="192" t="s">
        <v>541</v>
      </c>
      <c r="B1504" s="68"/>
      <c r="C1504" s="214" t="s">
        <v>590</v>
      </c>
      <c r="D1504" s="215">
        <v>45082</v>
      </c>
      <c r="E1504" s="192" t="s">
        <v>4173</v>
      </c>
      <c r="F1504" s="192" t="s">
        <v>3</v>
      </c>
      <c r="G1504" s="192">
        <v>2118161</v>
      </c>
      <c r="H1504" s="68"/>
      <c r="I1504" s="198" t="s">
        <v>5282</v>
      </c>
      <c r="J1504" s="68"/>
      <c r="K1504" s="68"/>
      <c r="L1504" s="68"/>
      <c r="M1504" s="68"/>
      <c r="N1504" s="362"/>
      <c r="O1504" s="362"/>
      <c r="P1504" s="216">
        <v>0</v>
      </c>
      <c r="Q1504" s="216">
        <v>39743.26</v>
      </c>
      <c r="R1504" s="68" t="s">
        <v>638</v>
      </c>
      <c r="S1504" s="363"/>
      <c r="T1504" s="277"/>
    </row>
    <row r="1505" spans="1:20" ht="51">
      <c r="A1505" s="192" t="s">
        <v>541</v>
      </c>
      <c r="B1505" s="68"/>
      <c r="C1505" s="214" t="s">
        <v>590</v>
      </c>
      <c r="D1505" s="215">
        <v>45082</v>
      </c>
      <c r="E1505" s="192" t="s">
        <v>4174</v>
      </c>
      <c r="F1505" s="192" t="s">
        <v>3</v>
      </c>
      <c r="G1505" s="192">
        <v>2118162</v>
      </c>
      <c r="H1505" s="68"/>
      <c r="I1505" s="198" t="s">
        <v>5283</v>
      </c>
      <c r="J1505" s="68"/>
      <c r="K1505" s="68"/>
      <c r="L1505" s="68"/>
      <c r="M1505" s="68"/>
      <c r="N1505" s="362"/>
      <c r="O1505" s="362"/>
      <c r="P1505" s="216">
        <v>0</v>
      </c>
      <c r="Q1505" s="216">
        <v>793.17</v>
      </c>
      <c r="R1505" s="68" t="s">
        <v>638</v>
      </c>
      <c r="S1505" s="363"/>
      <c r="T1505" s="277"/>
    </row>
    <row r="1506" spans="1:20" ht="51">
      <c r="A1506" s="192">
        <v>35</v>
      </c>
      <c r="B1506" s="68"/>
      <c r="C1506" s="214" t="s">
        <v>43</v>
      </c>
      <c r="D1506" s="215">
        <v>45082</v>
      </c>
      <c r="E1506" s="192" t="s">
        <v>4175</v>
      </c>
      <c r="F1506" s="192" t="s">
        <v>3</v>
      </c>
      <c r="G1506" s="192">
        <v>2118172</v>
      </c>
      <c r="H1506" s="68"/>
      <c r="I1506" s="198" t="s">
        <v>2135</v>
      </c>
      <c r="J1506" s="68"/>
      <c r="K1506" s="68"/>
      <c r="L1506" s="68"/>
      <c r="M1506" s="68"/>
      <c r="N1506" s="362"/>
      <c r="O1506" s="362"/>
      <c r="P1506" s="216">
        <v>0</v>
      </c>
      <c r="Q1506" s="216">
        <v>2945</v>
      </c>
      <c r="R1506" s="68" t="s">
        <v>638</v>
      </c>
      <c r="S1506" s="363"/>
      <c r="T1506" s="277"/>
    </row>
    <row r="1507" spans="1:20" ht="51">
      <c r="A1507" s="192" t="s">
        <v>541</v>
      </c>
      <c r="B1507" s="68"/>
      <c r="C1507" s="214" t="s">
        <v>590</v>
      </c>
      <c r="D1507" s="215">
        <v>45082</v>
      </c>
      <c r="E1507" s="192" t="s">
        <v>4176</v>
      </c>
      <c r="F1507" s="192" t="s">
        <v>3</v>
      </c>
      <c r="G1507" s="192">
        <v>2118173</v>
      </c>
      <c r="H1507" s="68"/>
      <c r="I1507" s="198" t="s">
        <v>5284</v>
      </c>
      <c r="J1507" s="68"/>
      <c r="K1507" s="68"/>
      <c r="L1507" s="68"/>
      <c r="M1507" s="68"/>
      <c r="N1507" s="362"/>
      <c r="O1507" s="362"/>
      <c r="P1507" s="216">
        <v>0</v>
      </c>
      <c r="Q1507" s="216">
        <v>1926.01</v>
      </c>
      <c r="R1507" s="68" t="s">
        <v>638</v>
      </c>
      <c r="S1507" s="363"/>
      <c r="T1507" s="277"/>
    </row>
    <row r="1508" spans="1:20" ht="51">
      <c r="A1508" s="192">
        <v>46</v>
      </c>
      <c r="B1508" s="68"/>
      <c r="C1508" s="214" t="s">
        <v>1379</v>
      </c>
      <c r="D1508" s="215">
        <v>45082</v>
      </c>
      <c r="E1508" s="192" t="s">
        <v>4177</v>
      </c>
      <c r="F1508" s="192" t="s">
        <v>3</v>
      </c>
      <c r="G1508" s="192">
        <v>2118189</v>
      </c>
      <c r="H1508" s="68"/>
      <c r="I1508" s="198" t="s">
        <v>5285</v>
      </c>
      <c r="J1508" s="68"/>
      <c r="K1508" s="68"/>
      <c r="L1508" s="68"/>
      <c r="M1508" s="68"/>
      <c r="N1508" s="362"/>
      <c r="O1508" s="362"/>
      <c r="P1508" s="216">
        <v>0</v>
      </c>
      <c r="Q1508" s="216">
        <v>830</v>
      </c>
      <c r="R1508" s="68" t="s">
        <v>638</v>
      </c>
      <c r="S1508" s="363"/>
      <c r="T1508" s="277"/>
    </row>
    <row r="1509" spans="1:20" ht="51">
      <c r="A1509" s="192" t="s">
        <v>541</v>
      </c>
      <c r="B1509" s="68"/>
      <c r="C1509" s="214" t="s">
        <v>590</v>
      </c>
      <c r="D1509" s="215">
        <v>45082</v>
      </c>
      <c r="E1509" s="192" t="s">
        <v>4178</v>
      </c>
      <c r="F1509" s="192" t="s">
        <v>3</v>
      </c>
      <c r="G1509" s="192">
        <v>2118211</v>
      </c>
      <c r="H1509" s="68"/>
      <c r="I1509" s="198" t="s">
        <v>5286</v>
      </c>
      <c r="J1509" s="68"/>
      <c r="K1509" s="68"/>
      <c r="L1509" s="68"/>
      <c r="M1509" s="68"/>
      <c r="N1509" s="362"/>
      <c r="O1509" s="362"/>
      <c r="P1509" s="216">
        <v>0</v>
      </c>
      <c r="Q1509" s="216">
        <v>294.41000000000003</v>
      </c>
      <c r="R1509" s="68" t="s">
        <v>638</v>
      </c>
      <c r="S1509" s="363"/>
      <c r="T1509" s="277"/>
    </row>
    <row r="1510" spans="1:20" ht="51">
      <c r="A1510" s="192">
        <v>596</v>
      </c>
      <c r="B1510" s="68"/>
      <c r="C1510" s="214" t="s">
        <v>1248</v>
      </c>
      <c r="D1510" s="215">
        <v>45082</v>
      </c>
      <c r="E1510" s="192" t="s">
        <v>4179</v>
      </c>
      <c r="F1510" s="192" t="s">
        <v>3</v>
      </c>
      <c r="G1510" s="192">
        <v>2118212</v>
      </c>
      <c r="H1510" s="68"/>
      <c r="I1510" s="198" t="s">
        <v>5287</v>
      </c>
      <c r="J1510" s="68"/>
      <c r="K1510" s="68"/>
      <c r="L1510" s="68"/>
      <c r="M1510" s="68"/>
      <c r="N1510" s="362"/>
      <c r="O1510" s="362"/>
      <c r="P1510" s="216">
        <v>0</v>
      </c>
      <c r="Q1510" s="216">
        <v>0.5</v>
      </c>
      <c r="R1510" s="68" t="s">
        <v>638</v>
      </c>
      <c r="S1510" s="363"/>
      <c r="T1510" s="277"/>
    </row>
    <row r="1511" spans="1:20" ht="51">
      <c r="A1511" s="192">
        <v>596</v>
      </c>
      <c r="B1511" s="68"/>
      <c r="C1511" s="214" t="s">
        <v>1248</v>
      </c>
      <c r="D1511" s="215">
        <v>45082</v>
      </c>
      <c r="E1511" s="192" t="s">
        <v>4180</v>
      </c>
      <c r="F1511" s="192" t="s">
        <v>3</v>
      </c>
      <c r="G1511" s="192">
        <v>2118214</v>
      </c>
      <c r="H1511" s="68"/>
      <c r="I1511" s="198" t="s">
        <v>5288</v>
      </c>
      <c r="J1511" s="68"/>
      <c r="K1511" s="68"/>
      <c r="L1511" s="68"/>
      <c r="M1511" s="68"/>
      <c r="N1511" s="362"/>
      <c r="O1511" s="362"/>
      <c r="P1511" s="216">
        <v>0</v>
      </c>
      <c r="Q1511" s="216">
        <v>427</v>
      </c>
      <c r="R1511" s="68" t="s">
        <v>638</v>
      </c>
      <c r="S1511" s="363"/>
      <c r="T1511" s="277"/>
    </row>
    <row r="1512" spans="1:20" ht="51">
      <c r="A1512" s="192" t="s">
        <v>541</v>
      </c>
      <c r="B1512" s="68"/>
      <c r="C1512" s="214" t="s">
        <v>590</v>
      </c>
      <c r="D1512" s="215">
        <v>45082</v>
      </c>
      <c r="E1512" s="192" t="s">
        <v>4181</v>
      </c>
      <c r="F1512" s="192" t="s">
        <v>3</v>
      </c>
      <c r="G1512" s="192">
        <v>2118216</v>
      </c>
      <c r="H1512" s="68"/>
      <c r="I1512" s="198" t="s">
        <v>5289</v>
      </c>
      <c r="J1512" s="68"/>
      <c r="K1512" s="68"/>
      <c r="L1512" s="68"/>
      <c r="M1512" s="68"/>
      <c r="N1512" s="362"/>
      <c r="O1512" s="362"/>
      <c r="P1512" s="216">
        <v>0</v>
      </c>
      <c r="Q1512" s="216">
        <v>727.4</v>
      </c>
      <c r="R1512" s="68" t="s">
        <v>638</v>
      </c>
      <c r="S1512" s="363"/>
      <c r="T1512" s="277"/>
    </row>
    <row r="1513" spans="1:20" ht="51">
      <c r="A1513" s="192" t="s">
        <v>541</v>
      </c>
      <c r="B1513" s="68"/>
      <c r="C1513" s="214" t="s">
        <v>590</v>
      </c>
      <c r="D1513" s="215">
        <v>45082</v>
      </c>
      <c r="E1513" s="192" t="s">
        <v>4182</v>
      </c>
      <c r="F1513" s="192" t="s">
        <v>3</v>
      </c>
      <c r="G1513" s="192">
        <v>2118217</v>
      </c>
      <c r="H1513" s="68"/>
      <c r="I1513" s="198" t="s">
        <v>1566</v>
      </c>
      <c r="J1513" s="68"/>
      <c r="K1513" s="68"/>
      <c r="L1513" s="68"/>
      <c r="M1513" s="68"/>
      <c r="N1513" s="362"/>
      <c r="O1513" s="362"/>
      <c r="P1513" s="216">
        <v>0</v>
      </c>
      <c r="Q1513" s="216">
        <v>6200</v>
      </c>
      <c r="R1513" s="68" t="s">
        <v>638</v>
      </c>
      <c r="S1513" s="363"/>
      <c r="T1513" s="277"/>
    </row>
    <row r="1514" spans="1:20" ht="51">
      <c r="A1514" s="192" t="s">
        <v>541</v>
      </c>
      <c r="B1514" s="68"/>
      <c r="C1514" s="214" t="s">
        <v>590</v>
      </c>
      <c r="D1514" s="215">
        <v>45082</v>
      </c>
      <c r="E1514" s="192" t="s">
        <v>4183</v>
      </c>
      <c r="F1514" s="192" t="s">
        <v>3</v>
      </c>
      <c r="G1514" s="192">
        <v>2118218</v>
      </c>
      <c r="H1514" s="68"/>
      <c r="I1514" s="198" t="s">
        <v>1783</v>
      </c>
      <c r="J1514" s="68"/>
      <c r="K1514" s="68"/>
      <c r="L1514" s="68"/>
      <c r="M1514" s="68"/>
      <c r="N1514" s="362"/>
      <c r="O1514" s="362"/>
      <c r="P1514" s="216">
        <v>0</v>
      </c>
      <c r="Q1514" s="216">
        <v>1360</v>
      </c>
      <c r="R1514" s="68" t="s">
        <v>638</v>
      </c>
      <c r="S1514" s="363"/>
      <c r="T1514" s="277"/>
    </row>
    <row r="1515" spans="1:20" ht="63.75">
      <c r="A1515" s="192">
        <v>47</v>
      </c>
      <c r="B1515" s="68"/>
      <c r="C1515" s="214" t="s">
        <v>45</v>
      </c>
      <c r="D1515" s="215">
        <v>45082</v>
      </c>
      <c r="E1515" s="192" t="s">
        <v>4184</v>
      </c>
      <c r="F1515" s="192" t="s">
        <v>3</v>
      </c>
      <c r="G1515" s="192">
        <v>2118223</v>
      </c>
      <c r="H1515" s="68"/>
      <c r="I1515" s="198" t="s">
        <v>5290</v>
      </c>
      <c r="J1515" s="68"/>
      <c r="K1515" s="68"/>
      <c r="L1515" s="68"/>
      <c r="M1515" s="68"/>
      <c r="N1515" s="362"/>
      <c r="O1515" s="362"/>
      <c r="P1515" s="216">
        <v>0</v>
      </c>
      <c r="Q1515" s="216">
        <v>37.700000000000003</v>
      </c>
      <c r="R1515" s="68" t="s">
        <v>638</v>
      </c>
      <c r="S1515" s="363"/>
      <c r="T1515" s="277"/>
    </row>
    <row r="1516" spans="1:20" ht="51">
      <c r="A1516" s="192" t="s">
        <v>541</v>
      </c>
      <c r="B1516" s="68"/>
      <c r="C1516" s="214" t="s">
        <v>590</v>
      </c>
      <c r="D1516" s="215">
        <v>45082</v>
      </c>
      <c r="E1516" s="192" t="s">
        <v>4185</v>
      </c>
      <c r="F1516" s="192" t="s">
        <v>3</v>
      </c>
      <c r="G1516" s="192">
        <v>2118235</v>
      </c>
      <c r="H1516" s="68"/>
      <c r="I1516" s="198" t="s">
        <v>1785</v>
      </c>
      <c r="J1516" s="68"/>
      <c r="K1516" s="68"/>
      <c r="L1516" s="68"/>
      <c r="M1516" s="68"/>
      <c r="N1516" s="362"/>
      <c r="O1516" s="362"/>
      <c r="P1516" s="216">
        <v>0</v>
      </c>
      <c r="Q1516" s="216">
        <v>4310</v>
      </c>
      <c r="R1516" s="68" t="s">
        <v>638</v>
      </c>
      <c r="S1516" s="363"/>
      <c r="T1516" s="277"/>
    </row>
    <row r="1517" spans="1:20" ht="76.5">
      <c r="A1517" s="192">
        <v>10</v>
      </c>
      <c r="B1517" s="68"/>
      <c r="C1517" s="214" t="s">
        <v>38</v>
      </c>
      <c r="D1517" s="215">
        <v>45082</v>
      </c>
      <c r="E1517" s="192" t="s">
        <v>4186</v>
      </c>
      <c r="F1517" s="192" t="s">
        <v>6</v>
      </c>
      <c r="G1517" s="192">
        <v>2294328</v>
      </c>
      <c r="H1517" s="68"/>
      <c r="I1517" s="198" t="s">
        <v>5291</v>
      </c>
      <c r="J1517" s="68"/>
      <c r="K1517" s="68"/>
      <c r="L1517" s="68"/>
      <c r="M1517" s="68"/>
      <c r="N1517" s="362"/>
      <c r="O1517" s="362"/>
      <c r="P1517" s="216">
        <v>0</v>
      </c>
      <c r="Q1517" s="216">
        <v>12239.61</v>
      </c>
      <c r="R1517" s="68" t="s">
        <v>638</v>
      </c>
      <c r="S1517" s="363"/>
      <c r="T1517" s="277"/>
    </row>
    <row r="1518" spans="1:20" ht="76.5">
      <c r="A1518" s="192">
        <v>10</v>
      </c>
      <c r="B1518" s="68"/>
      <c r="C1518" s="214" t="s">
        <v>38</v>
      </c>
      <c r="D1518" s="215">
        <v>45082</v>
      </c>
      <c r="E1518" s="192" t="s">
        <v>4187</v>
      </c>
      <c r="F1518" s="192" t="s">
        <v>6</v>
      </c>
      <c r="G1518" s="192">
        <v>2294330</v>
      </c>
      <c r="H1518" s="68"/>
      <c r="I1518" s="198" t="s">
        <v>5292</v>
      </c>
      <c r="J1518" s="68"/>
      <c r="K1518" s="68"/>
      <c r="L1518" s="68"/>
      <c r="M1518" s="68"/>
      <c r="N1518" s="362"/>
      <c r="O1518" s="362"/>
      <c r="P1518" s="216">
        <v>0</v>
      </c>
      <c r="Q1518" s="216">
        <v>13514.2</v>
      </c>
      <c r="R1518" s="68" t="s">
        <v>638</v>
      </c>
      <c r="S1518" s="363"/>
      <c r="T1518" s="277"/>
    </row>
    <row r="1519" spans="1:20" ht="76.5">
      <c r="A1519" s="192">
        <v>10</v>
      </c>
      <c r="B1519" s="68"/>
      <c r="C1519" s="214" t="s">
        <v>38</v>
      </c>
      <c r="D1519" s="215">
        <v>45082</v>
      </c>
      <c r="E1519" s="192" t="s">
        <v>4188</v>
      </c>
      <c r="F1519" s="192" t="s">
        <v>6</v>
      </c>
      <c r="G1519" s="192">
        <v>2294332</v>
      </c>
      <c r="H1519" s="68"/>
      <c r="I1519" s="198" t="s">
        <v>5293</v>
      </c>
      <c r="J1519" s="68"/>
      <c r="K1519" s="68"/>
      <c r="L1519" s="68"/>
      <c r="M1519" s="68"/>
      <c r="N1519" s="362"/>
      <c r="O1519" s="362"/>
      <c r="P1519" s="216">
        <v>0</v>
      </c>
      <c r="Q1519" s="216">
        <v>12482.59</v>
      </c>
      <c r="R1519" s="68" t="s">
        <v>638</v>
      </c>
      <c r="S1519" s="363"/>
      <c r="T1519" s="277"/>
    </row>
    <row r="1520" spans="1:20" ht="76.5">
      <c r="A1520" s="192">
        <v>10</v>
      </c>
      <c r="B1520" s="68"/>
      <c r="C1520" s="214" t="s">
        <v>38</v>
      </c>
      <c r="D1520" s="215">
        <v>45082</v>
      </c>
      <c r="E1520" s="192" t="s">
        <v>4189</v>
      </c>
      <c r="F1520" s="192" t="s">
        <v>14</v>
      </c>
      <c r="G1520" s="192">
        <v>2294329</v>
      </c>
      <c r="H1520" s="68"/>
      <c r="I1520" s="198" t="s">
        <v>5294</v>
      </c>
      <c r="J1520" s="68"/>
      <c r="K1520" s="68"/>
      <c r="L1520" s="68"/>
      <c r="M1520" s="68"/>
      <c r="N1520" s="362"/>
      <c r="O1520" s="362"/>
      <c r="P1520" s="216">
        <v>50</v>
      </c>
      <c r="Q1520" s="216">
        <v>0</v>
      </c>
      <c r="R1520" s="68" t="s">
        <v>638</v>
      </c>
      <c r="S1520" s="363"/>
      <c r="T1520" s="277"/>
    </row>
    <row r="1521" spans="1:20" ht="76.5">
      <c r="A1521" s="192">
        <v>10</v>
      </c>
      <c r="B1521" s="68"/>
      <c r="C1521" s="214" t="s">
        <v>38</v>
      </c>
      <c r="D1521" s="215">
        <v>45082</v>
      </c>
      <c r="E1521" s="192" t="s">
        <v>4190</v>
      </c>
      <c r="F1521" s="192" t="s">
        <v>14</v>
      </c>
      <c r="G1521" s="192">
        <v>2294331</v>
      </c>
      <c r="H1521" s="68"/>
      <c r="I1521" s="198" t="s">
        <v>5295</v>
      </c>
      <c r="J1521" s="68"/>
      <c r="K1521" s="68"/>
      <c r="L1521" s="68"/>
      <c r="M1521" s="68"/>
      <c r="N1521" s="362"/>
      <c r="O1521" s="362"/>
      <c r="P1521" s="216">
        <v>50</v>
      </c>
      <c r="Q1521" s="216">
        <v>0</v>
      </c>
      <c r="R1521" s="68" t="s">
        <v>638</v>
      </c>
      <c r="S1521" s="363"/>
      <c r="T1521" s="277"/>
    </row>
    <row r="1522" spans="1:20" ht="76.5">
      <c r="A1522" s="192">
        <v>10</v>
      </c>
      <c r="B1522" s="68"/>
      <c r="C1522" s="214" t="s">
        <v>38</v>
      </c>
      <c r="D1522" s="215">
        <v>45082</v>
      </c>
      <c r="E1522" s="192" t="s">
        <v>4191</v>
      </c>
      <c r="F1522" s="192" t="s">
        <v>14</v>
      </c>
      <c r="G1522" s="192">
        <v>2294333</v>
      </c>
      <c r="H1522" s="68"/>
      <c r="I1522" s="198" t="s">
        <v>5296</v>
      </c>
      <c r="J1522" s="68"/>
      <c r="K1522" s="68"/>
      <c r="L1522" s="68"/>
      <c r="M1522" s="68"/>
      <c r="N1522" s="362"/>
      <c r="O1522" s="362"/>
      <c r="P1522" s="216">
        <v>50</v>
      </c>
      <c r="Q1522" s="216">
        <v>0</v>
      </c>
      <c r="R1522" s="68" t="s">
        <v>638</v>
      </c>
      <c r="S1522" s="363"/>
      <c r="T1522" s="277"/>
    </row>
    <row r="1523" spans="1:20" ht="51">
      <c r="A1523" s="192" t="s">
        <v>541</v>
      </c>
      <c r="B1523" s="68"/>
      <c r="C1523" s="214" t="s">
        <v>590</v>
      </c>
      <c r="D1523" s="215">
        <v>45082</v>
      </c>
      <c r="E1523" s="192" t="s">
        <v>4192</v>
      </c>
      <c r="F1523" s="192" t="s">
        <v>3</v>
      </c>
      <c r="G1523" s="192">
        <v>2118266</v>
      </c>
      <c r="H1523" s="68"/>
      <c r="I1523" s="198" t="s">
        <v>5297</v>
      </c>
      <c r="J1523" s="68"/>
      <c r="K1523" s="68"/>
      <c r="L1523" s="68"/>
      <c r="M1523" s="68"/>
      <c r="N1523" s="362"/>
      <c r="O1523" s="362"/>
      <c r="P1523" s="216">
        <v>0</v>
      </c>
      <c r="Q1523" s="216">
        <v>337.22</v>
      </c>
      <c r="R1523" s="68" t="s">
        <v>638</v>
      </c>
      <c r="S1523" s="363"/>
      <c r="T1523" s="277"/>
    </row>
    <row r="1524" spans="1:20" ht="51">
      <c r="A1524" s="192">
        <v>133</v>
      </c>
      <c r="B1524" s="68"/>
      <c r="C1524" s="214" t="s">
        <v>60</v>
      </c>
      <c r="D1524" s="215">
        <v>45082</v>
      </c>
      <c r="E1524" s="192" t="s">
        <v>4193</v>
      </c>
      <c r="F1524" s="192" t="s">
        <v>3</v>
      </c>
      <c r="G1524" s="192">
        <v>2118297</v>
      </c>
      <c r="H1524" s="68"/>
      <c r="I1524" s="198" t="s">
        <v>5298</v>
      </c>
      <c r="J1524" s="68"/>
      <c r="K1524" s="68"/>
      <c r="L1524" s="68"/>
      <c r="M1524" s="68"/>
      <c r="N1524" s="362"/>
      <c r="O1524" s="362"/>
      <c r="P1524" s="216">
        <v>0</v>
      </c>
      <c r="Q1524" s="216">
        <v>4884</v>
      </c>
      <c r="R1524" s="68" t="s">
        <v>638</v>
      </c>
      <c r="S1524" s="363"/>
      <c r="T1524" s="277"/>
    </row>
    <row r="1525" spans="1:20" ht="63.75">
      <c r="A1525" s="192" t="s">
        <v>541</v>
      </c>
      <c r="B1525" s="68"/>
      <c r="C1525" s="214" t="s">
        <v>590</v>
      </c>
      <c r="D1525" s="215">
        <v>45082</v>
      </c>
      <c r="E1525" s="192" t="s">
        <v>4194</v>
      </c>
      <c r="F1525" s="192" t="s">
        <v>3</v>
      </c>
      <c r="G1525" s="192">
        <v>2118300</v>
      </c>
      <c r="H1525" s="68"/>
      <c r="I1525" s="198" t="s">
        <v>5299</v>
      </c>
      <c r="J1525" s="68"/>
      <c r="K1525" s="68"/>
      <c r="L1525" s="68"/>
      <c r="M1525" s="68"/>
      <c r="N1525" s="362"/>
      <c r="O1525" s="362"/>
      <c r="P1525" s="216">
        <v>0</v>
      </c>
      <c r="Q1525" s="216">
        <v>177.12</v>
      </c>
      <c r="R1525" s="68" t="s">
        <v>638</v>
      </c>
      <c r="S1525" s="363"/>
      <c r="T1525" s="277"/>
    </row>
    <row r="1526" spans="1:20" ht="38.25">
      <c r="A1526" s="192">
        <v>213</v>
      </c>
      <c r="B1526" s="68"/>
      <c r="C1526" s="214" t="s">
        <v>91</v>
      </c>
      <c r="D1526" s="215">
        <v>45082</v>
      </c>
      <c r="E1526" s="192" t="s">
        <v>4195</v>
      </c>
      <c r="F1526" s="192" t="s">
        <v>3</v>
      </c>
      <c r="G1526" s="192">
        <v>2118307</v>
      </c>
      <c r="H1526" s="68"/>
      <c r="I1526" s="198" t="s">
        <v>5300</v>
      </c>
      <c r="J1526" s="68"/>
      <c r="K1526" s="68"/>
      <c r="L1526" s="68"/>
      <c r="M1526" s="68"/>
      <c r="N1526" s="362"/>
      <c r="O1526" s="362"/>
      <c r="P1526" s="216">
        <v>0</v>
      </c>
      <c r="Q1526" s="216">
        <v>40</v>
      </c>
      <c r="R1526" s="68" t="s">
        <v>638</v>
      </c>
      <c r="S1526" s="363"/>
      <c r="T1526" s="277"/>
    </row>
    <row r="1527" spans="1:20" ht="38.25">
      <c r="A1527" s="192">
        <v>661</v>
      </c>
      <c r="B1527" s="68"/>
      <c r="C1527" s="214" t="s">
        <v>177</v>
      </c>
      <c r="D1527" s="215">
        <v>45082</v>
      </c>
      <c r="E1527" s="192" t="s">
        <v>4196</v>
      </c>
      <c r="F1527" s="192" t="s">
        <v>639</v>
      </c>
      <c r="G1527" s="192">
        <v>5765631</v>
      </c>
      <c r="H1527" s="68"/>
      <c r="I1527" s="198" t="s">
        <v>5301</v>
      </c>
      <c r="J1527" s="68"/>
      <c r="K1527" s="68"/>
      <c r="L1527" s="68"/>
      <c r="M1527" s="68"/>
      <c r="N1527" s="362"/>
      <c r="O1527" s="362"/>
      <c r="P1527" s="216">
        <v>3390.6</v>
      </c>
      <c r="Q1527" s="216">
        <v>0</v>
      </c>
      <c r="R1527" s="68" t="s">
        <v>638</v>
      </c>
      <c r="S1527" s="363"/>
      <c r="T1527" s="277"/>
    </row>
    <row r="1528" spans="1:20" ht="76.5">
      <c r="A1528" s="192">
        <v>513</v>
      </c>
      <c r="B1528" s="68"/>
      <c r="C1528" s="214" t="s">
        <v>160</v>
      </c>
      <c r="D1528" s="215">
        <v>45082</v>
      </c>
      <c r="E1528" s="192" t="s">
        <v>4197</v>
      </c>
      <c r="F1528" s="192" t="s">
        <v>14</v>
      </c>
      <c r="G1528" s="192">
        <v>2295046</v>
      </c>
      <c r="H1528" s="68"/>
      <c r="I1528" s="198" t="s">
        <v>5302</v>
      </c>
      <c r="J1528" s="68"/>
      <c r="K1528" s="68"/>
      <c r="L1528" s="68"/>
      <c r="M1528" s="68"/>
      <c r="N1528" s="362"/>
      <c r="O1528" s="362"/>
      <c r="P1528" s="216">
        <v>50</v>
      </c>
      <c r="Q1528" s="216">
        <v>0</v>
      </c>
      <c r="R1528" s="68" t="s">
        <v>638</v>
      </c>
      <c r="S1528" s="363"/>
      <c r="T1528" s="277"/>
    </row>
    <row r="1529" spans="1:20" ht="63.75">
      <c r="A1529" s="192">
        <v>253</v>
      </c>
      <c r="B1529" s="68"/>
      <c r="C1529" s="214" t="s">
        <v>104</v>
      </c>
      <c r="D1529" s="215">
        <v>45082</v>
      </c>
      <c r="E1529" s="192" t="s">
        <v>4198</v>
      </c>
      <c r="F1529" s="192" t="s">
        <v>3</v>
      </c>
      <c r="G1529" s="192">
        <v>2118164</v>
      </c>
      <c r="H1529" s="68"/>
      <c r="I1529" s="198" t="s">
        <v>5303</v>
      </c>
      <c r="J1529" s="68"/>
      <c r="K1529" s="68"/>
      <c r="L1529" s="68"/>
      <c r="M1529" s="68"/>
      <c r="N1529" s="362"/>
      <c r="O1529" s="362"/>
      <c r="P1529" s="216">
        <v>0</v>
      </c>
      <c r="Q1529" s="216">
        <v>12361.17</v>
      </c>
      <c r="R1529" s="68" t="s">
        <v>638</v>
      </c>
      <c r="S1529" s="363"/>
      <c r="T1529" s="277"/>
    </row>
    <row r="1530" spans="1:20" ht="63.75">
      <c r="A1530" s="192">
        <v>253</v>
      </c>
      <c r="B1530" s="68"/>
      <c r="C1530" s="214" t="s">
        <v>104</v>
      </c>
      <c r="D1530" s="215">
        <v>45082</v>
      </c>
      <c r="E1530" s="192" t="s">
        <v>4199</v>
      </c>
      <c r="F1530" s="192" t="s">
        <v>3</v>
      </c>
      <c r="G1530" s="192">
        <v>2118166</v>
      </c>
      <c r="H1530" s="68"/>
      <c r="I1530" s="198" t="s">
        <v>5304</v>
      </c>
      <c r="J1530" s="68"/>
      <c r="K1530" s="68"/>
      <c r="L1530" s="68"/>
      <c r="M1530" s="68"/>
      <c r="N1530" s="362"/>
      <c r="O1530" s="362"/>
      <c r="P1530" s="216">
        <v>0</v>
      </c>
      <c r="Q1530" s="216">
        <v>4854.18</v>
      </c>
      <c r="R1530" s="68" t="s">
        <v>638</v>
      </c>
      <c r="S1530" s="363"/>
      <c r="T1530" s="277"/>
    </row>
    <row r="1531" spans="1:20" ht="63.75">
      <c r="A1531" s="192">
        <v>253</v>
      </c>
      <c r="B1531" s="68"/>
      <c r="C1531" s="214" t="s">
        <v>104</v>
      </c>
      <c r="D1531" s="215">
        <v>45082</v>
      </c>
      <c r="E1531" s="192" t="s">
        <v>4200</v>
      </c>
      <c r="F1531" s="192" t="s">
        <v>3</v>
      </c>
      <c r="G1531" s="192">
        <v>2118167</v>
      </c>
      <c r="H1531" s="68"/>
      <c r="I1531" s="198" t="s">
        <v>5305</v>
      </c>
      <c r="J1531" s="68"/>
      <c r="K1531" s="68"/>
      <c r="L1531" s="68"/>
      <c r="M1531" s="68"/>
      <c r="N1531" s="362"/>
      <c r="O1531" s="362"/>
      <c r="P1531" s="216">
        <v>0</v>
      </c>
      <c r="Q1531" s="216">
        <v>288353.90999999997</v>
      </c>
      <c r="R1531" s="68" t="s">
        <v>638</v>
      </c>
      <c r="S1531" s="363"/>
      <c r="T1531" s="277"/>
    </row>
    <row r="1532" spans="1:20" ht="63.75">
      <c r="A1532" s="192">
        <v>253</v>
      </c>
      <c r="B1532" s="68"/>
      <c r="C1532" s="214" t="s">
        <v>104</v>
      </c>
      <c r="D1532" s="215">
        <v>45082</v>
      </c>
      <c r="E1532" s="192" t="s">
        <v>4201</v>
      </c>
      <c r="F1532" s="192" t="s">
        <v>3</v>
      </c>
      <c r="G1532" s="192">
        <v>2118170</v>
      </c>
      <c r="H1532" s="68"/>
      <c r="I1532" s="198" t="s">
        <v>5306</v>
      </c>
      <c r="J1532" s="68"/>
      <c r="K1532" s="68"/>
      <c r="L1532" s="68"/>
      <c r="M1532" s="68"/>
      <c r="N1532" s="362"/>
      <c r="O1532" s="362"/>
      <c r="P1532" s="216">
        <v>0</v>
      </c>
      <c r="Q1532" s="216">
        <v>209778.54</v>
      </c>
      <c r="R1532" s="68" t="s">
        <v>638</v>
      </c>
      <c r="S1532" s="363"/>
      <c r="T1532" s="277"/>
    </row>
    <row r="1533" spans="1:20" ht="89.25">
      <c r="A1533" s="192">
        <v>269</v>
      </c>
      <c r="B1533" s="68"/>
      <c r="C1533" s="214" t="s">
        <v>109</v>
      </c>
      <c r="D1533" s="215">
        <v>45082</v>
      </c>
      <c r="E1533" s="192" t="s">
        <v>4202</v>
      </c>
      <c r="F1533" s="192" t="s">
        <v>3</v>
      </c>
      <c r="G1533" s="192">
        <v>2118178</v>
      </c>
      <c r="H1533" s="68"/>
      <c r="I1533" s="198" t="s">
        <v>6347</v>
      </c>
      <c r="J1533" s="68"/>
      <c r="K1533" s="68"/>
      <c r="L1533" s="68"/>
      <c r="M1533" s="68"/>
      <c r="N1533" s="362"/>
      <c r="O1533" s="362"/>
      <c r="P1533" s="216">
        <v>0</v>
      </c>
      <c r="Q1533" s="216">
        <v>11176.56</v>
      </c>
      <c r="R1533" s="68" t="s">
        <v>638</v>
      </c>
      <c r="S1533" s="363"/>
      <c r="T1533" s="277"/>
    </row>
    <row r="1534" spans="1:20" ht="89.25">
      <c r="A1534" s="192">
        <v>269</v>
      </c>
      <c r="B1534" s="68"/>
      <c r="C1534" s="214" t="s">
        <v>109</v>
      </c>
      <c r="D1534" s="215">
        <v>45082</v>
      </c>
      <c r="E1534" s="192" t="s">
        <v>4202</v>
      </c>
      <c r="F1534" s="192" t="s">
        <v>3</v>
      </c>
      <c r="G1534" s="192">
        <v>2118178</v>
      </c>
      <c r="H1534" s="68"/>
      <c r="I1534" s="198" t="s">
        <v>6347</v>
      </c>
      <c r="J1534" s="68"/>
      <c r="K1534" s="68"/>
      <c r="L1534" s="68"/>
      <c r="M1534" s="68"/>
      <c r="N1534" s="362"/>
      <c r="O1534" s="362"/>
      <c r="P1534" s="216">
        <v>0</v>
      </c>
      <c r="Q1534" s="216">
        <v>8118.32</v>
      </c>
      <c r="R1534" s="68" t="s">
        <v>638</v>
      </c>
      <c r="S1534" s="363"/>
      <c r="T1534" s="277"/>
    </row>
    <row r="1535" spans="1:20" ht="89.25">
      <c r="A1535" s="192">
        <v>269</v>
      </c>
      <c r="B1535" s="68"/>
      <c r="C1535" s="214" t="s">
        <v>109</v>
      </c>
      <c r="D1535" s="215">
        <v>45082</v>
      </c>
      <c r="E1535" s="192" t="s">
        <v>4202</v>
      </c>
      <c r="F1535" s="192" t="s">
        <v>3</v>
      </c>
      <c r="G1535" s="192">
        <v>2118178</v>
      </c>
      <c r="H1535" s="68"/>
      <c r="I1535" s="198" t="s">
        <v>6347</v>
      </c>
      <c r="J1535" s="68"/>
      <c r="K1535" s="68"/>
      <c r="L1535" s="68"/>
      <c r="M1535" s="68"/>
      <c r="N1535" s="362"/>
      <c r="O1535" s="362"/>
      <c r="P1535" s="216">
        <v>0</v>
      </c>
      <c r="Q1535" s="216">
        <v>18911.55</v>
      </c>
      <c r="R1535" s="68" t="s">
        <v>638</v>
      </c>
      <c r="S1535" s="363"/>
      <c r="T1535" s="277"/>
    </row>
    <row r="1536" spans="1:20" ht="89.25">
      <c r="A1536" s="192">
        <v>269</v>
      </c>
      <c r="B1536" s="68"/>
      <c r="C1536" s="214" t="s">
        <v>109</v>
      </c>
      <c r="D1536" s="215">
        <v>45082</v>
      </c>
      <c r="E1536" s="192" t="s">
        <v>4202</v>
      </c>
      <c r="F1536" s="192" t="s">
        <v>3</v>
      </c>
      <c r="G1536" s="192">
        <v>2118178</v>
      </c>
      <c r="H1536" s="68"/>
      <c r="I1536" s="198" t="s">
        <v>6347</v>
      </c>
      <c r="J1536" s="68"/>
      <c r="K1536" s="68"/>
      <c r="L1536" s="68"/>
      <c r="M1536" s="68"/>
      <c r="N1536" s="362"/>
      <c r="O1536" s="362"/>
      <c r="P1536" s="216">
        <v>0</v>
      </c>
      <c r="Q1536" s="216">
        <v>8320.0499999999993</v>
      </c>
      <c r="R1536" s="68" t="s">
        <v>638</v>
      </c>
      <c r="S1536" s="363"/>
      <c r="T1536" s="277"/>
    </row>
    <row r="1537" spans="1:20" ht="89.25">
      <c r="A1537" s="192">
        <v>269</v>
      </c>
      <c r="B1537" s="68"/>
      <c r="C1537" s="214" t="s">
        <v>109</v>
      </c>
      <c r="D1537" s="215">
        <v>45082</v>
      </c>
      <c r="E1537" s="192" t="s">
        <v>4202</v>
      </c>
      <c r="F1537" s="192" t="s">
        <v>3</v>
      </c>
      <c r="G1537" s="192">
        <v>2118178</v>
      </c>
      <c r="H1537" s="68"/>
      <c r="I1537" s="198" t="s">
        <v>6347</v>
      </c>
      <c r="J1537" s="68"/>
      <c r="K1537" s="68"/>
      <c r="L1537" s="68"/>
      <c r="M1537" s="68"/>
      <c r="N1537" s="362"/>
      <c r="O1537" s="362"/>
      <c r="P1537" s="216">
        <v>0</v>
      </c>
      <c r="Q1537" s="216">
        <v>9079.7000000000007</v>
      </c>
      <c r="R1537" s="68" t="s">
        <v>638</v>
      </c>
      <c r="S1537" s="363"/>
      <c r="T1537" s="277"/>
    </row>
    <row r="1538" spans="1:20" ht="89.25">
      <c r="A1538" s="192">
        <v>269</v>
      </c>
      <c r="B1538" s="68"/>
      <c r="C1538" s="214" t="s">
        <v>109</v>
      </c>
      <c r="D1538" s="215">
        <v>45082</v>
      </c>
      <c r="E1538" s="192" t="s">
        <v>4202</v>
      </c>
      <c r="F1538" s="192" t="s">
        <v>3</v>
      </c>
      <c r="G1538" s="192">
        <v>2118178</v>
      </c>
      <c r="H1538" s="68"/>
      <c r="I1538" s="198" t="s">
        <v>6347</v>
      </c>
      <c r="J1538" s="68"/>
      <c r="K1538" s="68"/>
      <c r="L1538" s="68"/>
      <c r="M1538" s="68"/>
      <c r="N1538" s="362"/>
      <c r="O1538" s="362"/>
      <c r="P1538" s="216">
        <v>0</v>
      </c>
      <c r="Q1538" s="216">
        <v>8671.5</v>
      </c>
      <c r="R1538" s="68" t="s">
        <v>638</v>
      </c>
      <c r="S1538" s="363"/>
      <c r="T1538" s="277"/>
    </row>
    <row r="1539" spans="1:20" ht="89.25">
      <c r="A1539" s="192">
        <v>269</v>
      </c>
      <c r="B1539" s="68"/>
      <c r="C1539" s="214" t="s">
        <v>109</v>
      </c>
      <c r="D1539" s="215">
        <v>45082</v>
      </c>
      <c r="E1539" s="192" t="s">
        <v>4202</v>
      </c>
      <c r="F1539" s="192" t="s">
        <v>3</v>
      </c>
      <c r="G1539" s="192">
        <v>2118178</v>
      </c>
      <c r="H1539" s="68"/>
      <c r="I1539" s="198" t="s">
        <v>6347</v>
      </c>
      <c r="J1539" s="68"/>
      <c r="K1539" s="68"/>
      <c r="L1539" s="68"/>
      <c r="M1539" s="68"/>
      <c r="N1539" s="362"/>
      <c r="O1539" s="362"/>
      <c r="P1539" s="216">
        <v>0</v>
      </c>
      <c r="Q1539" s="216">
        <v>5433.05</v>
      </c>
      <c r="R1539" s="68" t="s">
        <v>638</v>
      </c>
      <c r="S1539" s="363"/>
      <c r="T1539" s="277"/>
    </row>
    <row r="1540" spans="1:20" ht="89.25">
      <c r="A1540" s="192">
        <v>269</v>
      </c>
      <c r="B1540" s="68"/>
      <c r="C1540" s="214" t="s">
        <v>109</v>
      </c>
      <c r="D1540" s="215">
        <v>45082</v>
      </c>
      <c r="E1540" s="192" t="s">
        <v>4202</v>
      </c>
      <c r="F1540" s="192" t="s">
        <v>3</v>
      </c>
      <c r="G1540" s="192">
        <v>2118178</v>
      </c>
      <c r="H1540" s="68"/>
      <c r="I1540" s="198" t="s">
        <v>6347</v>
      </c>
      <c r="J1540" s="68"/>
      <c r="K1540" s="68"/>
      <c r="L1540" s="68"/>
      <c r="M1540" s="68"/>
      <c r="N1540" s="362"/>
      <c r="O1540" s="362"/>
      <c r="P1540" s="216">
        <v>0</v>
      </c>
      <c r="Q1540" s="216">
        <v>9394.2000000000007</v>
      </c>
      <c r="R1540" s="68" t="s">
        <v>638</v>
      </c>
      <c r="S1540" s="363"/>
      <c r="T1540" s="277"/>
    </row>
    <row r="1541" spans="1:20" ht="89.25">
      <c r="A1541" s="192">
        <v>269</v>
      </c>
      <c r="B1541" s="68"/>
      <c r="C1541" s="214" t="s">
        <v>109</v>
      </c>
      <c r="D1541" s="215">
        <v>45082</v>
      </c>
      <c r="E1541" s="192" t="s">
        <v>4202</v>
      </c>
      <c r="F1541" s="192" t="s">
        <v>3</v>
      </c>
      <c r="G1541" s="192">
        <v>2118178</v>
      </c>
      <c r="H1541" s="68"/>
      <c r="I1541" s="198" t="s">
        <v>6347</v>
      </c>
      <c r="J1541" s="68"/>
      <c r="K1541" s="68"/>
      <c r="L1541" s="68"/>
      <c r="M1541" s="68"/>
      <c r="N1541" s="362"/>
      <c r="O1541" s="362"/>
      <c r="P1541" s="216">
        <v>0</v>
      </c>
      <c r="Q1541" s="216">
        <v>8626.02</v>
      </c>
      <c r="R1541" s="68" t="s">
        <v>638</v>
      </c>
      <c r="S1541" s="363"/>
      <c r="T1541" s="277"/>
    </row>
    <row r="1542" spans="1:20" ht="89.25">
      <c r="A1542" s="192">
        <v>269</v>
      </c>
      <c r="B1542" s="68"/>
      <c r="C1542" s="214" t="s">
        <v>109</v>
      </c>
      <c r="D1542" s="215">
        <v>45082</v>
      </c>
      <c r="E1542" s="192" t="s">
        <v>4202</v>
      </c>
      <c r="F1542" s="192" t="s">
        <v>3</v>
      </c>
      <c r="G1542" s="192">
        <v>2118178</v>
      </c>
      <c r="H1542" s="68"/>
      <c r="I1542" s="198" t="s">
        <v>6347</v>
      </c>
      <c r="J1542" s="68"/>
      <c r="K1542" s="68"/>
      <c r="L1542" s="68"/>
      <c r="M1542" s="68"/>
      <c r="N1542" s="362"/>
      <c r="O1542" s="362"/>
      <c r="P1542" s="216">
        <v>0</v>
      </c>
      <c r="Q1542" s="216">
        <v>12247.84</v>
      </c>
      <c r="R1542" s="68" t="s">
        <v>638</v>
      </c>
      <c r="S1542" s="363"/>
      <c r="T1542" s="277"/>
    </row>
    <row r="1543" spans="1:20" ht="89.25">
      <c r="A1543" s="192">
        <v>269</v>
      </c>
      <c r="B1543" s="68"/>
      <c r="C1543" s="214" t="s">
        <v>109</v>
      </c>
      <c r="D1543" s="215">
        <v>45082</v>
      </c>
      <c r="E1543" s="192" t="s">
        <v>4202</v>
      </c>
      <c r="F1543" s="192" t="s">
        <v>3</v>
      </c>
      <c r="G1543" s="192">
        <v>2118178</v>
      </c>
      <c r="H1543" s="68"/>
      <c r="I1543" s="198" t="s">
        <v>6347</v>
      </c>
      <c r="J1543" s="68"/>
      <c r="K1543" s="68"/>
      <c r="L1543" s="68"/>
      <c r="M1543" s="68"/>
      <c r="N1543" s="362"/>
      <c r="O1543" s="362"/>
      <c r="P1543" s="216">
        <v>0</v>
      </c>
      <c r="Q1543" s="216">
        <v>6210.9</v>
      </c>
      <c r="R1543" s="68" t="s">
        <v>638</v>
      </c>
      <c r="S1543" s="363"/>
      <c r="T1543" s="277"/>
    </row>
    <row r="1544" spans="1:20" ht="89.25">
      <c r="A1544" s="192">
        <v>269</v>
      </c>
      <c r="B1544" s="68"/>
      <c r="C1544" s="214" t="s">
        <v>109</v>
      </c>
      <c r="D1544" s="215">
        <v>45082</v>
      </c>
      <c r="E1544" s="192" t="s">
        <v>4202</v>
      </c>
      <c r="F1544" s="192" t="s">
        <v>3</v>
      </c>
      <c r="G1544" s="192">
        <v>2118178</v>
      </c>
      <c r="H1544" s="68"/>
      <c r="I1544" s="198" t="s">
        <v>6347</v>
      </c>
      <c r="J1544" s="68"/>
      <c r="K1544" s="68"/>
      <c r="L1544" s="68"/>
      <c r="M1544" s="68"/>
      <c r="N1544" s="362"/>
      <c r="O1544" s="362"/>
      <c r="P1544" s="216">
        <v>0</v>
      </c>
      <c r="Q1544" s="216">
        <v>6333.75</v>
      </c>
      <c r="R1544" s="68" t="s">
        <v>638</v>
      </c>
      <c r="S1544" s="363"/>
      <c r="T1544" s="277"/>
    </row>
    <row r="1545" spans="1:20" ht="89.25">
      <c r="A1545" s="192">
        <v>269</v>
      </c>
      <c r="B1545" s="68"/>
      <c r="C1545" s="214" t="s">
        <v>109</v>
      </c>
      <c r="D1545" s="215">
        <v>45082</v>
      </c>
      <c r="E1545" s="192" t="s">
        <v>4202</v>
      </c>
      <c r="F1545" s="192" t="s">
        <v>3</v>
      </c>
      <c r="G1545" s="192">
        <v>2118178</v>
      </c>
      <c r="H1545" s="68"/>
      <c r="I1545" s="198" t="s">
        <v>6347</v>
      </c>
      <c r="J1545" s="68"/>
      <c r="K1545" s="68"/>
      <c r="L1545" s="68"/>
      <c r="M1545" s="68"/>
      <c r="N1545" s="362"/>
      <c r="O1545" s="362"/>
      <c r="P1545" s="216">
        <v>0</v>
      </c>
      <c r="Q1545" s="216">
        <v>1552.72</v>
      </c>
      <c r="R1545" s="68" t="s">
        <v>638</v>
      </c>
      <c r="S1545" s="363"/>
      <c r="T1545" s="277"/>
    </row>
    <row r="1546" spans="1:20" ht="89.25">
      <c r="A1546" s="192">
        <v>269</v>
      </c>
      <c r="B1546" s="68"/>
      <c r="C1546" s="214" t="s">
        <v>109</v>
      </c>
      <c r="D1546" s="215">
        <v>45082</v>
      </c>
      <c r="E1546" s="192" t="s">
        <v>4202</v>
      </c>
      <c r="F1546" s="192" t="s">
        <v>3</v>
      </c>
      <c r="G1546" s="192">
        <v>2118178</v>
      </c>
      <c r="H1546" s="68"/>
      <c r="I1546" s="198" t="s">
        <v>6347</v>
      </c>
      <c r="J1546" s="68"/>
      <c r="K1546" s="68"/>
      <c r="L1546" s="68"/>
      <c r="M1546" s="68"/>
      <c r="N1546" s="362"/>
      <c r="O1546" s="362"/>
      <c r="P1546" s="216">
        <v>0</v>
      </c>
      <c r="Q1546" s="216">
        <v>34293.65</v>
      </c>
      <c r="R1546" s="68" t="s">
        <v>638</v>
      </c>
      <c r="S1546" s="363"/>
      <c r="T1546" s="277"/>
    </row>
    <row r="1547" spans="1:20" ht="89.25">
      <c r="A1547" s="192">
        <v>269</v>
      </c>
      <c r="B1547" s="68"/>
      <c r="C1547" s="214" t="s">
        <v>109</v>
      </c>
      <c r="D1547" s="215">
        <v>45082</v>
      </c>
      <c r="E1547" s="192" t="s">
        <v>4202</v>
      </c>
      <c r="F1547" s="192" t="s">
        <v>3</v>
      </c>
      <c r="G1547" s="192">
        <v>2118178</v>
      </c>
      <c r="H1547" s="68"/>
      <c r="I1547" s="198" t="s">
        <v>6347</v>
      </c>
      <c r="J1547" s="68"/>
      <c r="K1547" s="68"/>
      <c r="L1547" s="68"/>
      <c r="M1547" s="68"/>
      <c r="N1547" s="362"/>
      <c r="O1547" s="362"/>
      <c r="P1547" s="216">
        <v>0</v>
      </c>
      <c r="Q1547" s="216">
        <v>4726.72</v>
      </c>
      <c r="R1547" s="68" t="s">
        <v>638</v>
      </c>
      <c r="S1547" s="363"/>
      <c r="T1547" s="277"/>
    </row>
    <row r="1548" spans="1:20" ht="89.25">
      <c r="A1548" s="192">
        <v>269</v>
      </c>
      <c r="B1548" s="68"/>
      <c r="C1548" s="214" t="s">
        <v>109</v>
      </c>
      <c r="D1548" s="215">
        <v>45082</v>
      </c>
      <c r="E1548" s="192" t="s">
        <v>4202</v>
      </c>
      <c r="F1548" s="192" t="s">
        <v>3</v>
      </c>
      <c r="G1548" s="192">
        <v>2118178</v>
      </c>
      <c r="H1548" s="68"/>
      <c r="I1548" s="198" t="s">
        <v>6347</v>
      </c>
      <c r="J1548" s="68"/>
      <c r="K1548" s="68"/>
      <c r="L1548" s="68"/>
      <c r="M1548" s="68"/>
      <c r="N1548" s="362"/>
      <c r="O1548" s="362"/>
      <c r="P1548" s="216">
        <v>0</v>
      </c>
      <c r="Q1548" s="216">
        <v>18742.5</v>
      </c>
      <c r="R1548" s="68" t="s">
        <v>638</v>
      </c>
      <c r="S1548" s="363"/>
      <c r="T1548" s="277"/>
    </row>
    <row r="1549" spans="1:20" ht="89.25">
      <c r="A1549" s="192">
        <v>269</v>
      </c>
      <c r="B1549" s="68"/>
      <c r="C1549" s="214" t="s">
        <v>109</v>
      </c>
      <c r="D1549" s="215">
        <v>45082</v>
      </c>
      <c r="E1549" s="192" t="s">
        <v>4202</v>
      </c>
      <c r="F1549" s="192" t="s">
        <v>3</v>
      </c>
      <c r="G1549" s="192">
        <v>2118178</v>
      </c>
      <c r="H1549" s="68"/>
      <c r="I1549" s="198" t="s">
        <v>6347</v>
      </c>
      <c r="J1549" s="68"/>
      <c r="K1549" s="68"/>
      <c r="L1549" s="68"/>
      <c r="M1549" s="68"/>
      <c r="N1549" s="362"/>
      <c r="O1549" s="362"/>
      <c r="P1549" s="216">
        <v>0</v>
      </c>
      <c r="Q1549" s="216">
        <v>5361.75</v>
      </c>
      <c r="R1549" s="68" t="s">
        <v>638</v>
      </c>
      <c r="S1549" s="363"/>
      <c r="T1549" s="277"/>
    </row>
    <row r="1550" spans="1:20" ht="89.25">
      <c r="A1550" s="192">
        <v>269</v>
      </c>
      <c r="B1550" s="68"/>
      <c r="C1550" s="214" t="s">
        <v>109</v>
      </c>
      <c r="D1550" s="215">
        <v>45082</v>
      </c>
      <c r="E1550" s="192" t="s">
        <v>4202</v>
      </c>
      <c r="F1550" s="192" t="s">
        <v>3</v>
      </c>
      <c r="G1550" s="192">
        <v>2118178</v>
      </c>
      <c r="H1550" s="68"/>
      <c r="I1550" s="198" t="s">
        <v>6347</v>
      </c>
      <c r="J1550" s="68"/>
      <c r="K1550" s="68"/>
      <c r="L1550" s="68"/>
      <c r="M1550" s="68"/>
      <c r="N1550" s="362"/>
      <c r="O1550" s="362"/>
      <c r="P1550" s="216">
        <v>0</v>
      </c>
      <c r="Q1550" s="216">
        <v>11700.2</v>
      </c>
      <c r="R1550" s="68" t="s">
        <v>638</v>
      </c>
      <c r="S1550" s="363"/>
      <c r="T1550" s="277"/>
    </row>
    <row r="1551" spans="1:20" ht="89.25">
      <c r="A1551" s="192">
        <v>269</v>
      </c>
      <c r="B1551" s="68"/>
      <c r="C1551" s="214" t="s">
        <v>109</v>
      </c>
      <c r="D1551" s="215">
        <v>45082</v>
      </c>
      <c r="E1551" s="192" t="s">
        <v>4202</v>
      </c>
      <c r="F1551" s="192" t="s">
        <v>3</v>
      </c>
      <c r="G1551" s="192">
        <v>2118178</v>
      </c>
      <c r="H1551" s="68"/>
      <c r="I1551" s="198" t="s">
        <v>6347</v>
      </c>
      <c r="J1551" s="68"/>
      <c r="K1551" s="68"/>
      <c r="L1551" s="68"/>
      <c r="M1551" s="68"/>
      <c r="N1551" s="362"/>
      <c r="O1551" s="362"/>
      <c r="P1551" s="216">
        <v>0</v>
      </c>
      <c r="Q1551" s="216">
        <v>8682.9599999999991</v>
      </c>
      <c r="R1551" s="68" t="s">
        <v>638</v>
      </c>
      <c r="S1551" s="363"/>
      <c r="T1551" s="277"/>
    </row>
    <row r="1552" spans="1:20" ht="89.25">
      <c r="A1552" s="192">
        <v>269</v>
      </c>
      <c r="B1552" s="68"/>
      <c r="C1552" s="214" t="s">
        <v>109</v>
      </c>
      <c r="D1552" s="215">
        <v>45082</v>
      </c>
      <c r="E1552" s="192" t="s">
        <v>4202</v>
      </c>
      <c r="F1552" s="192" t="s">
        <v>3</v>
      </c>
      <c r="G1552" s="192">
        <v>2118178</v>
      </c>
      <c r="H1552" s="68"/>
      <c r="I1552" s="198" t="s">
        <v>6347</v>
      </c>
      <c r="J1552" s="68"/>
      <c r="K1552" s="68"/>
      <c r="L1552" s="68"/>
      <c r="M1552" s="68"/>
      <c r="N1552" s="362"/>
      <c r="O1552" s="362"/>
      <c r="P1552" s="216">
        <v>0</v>
      </c>
      <c r="Q1552" s="216">
        <v>18958.400000000001</v>
      </c>
      <c r="R1552" s="68" t="s">
        <v>638</v>
      </c>
      <c r="S1552" s="363"/>
      <c r="T1552" s="277"/>
    </row>
    <row r="1553" spans="1:20" ht="63.75">
      <c r="A1553" s="192" t="s">
        <v>541</v>
      </c>
      <c r="B1553" s="68"/>
      <c r="C1553" s="214" t="s">
        <v>590</v>
      </c>
      <c r="D1553" s="215">
        <v>45082</v>
      </c>
      <c r="E1553" s="192" t="s">
        <v>4203</v>
      </c>
      <c r="F1553" s="192" t="s">
        <v>3</v>
      </c>
      <c r="G1553" s="192">
        <v>2118181</v>
      </c>
      <c r="H1553" s="68"/>
      <c r="I1553" s="198" t="s">
        <v>5307</v>
      </c>
      <c r="J1553" s="68"/>
      <c r="K1553" s="68"/>
      <c r="L1553" s="68"/>
      <c r="M1553" s="68"/>
      <c r="N1553" s="362"/>
      <c r="O1553" s="362"/>
      <c r="P1553" s="216">
        <v>0</v>
      </c>
      <c r="Q1553" s="216">
        <v>8084.2</v>
      </c>
      <c r="R1553" s="68" t="s">
        <v>638</v>
      </c>
      <c r="S1553" s="363"/>
      <c r="T1553" s="277"/>
    </row>
    <row r="1554" spans="1:20" ht="63.75">
      <c r="A1554" s="192" t="s">
        <v>541</v>
      </c>
      <c r="B1554" s="68"/>
      <c r="C1554" s="214" t="s">
        <v>590</v>
      </c>
      <c r="D1554" s="215">
        <v>45082</v>
      </c>
      <c r="E1554" s="192" t="s">
        <v>4204</v>
      </c>
      <c r="F1554" s="192" t="s">
        <v>3</v>
      </c>
      <c r="G1554" s="192">
        <v>2118183</v>
      </c>
      <c r="H1554" s="68"/>
      <c r="I1554" s="198" t="s">
        <v>5308</v>
      </c>
      <c r="J1554" s="68"/>
      <c r="K1554" s="68"/>
      <c r="L1554" s="68"/>
      <c r="M1554" s="68"/>
      <c r="N1554" s="362"/>
      <c r="O1554" s="362"/>
      <c r="P1554" s="216">
        <v>0</v>
      </c>
      <c r="Q1554" s="216">
        <v>10895.36</v>
      </c>
      <c r="R1554" s="68" t="s">
        <v>638</v>
      </c>
      <c r="S1554" s="363"/>
      <c r="T1554" s="277"/>
    </row>
    <row r="1555" spans="1:20" ht="63.75">
      <c r="A1555" s="192" t="s">
        <v>541</v>
      </c>
      <c r="B1555" s="68"/>
      <c r="C1555" s="214" t="s">
        <v>590</v>
      </c>
      <c r="D1555" s="215">
        <v>45082</v>
      </c>
      <c r="E1555" s="192" t="s">
        <v>4205</v>
      </c>
      <c r="F1555" s="192" t="s">
        <v>3</v>
      </c>
      <c r="G1555" s="192">
        <v>2118204</v>
      </c>
      <c r="H1555" s="68"/>
      <c r="I1555" s="198" t="s">
        <v>5309</v>
      </c>
      <c r="J1555" s="68"/>
      <c r="K1555" s="68"/>
      <c r="L1555" s="68"/>
      <c r="M1555" s="68"/>
      <c r="N1555" s="362"/>
      <c r="O1555" s="362"/>
      <c r="P1555" s="216">
        <v>0</v>
      </c>
      <c r="Q1555" s="216">
        <v>137083.6</v>
      </c>
      <c r="R1555" s="68" t="s">
        <v>638</v>
      </c>
      <c r="S1555" s="363"/>
      <c r="T1555" s="277"/>
    </row>
    <row r="1556" spans="1:20" ht="51">
      <c r="A1556" s="192">
        <v>145</v>
      </c>
      <c r="B1556" s="68"/>
      <c r="C1556" s="214" t="s">
        <v>68</v>
      </c>
      <c r="D1556" s="215">
        <v>45082</v>
      </c>
      <c r="E1556" s="192" t="s">
        <v>4206</v>
      </c>
      <c r="F1556" s="192" t="s">
        <v>3</v>
      </c>
      <c r="G1556" s="192">
        <v>2118219</v>
      </c>
      <c r="H1556" s="68"/>
      <c r="I1556" s="198" t="s">
        <v>5310</v>
      </c>
      <c r="J1556" s="68"/>
      <c r="K1556" s="68"/>
      <c r="L1556" s="68"/>
      <c r="M1556" s="68"/>
      <c r="N1556" s="362"/>
      <c r="O1556" s="362"/>
      <c r="P1556" s="216">
        <v>0</v>
      </c>
      <c r="Q1556" s="216">
        <v>1530.98</v>
      </c>
      <c r="R1556" s="68" t="s">
        <v>638</v>
      </c>
      <c r="S1556" s="363"/>
      <c r="T1556" s="277"/>
    </row>
    <row r="1557" spans="1:20" ht="51">
      <c r="A1557" s="192">
        <v>513</v>
      </c>
      <c r="B1557" s="68"/>
      <c r="C1557" s="214" t="s">
        <v>160</v>
      </c>
      <c r="D1557" s="215">
        <v>45082</v>
      </c>
      <c r="E1557" s="192" t="s">
        <v>4207</v>
      </c>
      <c r="F1557" s="192" t="s">
        <v>3</v>
      </c>
      <c r="G1557" s="192">
        <v>2118222</v>
      </c>
      <c r="H1557" s="68"/>
      <c r="I1557" s="198" t="s">
        <v>5311</v>
      </c>
      <c r="J1557" s="68"/>
      <c r="K1557" s="68"/>
      <c r="L1557" s="68"/>
      <c r="M1557" s="68"/>
      <c r="N1557" s="362"/>
      <c r="O1557" s="362"/>
      <c r="P1557" s="216">
        <v>0</v>
      </c>
      <c r="Q1557" s="216">
        <v>222</v>
      </c>
      <c r="R1557" s="68" t="s">
        <v>638</v>
      </c>
      <c r="S1557" s="363"/>
      <c r="T1557" s="277"/>
    </row>
    <row r="1558" spans="1:20" ht="51">
      <c r="A1558" s="192">
        <v>513</v>
      </c>
      <c r="B1558" s="68"/>
      <c r="C1558" s="214" t="s">
        <v>160</v>
      </c>
      <c r="D1558" s="215">
        <v>45082</v>
      </c>
      <c r="E1558" s="192" t="s">
        <v>4208</v>
      </c>
      <c r="F1558" s="192" t="s">
        <v>3</v>
      </c>
      <c r="G1558" s="192">
        <v>2118224</v>
      </c>
      <c r="H1558" s="68"/>
      <c r="I1558" s="198" t="s">
        <v>5312</v>
      </c>
      <c r="J1558" s="68"/>
      <c r="K1558" s="68"/>
      <c r="L1558" s="68"/>
      <c r="M1558" s="68"/>
      <c r="N1558" s="362"/>
      <c r="O1558" s="362"/>
      <c r="P1558" s="216">
        <v>0</v>
      </c>
      <c r="Q1558" s="216">
        <v>5.81</v>
      </c>
      <c r="R1558" s="68" t="s">
        <v>638</v>
      </c>
      <c r="S1558" s="363"/>
      <c r="T1558" s="277"/>
    </row>
    <row r="1559" spans="1:20" ht="51">
      <c r="A1559" s="192">
        <v>513</v>
      </c>
      <c r="B1559" s="68"/>
      <c r="C1559" s="214" t="s">
        <v>160</v>
      </c>
      <c r="D1559" s="215">
        <v>45082</v>
      </c>
      <c r="E1559" s="192" t="s">
        <v>4209</v>
      </c>
      <c r="F1559" s="192" t="s">
        <v>3</v>
      </c>
      <c r="G1559" s="192">
        <v>2118226</v>
      </c>
      <c r="H1559" s="68"/>
      <c r="I1559" s="198" t="s">
        <v>5313</v>
      </c>
      <c r="J1559" s="68"/>
      <c r="K1559" s="68"/>
      <c r="L1559" s="68"/>
      <c r="M1559" s="68"/>
      <c r="N1559" s="362"/>
      <c r="O1559" s="362"/>
      <c r="P1559" s="216">
        <v>0</v>
      </c>
      <c r="Q1559" s="216">
        <v>5.88</v>
      </c>
      <c r="R1559" s="68" t="s">
        <v>638</v>
      </c>
      <c r="S1559" s="363"/>
      <c r="T1559" s="277"/>
    </row>
    <row r="1560" spans="1:20" ht="51">
      <c r="A1560" s="192">
        <v>513</v>
      </c>
      <c r="B1560" s="68"/>
      <c r="C1560" s="214" t="s">
        <v>160</v>
      </c>
      <c r="D1560" s="215">
        <v>45082</v>
      </c>
      <c r="E1560" s="192" t="s">
        <v>4210</v>
      </c>
      <c r="F1560" s="192" t="s">
        <v>3</v>
      </c>
      <c r="G1560" s="192">
        <v>2118227</v>
      </c>
      <c r="H1560" s="68"/>
      <c r="I1560" s="198" t="s">
        <v>5314</v>
      </c>
      <c r="J1560" s="68"/>
      <c r="K1560" s="68"/>
      <c r="L1560" s="68"/>
      <c r="M1560" s="68"/>
      <c r="N1560" s="362"/>
      <c r="O1560" s="362"/>
      <c r="P1560" s="216">
        <v>0</v>
      </c>
      <c r="Q1560" s="216">
        <v>39115.15</v>
      </c>
      <c r="R1560" s="68" t="s">
        <v>638</v>
      </c>
      <c r="S1560" s="363"/>
      <c r="T1560" s="277"/>
    </row>
    <row r="1561" spans="1:20" ht="51">
      <c r="A1561" s="192">
        <v>513</v>
      </c>
      <c r="B1561" s="68"/>
      <c r="C1561" s="214" t="s">
        <v>160</v>
      </c>
      <c r="D1561" s="215">
        <v>45082</v>
      </c>
      <c r="E1561" s="192" t="s">
        <v>4211</v>
      </c>
      <c r="F1561" s="192" t="s">
        <v>3</v>
      </c>
      <c r="G1561" s="192">
        <v>2118229</v>
      </c>
      <c r="H1561" s="68"/>
      <c r="I1561" s="198" t="s">
        <v>5315</v>
      </c>
      <c r="J1561" s="68"/>
      <c r="K1561" s="68"/>
      <c r="L1561" s="68"/>
      <c r="M1561" s="68"/>
      <c r="N1561" s="362"/>
      <c r="O1561" s="362"/>
      <c r="P1561" s="216">
        <v>0</v>
      </c>
      <c r="Q1561" s="216">
        <v>9.76</v>
      </c>
      <c r="R1561" s="68" t="s">
        <v>638</v>
      </c>
      <c r="S1561" s="363"/>
      <c r="T1561" s="277"/>
    </row>
    <row r="1562" spans="1:20" ht="51">
      <c r="A1562" s="192" t="s">
        <v>541</v>
      </c>
      <c r="B1562" s="68"/>
      <c r="C1562" s="214" t="s">
        <v>590</v>
      </c>
      <c r="D1562" s="215">
        <v>45082</v>
      </c>
      <c r="E1562" s="192" t="s">
        <v>4212</v>
      </c>
      <c r="F1562" s="192" t="s">
        <v>3</v>
      </c>
      <c r="G1562" s="192">
        <v>2118231</v>
      </c>
      <c r="H1562" s="68"/>
      <c r="I1562" s="198" t="s">
        <v>5316</v>
      </c>
      <c r="J1562" s="68"/>
      <c r="K1562" s="68"/>
      <c r="L1562" s="68"/>
      <c r="M1562" s="68"/>
      <c r="N1562" s="362"/>
      <c r="O1562" s="362"/>
      <c r="P1562" s="216">
        <v>0</v>
      </c>
      <c r="Q1562" s="216">
        <v>12790.75</v>
      </c>
      <c r="R1562" s="68" t="s">
        <v>638</v>
      </c>
      <c r="S1562" s="363"/>
      <c r="T1562" s="277"/>
    </row>
    <row r="1563" spans="1:20" ht="63.75">
      <c r="A1563" s="192">
        <v>680</v>
      </c>
      <c r="B1563" s="68"/>
      <c r="C1563" s="214" t="s">
        <v>179</v>
      </c>
      <c r="D1563" s="215">
        <v>45082</v>
      </c>
      <c r="E1563" s="192" t="s">
        <v>4213</v>
      </c>
      <c r="F1563" s="192" t="s">
        <v>3</v>
      </c>
      <c r="G1563" s="192">
        <v>2118238</v>
      </c>
      <c r="H1563" s="68"/>
      <c r="I1563" s="198" t="s">
        <v>5317</v>
      </c>
      <c r="J1563" s="68"/>
      <c r="K1563" s="68"/>
      <c r="L1563" s="68"/>
      <c r="M1563" s="68"/>
      <c r="N1563" s="362"/>
      <c r="O1563" s="362"/>
      <c r="P1563" s="216">
        <v>0</v>
      </c>
      <c r="Q1563" s="216">
        <v>1800</v>
      </c>
      <c r="R1563" s="68" t="s">
        <v>638</v>
      </c>
      <c r="S1563" s="363"/>
      <c r="T1563" s="277"/>
    </row>
    <row r="1564" spans="1:20" ht="63.75">
      <c r="A1564" s="192">
        <v>10</v>
      </c>
      <c r="B1564" s="68"/>
      <c r="C1564" s="214" t="s">
        <v>38</v>
      </c>
      <c r="D1564" s="215">
        <v>45082</v>
      </c>
      <c r="E1564" s="192" t="s">
        <v>4214</v>
      </c>
      <c r="F1564" s="192" t="s">
        <v>6</v>
      </c>
      <c r="G1564" s="192">
        <v>2295193</v>
      </c>
      <c r="H1564" s="68"/>
      <c r="I1564" s="198" t="s">
        <v>5318</v>
      </c>
      <c r="J1564" s="68"/>
      <c r="K1564" s="68"/>
      <c r="L1564" s="68"/>
      <c r="M1564" s="68"/>
      <c r="N1564" s="362"/>
      <c r="O1564" s="362"/>
      <c r="P1564" s="216">
        <v>0</v>
      </c>
      <c r="Q1564" s="216">
        <v>38552.1</v>
      </c>
      <c r="R1564" s="68" t="s">
        <v>638</v>
      </c>
      <c r="S1564" s="363"/>
      <c r="T1564" s="277"/>
    </row>
    <row r="1565" spans="1:20" ht="63.75">
      <c r="A1565" s="192">
        <v>10</v>
      </c>
      <c r="B1565" s="68"/>
      <c r="C1565" s="214" t="s">
        <v>38</v>
      </c>
      <c r="D1565" s="215">
        <v>45082</v>
      </c>
      <c r="E1565" s="192" t="s">
        <v>4215</v>
      </c>
      <c r="F1565" s="192" t="s">
        <v>14</v>
      </c>
      <c r="G1565" s="192">
        <v>2295194</v>
      </c>
      <c r="H1565" s="68"/>
      <c r="I1565" s="198" t="s">
        <v>5319</v>
      </c>
      <c r="J1565" s="68"/>
      <c r="K1565" s="68"/>
      <c r="L1565" s="68"/>
      <c r="M1565" s="68"/>
      <c r="N1565" s="362"/>
      <c r="O1565" s="362"/>
      <c r="P1565" s="216">
        <v>50</v>
      </c>
      <c r="Q1565" s="216">
        <v>0</v>
      </c>
      <c r="R1565" s="68" t="s">
        <v>638</v>
      </c>
      <c r="S1565" s="363"/>
      <c r="T1565" s="277"/>
    </row>
    <row r="1566" spans="1:20" ht="102">
      <c r="A1566" s="192">
        <v>132</v>
      </c>
      <c r="B1566" s="68"/>
      <c r="C1566" s="214" t="s">
        <v>59</v>
      </c>
      <c r="D1566" s="215">
        <v>45082</v>
      </c>
      <c r="E1566" s="192" t="s">
        <v>4216</v>
      </c>
      <c r="F1566" s="192" t="s">
        <v>10</v>
      </c>
      <c r="G1566" s="192">
        <v>1061844</v>
      </c>
      <c r="H1566" s="68"/>
      <c r="I1566" s="198" t="s">
        <v>5320</v>
      </c>
      <c r="J1566" s="68"/>
      <c r="K1566" s="68"/>
      <c r="L1566" s="68"/>
      <c r="M1566" s="68"/>
      <c r="N1566" s="362"/>
      <c r="O1566" s="362"/>
      <c r="P1566" s="216">
        <v>315.95999999999998</v>
      </c>
      <c r="Q1566" s="216">
        <v>0</v>
      </c>
      <c r="R1566" s="68" t="s">
        <v>638</v>
      </c>
      <c r="S1566" s="363"/>
      <c r="T1566" s="277"/>
    </row>
    <row r="1567" spans="1:20" ht="102">
      <c r="A1567" s="192">
        <v>132</v>
      </c>
      <c r="B1567" s="68"/>
      <c r="C1567" s="214" t="s">
        <v>59</v>
      </c>
      <c r="D1567" s="215">
        <v>45082</v>
      </c>
      <c r="E1567" s="192" t="s">
        <v>4217</v>
      </c>
      <c r="F1567" s="192" t="s">
        <v>10</v>
      </c>
      <c r="G1567" s="192">
        <v>1061846</v>
      </c>
      <c r="H1567" s="68"/>
      <c r="I1567" s="198" t="s">
        <v>5321</v>
      </c>
      <c r="J1567" s="68"/>
      <c r="K1567" s="68"/>
      <c r="L1567" s="68"/>
      <c r="M1567" s="68"/>
      <c r="N1567" s="362"/>
      <c r="O1567" s="362"/>
      <c r="P1567" s="216">
        <v>727.29</v>
      </c>
      <c r="Q1567" s="216">
        <v>0</v>
      </c>
      <c r="R1567" s="68" t="s">
        <v>638</v>
      </c>
      <c r="S1567" s="363"/>
      <c r="T1567" s="277"/>
    </row>
    <row r="1568" spans="1:20" ht="102">
      <c r="A1568" s="192">
        <v>132</v>
      </c>
      <c r="B1568" s="68"/>
      <c r="C1568" s="214" t="s">
        <v>59</v>
      </c>
      <c r="D1568" s="215">
        <v>45082</v>
      </c>
      <c r="E1568" s="192" t="s">
        <v>4218</v>
      </c>
      <c r="F1568" s="192" t="s">
        <v>10</v>
      </c>
      <c r="G1568" s="192">
        <v>1061848</v>
      </c>
      <c r="H1568" s="68"/>
      <c r="I1568" s="198" t="s">
        <v>5322</v>
      </c>
      <c r="J1568" s="68"/>
      <c r="K1568" s="68"/>
      <c r="L1568" s="68"/>
      <c r="M1568" s="68"/>
      <c r="N1568" s="362"/>
      <c r="O1568" s="362"/>
      <c r="P1568" s="216">
        <v>2453.9499999999998</v>
      </c>
      <c r="Q1568" s="216">
        <v>0</v>
      </c>
      <c r="R1568" s="68" t="s">
        <v>638</v>
      </c>
      <c r="S1568" s="363"/>
      <c r="T1568" s="277"/>
    </row>
    <row r="1569" spans="1:20" ht="102">
      <c r="A1569" s="192">
        <v>132</v>
      </c>
      <c r="B1569" s="68"/>
      <c r="C1569" s="214" t="s">
        <v>59</v>
      </c>
      <c r="D1569" s="215">
        <v>45082</v>
      </c>
      <c r="E1569" s="192" t="s">
        <v>4219</v>
      </c>
      <c r="F1569" s="192" t="s">
        <v>10</v>
      </c>
      <c r="G1569" s="192">
        <v>1061850</v>
      </c>
      <c r="H1569" s="68"/>
      <c r="I1569" s="198" t="s">
        <v>5323</v>
      </c>
      <c r="J1569" s="68"/>
      <c r="K1569" s="68"/>
      <c r="L1569" s="68"/>
      <c r="M1569" s="68"/>
      <c r="N1569" s="362"/>
      <c r="O1569" s="362"/>
      <c r="P1569" s="216">
        <v>2526.39</v>
      </c>
      <c r="Q1569" s="216">
        <v>0</v>
      </c>
      <c r="R1569" s="68" t="s">
        <v>638</v>
      </c>
      <c r="S1569" s="363"/>
      <c r="T1569" s="277"/>
    </row>
    <row r="1570" spans="1:20" ht="76.5">
      <c r="A1570" s="192">
        <v>15</v>
      </c>
      <c r="B1570" s="68"/>
      <c r="C1570" s="214" t="s">
        <v>39</v>
      </c>
      <c r="D1570" s="215">
        <v>45082</v>
      </c>
      <c r="E1570" s="192" t="s">
        <v>4220</v>
      </c>
      <c r="F1570" s="192" t="s">
        <v>3</v>
      </c>
      <c r="G1570" s="192">
        <v>2118180</v>
      </c>
      <c r="H1570" s="68"/>
      <c r="I1570" s="198" t="s">
        <v>6348</v>
      </c>
      <c r="J1570" s="68"/>
      <c r="K1570" s="68"/>
      <c r="L1570" s="68"/>
      <c r="M1570" s="68"/>
      <c r="N1570" s="362"/>
      <c r="O1570" s="362"/>
      <c r="P1570" s="216">
        <v>0</v>
      </c>
      <c r="Q1570" s="216">
        <v>1664.8799999999901</v>
      </c>
      <c r="R1570" s="68" t="s">
        <v>1472</v>
      </c>
      <c r="S1570" s="363"/>
      <c r="T1570" s="277"/>
    </row>
    <row r="1571" spans="1:20" ht="76.5">
      <c r="A1571" s="192">
        <v>283</v>
      </c>
      <c r="B1571" s="68"/>
      <c r="C1571" s="214" t="s">
        <v>115</v>
      </c>
      <c r="D1571" s="215">
        <v>45082</v>
      </c>
      <c r="E1571" s="192" t="s">
        <v>4220</v>
      </c>
      <c r="F1571" s="192" t="s">
        <v>3</v>
      </c>
      <c r="G1571" s="192">
        <v>2118180</v>
      </c>
      <c r="H1571" s="68"/>
      <c r="I1571" s="198" t="s">
        <v>6348</v>
      </c>
      <c r="J1571" s="68"/>
      <c r="K1571" s="68"/>
      <c r="L1571" s="68"/>
      <c r="M1571" s="68"/>
      <c r="N1571" s="362"/>
      <c r="O1571" s="362"/>
      <c r="P1571" s="216">
        <v>0</v>
      </c>
      <c r="Q1571" s="216">
        <v>31253.89</v>
      </c>
      <c r="R1571" s="68" t="s">
        <v>1472</v>
      </c>
      <c r="S1571" s="363"/>
      <c r="T1571" s="277"/>
    </row>
    <row r="1572" spans="1:20" ht="76.5">
      <c r="A1572" s="192">
        <v>283</v>
      </c>
      <c r="B1572" s="68"/>
      <c r="C1572" s="214" t="s">
        <v>115</v>
      </c>
      <c r="D1572" s="215">
        <v>45082</v>
      </c>
      <c r="E1572" s="192" t="s">
        <v>4220</v>
      </c>
      <c r="F1572" s="192" t="s">
        <v>3</v>
      </c>
      <c r="G1572" s="192">
        <v>2118180</v>
      </c>
      <c r="H1572" s="68"/>
      <c r="I1572" s="198" t="s">
        <v>6348</v>
      </c>
      <c r="J1572" s="68"/>
      <c r="K1572" s="68"/>
      <c r="L1572" s="68"/>
      <c r="M1572" s="68"/>
      <c r="N1572" s="362"/>
      <c r="O1572" s="362"/>
      <c r="P1572" s="216">
        <v>0</v>
      </c>
      <c r="Q1572" s="216">
        <v>31621.98</v>
      </c>
      <c r="R1572" s="68" t="s">
        <v>1472</v>
      </c>
      <c r="S1572" s="363"/>
      <c r="T1572" s="277"/>
    </row>
    <row r="1573" spans="1:20" ht="76.5">
      <c r="A1573" s="192">
        <v>283</v>
      </c>
      <c r="B1573" s="68"/>
      <c r="C1573" s="214" t="s">
        <v>115</v>
      </c>
      <c r="D1573" s="215">
        <v>45082</v>
      </c>
      <c r="E1573" s="192" t="s">
        <v>4220</v>
      </c>
      <c r="F1573" s="192" t="s">
        <v>3</v>
      </c>
      <c r="G1573" s="192">
        <v>2118180</v>
      </c>
      <c r="H1573" s="68"/>
      <c r="I1573" s="198" t="s">
        <v>6348</v>
      </c>
      <c r="J1573" s="68"/>
      <c r="K1573" s="68"/>
      <c r="L1573" s="68"/>
      <c r="M1573" s="68"/>
      <c r="N1573" s="362"/>
      <c r="O1573" s="362"/>
      <c r="P1573" s="216">
        <v>0</v>
      </c>
      <c r="Q1573" s="216">
        <v>6368.88</v>
      </c>
      <c r="R1573" s="68" t="s">
        <v>1472</v>
      </c>
      <c r="S1573" s="363"/>
      <c r="T1573" s="277"/>
    </row>
    <row r="1574" spans="1:20" ht="76.5">
      <c r="A1574" s="192">
        <v>283</v>
      </c>
      <c r="B1574" s="68"/>
      <c r="C1574" s="214" t="s">
        <v>115</v>
      </c>
      <c r="D1574" s="215">
        <v>45082</v>
      </c>
      <c r="E1574" s="192" t="s">
        <v>4220</v>
      </c>
      <c r="F1574" s="192" t="s">
        <v>3</v>
      </c>
      <c r="G1574" s="192">
        <v>2118180</v>
      </c>
      <c r="H1574" s="68"/>
      <c r="I1574" s="198" t="s">
        <v>6348</v>
      </c>
      <c r="J1574" s="68"/>
      <c r="K1574" s="68"/>
      <c r="L1574" s="68"/>
      <c r="M1574" s="68"/>
      <c r="N1574" s="362"/>
      <c r="O1574" s="362"/>
      <c r="P1574" s="216">
        <v>0</v>
      </c>
      <c r="Q1574" s="216">
        <v>5445.9</v>
      </c>
      <c r="R1574" s="68" t="s">
        <v>1472</v>
      </c>
      <c r="S1574" s="363"/>
      <c r="T1574" s="277"/>
    </row>
    <row r="1575" spans="1:20" ht="76.5">
      <c r="A1575" s="192">
        <v>283</v>
      </c>
      <c r="B1575" s="68"/>
      <c r="C1575" s="214" t="s">
        <v>115</v>
      </c>
      <c r="D1575" s="215">
        <v>45082</v>
      </c>
      <c r="E1575" s="192" t="s">
        <v>4220</v>
      </c>
      <c r="F1575" s="192" t="s">
        <v>3</v>
      </c>
      <c r="G1575" s="192">
        <v>2118180</v>
      </c>
      <c r="H1575" s="68"/>
      <c r="I1575" s="198" t="s">
        <v>6348</v>
      </c>
      <c r="J1575" s="68"/>
      <c r="K1575" s="68"/>
      <c r="L1575" s="68"/>
      <c r="M1575" s="68"/>
      <c r="N1575" s="362"/>
      <c r="O1575" s="362"/>
      <c r="P1575" s="216">
        <v>0</v>
      </c>
      <c r="Q1575" s="216">
        <v>4281.2</v>
      </c>
      <c r="R1575" s="68" t="s">
        <v>1472</v>
      </c>
      <c r="S1575" s="363"/>
      <c r="T1575" s="277"/>
    </row>
    <row r="1576" spans="1:20" ht="76.5">
      <c r="A1576" s="192">
        <v>650</v>
      </c>
      <c r="B1576" s="68"/>
      <c r="C1576" s="214" t="s">
        <v>175</v>
      </c>
      <c r="D1576" s="215">
        <v>45082</v>
      </c>
      <c r="E1576" s="192" t="s">
        <v>4220</v>
      </c>
      <c r="F1576" s="192" t="s">
        <v>3</v>
      </c>
      <c r="G1576" s="192">
        <v>2118180</v>
      </c>
      <c r="H1576" s="68"/>
      <c r="I1576" s="198" t="s">
        <v>6348</v>
      </c>
      <c r="J1576" s="68"/>
      <c r="K1576" s="68"/>
      <c r="L1576" s="68"/>
      <c r="M1576" s="68"/>
      <c r="N1576" s="362"/>
      <c r="O1576" s="362"/>
      <c r="P1576" s="216">
        <v>0</v>
      </c>
      <c r="Q1576" s="216">
        <v>8327.61</v>
      </c>
      <c r="R1576" s="68" t="s">
        <v>1472</v>
      </c>
      <c r="S1576" s="363"/>
      <c r="T1576" s="277"/>
    </row>
    <row r="1577" spans="1:20" ht="76.5">
      <c r="A1577" s="192">
        <v>682</v>
      </c>
      <c r="B1577" s="68"/>
      <c r="C1577" s="214" t="s">
        <v>1250</v>
      </c>
      <c r="D1577" s="215">
        <v>45082</v>
      </c>
      <c r="E1577" s="192" t="s">
        <v>4220</v>
      </c>
      <c r="F1577" s="192" t="s">
        <v>3</v>
      </c>
      <c r="G1577" s="192">
        <v>2118180</v>
      </c>
      <c r="H1577" s="68"/>
      <c r="I1577" s="198" t="s">
        <v>6348</v>
      </c>
      <c r="J1577" s="68"/>
      <c r="K1577" s="68"/>
      <c r="L1577" s="68"/>
      <c r="M1577" s="68"/>
      <c r="N1577" s="362"/>
      <c r="O1577" s="362"/>
      <c r="P1577" s="216">
        <v>0</v>
      </c>
      <c r="Q1577" s="216">
        <v>42778.3</v>
      </c>
      <c r="R1577" s="68" t="s">
        <v>1472</v>
      </c>
      <c r="S1577" s="363"/>
      <c r="T1577" s="277"/>
    </row>
    <row r="1578" spans="1:20" ht="76.5">
      <c r="A1578" s="192">
        <v>35</v>
      </c>
      <c r="B1578" s="68"/>
      <c r="C1578" s="214" t="s">
        <v>43</v>
      </c>
      <c r="D1578" s="215">
        <v>45082</v>
      </c>
      <c r="E1578" s="192" t="s">
        <v>4220</v>
      </c>
      <c r="F1578" s="192" t="s">
        <v>3</v>
      </c>
      <c r="G1578" s="192">
        <v>2118180</v>
      </c>
      <c r="H1578" s="68"/>
      <c r="I1578" s="198" t="s">
        <v>6348</v>
      </c>
      <c r="J1578" s="68"/>
      <c r="K1578" s="68"/>
      <c r="L1578" s="68"/>
      <c r="M1578" s="68"/>
      <c r="N1578" s="362"/>
      <c r="O1578" s="362"/>
      <c r="P1578" s="216">
        <v>0</v>
      </c>
      <c r="Q1578" s="216">
        <v>4745.93</v>
      </c>
      <c r="R1578" s="68" t="s">
        <v>1472</v>
      </c>
      <c r="S1578" s="363"/>
      <c r="T1578" s="277"/>
    </row>
    <row r="1579" spans="1:20" ht="76.5">
      <c r="A1579" s="192">
        <v>41</v>
      </c>
      <c r="B1579" s="68"/>
      <c r="C1579" s="214" t="s">
        <v>44</v>
      </c>
      <c r="D1579" s="215">
        <v>45082</v>
      </c>
      <c r="E1579" s="192" t="s">
        <v>4220</v>
      </c>
      <c r="F1579" s="192" t="s">
        <v>3</v>
      </c>
      <c r="G1579" s="192">
        <v>2118180</v>
      </c>
      <c r="H1579" s="68"/>
      <c r="I1579" s="198" t="s">
        <v>6348</v>
      </c>
      <c r="J1579" s="68"/>
      <c r="K1579" s="68"/>
      <c r="L1579" s="68"/>
      <c r="M1579" s="68"/>
      <c r="N1579" s="362"/>
      <c r="O1579" s="362"/>
      <c r="P1579" s="216">
        <v>0</v>
      </c>
      <c r="Q1579" s="216">
        <v>1013.48</v>
      </c>
      <c r="R1579" s="68" t="s">
        <v>1472</v>
      </c>
      <c r="S1579" s="363"/>
      <c r="T1579" s="277"/>
    </row>
    <row r="1580" spans="1:20" ht="76.5">
      <c r="A1580" s="192">
        <v>283</v>
      </c>
      <c r="B1580" s="68"/>
      <c r="C1580" s="214" t="s">
        <v>115</v>
      </c>
      <c r="D1580" s="215">
        <v>45082</v>
      </c>
      <c r="E1580" s="192" t="s">
        <v>4220</v>
      </c>
      <c r="F1580" s="192" t="s">
        <v>3</v>
      </c>
      <c r="G1580" s="192">
        <v>2118180</v>
      </c>
      <c r="H1580" s="68"/>
      <c r="I1580" s="198" t="s">
        <v>6348</v>
      </c>
      <c r="J1580" s="68"/>
      <c r="K1580" s="68"/>
      <c r="L1580" s="68"/>
      <c r="M1580" s="68"/>
      <c r="N1580" s="362"/>
      <c r="O1580" s="362"/>
      <c r="P1580" s="216">
        <v>0</v>
      </c>
      <c r="Q1580" s="216">
        <v>2048.52</v>
      </c>
      <c r="R1580" s="68" t="s">
        <v>1472</v>
      </c>
      <c r="S1580" s="363"/>
      <c r="T1580" s="277"/>
    </row>
    <row r="1581" spans="1:20" ht="76.5">
      <c r="A1581" s="192">
        <v>283</v>
      </c>
      <c r="B1581" s="68"/>
      <c r="C1581" s="214" t="s">
        <v>115</v>
      </c>
      <c r="D1581" s="215">
        <v>45082</v>
      </c>
      <c r="E1581" s="192" t="s">
        <v>4220</v>
      </c>
      <c r="F1581" s="192" t="s">
        <v>3</v>
      </c>
      <c r="G1581" s="192">
        <v>2118180</v>
      </c>
      <c r="H1581" s="68"/>
      <c r="I1581" s="198" t="s">
        <v>6348</v>
      </c>
      <c r="J1581" s="68"/>
      <c r="K1581" s="68"/>
      <c r="L1581" s="68"/>
      <c r="M1581" s="68"/>
      <c r="N1581" s="362"/>
      <c r="O1581" s="362"/>
      <c r="P1581" s="216">
        <v>0</v>
      </c>
      <c r="Q1581" s="216">
        <v>7870.95</v>
      </c>
      <c r="R1581" s="68" t="s">
        <v>1472</v>
      </c>
      <c r="S1581" s="363"/>
      <c r="T1581" s="277"/>
    </row>
    <row r="1582" spans="1:20" ht="76.5">
      <c r="A1582" s="192">
        <v>283</v>
      </c>
      <c r="B1582" s="68"/>
      <c r="C1582" s="214" t="s">
        <v>115</v>
      </c>
      <c r="D1582" s="215">
        <v>45082</v>
      </c>
      <c r="E1582" s="192" t="s">
        <v>4220</v>
      </c>
      <c r="F1582" s="192" t="s">
        <v>3</v>
      </c>
      <c r="G1582" s="192">
        <v>2118180</v>
      </c>
      <c r="H1582" s="68"/>
      <c r="I1582" s="198" t="s">
        <v>6348</v>
      </c>
      <c r="J1582" s="68"/>
      <c r="K1582" s="68"/>
      <c r="L1582" s="68"/>
      <c r="M1582" s="68"/>
      <c r="N1582" s="362"/>
      <c r="O1582" s="362"/>
      <c r="P1582" s="216">
        <v>0</v>
      </c>
      <c r="Q1582" s="216">
        <v>3583.54</v>
      </c>
      <c r="R1582" s="68" t="s">
        <v>1472</v>
      </c>
      <c r="S1582" s="363"/>
      <c r="T1582" s="277"/>
    </row>
    <row r="1583" spans="1:20" ht="76.5">
      <c r="A1583" s="192">
        <v>650</v>
      </c>
      <c r="B1583" s="68"/>
      <c r="C1583" s="214" t="s">
        <v>175</v>
      </c>
      <c r="D1583" s="215">
        <v>45082</v>
      </c>
      <c r="E1583" s="192" t="s">
        <v>4220</v>
      </c>
      <c r="F1583" s="192" t="s">
        <v>3</v>
      </c>
      <c r="G1583" s="192">
        <v>2118180</v>
      </c>
      <c r="H1583" s="68"/>
      <c r="I1583" s="198" t="s">
        <v>6348</v>
      </c>
      <c r="J1583" s="68"/>
      <c r="K1583" s="68"/>
      <c r="L1583" s="68"/>
      <c r="M1583" s="68"/>
      <c r="N1583" s="362"/>
      <c r="O1583" s="362"/>
      <c r="P1583" s="216">
        <v>0</v>
      </c>
      <c r="Q1583" s="216">
        <v>10957.54</v>
      </c>
      <c r="R1583" s="68" t="s">
        <v>1472</v>
      </c>
      <c r="S1583" s="363"/>
      <c r="T1583" s="277"/>
    </row>
    <row r="1584" spans="1:20" ht="76.5">
      <c r="A1584" s="192">
        <v>580</v>
      </c>
      <c r="B1584" s="68"/>
      <c r="C1584" s="214" t="s">
        <v>169</v>
      </c>
      <c r="D1584" s="215">
        <v>45082</v>
      </c>
      <c r="E1584" s="192" t="s">
        <v>4220</v>
      </c>
      <c r="F1584" s="192" t="s">
        <v>3</v>
      </c>
      <c r="G1584" s="192">
        <v>2118180</v>
      </c>
      <c r="H1584" s="68"/>
      <c r="I1584" s="198" t="s">
        <v>6348</v>
      </c>
      <c r="J1584" s="68"/>
      <c r="K1584" s="68"/>
      <c r="L1584" s="68"/>
      <c r="M1584" s="68"/>
      <c r="N1584" s="362"/>
      <c r="O1584" s="362"/>
      <c r="P1584" s="216">
        <v>0</v>
      </c>
      <c r="Q1584" s="216">
        <v>2517.6</v>
      </c>
      <c r="R1584" s="68" t="s">
        <v>1472</v>
      </c>
      <c r="S1584" s="363"/>
      <c r="T1584" s="277"/>
    </row>
    <row r="1585" spans="1:20" ht="76.5">
      <c r="A1585" s="192">
        <v>15</v>
      </c>
      <c r="B1585" s="68"/>
      <c r="C1585" s="214" t="s">
        <v>39</v>
      </c>
      <c r="D1585" s="215">
        <v>45082</v>
      </c>
      <c r="E1585" s="192" t="s">
        <v>4220</v>
      </c>
      <c r="F1585" s="192" t="s">
        <v>3</v>
      </c>
      <c r="G1585" s="192">
        <v>2118180</v>
      </c>
      <c r="H1585" s="68"/>
      <c r="I1585" s="198" t="s">
        <v>6348</v>
      </c>
      <c r="J1585" s="68"/>
      <c r="K1585" s="68"/>
      <c r="L1585" s="68"/>
      <c r="M1585" s="68"/>
      <c r="N1585" s="362"/>
      <c r="O1585" s="362"/>
      <c r="P1585" s="216">
        <v>0</v>
      </c>
      <c r="Q1585" s="216">
        <v>4509</v>
      </c>
      <c r="R1585" s="68" t="s">
        <v>1472</v>
      </c>
      <c r="S1585" s="363"/>
      <c r="T1585" s="277"/>
    </row>
    <row r="1586" spans="1:20" ht="76.5">
      <c r="A1586" s="192">
        <v>15</v>
      </c>
      <c r="B1586" s="68"/>
      <c r="C1586" s="214" t="s">
        <v>39</v>
      </c>
      <c r="D1586" s="215">
        <v>45082</v>
      </c>
      <c r="E1586" s="192" t="s">
        <v>4220</v>
      </c>
      <c r="F1586" s="192" t="s">
        <v>3</v>
      </c>
      <c r="G1586" s="192">
        <v>2118180</v>
      </c>
      <c r="H1586" s="68"/>
      <c r="I1586" s="198" t="s">
        <v>6348</v>
      </c>
      <c r="J1586" s="68"/>
      <c r="K1586" s="68"/>
      <c r="L1586" s="68"/>
      <c r="M1586" s="68"/>
      <c r="N1586" s="362"/>
      <c r="O1586" s="362"/>
      <c r="P1586" s="216">
        <v>0</v>
      </c>
      <c r="Q1586" s="216">
        <v>18878.310000000001</v>
      </c>
      <c r="R1586" s="68" t="s">
        <v>1472</v>
      </c>
      <c r="S1586" s="363"/>
      <c r="T1586" s="277"/>
    </row>
    <row r="1587" spans="1:20" ht="76.5">
      <c r="A1587" s="192">
        <v>66</v>
      </c>
      <c r="B1587" s="68"/>
      <c r="C1587" s="214" t="s">
        <v>46</v>
      </c>
      <c r="D1587" s="215">
        <v>45082</v>
      </c>
      <c r="E1587" s="192" t="s">
        <v>4220</v>
      </c>
      <c r="F1587" s="192" t="s">
        <v>3</v>
      </c>
      <c r="G1587" s="192">
        <v>2118180</v>
      </c>
      <c r="H1587" s="68"/>
      <c r="I1587" s="198" t="s">
        <v>6348</v>
      </c>
      <c r="J1587" s="68"/>
      <c r="K1587" s="68"/>
      <c r="L1587" s="68"/>
      <c r="M1587" s="68"/>
      <c r="N1587" s="362"/>
      <c r="O1587" s="362"/>
      <c r="P1587" s="216">
        <v>0</v>
      </c>
      <c r="Q1587" s="216">
        <v>2187.79</v>
      </c>
      <c r="R1587" s="68" t="s">
        <v>1472</v>
      </c>
      <c r="S1587" s="363"/>
      <c r="T1587" s="277"/>
    </row>
    <row r="1588" spans="1:20" ht="76.5">
      <c r="A1588" s="192">
        <v>670</v>
      </c>
      <c r="B1588" s="68"/>
      <c r="C1588" s="214" t="s">
        <v>178</v>
      </c>
      <c r="D1588" s="215">
        <v>45082</v>
      </c>
      <c r="E1588" s="192" t="s">
        <v>4220</v>
      </c>
      <c r="F1588" s="192" t="s">
        <v>3</v>
      </c>
      <c r="G1588" s="192">
        <v>2118180</v>
      </c>
      <c r="H1588" s="68"/>
      <c r="I1588" s="198" t="s">
        <v>6348</v>
      </c>
      <c r="J1588" s="68"/>
      <c r="K1588" s="68"/>
      <c r="L1588" s="68"/>
      <c r="M1588" s="68"/>
      <c r="N1588" s="362"/>
      <c r="O1588" s="362"/>
      <c r="P1588" s="216">
        <v>0</v>
      </c>
      <c r="Q1588" s="216">
        <v>12388.13</v>
      </c>
      <c r="R1588" s="68" t="s">
        <v>1472</v>
      </c>
      <c r="S1588" s="363"/>
      <c r="T1588" s="277"/>
    </row>
    <row r="1589" spans="1:20" ht="76.5">
      <c r="A1589" s="192">
        <v>35</v>
      </c>
      <c r="B1589" s="68"/>
      <c r="C1589" s="214" t="s">
        <v>43</v>
      </c>
      <c r="D1589" s="215">
        <v>45082</v>
      </c>
      <c r="E1589" s="192" t="s">
        <v>4220</v>
      </c>
      <c r="F1589" s="192" t="s">
        <v>3</v>
      </c>
      <c r="G1589" s="192">
        <v>2118180</v>
      </c>
      <c r="H1589" s="68"/>
      <c r="I1589" s="198" t="s">
        <v>6348</v>
      </c>
      <c r="J1589" s="68"/>
      <c r="K1589" s="68"/>
      <c r="L1589" s="68"/>
      <c r="M1589" s="68"/>
      <c r="N1589" s="362"/>
      <c r="O1589" s="362"/>
      <c r="P1589" s="216">
        <v>0</v>
      </c>
      <c r="Q1589" s="216">
        <v>1575.97</v>
      </c>
      <c r="R1589" s="68" t="s">
        <v>1472</v>
      </c>
      <c r="S1589" s="363"/>
      <c r="T1589" s="277"/>
    </row>
    <row r="1590" spans="1:20" ht="76.5">
      <c r="A1590" s="192">
        <v>35</v>
      </c>
      <c r="B1590" s="68"/>
      <c r="C1590" s="214" t="s">
        <v>43</v>
      </c>
      <c r="D1590" s="215">
        <v>45082</v>
      </c>
      <c r="E1590" s="192" t="s">
        <v>4220</v>
      </c>
      <c r="F1590" s="192" t="s">
        <v>3</v>
      </c>
      <c r="G1590" s="192">
        <v>2118180</v>
      </c>
      <c r="H1590" s="68"/>
      <c r="I1590" s="198" t="s">
        <v>6348</v>
      </c>
      <c r="J1590" s="68"/>
      <c r="K1590" s="68"/>
      <c r="L1590" s="68"/>
      <c r="M1590" s="68"/>
      <c r="N1590" s="362"/>
      <c r="O1590" s="362"/>
      <c r="P1590" s="216">
        <v>0</v>
      </c>
      <c r="Q1590" s="216">
        <v>286.54000000000002</v>
      </c>
      <c r="R1590" s="68" t="s">
        <v>1472</v>
      </c>
      <c r="S1590" s="363"/>
      <c r="T1590" s="277"/>
    </row>
    <row r="1591" spans="1:20" ht="76.5">
      <c r="A1591" s="192">
        <v>35</v>
      </c>
      <c r="B1591" s="68"/>
      <c r="C1591" s="214" t="s">
        <v>43</v>
      </c>
      <c r="D1591" s="215">
        <v>45082</v>
      </c>
      <c r="E1591" s="192" t="s">
        <v>4220</v>
      </c>
      <c r="F1591" s="192" t="s">
        <v>3</v>
      </c>
      <c r="G1591" s="192">
        <v>2118180</v>
      </c>
      <c r="H1591" s="68"/>
      <c r="I1591" s="198" t="s">
        <v>6348</v>
      </c>
      <c r="J1591" s="68"/>
      <c r="K1591" s="68"/>
      <c r="L1591" s="68"/>
      <c r="M1591" s="68"/>
      <c r="N1591" s="362"/>
      <c r="O1591" s="362"/>
      <c r="P1591" s="216">
        <v>0</v>
      </c>
      <c r="Q1591" s="216">
        <v>48177.18</v>
      </c>
      <c r="R1591" s="68" t="s">
        <v>1472</v>
      </c>
      <c r="S1591" s="363"/>
      <c r="T1591" s="277"/>
    </row>
    <row r="1592" spans="1:20" ht="76.5">
      <c r="A1592" s="192">
        <v>283</v>
      </c>
      <c r="B1592" s="68"/>
      <c r="C1592" s="214" t="s">
        <v>115</v>
      </c>
      <c r="D1592" s="215">
        <v>45082</v>
      </c>
      <c r="E1592" s="192" t="s">
        <v>4220</v>
      </c>
      <c r="F1592" s="192" t="s">
        <v>3</v>
      </c>
      <c r="G1592" s="192">
        <v>2118180</v>
      </c>
      <c r="H1592" s="68"/>
      <c r="I1592" s="198" t="s">
        <v>6348</v>
      </c>
      <c r="J1592" s="68"/>
      <c r="K1592" s="68"/>
      <c r="L1592" s="68"/>
      <c r="M1592" s="68"/>
      <c r="N1592" s="362"/>
      <c r="O1592" s="362"/>
      <c r="P1592" s="216">
        <v>0</v>
      </c>
      <c r="Q1592" s="216">
        <v>2106.25</v>
      </c>
      <c r="R1592" s="68" t="s">
        <v>1472</v>
      </c>
      <c r="S1592" s="363"/>
      <c r="T1592" s="277"/>
    </row>
    <row r="1593" spans="1:20" ht="76.5">
      <c r="A1593" s="192">
        <v>283</v>
      </c>
      <c r="B1593" s="68"/>
      <c r="C1593" s="214" t="s">
        <v>115</v>
      </c>
      <c r="D1593" s="215">
        <v>45082</v>
      </c>
      <c r="E1593" s="192" t="s">
        <v>4220</v>
      </c>
      <c r="F1593" s="192" t="s">
        <v>3</v>
      </c>
      <c r="G1593" s="192">
        <v>2118180</v>
      </c>
      <c r="H1593" s="68"/>
      <c r="I1593" s="198" t="s">
        <v>6348</v>
      </c>
      <c r="J1593" s="68"/>
      <c r="K1593" s="68"/>
      <c r="L1593" s="68"/>
      <c r="M1593" s="68"/>
      <c r="N1593" s="362"/>
      <c r="O1593" s="362"/>
      <c r="P1593" s="216">
        <v>0</v>
      </c>
      <c r="Q1593" s="216">
        <v>52101.45</v>
      </c>
      <c r="R1593" s="68" t="s">
        <v>1472</v>
      </c>
      <c r="S1593" s="363"/>
      <c r="T1593" s="277"/>
    </row>
    <row r="1594" spans="1:20" ht="76.5">
      <c r="A1594" s="192">
        <v>283</v>
      </c>
      <c r="B1594" s="68"/>
      <c r="C1594" s="214" t="s">
        <v>115</v>
      </c>
      <c r="D1594" s="215">
        <v>45082</v>
      </c>
      <c r="E1594" s="192" t="s">
        <v>4220</v>
      </c>
      <c r="F1594" s="192" t="s">
        <v>3</v>
      </c>
      <c r="G1594" s="192">
        <v>2118180</v>
      </c>
      <c r="H1594" s="68"/>
      <c r="I1594" s="198" t="s">
        <v>6348</v>
      </c>
      <c r="J1594" s="68"/>
      <c r="K1594" s="68"/>
      <c r="L1594" s="68"/>
      <c r="M1594" s="68"/>
      <c r="N1594" s="362"/>
      <c r="O1594" s="362"/>
      <c r="P1594" s="216">
        <v>0</v>
      </c>
      <c r="Q1594" s="216">
        <v>4361.16</v>
      </c>
      <c r="R1594" s="68" t="s">
        <v>1472</v>
      </c>
      <c r="S1594" s="363"/>
      <c r="T1594" s="277"/>
    </row>
    <row r="1595" spans="1:20" ht="76.5">
      <c r="A1595" s="192">
        <v>650</v>
      </c>
      <c r="B1595" s="68"/>
      <c r="C1595" s="214" t="s">
        <v>175</v>
      </c>
      <c r="D1595" s="215">
        <v>45082</v>
      </c>
      <c r="E1595" s="192" t="s">
        <v>4220</v>
      </c>
      <c r="F1595" s="192" t="s">
        <v>3</v>
      </c>
      <c r="G1595" s="192">
        <v>2118180</v>
      </c>
      <c r="H1595" s="68"/>
      <c r="I1595" s="198" t="s">
        <v>6348</v>
      </c>
      <c r="J1595" s="68"/>
      <c r="K1595" s="68"/>
      <c r="L1595" s="68"/>
      <c r="M1595" s="68"/>
      <c r="N1595" s="362"/>
      <c r="O1595" s="362"/>
      <c r="P1595" s="216">
        <v>0</v>
      </c>
      <c r="Q1595" s="216">
        <v>3955.76</v>
      </c>
      <c r="R1595" s="68" t="s">
        <v>1472</v>
      </c>
      <c r="S1595" s="363"/>
      <c r="T1595" s="277"/>
    </row>
    <row r="1596" spans="1:20" ht="76.5">
      <c r="A1596" s="192">
        <v>650</v>
      </c>
      <c r="B1596" s="68"/>
      <c r="C1596" s="214" t="s">
        <v>175</v>
      </c>
      <c r="D1596" s="215">
        <v>45082</v>
      </c>
      <c r="E1596" s="192" t="s">
        <v>4220</v>
      </c>
      <c r="F1596" s="192" t="s">
        <v>3</v>
      </c>
      <c r="G1596" s="192">
        <v>2118180</v>
      </c>
      <c r="H1596" s="68"/>
      <c r="I1596" s="198" t="s">
        <v>6348</v>
      </c>
      <c r="J1596" s="68"/>
      <c r="K1596" s="68"/>
      <c r="L1596" s="68"/>
      <c r="M1596" s="68"/>
      <c r="N1596" s="362"/>
      <c r="O1596" s="362"/>
      <c r="P1596" s="216">
        <v>0</v>
      </c>
      <c r="Q1596" s="216">
        <v>2469.44</v>
      </c>
      <c r="R1596" s="68" t="s">
        <v>1472</v>
      </c>
      <c r="S1596" s="363"/>
      <c r="T1596" s="277"/>
    </row>
    <row r="1597" spans="1:20" ht="76.5">
      <c r="A1597" s="192">
        <v>580</v>
      </c>
      <c r="B1597" s="68"/>
      <c r="C1597" s="214" t="s">
        <v>169</v>
      </c>
      <c r="D1597" s="215">
        <v>45082</v>
      </c>
      <c r="E1597" s="192" t="s">
        <v>4220</v>
      </c>
      <c r="F1597" s="192" t="s">
        <v>3</v>
      </c>
      <c r="G1597" s="192">
        <v>2118180</v>
      </c>
      <c r="H1597" s="68"/>
      <c r="I1597" s="198" t="s">
        <v>6348</v>
      </c>
      <c r="J1597" s="68"/>
      <c r="K1597" s="68"/>
      <c r="L1597" s="68"/>
      <c r="M1597" s="68"/>
      <c r="N1597" s="362"/>
      <c r="O1597" s="362"/>
      <c r="P1597" s="216">
        <v>0</v>
      </c>
      <c r="Q1597" s="216">
        <v>3775.68</v>
      </c>
      <c r="R1597" s="68" t="s">
        <v>1472</v>
      </c>
      <c r="S1597" s="363"/>
      <c r="T1597" s="277"/>
    </row>
    <row r="1598" spans="1:20" ht="76.5">
      <c r="A1598" s="192">
        <v>681</v>
      </c>
      <c r="B1598" s="68"/>
      <c r="C1598" s="214" t="s">
        <v>180</v>
      </c>
      <c r="D1598" s="215">
        <v>45082</v>
      </c>
      <c r="E1598" s="192" t="s">
        <v>4220</v>
      </c>
      <c r="F1598" s="192" t="s">
        <v>3</v>
      </c>
      <c r="G1598" s="192">
        <v>2118180</v>
      </c>
      <c r="H1598" s="68"/>
      <c r="I1598" s="198" t="s">
        <v>6348</v>
      </c>
      <c r="J1598" s="68"/>
      <c r="K1598" s="68"/>
      <c r="L1598" s="68"/>
      <c r="M1598" s="68"/>
      <c r="N1598" s="362"/>
      <c r="O1598" s="362"/>
      <c r="P1598" s="216">
        <v>0</v>
      </c>
      <c r="Q1598" s="216">
        <v>1294.52</v>
      </c>
      <c r="R1598" s="68" t="s">
        <v>1472</v>
      </c>
      <c r="S1598" s="363"/>
      <c r="T1598" s="277"/>
    </row>
    <row r="1599" spans="1:20" ht="76.5">
      <c r="A1599" s="192">
        <v>15</v>
      </c>
      <c r="B1599" s="68"/>
      <c r="C1599" s="214" t="s">
        <v>39</v>
      </c>
      <c r="D1599" s="215">
        <v>45082</v>
      </c>
      <c r="E1599" s="192" t="s">
        <v>4220</v>
      </c>
      <c r="F1599" s="192" t="s">
        <v>3</v>
      </c>
      <c r="G1599" s="192">
        <v>2118180</v>
      </c>
      <c r="H1599" s="68"/>
      <c r="I1599" s="198" t="s">
        <v>6348</v>
      </c>
      <c r="J1599" s="68"/>
      <c r="K1599" s="68"/>
      <c r="L1599" s="68"/>
      <c r="M1599" s="68"/>
      <c r="N1599" s="362"/>
      <c r="O1599" s="362"/>
      <c r="P1599" s="216">
        <v>0</v>
      </c>
      <c r="Q1599" s="216">
        <v>4795.1000000000004</v>
      </c>
      <c r="R1599" s="68" t="s">
        <v>1472</v>
      </c>
      <c r="S1599" s="363"/>
      <c r="T1599" s="277"/>
    </row>
    <row r="1600" spans="1:20" ht="76.5">
      <c r="A1600" s="192">
        <v>76</v>
      </c>
      <c r="B1600" s="68"/>
      <c r="C1600" s="214" t="s">
        <v>48</v>
      </c>
      <c r="D1600" s="215">
        <v>45082</v>
      </c>
      <c r="E1600" s="192" t="s">
        <v>4220</v>
      </c>
      <c r="F1600" s="192" t="s">
        <v>3</v>
      </c>
      <c r="G1600" s="192">
        <v>2118180</v>
      </c>
      <c r="H1600" s="68"/>
      <c r="I1600" s="198" t="s">
        <v>6348</v>
      </c>
      <c r="J1600" s="68"/>
      <c r="K1600" s="68"/>
      <c r="L1600" s="68"/>
      <c r="M1600" s="68"/>
      <c r="N1600" s="362"/>
      <c r="O1600" s="362"/>
      <c r="P1600" s="216">
        <v>0</v>
      </c>
      <c r="Q1600" s="216">
        <v>6562.6</v>
      </c>
      <c r="R1600" s="68" t="s">
        <v>1472</v>
      </c>
      <c r="S1600" s="363"/>
      <c r="T1600" s="277"/>
    </row>
    <row r="1601" spans="1:20" ht="76.5">
      <c r="A1601" s="192">
        <v>25</v>
      </c>
      <c r="B1601" s="68"/>
      <c r="C1601" s="214" t="s">
        <v>42</v>
      </c>
      <c r="D1601" s="215">
        <v>45082</v>
      </c>
      <c r="E1601" s="192" t="s">
        <v>4220</v>
      </c>
      <c r="F1601" s="192" t="s">
        <v>3</v>
      </c>
      <c r="G1601" s="192">
        <v>2118180</v>
      </c>
      <c r="H1601" s="68"/>
      <c r="I1601" s="198" t="s">
        <v>6348</v>
      </c>
      <c r="J1601" s="68"/>
      <c r="K1601" s="68"/>
      <c r="L1601" s="68"/>
      <c r="M1601" s="68"/>
      <c r="N1601" s="362"/>
      <c r="O1601" s="362"/>
      <c r="P1601" s="216">
        <v>0</v>
      </c>
      <c r="Q1601" s="216">
        <v>26830.44</v>
      </c>
      <c r="R1601" s="68" t="s">
        <v>1472</v>
      </c>
      <c r="S1601" s="363"/>
      <c r="T1601" s="277"/>
    </row>
    <row r="1602" spans="1:20" ht="76.5">
      <c r="A1602" s="192">
        <v>670</v>
      </c>
      <c r="B1602" s="68"/>
      <c r="C1602" s="214" t="s">
        <v>178</v>
      </c>
      <c r="D1602" s="215">
        <v>45082</v>
      </c>
      <c r="E1602" s="192" t="s">
        <v>4220</v>
      </c>
      <c r="F1602" s="192" t="s">
        <v>3</v>
      </c>
      <c r="G1602" s="192">
        <v>2118180</v>
      </c>
      <c r="H1602" s="68"/>
      <c r="I1602" s="198" t="s">
        <v>6348</v>
      </c>
      <c r="J1602" s="68"/>
      <c r="K1602" s="68"/>
      <c r="L1602" s="68"/>
      <c r="M1602" s="68"/>
      <c r="N1602" s="362"/>
      <c r="O1602" s="362"/>
      <c r="P1602" s="216">
        <v>0</v>
      </c>
      <c r="Q1602" s="216">
        <v>6098.92</v>
      </c>
      <c r="R1602" s="68" t="s">
        <v>1472</v>
      </c>
      <c r="S1602" s="363"/>
      <c r="T1602" s="277"/>
    </row>
    <row r="1603" spans="1:20" ht="76.5">
      <c r="A1603" s="192">
        <v>35</v>
      </c>
      <c r="B1603" s="68"/>
      <c r="C1603" s="214" t="s">
        <v>43</v>
      </c>
      <c r="D1603" s="215">
        <v>45082</v>
      </c>
      <c r="E1603" s="192" t="s">
        <v>4220</v>
      </c>
      <c r="F1603" s="192" t="s">
        <v>3</v>
      </c>
      <c r="G1603" s="192">
        <v>2118180</v>
      </c>
      <c r="H1603" s="68"/>
      <c r="I1603" s="198" t="s">
        <v>6348</v>
      </c>
      <c r="J1603" s="68"/>
      <c r="K1603" s="68"/>
      <c r="L1603" s="68"/>
      <c r="M1603" s="68"/>
      <c r="N1603" s="362"/>
      <c r="O1603" s="362"/>
      <c r="P1603" s="216">
        <v>0</v>
      </c>
      <c r="Q1603" s="216">
        <v>11080.52</v>
      </c>
      <c r="R1603" s="68" t="s">
        <v>1472</v>
      </c>
      <c r="S1603" s="363"/>
      <c r="T1603" s="277"/>
    </row>
    <row r="1604" spans="1:20" ht="76.5">
      <c r="A1604" s="192">
        <v>283</v>
      </c>
      <c r="B1604" s="68"/>
      <c r="C1604" s="214" t="s">
        <v>115</v>
      </c>
      <c r="D1604" s="215">
        <v>45082</v>
      </c>
      <c r="E1604" s="192" t="s">
        <v>4220</v>
      </c>
      <c r="F1604" s="192" t="s">
        <v>3</v>
      </c>
      <c r="G1604" s="192">
        <v>2118180</v>
      </c>
      <c r="H1604" s="68"/>
      <c r="I1604" s="198" t="s">
        <v>6348</v>
      </c>
      <c r="J1604" s="68"/>
      <c r="K1604" s="68"/>
      <c r="L1604" s="68"/>
      <c r="M1604" s="68"/>
      <c r="N1604" s="362"/>
      <c r="O1604" s="362"/>
      <c r="P1604" s="216">
        <v>0</v>
      </c>
      <c r="Q1604" s="216">
        <v>17635.95</v>
      </c>
      <c r="R1604" s="68" t="s">
        <v>1472</v>
      </c>
      <c r="S1604" s="363"/>
      <c r="T1604" s="277"/>
    </row>
    <row r="1605" spans="1:20" ht="76.5">
      <c r="A1605" s="192">
        <v>650</v>
      </c>
      <c r="B1605" s="68"/>
      <c r="C1605" s="214" t="s">
        <v>175</v>
      </c>
      <c r="D1605" s="215">
        <v>45082</v>
      </c>
      <c r="E1605" s="192" t="s">
        <v>4220</v>
      </c>
      <c r="F1605" s="192" t="s">
        <v>3</v>
      </c>
      <c r="G1605" s="192">
        <v>2118180</v>
      </c>
      <c r="H1605" s="68"/>
      <c r="I1605" s="198" t="s">
        <v>6348</v>
      </c>
      <c r="J1605" s="68"/>
      <c r="K1605" s="68"/>
      <c r="L1605" s="68"/>
      <c r="M1605" s="68"/>
      <c r="N1605" s="362"/>
      <c r="O1605" s="362"/>
      <c r="P1605" s="216">
        <v>0</v>
      </c>
      <c r="Q1605" s="216">
        <v>6074.68</v>
      </c>
      <c r="R1605" s="68" t="s">
        <v>1472</v>
      </c>
      <c r="S1605" s="363"/>
      <c r="T1605" s="277"/>
    </row>
    <row r="1606" spans="1:20" ht="76.5">
      <c r="A1606" s="192">
        <v>650</v>
      </c>
      <c r="B1606" s="68"/>
      <c r="C1606" s="214" t="s">
        <v>175</v>
      </c>
      <c r="D1606" s="215">
        <v>45082</v>
      </c>
      <c r="E1606" s="192" t="s">
        <v>4220</v>
      </c>
      <c r="F1606" s="192" t="s">
        <v>3</v>
      </c>
      <c r="G1606" s="192">
        <v>2118180</v>
      </c>
      <c r="H1606" s="68"/>
      <c r="I1606" s="198" t="s">
        <v>6348</v>
      </c>
      <c r="J1606" s="68"/>
      <c r="K1606" s="68"/>
      <c r="L1606" s="68"/>
      <c r="M1606" s="68"/>
      <c r="N1606" s="362"/>
      <c r="O1606" s="362"/>
      <c r="P1606" s="216">
        <v>0</v>
      </c>
      <c r="Q1606" s="216">
        <v>7704</v>
      </c>
      <c r="R1606" s="68" t="s">
        <v>1472</v>
      </c>
      <c r="S1606" s="363"/>
      <c r="T1606" s="277"/>
    </row>
    <row r="1607" spans="1:20" ht="76.5">
      <c r="A1607" s="192">
        <v>580</v>
      </c>
      <c r="B1607" s="68"/>
      <c r="C1607" s="214" t="s">
        <v>169</v>
      </c>
      <c r="D1607" s="215">
        <v>45082</v>
      </c>
      <c r="E1607" s="192" t="s">
        <v>4220</v>
      </c>
      <c r="F1607" s="192" t="s">
        <v>3</v>
      </c>
      <c r="G1607" s="192">
        <v>2118180</v>
      </c>
      <c r="H1607" s="68"/>
      <c r="I1607" s="198" t="s">
        <v>6348</v>
      </c>
      <c r="J1607" s="68"/>
      <c r="K1607" s="68"/>
      <c r="L1607" s="68"/>
      <c r="M1607" s="68"/>
      <c r="N1607" s="362"/>
      <c r="O1607" s="362"/>
      <c r="P1607" s="216">
        <v>0</v>
      </c>
      <c r="Q1607" s="216">
        <v>13710.46</v>
      </c>
      <c r="R1607" s="68" t="s">
        <v>1472</v>
      </c>
      <c r="S1607" s="363"/>
      <c r="T1607" s="277"/>
    </row>
    <row r="1608" spans="1:20" ht="76.5">
      <c r="A1608" s="192">
        <v>30</v>
      </c>
      <c r="B1608" s="68"/>
      <c r="C1608" s="214" t="s">
        <v>642</v>
      </c>
      <c r="D1608" s="215">
        <v>45082</v>
      </c>
      <c r="E1608" s="192" t="s">
        <v>4220</v>
      </c>
      <c r="F1608" s="192" t="s">
        <v>3</v>
      </c>
      <c r="G1608" s="192">
        <v>2118180</v>
      </c>
      <c r="H1608" s="68"/>
      <c r="I1608" s="198" t="s">
        <v>6348</v>
      </c>
      <c r="J1608" s="68"/>
      <c r="K1608" s="68"/>
      <c r="L1608" s="68"/>
      <c r="M1608" s="68"/>
      <c r="N1608" s="362"/>
      <c r="O1608" s="362"/>
      <c r="P1608" s="216">
        <v>0</v>
      </c>
      <c r="Q1608" s="216">
        <v>17582.14</v>
      </c>
      <c r="R1608" s="68" t="s">
        <v>1472</v>
      </c>
      <c r="S1608" s="363"/>
      <c r="T1608" s="277"/>
    </row>
    <row r="1609" spans="1:20" ht="76.5">
      <c r="A1609" s="192">
        <v>15</v>
      </c>
      <c r="B1609" s="68"/>
      <c r="C1609" s="214" t="s">
        <v>39</v>
      </c>
      <c r="D1609" s="215">
        <v>45082</v>
      </c>
      <c r="E1609" s="192" t="s">
        <v>4220</v>
      </c>
      <c r="F1609" s="192" t="s">
        <v>3</v>
      </c>
      <c r="G1609" s="192">
        <v>2118180</v>
      </c>
      <c r="H1609" s="68"/>
      <c r="I1609" s="198" t="s">
        <v>6348</v>
      </c>
      <c r="J1609" s="68"/>
      <c r="K1609" s="68"/>
      <c r="L1609" s="68"/>
      <c r="M1609" s="68"/>
      <c r="N1609" s="362"/>
      <c r="O1609" s="362"/>
      <c r="P1609" s="216">
        <v>0</v>
      </c>
      <c r="Q1609" s="216">
        <v>2028.46</v>
      </c>
      <c r="R1609" s="68" t="s">
        <v>1472</v>
      </c>
      <c r="S1609" s="363"/>
      <c r="T1609" s="277"/>
    </row>
    <row r="1610" spans="1:20" ht="76.5">
      <c r="A1610" s="192">
        <v>152</v>
      </c>
      <c r="B1610" s="68"/>
      <c r="C1610" s="214" t="s">
        <v>72</v>
      </c>
      <c r="D1610" s="215">
        <v>45082</v>
      </c>
      <c r="E1610" s="192" t="s">
        <v>4220</v>
      </c>
      <c r="F1610" s="192" t="s">
        <v>3</v>
      </c>
      <c r="G1610" s="192">
        <v>2118180</v>
      </c>
      <c r="H1610" s="68"/>
      <c r="I1610" s="198" t="s">
        <v>6348</v>
      </c>
      <c r="J1610" s="68"/>
      <c r="K1610" s="68"/>
      <c r="L1610" s="68"/>
      <c r="M1610" s="68"/>
      <c r="N1610" s="362"/>
      <c r="O1610" s="362"/>
      <c r="P1610" s="216">
        <v>0</v>
      </c>
      <c r="Q1610" s="216">
        <v>15314.94</v>
      </c>
      <c r="R1610" s="68" t="s">
        <v>1472</v>
      </c>
      <c r="S1610" s="363"/>
      <c r="T1610" s="277"/>
    </row>
    <row r="1611" spans="1:20" ht="76.5">
      <c r="A1611" s="192">
        <v>41</v>
      </c>
      <c r="B1611" s="68"/>
      <c r="C1611" s="214" t="s">
        <v>44</v>
      </c>
      <c r="D1611" s="215">
        <v>45082</v>
      </c>
      <c r="E1611" s="192" t="s">
        <v>4220</v>
      </c>
      <c r="F1611" s="192" t="s">
        <v>3</v>
      </c>
      <c r="G1611" s="192">
        <v>2118180</v>
      </c>
      <c r="H1611" s="68"/>
      <c r="I1611" s="198" t="s">
        <v>6348</v>
      </c>
      <c r="J1611" s="68"/>
      <c r="K1611" s="68"/>
      <c r="L1611" s="68"/>
      <c r="M1611" s="68"/>
      <c r="N1611" s="362"/>
      <c r="O1611" s="362"/>
      <c r="P1611" s="216">
        <v>0</v>
      </c>
      <c r="Q1611" s="216">
        <v>647.25</v>
      </c>
      <c r="R1611" s="68" t="s">
        <v>1472</v>
      </c>
      <c r="S1611" s="363"/>
      <c r="T1611" s="277"/>
    </row>
    <row r="1612" spans="1:20" ht="76.5">
      <c r="A1612" s="192">
        <v>41</v>
      </c>
      <c r="B1612" s="68"/>
      <c r="C1612" s="214" t="s">
        <v>44</v>
      </c>
      <c r="D1612" s="215">
        <v>45082</v>
      </c>
      <c r="E1612" s="192" t="s">
        <v>4220</v>
      </c>
      <c r="F1612" s="192" t="s">
        <v>3</v>
      </c>
      <c r="G1612" s="192">
        <v>2118180</v>
      </c>
      <c r="H1612" s="68"/>
      <c r="I1612" s="198" t="s">
        <v>6348</v>
      </c>
      <c r="J1612" s="68"/>
      <c r="K1612" s="68"/>
      <c r="L1612" s="68"/>
      <c r="M1612" s="68"/>
      <c r="N1612" s="362"/>
      <c r="O1612" s="362"/>
      <c r="P1612" s="216">
        <v>0</v>
      </c>
      <c r="Q1612" s="216">
        <v>8029.85</v>
      </c>
      <c r="R1612" s="68" t="s">
        <v>1472</v>
      </c>
      <c r="S1612" s="363"/>
      <c r="T1612" s="277"/>
    </row>
    <row r="1613" spans="1:20" ht="76.5">
      <c r="A1613" s="192">
        <v>35</v>
      </c>
      <c r="B1613" s="68"/>
      <c r="C1613" s="214" t="s">
        <v>43</v>
      </c>
      <c r="D1613" s="215">
        <v>45082</v>
      </c>
      <c r="E1613" s="192" t="s">
        <v>4220</v>
      </c>
      <c r="F1613" s="192" t="s">
        <v>3</v>
      </c>
      <c r="G1613" s="192">
        <v>2118180</v>
      </c>
      <c r="H1613" s="68"/>
      <c r="I1613" s="198" t="s">
        <v>6348</v>
      </c>
      <c r="J1613" s="68"/>
      <c r="K1613" s="68"/>
      <c r="L1613" s="68"/>
      <c r="M1613" s="68"/>
      <c r="N1613" s="362"/>
      <c r="O1613" s="362"/>
      <c r="P1613" s="216">
        <v>0</v>
      </c>
      <c r="Q1613" s="216">
        <v>2041.96</v>
      </c>
      <c r="R1613" s="68" t="s">
        <v>1472</v>
      </c>
      <c r="S1613" s="363"/>
      <c r="T1613" s="277"/>
    </row>
    <row r="1614" spans="1:20" ht="76.5">
      <c r="A1614" s="192">
        <v>594</v>
      </c>
      <c r="B1614" s="68"/>
      <c r="C1614" s="214" t="s">
        <v>88</v>
      </c>
      <c r="D1614" s="215">
        <v>45082</v>
      </c>
      <c r="E1614" s="192" t="s">
        <v>4220</v>
      </c>
      <c r="F1614" s="192" t="s">
        <v>3</v>
      </c>
      <c r="G1614" s="192">
        <v>2118180</v>
      </c>
      <c r="H1614" s="68"/>
      <c r="I1614" s="198" t="s">
        <v>6348</v>
      </c>
      <c r="J1614" s="68"/>
      <c r="K1614" s="68"/>
      <c r="L1614" s="68"/>
      <c r="M1614" s="68"/>
      <c r="N1614" s="362"/>
      <c r="O1614" s="362"/>
      <c r="P1614" s="216">
        <v>0</v>
      </c>
      <c r="Q1614" s="216">
        <v>1049.5999999999999</v>
      </c>
      <c r="R1614" s="68" t="s">
        <v>1472</v>
      </c>
      <c r="S1614" s="363"/>
      <c r="T1614" s="277"/>
    </row>
    <row r="1615" spans="1:20" ht="76.5">
      <c r="A1615" s="192">
        <v>650</v>
      </c>
      <c r="B1615" s="68"/>
      <c r="C1615" s="214" t="s">
        <v>175</v>
      </c>
      <c r="D1615" s="215">
        <v>45082</v>
      </c>
      <c r="E1615" s="192" t="s">
        <v>4220</v>
      </c>
      <c r="F1615" s="192" t="s">
        <v>3</v>
      </c>
      <c r="G1615" s="192">
        <v>2118180</v>
      </c>
      <c r="H1615" s="68"/>
      <c r="I1615" s="198" t="s">
        <v>6348</v>
      </c>
      <c r="J1615" s="68"/>
      <c r="K1615" s="68"/>
      <c r="L1615" s="68"/>
      <c r="M1615" s="68"/>
      <c r="N1615" s="362"/>
      <c r="O1615" s="362"/>
      <c r="P1615" s="216">
        <v>0</v>
      </c>
      <c r="Q1615" s="216">
        <v>16903.21</v>
      </c>
      <c r="R1615" s="68" t="s">
        <v>1472</v>
      </c>
      <c r="S1615" s="363"/>
      <c r="T1615" s="277"/>
    </row>
    <row r="1616" spans="1:20" ht="76.5">
      <c r="A1616" s="192">
        <v>580</v>
      </c>
      <c r="B1616" s="68"/>
      <c r="C1616" s="214" t="s">
        <v>169</v>
      </c>
      <c r="D1616" s="215">
        <v>45082</v>
      </c>
      <c r="E1616" s="192" t="s">
        <v>4220</v>
      </c>
      <c r="F1616" s="192" t="s">
        <v>3</v>
      </c>
      <c r="G1616" s="192">
        <v>2118180</v>
      </c>
      <c r="H1616" s="68"/>
      <c r="I1616" s="198" t="s">
        <v>6348</v>
      </c>
      <c r="J1616" s="68"/>
      <c r="K1616" s="68"/>
      <c r="L1616" s="68"/>
      <c r="M1616" s="68"/>
      <c r="N1616" s="362"/>
      <c r="O1616" s="362"/>
      <c r="P1616" s="216">
        <v>0</v>
      </c>
      <c r="Q1616" s="216">
        <v>872.3</v>
      </c>
      <c r="R1616" s="68" t="s">
        <v>1472</v>
      </c>
      <c r="S1616" s="363"/>
      <c r="T1616" s="277"/>
    </row>
    <row r="1617" spans="1:20" ht="76.5">
      <c r="A1617" s="192">
        <v>681</v>
      </c>
      <c r="B1617" s="68"/>
      <c r="C1617" s="214" t="s">
        <v>180</v>
      </c>
      <c r="D1617" s="215">
        <v>45082</v>
      </c>
      <c r="E1617" s="192" t="s">
        <v>4220</v>
      </c>
      <c r="F1617" s="192" t="s">
        <v>3</v>
      </c>
      <c r="G1617" s="192">
        <v>2118180</v>
      </c>
      <c r="H1617" s="68"/>
      <c r="I1617" s="198" t="s">
        <v>6348</v>
      </c>
      <c r="J1617" s="68"/>
      <c r="K1617" s="68"/>
      <c r="L1617" s="68"/>
      <c r="M1617" s="68"/>
      <c r="N1617" s="362"/>
      <c r="O1617" s="362"/>
      <c r="P1617" s="216">
        <v>0</v>
      </c>
      <c r="Q1617" s="216">
        <v>9498.76</v>
      </c>
      <c r="R1617" s="68" t="s">
        <v>1472</v>
      </c>
      <c r="S1617" s="363"/>
      <c r="T1617" s="277"/>
    </row>
    <row r="1618" spans="1:20" ht="76.5">
      <c r="A1618" s="192">
        <v>30</v>
      </c>
      <c r="B1618" s="68"/>
      <c r="C1618" s="214" t="s">
        <v>642</v>
      </c>
      <c r="D1618" s="215">
        <v>45082</v>
      </c>
      <c r="E1618" s="192" t="s">
        <v>4220</v>
      </c>
      <c r="F1618" s="192" t="s">
        <v>3</v>
      </c>
      <c r="G1618" s="192">
        <v>2118180</v>
      </c>
      <c r="H1618" s="68"/>
      <c r="I1618" s="198" t="s">
        <v>6348</v>
      </c>
      <c r="J1618" s="68"/>
      <c r="K1618" s="68"/>
      <c r="L1618" s="68"/>
      <c r="M1618" s="68"/>
      <c r="N1618" s="362"/>
      <c r="O1618" s="362"/>
      <c r="P1618" s="216">
        <v>0</v>
      </c>
      <c r="Q1618" s="216">
        <v>16944.3</v>
      </c>
      <c r="R1618" s="68" t="s">
        <v>1472</v>
      </c>
      <c r="S1618" s="363"/>
      <c r="T1618" s="277"/>
    </row>
    <row r="1619" spans="1:20" ht="76.5">
      <c r="A1619" s="192">
        <v>15</v>
      </c>
      <c r="B1619" s="68"/>
      <c r="C1619" s="214" t="s">
        <v>39</v>
      </c>
      <c r="D1619" s="215">
        <v>45082</v>
      </c>
      <c r="E1619" s="192" t="s">
        <v>4220</v>
      </c>
      <c r="F1619" s="192" t="s">
        <v>3</v>
      </c>
      <c r="G1619" s="192">
        <v>2118180</v>
      </c>
      <c r="H1619" s="68"/>
      <c r="I1619" s="198" t="s">
        <v>6348</v>
      </c>
      <c r="J1619" s="68"/>
      <c r="K1619" s="68"/>
      <c r="L1619" s="68"/>
      <c r="M1619" s="68"/>
      <c r="N1619" s="362"/>
      <c r="O1619" s="362"/>
      <c r="P1619" s="216">
        <v>0</v>
      </c>
      <c r="Q1619" s="216">
        <v>14327.66</v>
      </c>
      <c r="R1619" s="68" t="s">
        <v>1472</v>
      </c>
      <c r="S1619" s="363"/>
      <c r="T1619" s="277"/>
    </row>
    <row r="1620" spans="1:20" ht="76.5">
      <c r="A1620" s="192">
        <v>35</v>
      </c>
      <c r="B1620" s="68"/>
      <c r="C1620" s="214" t="s">
        <v>43</v>
      </c>
      <c r="D1620" s="215">
        <v>45082</v>
      </c>
      <c r="E1620" s="192" t="s">
        <v>4220</v>
      </c>
      <c r="F1620" s="192" t="s">
        <v>3</v>
      </c>
      <c r="G1620" s="192">
        <v>2118180</v>
      </c>
      <c r="H1620" s="68"/>
      <c r="I1620" s="198" t="s">
        <v>6348</v>
      </c>
      <c r="J1620" s="68"/>
      <c r="K1620" s="68"/>
      <c r="L1620" s="68"/>
      <c r="M1620" s="68"/>
      <c r="N1620" s="362"/>
      <c r="O1620" s="362"/>
      <c r="P1620" s="216">
        <v>0</v>
      </c>
      <c r="Q1620" s="216">
        <v>7633.46</v>
      </c>
      <c r="R1620" s="68" t="s">
        <v>1472</v>
      </c>
      <c r="S1620" s="363"/>
      <c r="T1620" s="277"/>
    </row>
    <row r="1621" spans="1:20" ht="76.5">
      <c r="A1621" s="192">
        <v>10</v>
      </c>
      <c r="B1621" s="68"/>
      <c r="C1621" s="214" t="s">
        <v>38</v>
      </c>
      <c r="D1621" s="215">
        <v>45082</v>
      </c>
      <c r="E1621" s="192" t="s">
        <v>4220</v>
      </c>
      <c r="F1621" s="192" t="s">
        <v>3</v>
      </c>
      <c r="G1621" s="192">
        <v>2118180</v>
      </c>
      <c r="H1621" s="68"/>
      <c r="I1621" s="198" t="s">
        <v>6348</v>
      </c>
      <c r="J1621" s="68"/>
      <c r="K1621" s="68"/>
      <c r="L1621" s="68"/>
      <c r="M1621" s="68"/>
      <c r="N1621" s="362"/>
      <c r="O1621" s="362"/>
      <c r="P1621" s="216">
        <v>0</v>
      </c>
      <c r="Q1621" s="216">
        <v>2735.22</v>
      </c>
      <c r="R1621" s="68" t="s">
        <v>1472</v>
      </c>
      <c r="S1621" s="363"/>
      <c r="T1621" s="277"/>
    </row>
    <row r="1622" spans="1:20" ht="76.5">
      <c r="A1622" s="192">
        <v>10</v>
      </c>
      <c r="B1622" s="68"/>
      <c r="C1622" s="214" t="s">
        <v>38</v>
      </c>
      <c r="D1622" s="215">
        <v>45082</v>
      </c>
      <c r="E1622" s="192" t="s">
        <v>4220</v>
      </c>
      <c r="F1622" s="192" t="s">
        <v>3</v>
      </c>
      <c r="G1622" s="192">
        <v>2118180</v>
      </c>
      <c r="H1622" s="68"/>
      <c r="I1622" s="198" t="s">
        <v>6348</v>
      </c>
      <c r="J1622" s="68"/>
      <c r="K1622" s="68"/>
      <c r="L1622" s="68"/>
      <c r="M1622" s="68"/>
      <c r="N1622" s="362"/>
      <c r="O1622" s="362"/>
      <c r="P1622" s="216">
        <v>0</v>
      </c>
      <c r="Q1622" s="216">
        <v>1279.95</v>
      </c>
      <c r="R1622" s="68" t="s">
        <v>1472</v>
      </c>
      <c r="S1622" s="363"/>
      <c r="T1622" s="277"/>
    </row>
    <row r="1623" spans="1:20" ht="76.5">
      <c r="A1623" s="192">
        <v>10</v>
      </c>
      <c r="B1623" s="68"/>
      <c r="C1623" s="214" t="s">
        <v>38</v>
      </c>
      <c r="D1623" s="215">
        <v>45082</v>
      </c>
      <c r="E1623" s="192" t="s">
        <v>4220</v>
      </c>
      <c r="F1623" s="192" t="s">
        <v>3</v>
      </c>
      <c r="G1623" s="192">
        <v>2118180</v>
      </c>
      <c r="H1623" s="68"/>
      <c r="I1623" s="198" t="s">
        <v>6348</v>
      </c>
      <c r="J1623" s="68"/>
      <c r="K1623" s="68"/>
      <c r="L1623" s="68"/>
      <c r="M1623" s="68"/>
      <c r="N1623" s="362"/>
      <c r="O1623" s="362"/>
      <c r="P1623" s="216">
        <v>0</v>
      </c>
      <c r="Q1623" s="216">
        <v>155806.13</v>
      </c>
      <c r="R1623" s="68" t="s">
        <v>1472</v>
      </c>
      <c r="S1623" s="363"/>
      <c r="T1623" s="277"/>
    </row>
    <row r="1624" spans="1:20" ht="76.5">
      <c r="A1624" s="192">
        <v>15</v>
      </c>
      <c r="B1624" s="68"/>
      <c r="C1624" s="214" t="s">
        <v>39</v>
      </c>
      <c r="D1624" s="215">
        <v>45082</v>
      </c>
      <c r="E1624" s="192" t="s">
        <v>4220</v>
      </c>
      <c r="F1624" s="192" t="s">
        <v>3</v>
      </c>
      <c r="G1624" s="192">
        <v>2118180</v>
      </c>
      <c r="H1624" s="68"/>
      <c r="I1624" s="198" t="s">
        <v>6348</v>
      </c>
      <c r="J1624" s="68"/>
      <c r="K1624" s="68"/>
      <c r="L1624" s="68"/>
      <c r="M1624" s="68"/>
      <c r="N1624" s="362"/>
      <c r="O1624" s="362"/>
      <c r="P1624" s="216">
        <v>0</v>
      </c>
      <c r="Q1624" s="216">
        <v>7947.37</v>
      </c>
      <c r="R1624" s="68" t="s">
        <v>1472</v>
      </c>
      <c r="S1624" s="363"/>
      <c r="T1624" s="277"/>
    </row>
    <row r="1625" spans="1:20" ht="76.5">
      <c r="A1625" s="192">
        <v>10</v>
      </c>
      <c r="B1625" s="68"/>
      <c r="C1625" s="214" t="s">
        <v>38</v>
      </c>
      <c r="D1625" s="215">
        <v>45082</v>
      </c>
      <c r="E1625" s="192" t="s">
        <v>4220</v>
      </c>
      <c r="F1625" s="192" t="s">
        <v>3</v>
      </c>
      <c r="G1625" s="192">
        <v>2118180</v>
      </c>
      <c r="H1625" s="68"/>
      <c r="I1625" s="198" t="s">
        <v>6348</v>
      </c>
      <c r="J1625" s="68"/>
      <c r="K1625" s="68"/>
      <c r="L1625" s="68"/>
      <c r="M1625" s="68"/>
      <c r="N1625" s="362"/>
      <c r="O1625" s="362"/>
      <c r="P1625" s="216">
        <v>0</v>
      </c>
      <c r="Q1625" s="216">
        <v>26025.24</v>
      </c>
      <c r="R1625" s="68" t="s">
        <v>1472</v>
      </c>
      <c r="S1625" s="363"/>
      <c r="T1625" s="277"/>
    </row>
    <row r="1626" spans="1:20" ht="76.5">
      <c r="A1626" s="192">
        <v>15</v>
      </c>
      <c r="B1626" s="68"/>
      <c r="C1626" s="214" t="s">
        <v>39</v>
      </c>
      <c r="D1626" s="215">
        <v>45082</v>
      </c>
      <c r="E1626" s="192" t="s">
        <v>4220</v>
      </c>
      <c r="F1626" s="192" t="s">
        <v>3</v>
      </c>
      <c r="G1626" s="192">
        <v>2118180</v>
      </c>
      <c r="H1626" s="68"/>
      <c r="I1626" s="198" t="s">
        <v>6348</v>
      </c>
      <c r="J1626" s="68"/>
      <c r="K1626" s="68"/>
      <c r="L1626" s="68"/>
      <c r="M1626" s="68"/>
      <c r="N1626" s="362"/>
      <c r="O1626" s="362"/>
      <c r="P1626" s="216">
        <v>0</v>
      </c>
      <c r="Q1626" s="216">
        <v>4085.21</v>
      </c>
      <c r="R1626" s="68" t="s">
        <v>1472</v>
      </c>
      <c r="S1626" s="363"/>
      <c r="T1626" s="277"/>
    </row>
    <row r="1627" spans="1:20" ht="76.5">
      <c r="A1627" s="192">
        <v>15</v>
      </c>
      <c r="B1627" s="68"/>
      <c r="C1627" s="214" t="s">
        <v>39</v>
      </c>
      <c r="D1627" s="215">
        <v>45082</v>
      </c>
      <c r="E1627" s="192" t="s">
        <v>4220</v>
      </c>
      <c r="F1627" s="192" t="s">
        <v>3</v>
      </c>
      <c r="G1627" s="192">
        <v>2118180</v>
      </c>
      <c r="H1627" s="68"/>
      <c r="I1627" s="198" t="s">
        <v>6348</v>
      </c>
      <c r="J1627" s="68"/>
      <c r="K1627" s="68"/>
      <c r="L1627" s="68"/>
      <c r="M1627" s="68"/>
      <c r="N1627" s="362"/>
      <c r="O1627" s="362"/>
      <c r="P1627" s="216">
        <v>0</v>
      </c>
      <c r="Q1627" s="216">
        <v>1707.53</v>
      </c>
      <c r="R1627" s="68" t="s">
        <v>1472</v>
      </c>
      <c r="S1627" s="363"/>
      <c r="T1627" s="277"/>
    </row>
    <row r="1628" spans="1:20" ht="76.5">
      <c r="A1628" s="192">
        <v>10</v>
      </c>
      <c r="B1628" s="68"/>
      <c r="C1628" s="214" t="s">
        <v>38</v>
      </c>
      <c r="D1628" s="215">
        <v>45082</v>
      </c>
      <c r="E1628" s="192" t="s">
        <v>4220</v>
      </c>
      <c r="F1628" s="192" t="s">
        <v>3</v>
      </c>
      <c r="G1628" s="192">
        <v>2118180</v>
      </c>
      <c r="H1628" s="68"/>
      <c r="I1628" s="198" t="s">
        <v>6348</v>
      </c>
      <c r="J1628" s="68"/>
      <c r="K1628" s="68"/>
      <c r="L1628" s="68"/>
      <c r="M1628" s="68"/>
      <c r="N1628" s="362"/>
      <c r="O1628" s="362"/>
      <c r="P1628" s="216">
        <v>0</v>
      </c>
      <c r="Q1628" s="216">
        <v>21018.799999999999</v>
      </c>
      <c r="R1628" s="68" t="s">
        <v>1472</v>
      </c>
      <c r="S1628" s="363"/>
      <c r="T1628" s="277"/>
    </row>
    <row r="1629" spans="1:20" ht="76.5">
      <c r="A1629" s="192">
        <v>670</v>
      </c>
      <c r="B1629" s="68"/>
      <c r="C1629" s="214" t="s">
        <v>178</v>
      </c>
      <c r="D1629" s="215">
        <v>45082</v>
      </c>
      <c r="E1629" s="192" t="s">
        <v>4220</v>
      </c>
      <c r="F1629" s="192" t="s">
        <v>3</v>
      </c>
      <c r="G1629" s="192">
        <v>2118180</v>
      </c>
      <c r="H1629" s="68"/>
      <c r="I1629" s="198" t="s">
        <v>6348</v>
      </c>
      <c r="J1629" s="68"/>
      <c r="K1629" s="68"/>
      <c r="L1629" s="68"/>
      <c r="M1629" s="68"/>
      <c r="N1629" s="362"/>
      <c r="O1629" s="362"/>
      <c r="P1629" s="216">
        <v>0</v>
      </c>
      <c r="Q1629" s="216">
        <v>2637.92</v>
      </c>
      <c r="R1629" s="68" t="s">
        <v>1472</v>
      </c>
      <c r="S1629" s="363"/>
      <c r="T1629" s="277"/>
    </row>
    <row r="1630" spans="1:20" ht="76.5">
      <c r="A1630" s="192">
        <v>10</v>
      </c>
      <c r="B1630" s="68"/>
      <c r="C1630" s="214" t="s">
        <v>38</v>
      </c>
      <c r="D1630" s="215">
        <v>45082</v>
      </c>
      <c r="E1630" s="192" t="s">
        <v>4220</v>
      </c>
      <c r="F1630" s="192" t="s">
        <v>3</v>
      </c>
      <c r="G1630" s="192">
        <v>2118180</v>
      </c>
      <c r="H1630" s="68"/>
      <c r="I1630" s="198" t="s">
        <v>6348</v>
      </c>
      <c r="J1630" s="68"/>
      <c r="K1630" s="68"/>
      <c r="L1630" s="68"/>
      <c r="M1630" s="68"/>
      <c r="N1630" s="362"/>
      <c r="O1630" s="362"/>
      <c r="P1630" s="216">
        <v>0</v>
      </c>
      <c r="Q1630" s="216">
        <v>5197.7</v>
      </c>
      <c r="R1630" s="68" t="s">
        <v>1472</v>
      </c>
      <c r="S1630" s="363"/>
      <c r="T1630" s="277"/>
    </row>
    <row r="1631" spans="1:20" ht="76.5">
      <c r="A1631" s="192">
        <v>15</v>
      </c>
      <c r="B1631" s="68"/>
      <c r="C1631" s="214" t="s">
        <v>39</v>
      </c>
      <c r="D1631" s="215">
        <v>45082</v>
      </c>
      <c r="E1631" s="192" t="s">
        <v>4220</v>
      </c>
      <c r="F1631" s="192" t="s">
        <v>3</v>
      </c>
      <c r="G1631" s="192">
        <v>2118180</v>
      </c>
      <c r="H1631" s="68"/>
      <c r="I1631" s="198" t="s">
        <v>6348</v>
      </c>
      <c r="J1631" s="68"/>
      <c r="K1631" s="68"/>
      <c r="L1631" s="68"/>
      <c r="M1631" s="68"/>
      <c r="N1631" s="362"/>
      <c r="O1631" s="362"/>
      <c r="P1631" s="216">
        <v>0</v>
      </c>
      <c r="Q1631" s="216">
        <v>2286.7600000000002</v>
      </c>
      <c r="R1631" s="68" t="s">
        <v>1472</v>
      </c>
      <c r="S1631" s="363"/>
      <c r="T1631" s="277"/>
    </row>
    <row r="1632" spans="1:20" ht="76.5">
      <c r="A1632" s="192">
        <v>670</v>
      </c>
      <c r="B1632" s="68"/>
      <c r="C1632" s="214" t="s">
        <v>178</v>
      </c>
      <c r="D1632" s="215">
        <v>45082</v>
      </c>
      <c r="E1632" s="192" t="s">
        <v>4220</v>
      </c>
      <c r="F1632" s="192" t="s">
        <v>3</v>
      </c>
      <c r="G1632" s="192">
        <v>2118180</v>
      </c>
      <c r="H1632" s="68"/>
      <c r="I1632" s="198" t="s">
        <v>6348</v>
      </c>
      <c r="J1632" s="68"/>
      <c r="K1632" s="68"/>
      <c r="L1632" s="68"/>
      <c r="M1632" s="68"/>
      <c r="N1632" s="362"/>
      <c r="O1632" s="362"/>
      <c r="P1632" s="216">
        <v>0</v>
      </c>
      <c r="Q1632" s="216">
        <v>533.9</v>
      </c>
      <c r="R1632" s="68" t="s">
        <v>1472</v>
      </c>
      <c r="S1632" s="363"/>
      <c r="T1632" s="277"/>
    </row>
    <row r="1633" spans="1:20" ht="76.5">
      <c r="A1633" s="192">
        <v>15</v>
      </c>
      <c r="B1633" s="68"/>
      <c r="C1633" s="214" t="s">
        <v>39</v>
      </c>
      <c r="D1633" s="215">
        <v>45082</v>
      </c>
      <c r="E1633" s="192" t="s">
        <v>4220</v>
      </c>
      <c r="F1633" s="192" t="s">
        <v>3</v>
      </c>
      <c r="G1633" s="192">
        <v>2118180</v>
      </c>
      <c r="H1633" s="68"/>
      <c r="I1633" s="198" t="s">
        <v>6348</v>
      </c>
      <c r="J1633" s="68"/>
      <c r="K1633" s="68"/>
      <c r="L1633" s="68"/>
      <c r="M1633" s="68"/>
      <c r="N1633" s="362"/>
      <c r="O1633" s="362"/>
      <c r="P1633" s="216">
        <v>0</v>
      </c>
      <c r="Q1633" s="216">
        <v>3391.6</v>
      </c>
      <c r="R1633" s="68" t="s">
        <v>1472</v>
      </c>
      <c r="S1633" s="363"/>
      <c r="T1633" s="277"/>
    </row>
    <row r="1634" spans="1:20" ht="76.5">
      <c r="A1634" s="192">
        <v>15</v>
      </c>
      <c r="B1634" s="68"/>
      <c r="C1634" s="214" t="s">
        <v>39</v>
      </c>
      <c r="D1634" s="215">
        <v>45082</v>
      </c>
      <c r="E1634" s="192" t="s">
        <v>4220</v>
      </c>
      <c r="F1634" s="192" t="s">
        <v>3</v>
      </c>
      <c r="G1634" s="192">
        <v>2118180</v>
      </c>
      <c r="H1634" s="68"/>
      <c r="I1634" s="198" t="s">
        <v>6348</v>
      </c>
      <c r="J1634" s="68"/>
      <c r="K1634" s="68"/>
      <c r="L1634" s="68"/>
      <c r="M1634" s="68"/>
      <c r="N1634" s="362"/>
      <c r="O1634" s="362"/>
      <c r="P1634" s="216">
        <v>0</v>
      </c>
      <c r="Q1634" s="216">
        <v>4357.6000000000004</v>
      </c>
      <c r="R1634" s="68" t="s">
        <v>1472</v>
      </c>
      <c r="S1634" s="363"/>
      <c r="T1634" s="277"/>
    </row>
    <row r="1635" spans="1:20" ht="51">
      <c r="A1635" s="192">
        <v>46</v>
      </c>
      <c r="B1635" s="68"/>
      <c r="C1635" s="214" t="s">
        <v>1379</v>
      </c>
      <c r="D1635" s="215">
        <v>45083</v>
      </c>
      <c r="E1635" s="192" t="s">
        <v>4221</v>
      </c>
      <c r="F1635" s="192" t="s">
        <v>3</v>
      </c>
      <c r="G1635" s="192">
        <v>2118549</v>
      </c>
      <c r="H1635" s="68"/>
      <c r="I1635" s="198" t="s">
        <v>5324</v>
      </c>
      <c r="J1635" s="68"/>
      <c r="K1635" s="68"/>
      <c r="L1635" s="68"/>
      <c r="M1635" s="68"/>
      <c r="N1635" s="362"/>
      <c r="O1635" s="362"/>
      <c r="P1635" s="216">
        <v>0</v>
      </c>
      <c r="Q1635" s="216">
        <v>666</v>
      </c>
      <c r="R1635" s="68" t="s">
        <v>638</v>
      </c>
      <c r="S1635" s="363"/>
      <c r="T1635" s="277"/>
    </row>
    <row r="1636" spans="1:20" ht="51">
      <c r="A1636" s="192">
        <v>378</v>
      </c>
      <c r="B1636" s="68"/>
      <c r="C1636" s="214" t="s">
        <v>610</v>
      </c>
      <c r="D1636" s="215">
        <v>45083</v>
      </c>
      <c r="E1636" s="192" t="s">
        <v>4222</v>
      </c>
      <c r="F1636" s="192" t="s">
        <v>3</v>
      </c>
      <c r="G1636" s="192">
        <v>2118557</v>
      </c>
      <c r="H1636" s="68"/>
      <c r="I1636" s="198" t="s">
        <v>5325</v>
      </c>
      <c r="J1636" s="68"/>
      <c r="K1636" s="68"/>
      <c r="L1636" s="68"/>
      <c r="M1636" s="68"/>
      <c r="N1636" s="362"/>
      <c r="O1636" s="362"/>
      <c r="P1636" s="216">
        <v>0</v>
      </c>
      <c r="Q1636" s="216">
        <v>62.23</v>
      </c>
      <c r="R1636" s="68" t="s">
        <v>638</v>
      </c>
      <c r="S1636" s="363"/>
      <c r="T1636" s="277"/>
    </row>
    <row r="1637" spans="1:20" ht="51">
      <c r="A1637" s="192">
        <v>378</v>
      </c>
      <c r="B1637" s="68"/>
      <c r="C1637" s="214" t="s">
        <v>610</v>
      </c>
      <c r="D1637" s="215">
        <v>45083</v>
      </c>
      <c r="E1637" s="192" t="s">
        <v>4223</v>
      </c>
      <c r="F1637" s="192" t="s">
        <v>3</v>
      </c>
      <c r="G1637" s="192">
        <v>2118562</v>
      </c>
      <c r="H1637" s="68"/>
      <c r="I1637" s="198" t="s">
        <v>5326</v>
      </c>
      <c r="J1637" s="68"/>
      <c r="K1637" s="68"/>
      <c r="L1637" s="68"/>
      <c r="M1637" s="68"/>
      <c r="N1637" s="362"/>
      <c r="O1637" s="362"/>
      <c r="P1637" s="216">
        <v>0</v>
      </c>
      <c r="Q1637" s="216">
        <v>71.77</v>
      </c>
      <c r="R1637" s="68" t="s">
        <v>638</v>
      </c>
      <c r="S1637" s="363"/>
      <c r="T1637" s="277"/>
    </row>
    <row r="1638" spans="1:20" ht="51">
      <c r="A1638" s="192">
        <v>46</v>
      </c>
      <c r="B1638" s="68"/>
      <c r="C1638" s="214" t="s">
        <v>1379</v>
      </c>
      <c r="D1638" s="215">
        <v>45083</v>
      </c>
      <c r="E1638" s="192" t="s">
        <v>4224</v>
      </c>
      <c r="F1638" s="192" t="s">
        <v>3</v>
      </c>
      <c r="G1638" s="192">
        <v>2118570</v>
      </c>
      <c r="H1638" s="68"/>
      <c r="I1638" s="198" t="s">
        <v>5327</v>
      </c>
      <c r="J1638" s="68"/>
      <c r="K1638" s="68"/>
      <c r="L1638" s="68"/>
      <c r="M1638" s="68"/>
      <c r="N1638" s="362"/>
      <c r="O1638" s="362"/>
      <c r="P1638" s="216">
        <v>0</v>
      </c>
      <c r="Q1638" s="216">
        <v>2500</v>
      </c>
      <c r="R1638" s="68" t="s">
        <v>638</v>
      </c>
      <c r="S1638" s="363"/>
      <c r="T1638" s="277"/>
    </row>
    <row r="1639" spans="1:20" ht="51">
      <c r="A1639" s="192">
        <v>35</v>
      </c>
      <c r="B1639" s="68"/>
      <c r="C1639" s="214" t="s">
        <v>43</v>
      </c>
      <c r="D1639" s="215">
        <v>45083</v>
      </c>
      <c r="E1639" s="192" t="s">
        <v>4225</v>
      </c>
      <c r="F1639" s="192" t="s">
        <v>3</v>
      </c>
      <c r="G1639" s="192">
        <v>2118618</v>
      </c>
      <c r="H1639" s="68"/>
      <c r="I1639" s="198" t="s">
        <v>5328</v>
      </c>
      <c r="J1639" s="68"/>
      <c r="K1639" s="68"/>
      <c r="L1639" s="68"/>
      <c r="M1639" s="68"/>
      <c r="N1639" s="362"/>
      <c r="O1639" s="362"/>
      <c r="P1639" s="216">
        <v>0</v>
      </c>
      <c r="Q1639" s="216">
        <v>400</v>
      </c>
      <c r="R1639" s="68" t="s">
        <v>638</v>
      </c>
      <c r="S1639" s="363"/>
      <c r="T1639" s="277"/>
    </row>
    <row r="1640" spans="1:20" ht="38.25">
      <c r="A1640" s="192">
        <v>283</v>
      </c>
      <c r="B1640" s="68"/>
      <c r="C1640" s="214" t="s">
        <v>115</v>
      </c>
      <c r="D1640" s="215">
        <v>45083</v>
      </c>
      <c r="E1640" s="192" t="s">
        <v>4226</v>
      </c>
      <c r="F1640" s="192" t="s">
        <v>6</v>
      </c>
      <c r="G1640" s="192">
        <v>1824749</v>
      </c>
      <c r="H1640" s="68"/>
      <c r="I1640" s="198" t="s">
        <v>3781</v>
      </c>
      <c r="J1640" s="68"/>
      <c r="K1640" s="68"/>
      <c r="L1640" s="68"/>
      <c r="M1640" s="68"/>
      <c r="N1640" s="362"/>
      <c r="O1640" s="362"/>
      <c r="P1640" s="216">
        <v>0</v>
      </c>
      <c r="Q1640" s="216">
        <v>13479.38</v>
      </c>
      <c r="R1640" s="68" t="s">
        <v>638</v>
      </c>
      <c r="S1640" s="363"/>
      <c r="T1640" s="277"/>
    </row>
    <row r="1641" spans="1:20" ht="63.75">
      <c r="A1641" s="192">
        <v>340</v>
      </c>
      <c r="B1641" s="68"/>
      <c r="C1641" s="214" t="s">
        <v>136</v>
      </c>
      <c r="D1641" s="215">
        <v>45083</v>
      </c>
      <c r="E1641" s="192" t="s">
        <v>4227</v>
      </c>
      <c r="F1641" s="192" t="s">
        <v>6</v>
      </c>
      <c r="G1641" s="192">
        <v>2296320</v>
      </c>
      <c r="H1641" s="68"/>
      <c r="I1641" s="198" t="s">
        <v>5329</v>
      </c>
      <c r="J1641" s="68"/>
      <c r="K1641" s="68"/>
      <c r="L1641" s="68"/>
      <c r="M1641" s="68"/>
      <c r="N1641" s="362"/>
      <c r="O1641" s="362"/>
      <c r="P1641" s="216">
        <v>0</v>
      </c>
      <c r="Q1641" s="216">
        <v>38710.980000000003</v>
      </c>
      <c r="R1641" s="68" t="s">
        <v>638</v>
      </c>
      <c r="S1641" s="363"/>
      <c r="T1641" s="277"/>
    </row>
    <row r="1642" spans="1:20" ht="63.75">
      <c r="A1642" s="192">
        <v>340</v>
      </c>
      <c r="B1642" s="68"/>
      <c r="C1642" s="214" t="s">
        <v>136</v>
      </c>
      <c r="D1642" s="215">
        <v>45083</v>
      </c>
      <c r="E1642" s="192" t="s">
        <v>4228</v>
      </c>
      <c r="F1642" s="192" t="s">
        <v>6</v>
      </c>
      <c r="G1642" s="192">
        <v>2296322</v>
      </c>
      <c r="H1642" s="68"/>
      <c r="I1642" s="198" t="s">
        <v>5330</v>
      </c>
      <c r="J1642" s="68"/>
      <c r="K1642" s="68"/>
      <c r="L1642" s="68"/>
      <c r="M1642" s="68"/>
      <c r="N1642" s="362"/>
      <c r="O1642" s="362"/>
      <c r="P1642" s="216">
        <v>0</v>
      </c>
      <c r="Q1642" s="216">
        <v>51007.94</v>
      </c>
      <c r="R1642" s="68" t="s">
        <v>638</v>
      </c>
      <c r="S1642" s="363"/>
      <c r="T1642" s="277"/>
    </row>
    <row r="1643" spans="1:20" ht="63.75">
      <c r="A1643" s="192">
        <v>340</v>
      </c>
      <c r="B1643" s="68"/>
      <c r="C1643" s="214" t="s">
        <v>136</v>
      </c>
      <c r="D1643" s="215">
        <v>45083</v>
      </c>
      <c r="E1643" s="192" t="s">
        <v>4229</v>
      </c>
      <c r="F1643" s="192" t="s">
        <v>14</v>
      </c>
      <c r="G1643" s="192">
        <v>2296321</v>
      </c>
      <c r="H1643" s="68"/>
      <c r="I1643" s="198" t="s">
        <v>5331</v>
      </c>
      <c r="J1643" s="68"/>
      <c r="K1643" s="68"/>
      <c r="L1643" s="68"/>
      <c r="M1643" s="68"/>
      <c r="N1643" s="362"/>
      <c r="O1643" s="362"/>
      <c r="P1643" s="216">
        <v>50</v>
      </c>
      <c r="Q1643" s="216">
        <v>0</v>
      </c>
      <c r="R1643" s="68" t="s">
        <v>638</v>
      </c>
      <c r="S1643" s="363"/>
      <c r="T1643" s="277"/>
    </row>
    <row r="1644" spans="1:20" ht="63.75">
      <c r="A1644" s="192">
        <v>340</v>
      </c>
      <c r="B1644" s="68"/>
      <c r="C1644" s="214" t="s">
        <v>136</v>
      </c>
      <c r="D1644" s="215">
        <v>45083</v>
      </c>
      <c r="E1644" s="192" t="s">
        <v>4230</v>
      </c>
      <c r="F1644" s="192" t="s">
        <v>14</v>
      </c>
      <c r="G1644" s="192">
        <v>2296323</v>
      </c>
      <c r="H1644" s="68"/>
      <c r="I1644" s="198" t="s">
        <v>5332</v>
      </c>
      <c r="J1644" s="68"/>
      <c r="K1644" s="68"/>
      <c r="L1644" s="68"/>
      <c r="M1644" s="68"/>
      <c r="N1644" s="362"/>
      <c r="O1644" s="362"/>
      <c r="P1644" s="216">
        <v>50</v>
      </c>
      <c r="Q1644" s="216">
        <v>0</v>
      </c>
      <c r="R1644" s="68" t="s">
        <v>638</v>
      </c>
      <c r="S1644" s="363"/>
      <c r="T1644" s="277"/>
    </row>
    <row r="1645" spans="1:20" ht="63.75">
      <c r="A1645" s="192">
        <v>660</v>
      </c>
      <c r="B1645" s="68"/>
      <c r="C1645" s="214" t="s">
        <v>176</v>
      </c>
      <c r="D1645" s="215">
        <v>45083</v>
      </c>
      <c r="E1645" s="192" t="s">
        <v>4231</v>
      </c>
      <c r="F1645" s="192" t="s">
        <v>3</v>
      </c>
      <c r="G1645" s="192">
        <v>2118546</v>
      </c>
      <c r="H1645" s="68"/>
      <c r="I1645" s="198" t="s">
        <v>5333</v>
      </c>
      <c r="J1645" s="68"/>
      <c r="K1645" s="68"/>
      <c r="L1645" s="68"/>
      <c r="M1645" s="68"/>
      <c r="N1645" s="362"/>
      <c r="O1645" s="362"/>
      <c r="P1645" s="216">
        <v>0</v>
      </c>
      <c r="Q1645" s="216">
        <v>1043.53</v>
      </c>
      <c r="R1645" s="68" t="s">
        <v>638</v>
      </c>
      <c r="S1645" s="363"/>
      <c r="T1645" s="277"/>
    </row>
    <row r="1646" spans="1:20" ht="51">
      <c r="A1646" s="192">
        <v>670</v>
      </c>
      <c r="B1646" s="68"/>
      <c r="C1646" s="214" t="s">
        <v>178</v>
      </c>
      <c r="D1646" s="215">
        <v>45083</v>
      </c>
      <c r="E1646" s="192" t="s">
        <v>4232</v>
      </c>
      <c r="F1646" s="192" t="s">
        <v>3</v>
      </c>
      <c r="G1646" s="192">
        <v>2118552</v>
      </c>
      <c r="H1646" s="68"/>
      <c r="I1646" s="198" t="s">
        <v>5334</v>
      </c>
      <c r="J1646" s="68"/>
      <c r="K1646" s="68"/>
      <c r="L1646" s="68"/>
      <c r="M1646" s="68"/>
      <c r="N1646" s="362"/>
      <c r="O1646" s="362"/>
      <c r="P1646" s="216">
        <v>0</v>
      </c>
      <c r="Q1646" s="216">
        <v>516</v>
      </c>
      <c r="R1646" s="68" t="s">
        <v>638</v>
      </c>
      <c r="S1646" s="363"/>
      <c r="T1646" s="277"/>
    </row>
    <row r="1647" spans="1:20" ht="63.75">
      <c r="A1647" s="192">
        <v>670</v>
      </c>
      <c r="B1647" s="68"/>
      <c r="C1647" s="214" t="s">
        <v>178</v>
      </c>
      <c r="D1647" s="215">
        <v>45083</v>
      </c>
      <c r="E1647" s="192" t="s">
        <v>4233</v>
      </c>
      <c r="F1647" s="192" t="s">
        <v>3</v>
      </c>
      <c r="G1647" s="192">
        <v>2118554</v>
      </c>
      <c r="H1647" s="68"/>
      <c r="I1647" s="198" t="s">
        <v>5335</v>
      </c>
      <c r="J1647" s="68"/>
      <c r="K1647" s="68"/>
      <c r="L1647" s="68"/>
      <c r="M1647" s="68"/>
      <c r="N1647" s="362"/>
      <c r="O1647" s="362"/>
      <c r="P1647" s="216">
        <v>0</v>
      </c>
      <c r="Q1647" s="216">
        <v>328</v>
      </c>
      <c r="R1647" s="68" t="s">
        <v>638</v>
      </c>
      <c r="S1647" s="363"/>
      <c r="T1647" s="277"/>
    </row>
    <row r="1648" spans="1:20" ht="51">
      <c r="A1648" s="192">
        <v>670</v>
      </c>
      <c r="B1648" s="68"/>
      <c r="C1648" s="214" t="s">
        <v>178</v>
      </c>
      <c r="D1648" s="215">
        <v>45083</v>
      </c>
      <c r="E1648" s="192" t="s">
        <v>4234</v>
      </c>
      <c r="F1648" s="192" t="s">
        <v>3</v>
      </c>
      <c r="G1648" s="192">
        <v>2118556</v>
      </c>
      <c r="H1648" s="68"/>
      <c r="I1648" s="198" t="s">
        <v>5336</v>
      </c>
      <c r="J1648" s="68"/>
      <c r="K1648" s="68"/>
      <c r="L1648" s="68"/>
      <c r="M1648" s="68"/>
      <c r="N1648" s="362"/>
      <c r="O1648" s="362"/>
      <c r="P1648" s="216">
        <v>0</v>
      </c>
      <c r="Q1648" s="216">
        <v>826.53</v>
      </c>
      <c r="R1648" s="68" t="s">
        <v>638</v>
      </c>
      <c r="S1648" s="363"/>
      <c r="T1648" s="277"/>
    </row>
    <row r="1649" spans="1:20" ht="51">
      <c r="A1649" s="192">
        <v>578</v>
      </c>
      <c r="B1649" s="68"/>
      <c r="C1649" s="214" t="s">
        <v>168</v>
      </c>
      <c r="D1649" s="215">
        <v>45083</v>
      </c>
      <c r="E1649" s="192" t="s">
        <v>4235</v>
      </c>
      <c r="F1649" s="192" t="s">
        <v>3</v>
      </c>
      <c r="G1649" s="192">
        <v>2118576</v>
      </c>
      <c r="H1649" s="68"/>
      <c r="I1649" s="198" t="s">
        <v>5337</v>
      </c>
      <c r="J1649" s="68"/>
      <c r="K1649" s="68"/>
      <c r="L1649" s="68"/>
      <c r="M1649" s="68"/>
      <c r="N1649" s="362"/>
      <c r="O1649" s="362"/>
      <c r="P1649" s="216">
        <v>0</v>
      </c>
      <c r="Q1649" s="216">
        <v>46582.09</v>
      </c>
      <c r="R1649" s="68" t="s">
        <v>638</v>
      </c>
      <c r="S1649" s="363"/>
      <c r="T1649" s="277"/>
    </row>
    <row r="1650" spans="1:20" ht="63.75">
      <c r="A1650" s="192">
        <v>206</v>
      </c>
      <c r="B1650" s="68"/>
      <c r="C1650" s="214" t="s">
        <v>87</v>
      </c>
      <c r="D1650" s="215">
        <v>45083</v>
      </c>
      <c r="E1650" s="192" t="s">
        <v>4236</v>
      </c>
      <c r="F1650" s="192" t="s">
        <v>3</v>
      </c>
      <c r="G1650" s="192">
        <v>2118643</v>
      </c>
      <c r="H1650" s="68"/>
      <c r="I1650" s="198" t="s">
        <v>5338</v>
      </c>
      <c r="J1650" s="68"/>
      <c r="K1650" s="68"/>
      <c r="L1650" s="68"/>
      <c r="M1650" s="68"/>
      <c r="N1650" s="362"/>
      <c r="O1650" s="362"/>
      <c r="P1650" s="216">
        <v>0</v>
      </c>
      <c r="Q1650" s="216">
        <v>30</v>
      </c>
      <c r="R1650" s="68" t="s">
        <v>638</v>
      </c>
      <c r="S1650" s="363"/>
      <c r="T1650" s="277"/>
    </row>
    <row r="1651" spans="1:20" ht="51">
      <c r="A1651" s="192" t="s">
        <v>541</v>
      </c>
      <c r="B1651" s="68"/>
      <c r="C1651" s="214" t="s">
        <v>590</v>
      </c>
      <c r="D1651" s="215">
        <v>45083</v>
      </c>
      <c r="E1651" s="192" t="s">
        <v>4237</v>
      </c>
      <c r="F1651" s="192" t="s">
        <v>3</v>
      </c>
      <c r="G1651" s="192">
        <v>2118644</v>
      </c>
      <c r="H1651" s="68"/>
      <c r="I1651" s="198" t="s">
        <v>5339</v>
      </c>
      <c r="J1651" s="68"/>
      <c r="K1651" s="68"/>
      <c r="L1651" s="68"/>
      <c r="M1651" s="68"/>
      <c r="N1651" s="362"/>
      <c r="O1651" s="362"/>
      <c r="P1651" s="216">
        <v>0</v>
      </c>
      <c r="Q1651" s="216">
        <v>24</v>
      </c>
      <c r="R1651" s="68" t="s">
        <v>638</v>
      </c>
      <c r="S1651" s="363"/>
      <c r="T1651" s="277"/>
    </row>
    <row r="1652" spans="1:20" ht="51">
      <c r="A1652" s="192">
        <v>253</v>
      </c>
      <c r="B1652" s="68"/>
      <c r="C1652" s="214" t="s">
        <v>104</v>
      </c>
      <c r="D1652" s="215">
        <v>45083</v>
      </c>
      <c r="E1652" s="192" t="s">
        <v>4238</v>
      </c>
      <c r="F1652" s="192" t="s">
        <v>3</v>
      </c>
      <c r="G1652" s="192">
        <v>2118645</v>
      </c>
      <c r="H1652" s="68"/>
      <c r="I1652" s="198" t="s">
        <v>5340</v>
      </c>
      <c r="J1652" s="68"/>
      <c r="K1652" s="68"/>
      <c r="L1652" s="68"/>
      <c r="M1652" s="68"/>
      <c r="N1652" s="362"/>
      <c r="O1652" s="362"/>
      <c r="P1652" s="216">
        <v>0</v>
      </c>
      <c r="Q1652" s="216">
        <v>742</v>
      </c>
      <c r="R1652" s="68" t="s">
        <v>638</v>
      </c>
      <c r="S1652" s="363"/>
      <c r="T1652" s="277"/>
    </row>
    <row r="1653" spans="1:20" ht="63.75">
      <c r="A1653" s="192">
        <v>597</v>
      </c>
      <c r="B1653" s="68"/>
      <c r="C1653" s="214" t="s">
        <v>677</v>
      </c>
      <c r="D1653" s="215">
        <v>45083</v>
      </c>
      <c r="E1653" s="192" t="s">
        <v>4239</v>
      </c>
      <c r="F1653" s="192" t="s">
        <v>6</v>
      </c>
      <c r="G1653" s="192">
        <v>1824956</v>
      </c>
      <c r="H1653" s="68"/>
      <c r="I1653" s="198" t="s">
        <v>5341</v>
      </c>
      <c r="J1653" s="68"/>
      <c r="K1653" s="68"/>
      <c r="L1653" s="68"/>
      <c r="M1653" s="68"/>
      <c r="N1653" s="362"/>
      <c r="O1653" s="362"/>
      <c r="P1653" s="216">
        <v>0</v>
      </c>
      <c r="Q1653" s="216">
        <v>1082480.8700000001</v>
      </c>
      <c r="R1653" s="68" t="s">
        <v>638</v>
      </c>
      <c r="S1653" s="363"/>
      <c r="T1653" s="277"/>
    </row>
    <row r="1654" spans="1:20" ht="76.5">
      <c r="A1654" s="192">
        <v>513</v>
      </c>
      <c r="B1654" s="68"/>
      <c r="C1654" s="214" t="s">
        <v>160</v>
      </c>
      <c r="D1654" s="215">
        <v>45083</v>
      </c>
      <c r="E1654" s="192" t="s">
        <v>4241</v>
      </c>
      <c r="F1654" s="192" t="s">
        <v>14</v>
      </c>
      <c r="G1654" s="192">
        <v>2296603</v>
      </c>
      <c r="H1654" s="68"/>
      <c r="I1654" s="198" t="s">
        <v>5343</v>
      </c>
      <c r="J1654" s="68"/>
      <c r="K1654" s="68"/>
      <c r="L1654" s="68"/>
      <c r="M1654" s="68"/>
      <c r="N1654" s="362"/>
      <c r="O1654" s="362"/>
      <c r="P1654" s="216">
        <v>50</v>
      </c>
      <c r="Q1654" s="216">
        <v>0</v>
      </c>
      <c r="R1654" s="68" t="s">
        <v>638</v>
      </c>
      <c r="S1654" s="363"/>
      <c r="T1654" s="277"/>
    </row>
    <row r="1655" spans="1:20" ht="63.75">
      <c r="A1655" s="192">
        <v>597</v>
      </c>
      <c r="B1655" s="68"/>
      <c r="C1655" s="214" t="s">
        <v>677</v>
      </c>
      <c r="D1655" s="215">
        <v>45083</v>
      </c>
      <c r="E1655" s="192" t="s">
        <v>4242</v>
      </c>
      <c r="F1655" s="192" t="s">
        <v>6</v>
      </c>
      <c r="G1655" s="192">
        <v>1824972</v>
      </c>
      <c r="H1655" s="68"/>
      <c r="I1655" s="198" t="s">
        <v>5344</v>
      </c>
      <c r="J1655" s="68"/>
      <c r="K1655" s="68"/>
      <c r="L1655" s="68"/>
      <c r="M1655" s="68"/>
      <c r="N1655" s="362"/>
      <c r="O1655" s="362"/>
      <c r="P1655" s="216">
        <v>0</v>
      </c>
      <c r="Q1655" s="216">
        <v>15313.57</v>
      </c>
      <c r="R1655" s="68" t="s">
        <v>638</v>
      </c>
      <c r="S1655" s="363"/>
      <c r="T1655" s="277"/>
    </row>
    <row r="1656" spans="1:20" ht="63.75">
      <c r="A1656" s="192" t="s">
        <v>542</v>
      </c>
      <c r="B1656" s="68"/>
      <c r="C1656" s="214" t="s">
        <v>691</v>
      </c>
      <c r="D1656" s="215">
        <v>45083</v>
      </c>
      <c r="E1656" s="192" t="s">
        <v>4243</v>
      </c>
      <c r="F1656" s="192" t="s">
        <v>10</v>
      </c>
      <c r="G1656" s="192">
        <v>17476</v>
      </c>
      <c r="H1656" s="68"/>
      <c r="I1656" s="198" t="s">
        <v>5345</v>
      </c>
      <c r="J1656" s="68"/>
      <c r="K1656" s="68"/>
      <c r="L1656" s="68"/>
      <c r="M1656" s="68"/>
      <c r="N1656" s="362"/>
      <c r="O1656" s="362"/>
      <c r="P1656" s="216">
        <v>8151.93</v>
      </c>
      <c r="Q1656" s="216">
        <v>0</v>
      </c>
      <c r="R1656" s="68" t="s">
        <v>638</v>
      </c>
      <c r="S1656" s="363"/>
      <c r="T1656" s="277"/>
    </row>
    <row r="1657" spans="1:20" ht="89.25">
      <c r="A1657" s="192">
        <v>117</v>
      </c>
      <c r="B1657" s="68"/>
      <c r="C1657" s="214" t="s">
        <v>54</v>
      </c>
      <c r="D1657" s="215">
        <v>45083</v>
      </c>
      <c r="E1657" s="192" t="s">
        <v>4244</v>
      </c>
      <c r="F1657" s="192" t="s">
        <v>10</v>
      </c>
      <c r="G1657" s="192">
        <v>1061931</v>
      </c>
      <c r="H1657" s="68"/>
      <c r="I1657" s="198" t="s">
        <v>5346</v>
      </c>
      <c r="J1657" s="68"/>
      <c r="K1657" s="68"/>
      <c r="L1657" s="68"/>
      <c r="M1657" s="68"/>
      <c r="N1657" s="362"/>
      <c r="O1657" s="362"/>
      <c r="P1657" s="216">
        <v>50</v>
      </c>
      <c r="Q1657" s="216">
        <v>0</v>
      </c>
      <c r="R1657" s="68" t="s">
        <v>638</v>
      </c>
      <c r="S1657" s="363"/>
      <c r="T1657" s="277"/>
    </row>
    <row r="1658" spans="1:20" ht="89.25">
      <c r="A1658" s="192">
        <v>117</v>
      </c>
      <c r="B1658" s="68"/>
      <c r="C1658" s="214" t="s">
        <v>54</v>
      </c>
      <c r="D1658" s="215">
        <v>45083</v>
      </c>
      <c r="E1658" s="192" t="s">
        <v>4245</v>
      </c>
      <c r="F1658" s="192" t="s">
        <v>10</v>
      </c>
      <c r="G1658" s="192">
        <v>1061933</v>
      </c>
      <c r="H1658" s="68"/>
      <c r="I1658" s="198" t="s">
        <v>5347</v>
      </c>
      <c r="J1658" s="68"/>
      <c r="K1658" s="68"/>
      <c r="L1658" s="68"/>
      <c r="M1658" s="68"/>
      <c r="N1658" s="362"/>
      <c r="O1658" s="362"/>
      <c r="P1658" s="216">
        <v>50</v>
      </c>
      <c r="Q1658" s="216">
        <v>0</v>
      </c>
      <c r="R1658" s="68" t="s">
        <v>638</v>
      </c>
      <c r="S1658" s="363"/>
      <c r="T1658" s="277"/>
    </row>
    <row r="1659" spans="1:20" ht="89.25">
      <c r="A1659" s="192">
        <v>117</v>
      </c>
      <c r="B1659" s="68"/>
      <c r="C1659" s="214" t="s">
        <v>54</v>
      </c>
      <c r="D1659" s="215">
        <v>45083</v>
      </c>
      <c r="E1659" s="192" t="s">
        <v>4246</v>
      </c>
      <c r="F1659" s="192" t="s">
        <v>10</v>
      </c>
      <c r="G1659" s="192">
        <v>1061935</v>
      </c>
      <c r="H1659" s="68"/>
      <c r="I1659" s="198" t="s">
        <v>5348</v>
      </c>
      <c r="J1659" s="68"/>
      <c r="K1659" s="68"/>
      <c r="L1659" s="68"/>
      <c r="M1659" s="68"/>
      <c r="N1659" s="362"/>
      <c r="O1659" s="362"/>
      <c r="P1659" s="216">
        <v>50</v>
      </c>
      <c r="Q1659" s="216">
        <v>0</v>
      </c>
      <c r="R1659" s="68" t="s">
        <v>638</v>
      </c>
      <c r="S1659" s="363"/>
      <c r="T1659" s="277"/>
    </row>
    <row r="1660" spans="1:20" ht="76.5">
      <c r="A1660" s="192">
        <v>117</v>
      </c>
      <c r="B1660" s="68"/>
      <c r="C1660" s="214" t="s">
        <v>54</v>
      </c>
      <c r="D1660" s="215">
        <v>45083</v>
      </c>
      <c r="E1660" s="192" t="s">
        <v>4247</v>
      </c>
      <c r="F1660" s="192" t="s">
        <v>10</v>
      </c>
      <c r="G1660" s="192">
        <v>1061937</v>
      </c>
      <c r="H1660" s="68"/>
      <c r="I1660" s="198" t="s">
        <v>5349</v>
      </c>
      <c r="J1660" s="68"/>
      <c r="K1660" s="68"/>
      <c r="L1660" s="68"/>
      <c r="M1660" s="68"/>
      <c r="N1660" s="362"/>
      <c r="O1660" s="362"/>
      <c r="P1660" s="216">
        <v>50</v>
      </c>
      <c r="Q1660" s="216">
        <v>0</v>
      </c>
      <c r="R1660" s="68" t="s">
        <v>638</v>
      </c>
      <c r="S1660" s="363"/>
      <c r="T1660" s="277"/>
    </row>
    <row r="1661" spans="1:20" ht="89.25">
      <c r="A1661" s="192">
        <v>117</v>
      </c>
      <c r="B1661" s="68"/>
      <c r="C1661" s="214" t="s">
        <v>54</v>
      </c>
      <c r="D1661" s="215">
        <v>45083</v>
      </c>
      <c r="E1661" s="192" t="s">
        <v>4248</v>
      </c>
      <c r="F1661" s="192" t="s">
        <v>10</v>
      </c>
      <c r="G1661" s="192">
        <v>1061938</v>
      </c>
      <c r="H1661" s="68"/>
      <c r="I1661" s="198" t="s">
        <v>5350</v>
      </c>
      <c r="J1661" s="68"/>
      <c r="K1661" s="68"/>
      <c r="L1661" s="68"/>
      <c r="M1661" s="68"/>
      <c r="N1661" s="362"/>
      <c r="O1661" s="362"/>
      <c r="P1661" s="216">
        <v>50</v>
      </c>
      <c r="Q1661" s="216">
        <v>0</v>
      </c>
      <c r="R1661" s="68" t="s">
        <v>638</v>
      </c>
      <c r="S1661" s="363"/>
      <c r="T1661" s="277"/>
    </row>
    <row r="1662" spans="1:20" ht="51">
      <c r="A1662" s="192">
        <v>46</v>
      </c>
      <c r="B1662" s="68"/>
      <c r="C1662" s="214" t="s">
        <v>1379</v>
      </c>
      <c r="D1662" s="215">
        <v>45084</v>
      </c>
      <c r="E1662" s="192" t="s">
        <v>4249</v>
      </c>
      <c r="F1662" s="192" t="s">
        <v>3</v>
      </c>
      <c r="G1662" s="192">
        <v>2118804</v>
      </c>
      <c r="H1662" s="68"/>
      <c r="I1662" s="198" t="s">
        <v>5351</v>
      </c>
      <c r="J1662" s="68"/>
      <c r="K1662" s="68"/>
      <c r="L1662" s="68"/>
      <c r="M1662" s="68"/>
      <c r="N1662" s="362"/>
      <c r="O1662" s="362"/>
      <c r="P1662" s="216">
        <v>0</v>
      </c>
      <c r="Q1662" s="216">
        <v>15000</v>
      </c>
      <c r="R1662" s="68" t="s">
        <v>638</v>
      </c>
      <c r="S1662" s="363"/>
      <c r="T1662" s="277"/>
    </row>
    <row r="1663" spans="1:20" ht="51">
      <c r="A1663" s="192">
        <v>1201</v>
      </c>
      <c r="B1663" s="68"/>
      <c r="C1663" s="214" t="s">
        <v>228</v>
      </c>
      <c r="D1663" s="215">
        <v>45084</v>
      </c>
      <c r="E1663" s="192" t="s">
        <v>4250</v>
      </c>
      <c r="F1663" s="192" t="s">
        <v>3</v>
      </c>
      <c r="G1663" s="192">
        <v>2118830</v>
      </c>
      <c r="H1663" s="68"/>
      <c r="I1663" s="198" t="s">
        <v>5352</v>
      </c>
      <c r="J1663" s="68"/>
      <c r="K1663" s="68"/>
      <c r="L1663" s="68"/>
      <c r="M1663" s="68"/>
      <c r="N1663" s="362"/>
      <c r="O1663" s="362"/>
      <c r="P1663" s="216">
        <v>0</v>
      </c>
      <c r="Q1663" s="216">
        <v>2000</v>
      </c>
      <c r="R1663" s="68" t="s">
        <v>638</v>
      </c>
      <c r="S1663" s="363"/>
      <c r="T1663" s="277"/>
    </row>
    <row r="1664" spans="1:20" ht="51">
      <c r="A1664" s="192">
        <v>86</v>
      </c>
      <c r="B1664" s="68"/>
      <c r="C1664" s="214" t="s">
        <v>50</v>
      </c>
      <c r="D1664" s="215">
        <v>45084</v>
      </c>
      <c r="E1664" s="192" t="s">
        <v>4251</v>
      </c>
      <c r="F1664" s="192" t="s">
        <v>3</v>
      </c>
      <c r="G1664" s="192">
        <v>2118834</v>
      </c>
      <c r="H1664" s="68"/>
      <c r="I1664" s="198" t="s">
        <v>5353</v>
      </c>
      <c r="J1664" s="68"/>
      <c r="K1664" s="68"/>
      <c r="L1664" s="68"/>
      <c r="M1664" s="68"/>
      <c r="N1664" s="362"/>
      <c r="O1664" s="362"/>
      <c r="P1664" s="216">
        <v>0</v>
      </c>
      <c r="Q1664" s="216">
        <v>57420</v>
      </c>
      <c r="R1664" s="68" t="s">
        <v>638</v>
      </c>
      <c r="S1664" s="363"/>
      <c r="T1664" s="277"/>
    </row>
    <row r="1665" spans="1:20" ht="38.25">
      <c r="A1665" s="192">
        <v>15</v>
      </c>
      <c r="B1665" s="68"/>
      <c r="C1665" s="214" t="s">
        <v>39</v>
      </c>
      <c r="D1665" s="215">
        <v>45084</v>
      </c>
      <c r="E1665" s="192" t="s">
        <v>4252</v>
      </c>
      <c r="F1665" s="192" t="s">
        <v>3</v>
      </c>
      <c r="G1665" s="192">
        <v>2118857</v>
      </c>
      <c r="H1665" s="68"/>
      <c r="I1665" s="198" t="s">
        <v>5354</v>
      </c>
      <c r="J1665" s="68"/>
      <c r="K1665" s="68"/>
      <c r="L1665" s="68"/>
      <c r="M1665" s="68"/>
      <c r="N1665" s="362"/>
      <c r="O1665" s="362"/>
      <c r="P1665" s="216">
        <v>0</v>
      </c>
      <c r="Q1665" s="216">
        <v>2</v>
      </c>
      <c r="R1665" s="68" t="s">
        <v>638</v>
      </c>
      <c r="S1665" s="363"/>
      <c r="T1665" s="277"/>
    </row>
    <row r="1666" spans="1:20" ht="63.75">
      <c r="A1666" s="192">
        <v>206</v>
      </c>
      <c r="B1666" s="68"/>
      <c r="C1666" s="214" t="s">
        <v>87</v>
      </c>
      <c r="D1666" s="215">
        <v>45084</v>
      </c>
      <c r="E1666" s="192" t="s">
        <v>4253</v>
      </c>
      <c r="F1666" s="192" t="s">
        <v>3</v>
      </c>
      <c r="G1666" s="192">
        <v>2118873</v>
      </c>
      <c r="H1666" s="68"/>
      <c r="I1666" s="198" t="s">
        <v>5355</v>
      </c>
      <c r="J1666" s="68"/>
      <c r="K1666" s="68"/>
      <c r="L1666" s="68"/>
      <c r="M1666" s="68"/>
      <c r="N1666" s="362"/>
      <c r="O1666" s="362"/>
      <c r="P1666" s="216">
        <v>0</v>
      </c>
      <c r="Q1666" s="216">
        <v>10</v>
      </c>
      <c r="R1666" s="68" t="s">
        <v>638</v>
      </c>
      <c r="S1666" s="363"/>
      <c r="T1666" s="277"/>
    </row>
    <row r="1667" spans="1:20" ht="51">
      <c r="A1667" s="192" t="s">
        <v>541</v>
      </c>
      <c r="B1667" s="68"/>
      <c r="C1667" s="214" t="s">
        <v>590</v>
      </c>
      <c r="D1667" s="215">
        <v>45084</v>
      </c>
      <c r="E1667" s="192" t="s">
        <v>4254</v>
      </c>
      <c r="F1667" s="192" t="s">
        <v>3</v>
      </c>
      <c r="G1667" s="192">
        <v>2118874</v>
      </c>
      <c r="H1667" s="68"/>
      <c r="I1667" s="198" t="s">
        <v>5356</v>
      </c>
      <c r="J1667" s="68"/>
      <c r="K1667" s="68"/>
      <c r="L1667" s="68"/>
      <c r="M1667" s="68"/>
      <c r="N1667" s="362"/>
      <c r="O1667" s="362"/>
      <c r="P1667" s="216">
        <v>0</v>
      </c>
      <c r="Q1667" s="216">
        <v>3092.67</v>
      </c>
      <c r="R1667" s="68" t="s">
        <v>638</v>
      </c>
      <c r="S1667" s="363"/>
      <c r="T1667" s="277"/>
    </row>
    <row r="1668" spans="1:20" ht="63.75">
      <c r="A1668" s="192" t="s">
        <v>542</v>
      </c>
      <c r="B1668" s="68"/>
      <c r="C1668" s="214" t="s">
        <v>691</v>
      </c>
      <c r="D1668" s="215">
        <v>45084</v>
      </c>
      <c r="E1668" s="192" t="s">
        <v>4255</v>
      </c>
      <c r="F1668" s="192" t="s">
        <v>6</v>
      </c>
      <c r="G1668" s="192">
        <v>2297471</v>
      </c>
      <c r="H1668" s="68"/>
      <c r="I1668" s="198" t="s">
        <v>5357</v>
      </c>
      <c r="J1668" s="68"/>
      <c r="K1668" s="68"/>
      <c r="L1668" s="68"/>
      <c r="M1668" s="68"/>
      <c r="N1668" s="362"/>
      <c r="O1668" s="362"/>
      <c r="P1668" s="216">
        <v>0</v>
      </c>
      <c r="Q1668" s="216">
        <v>2842312.69</v>
      </c>
      <c r="R1668" s="68" t="s">
        <v>638</v>
      </c>
      <c r="S1668" s="363"/>
      <c r="T1668" s="277"/>
    </row>
    <row r="1669" spans="1:20" ht="63.75">
      <c r="A1669" s="192">
        <v>382</v>
      </c>
      <c r="B1669" s="68"/>
      <c r="C1669" s="214" t="s">
        <v>1245</v>
      </c>
      <c r="D1669" s="215">
        <v>45084</v>
      </c>
      <c r="E1669" s="192" t="s">
        <v>4256</v>
      </c>
      <c r="F1669" s="192" t="s">
        <v>3</v>
      </c>
      <c r="G1669" s="192">
        <v>2118886</v>
      </c>
      <c r="H1669" s="68"/>
      <c r="I1669" s="198" t="s">
        <v>5358</v>
      </c>
      <c r="J1669" s="68"/>
      <c r="K1669" s="68"/>
      <c r="L1669" s="68"/>
      <c r="M1669" s="68"/>
      <c r="N1669" s="362"/>
      <c r="O1669" s="362"/>
      <c r="P1669" s="216">
        <v>0</v>
      </c>
      <c r="Q1669" s="216">
        <v>595</v>
      </c>
      <c r="R1669" s="68" t="s">
        <v>638</v>
      </c>
      <c r="S1669" s="363"/>
      <c r="T1669" s="277"/>
    </row>
    <row r="1670" spans="1:20" ht="63.75">
      <c r="A1670" s="192">
        <v>382</v>
      </c>
      <c r="B1670" s="68"/>
      <c r="C1670" s="214" t="s">
        <v>1245</v>
      </c>
      <c r="D1670" s="215">
        <v>45084</v>
      </c>
      <c r="E1670" s="192" t="s">
        <v>4257</v>
      </c>
      <c r="F1670" s="192" t="s">
        <v>3</v>
      </c>
      <c r="G1670" s="192">
        <v>2118887</v>
      </c>
      <c r="H1670" s="68"/>
      <c r="I1670" s="198" t="s">
        <v>5359</v>
      </c>
      <c r="J1670" s="68"/>
      <c r="K1670" s="68"/>
      <c r="L1670" s="68"/>
      <c r="M1670" s="68"/>
      <c r="N1670" s="362"/>
      <c r="O1670" s="362"/>
      <c r="P1670" s="216">
        <v>0</v>
      </c>
      <c r="Q1670" s="216">
        <v>954</v>
      </c>
      <c r="R1670" s="68" t="s">
        <v>638</v>
      </c>
      <c r="S1670" s="363"/>
      <c r="T1670" s="277"/>
    </row>
    <row r="1671" spans="1:20" ht="63.75">
      <c r="A1671" s="192">
        <v>382</v>
      </c>
      <c r="B1671" s="68"/>
      <c r="C1671" s="214" t="s">
        <v>1245</v>
      </c>
      <c r="D1671" s="215">
        <v>45084</v>
      </c>
      <c r="E1671" s="192" t="s">
        <v>4258</v>
      </c>
      <c r="F1671" s="192" t="s">
        <v>3</v>
      </c>
      <c r="G1671" s="192">
        <v>2118890</v>
      </c>
      <c r="H1671" s="68"/>
      <c r="I1671" s="198" t="s">
        <v>5360</v>
      </c>
      <c r="J1671" s="68"/>
      <c r="K1671" s="68"/>
      <c r="L1671" s="68"/>
      <c r="M1671" s="68"/>
      <c r="N1671" s="362"/>
      <c r="O1671" s="362"/>
      <c r="P1671" s="216">
        <v>0</v>
      </c>
      <c r="Q1671" s="216">
        <v>1088</v>
      </c>
      <c r="R1671" s="68" t="s">
        <v>638</v>
      </c>
      <c r="S1671" s="363"/>
      <c r="T1671" s="277"/>
    </row>
    <row r="1672" spans="1:20" ht="63.75">
      <c r="A1672" s="192">
        <v>382</v>
      </c>
      <c r="B1672" s="68"/>
      <c r="C1672" s="214" t="s">
        <v>1245</v>
      </c>
      <c r="D1672" s="215">
        <v>45084</v>
      </c>
      <c r="E1672" s="192" t="s">
        <v>4259</v>
      </c>
      <c r="F1672" s="192" t="s">
        <v>3</v>
      </c>
      <c r="G1672" s="192">
        <v>2118894</v>
      </c>
      <c r="H1672" s="68"/>
      <c r="I1672" s="198" t="s">
        <v>5361</v>
      </c>
      <c r="J1672" s="68"/>
      <c r="K1672" s="68"/>
      <c r="L1672" s="68"/>
      <c r="M1672" s="68"/>
      <c r="N1672" s="362"/>
      <c r="O1672" s="362"/>
      <c r="P1672" s="216">
        <v>0</v>
      </c>
      <c r="Q1672" s="216">
        <v>792</v>
      </c>
      <c r="R1672" s="68" t="s">
        <v>638</v>
      </c>
      <c r="S1672" s="363"/>
      <c r="T1672" s="277"/>
    </row>
    <row r="1673" spans="1:20" ht="63.75">
      <c r="A1673" s="192">
        <v>382</v>
      </c>
      <c r="B1673" s="68"/>
      <c r="C1673" s="214" t="s">
        <v>1245</v>
      </c>
      <c r="D1673" s="215">
        <v>45084</v>
      </c>
      <c r="E1673" s="192" t="s">
        <v>4260</v>
      </c>
      <c r="F1673" s="192" t="s">
        <v>3</v>
      </c>
      <c r="G1673" s="192">
        <v>2118896</v>
      </c>
      <c r="H1673" s="68"/>
      <c r="I1673" s="198" t="s">
        <v>5362</v>
      </c>
      <c r="J1673" s="68"/>
      <c r="K1673" s="68"/>
      <c r="L1673" s="68"/>
      <c r="M1673" s="68"/>
      <c r="N1673" s="362"/>
      <c r="O1673" s="362"/>
      <c r="P1673" s="216">
        <v>0</v>
      </c>
      <c r="Q1673" s="216">
        <v>544</v>
      </c>
      <c r="R1673" s="68" t="s">
        <v>638</v>
      </c>
      <c r="S1673" s="363"/>
      <c r="T1673" s="277"/>
    </row>
    <row r="1674" spans="1:20" ht="63.75">
      <c r="A1674" s="192">
        <v>382</v>
      </c>
      <c r="B1674" s="68"/>
      <c r="C1674" s="214" t="s">
        <v>1245</v>
      </c>
      <c r="D1674" s="215">
        <v>45084</v>
      </c>
      <c r="E1674" s="192" t="s">
        <v>4261</v>
      </c>
      <c r="F1674" s="192" t="s">
        <v>3</v>
      </c>
      <c r="G1674" s="192">
        <v>2118900</v>
      </c>
      <c r="H1674" s="68"/>
      <c r="I1674" s="198" t="s">
        <v>5363</v>
      </c>
      <c r="J1674" s="68"/>
      <c r="K1674" s="68"/>
      <c r="L1674" s="68"/>
      <c r="M1674" s="68"/>
      <c r="N1674" s="362"/>
      <c r="O1674" s="362"/>
      <c r="P1674" s="216">
        <v>0</v>
      </c>
      <c r="Q1674" s="216">
        <v>304</v>
      </c>
      <c r="R1674" s="68" t="s">
        <v>638</v>
      </c>
      <c r="S1674" s="363"/>
      <c r="T1674" s="277"/>
    </row>
    <row r="1675" spans="1:20" ht="63.75">
      <c r="A1675" s="192">
        <v>46</v>
      </c>
      <c r="B1675" s="68"/>
      <c r="C1675" s="214" t="s">
        <v>1379</v>
      </c>
      <c r="D1675" s="215">
        <v>45084</v>
      </c>
      <c r="E1675" s="192" t="s">
        <v>4262</v>
      </c>
      <c r="F1675" s="192" t="s">
        <v>3</v>
      </c>
      <c r="G1675" s="192">
        <v>2118919</v>
      </c>
      <c r="H1675" s="68"/>
      <c r="I1675" s="198" t="s">
        <v>5364</v>
      </c>
      <c r="J1675" s="68"/>
      <c r="K1675" s="68"/>
      <c r="L1675" s="68"/>
      <c r="M1675" s="68"/>
      <c r="N1675" s="362"/>
      <c r="O1675" s="362"/>
      <c r="P1675" s="216">
        <v>0</v>
      </c>
      <c r="Q1675" s="216">
        <v>1670</v>
      </c>
      <c r="R1675" s="68" t="s">
        <v>638</v>
      </c>
      <c r="S1675" s="363"/>
      <c r="T1675" s="277"/>
    </row>
    <row r="1676" spans="1:20" ht="63.75">
      <c r="A1676" s="192">
        <v>373</v>
      </c>
      <c r="B1676" s="68"/>
      <c r="C1676" s="214" t="s">
        <v>607</v>
      </c>
      <c r="D1676" s="215">
        <v>45084</v>
      </c>
      <c r="E1676" s="192" t="s">
        <v>4263</v>
      </c>
      <c r="F1676" s="192" t="s">
        <v>3</v>
      </c>
      <c r="G1676" s="192">
        <v>2118923</v>
      </c>
      <c r="H1676" s="68"/>
      <c r="I1676" s="198" t="s">
        <v>5365</v>
      </c>
      <c r="J1676" s="68"/>
      <c r="K1676" s="68"/>
      <c r="L1676" s="68"/>
      <c r="M1676" s="68"/>
      <c r="N1676" s="362"/>
      <c r="O1676" s="362"/>
      <c r="P1676" s="216">
        <v>0</v>
      </c>
      <c r="Q1676" s="216">
        <v>819.5</v>
      </c>
      <c r="R1676" s="68" t="s">
        <v>638</v>
      </c>
      <c r="S1676" s="363"/>
      <c r="T1676" s="277"/>
    </row>
    <row r="1677" spans="1:20" ht="38.25">
      <c r="A1677" s="192">
        <v>86</v>
      </c>
      <c r="B1677" s="68"/>
      <c r="C1677" s="214" t="s">
        <v>50</v>
      </c>
      <c r="D1677" s="215">
        <v>45084</v>
      </c>
      <c r="E1677" s="192" t="s">
        <v>4264</v>
      </c>
      <c r="F1677" s="192" t="s">
        <v>3</v>
      </c>
      <c r="G1677" s="192">
        <v>2118926</v>
      </c>
      <c r="H1677" s="68"/>
      <c r="I1677" s="198" t="s">
        <v>5366</v>
      </c>
      <c r="J1677" s="68"/>
      <c r="K1677" s="68"/>
      <c r="L1677" s="68"/>
      <c r="M1677" s="68"/>
      <c r="N1677" s="362"/>
      <c r="O1677" s="362"/>
      <c r="P1677" s="216">
        <v>0</v>
      </c>
      <c r="Q1677" s="216">
        <v>177</v>
      </c>
      <c r="R1677" s="68" t="s">
        <v>638</v>
      </c>
      <c r="S1677" s="363"/>
      <c r="T1677" s="277"/>
    </row>
    <row r="1678" spans="1:20" ht="51">
      <c r="A1678" s="192" t="s">
        <v>541</v>
      </c>
      <c r="B1678" s="68"/>
      <c r="C1678" s="214" t="s">
        <v>590</v>
      </c>
      <c r="D1678" s="215">
        <v>45084</v>
      </c>
      <c r="E1678" s="192" t="s">
        <v>4265</v>
      </c>
      <c r="F1678" s="192" t="s">
        <v>3</v>
      </c>
      <c r="G1678" s="192">
        <v>2118927</v>
      </c>
      <c r="H1678" s="68"/>
      <c r="I1678" s="198" t="s">
        <v>5367</v>
      </c>
      <c r="J1678" s="68"/>
      <c r="K1678" s="68"/>
      <c r="L1678" s="68"/>
      <c r="M1678" s="68"/>
      <c r="N1678" s="362"/>
      <c r="O1678" s="362"/>
      <c r="P1678" s="216">
        <v>0</v>
      </c>
      <c r="Q1678" s="216">
        <v>6333.66</v>
      </c>
      <c r="R1678" s="68" t="s">
        <v>638</v>
      </c>
      <c r="S1678" s="363"/>
      <c r="T1678" s="277"/>
    </row>
    <row r="1679" spans="1:20" ht="38.25">
      <c r="A1679" s="192">
        <v>86</v>
      </c>
      <c r="B1679" s="68"/>
      <c r="C1679" s="214" t="s">
        <v>50</v>
      </c>
      <c r="D1679" s="215">
        <v>45084</v>
      </c>
      <c r="E1679" s="192" t="s">
        <v>4266</v>
      </c>
      <c r="F1679" s="192" t="s">
        <v>3</v>
      </c>
      <c r="G1679" s="192">
        <v>2118928</v>
      </c>
      <c r="H1679" s="68"/>
      <c r="I1679" s="198" t="s">
        <v>5368</v>
      </c>
      <c r="J1679" s="68"/>
      <c r="K1679" s="68"/>
      <c r="L1679" s="68"/>
      <c r="M1679" s="68"/>
      <c r="N1679" s="362"/>
      <c r="O1679" s="362"/>
      <c r="P1679" s="216">
        <v>0</v>
      </c>
      <c r="Q1679" s="216">
        <v>30</v>
      </c>
      <c r="R1679" s="68" t="s">
        <v>638</v>
      </c>
      <c r="S1679" s="363"/>
      <c r="T1679" s="277"/>
    </row>
    <row r="1680" spans="1:20" ht="51">
      <c r="A1680" s="192">
        <v>132</v>
      </c>
      <c r="B1680" s="68"/>
      <c r="C1680" s="214" t="s">
        <v>59</v>
      </c>
      <c r="D1680" s="215">
        <v>45084</v>
      </c>
      <c r="E1680" s="192" t="s">
        <v>4267</v>
      </c>
      <c r="F1680" s="192" t="s">
        <v>3</v>
      </c>
      <c r="G1680" s="192">
        <v>2118930</v>
      </c>
      <c r="H1680" s="68"/>
      <c r="I1680" s="198" t="s">
        <v>5369</v>
      </c>
      <c r="J1680" s="68"/>
      <c r="K1680" s="68"/>
      <c r="L1680" s="68"/>
      <c r="M1680" s="68"/>
      <c r="N1680" s="362"/>
      <c r="O1680" s="362"/>
      <c r="P1680" s="216">
        <v>0</v>
      </c>
      <c r="Q1680" s="216">
        <v>156</v>
      </c>
      <c r="R1680" s="68" t="s">
        <v>638</v>
      </c>
      <c r="S1680" s="363"/>
      <c r="T1680" s="277"/>
    </row>
    <row r="1681" spans="1:20" ht="38.25">
      <c r="A1681" s="192">
        <v>213</v>
      </c>
      <c r="B1681" s="68"/>
      <c r="C1681" s="214" t="s">
        <v>91</v>
      </c>
      <c r="D1681" s="215">
        <v>45084</v>
      </c>
      <c r="E1681" s="192" t="s">
        <v>4268</v>
      </c>
      <c r="F1681" s="192" t="s">
        <v>3</v>
      </c>
      <c r="G1681" s="192">
        <v>2118940</v>
      </c>
      <c r="H1681" s="68"/>
      <c r="I1681" s="198" t="s">
        <v>5370</v>
      </c>
      <c r="J1681" s="68"/>
      <c r="K1681" s="68"/>
      <c r="L1681" s="68"/>
      <c r="M1681" s="68"/>
      <c r="N1681" s="362"/>
      <c r="O1681" s="362"/>
      <c r="P1681" s="216">
        <v>0</v>
      </c>
      <c r="Q1681" s="216">
        <v>40</v>
      </c>
      <c r="R1681" s="68" t="s">
        <v>638</v>
      </c>
      <c r="S1681" s="363"/>
      <c r="T1681" s="277"/>
    </row>
    <row r="1682" spans="1:20" ht="63.75">
      <c r="A1682" s="192">
        <v>513</v>
      </c>
      <c r="B1682" s="68"/>
      <c r="C1682" s="214" t="s">
        <v>160</v>
      </c>
      <c r="D1682" s="215">
        <v>45084</v>
      </c>
      <c r="E1682" s="192" t="s">
        <v>4269</v>
      </c>
      <c r="F1682" s="192" t="s">
        <v>14</v>
      </c>
      <c r="G1682" s="192">
        <v>2297788</v>
      </c>
      <c r="H1682" s="68"/>
      <c r="I1682" s="198" t="s">
        <v>5371</v>
      </c>
      <c r="J1682" s="68"/>
      <c r="K1682" s="68"/>
      <c r="L1682" s="68"/>
      <c r="M1682" s="68"/>
      <c r="N1682" s="362"/>
      <c r="O1682" s="362"/>
      <c r="P1682" s="216">
        <v>50</v>
      </c>
      <c r="Q1682" s="216">
        <v>0</v>
      </c>
      <c r="R1682" s="68" t="s">
        <v>638</v>
      </c>
      <c r="S1682" s="363"/>
      <c r="T1682" s="277"/>
    </row>
    <row r="1683" spans="1:20" ht="63.75">
      <c r="A1683" s="192">
        <v>513</v>
      </c>
      <c r="B1683" s="68"/>
      <c r="C1683" s="214" t="s">
        <v>160</v>
      </c>
      <c r="D1683" s="215">
        <v>45084</v>
      </c>
      <c r="E1683" s="192" t="s">
        <v>4270</v>
      </c>
      <c r="F1683" s="192" t="s">
        <v>14</v>
      </c>
      <c r="G1683" s="192">
        <v>2297786</v>
      </c>
      <c r="H1683" s="68"/>
      <c r="I1683" s="198" t="s">
        <v>5372</v>
      </c>
      <c r="J1683" s="68"/>
      <c r="K1683" s="68"/>
      <c r="L1683" s="68"/>
      <c r="M1683" s="68"/>
      <c r="N1683" s="362"/>
      <c r="O1683" s="362"/>
      <c r="P1683" s="216">
        <v>50</v>
      </c>
      <c r="Q1683" s="216">
        <v>0</v>
      </c>
      <c r="R1683" s="68" t="s">
        <v>638</v>
      </c>
      <c r="S1683" s="363"/>
      <c r="T1683" s="277"/>
    </row>
    <row r="1684" spans="1:20" ht="63.75">
      <c r="A1684" s="192">
        <v>513</v>
      </c>
      <c r="B1684" s="68"/>
      <c r="C1684" s="214" t="s">
        <v>160</v>
      </c>
      <c r="D1684" s="215">
        <v>45084</v>
      </c>
      <c r="E1684" s="192" t="s">
        <v>4271</v>
      </c>
      <c r="F1684" s="192" t="s">
        <v>14</v>
      </c>
      <c r="G1684" s="192">
        <v>2297790</v>
      </c>
      <c r="H1684" s="68"/>
      <c r="I1684" s="198" t="s">
        <v>5373</v>
      </c>
      <c r="J1684" s="68"/>
      <c r="K1684" s="68"/>
      <c r="L1684" s="68"/>
      <c r="M1684" s="68"/>
      <c r="N1684" s="362"/>
      <c r="O1684" s="362"/>
      <c r="P1684" s="216">
        <v>50</v>
      </c>
      <c r="Q1684" s="216">
        <v>0</v>
      </c>
      <c r="R1684" s="68" t="s">
        <v>638</v>
      </c>
      <c r="S1684" s="363"/>
      <c r="T1684" s="277"/>
    </row>
    <row r="1685" spans="1:20" ht="76.5">
      <c r="A1685" s="192">
        <v>10</v>
      </c>
      <c r="B1685" s="68"/>
      <c r="C1685" s="214" t="s">
        <v>38</v>
      </c>
      <c r="D1685" s="215">
        <v>45084</v>
      </c>
      <c r="E1685" s="192" t="s">
        <v>4272</v>
      </c>
      <c r="F1685" s="192" t="s">
        <v>6</v>
      </c>
      <c r="G1685" s="192">
        <v>2297801</v>
      </c>
      <c r="H1685" s="68"/>
      <c r="I1685" s="198" t="s">
        <v>5374</v>
      </c>
      <c r="J1685" s="68"/>
      <c r="K1685" s="68"/>
      <c r="L1685" s="68"/>
      <c r="M1685" s="68"/>
      <c r="N1685" s="362"/>
      <c r="O1685" s="362"/>
      <c r="P1685" s="216">
        <v>0</v>
      </c>
      <c r="Q1685" s="216">
        <v>97478.75</v>
      </c>
      <c r="R1685" s="68" t="s">
        <v>638</v>
      </c>
      <c r="S1685" s="363"/>
      <c r="T1685" s="277"/>
    </row>
    <row r="1686" spans="1:20" ht="76.5">
      <c r="A1686" s="192">
        <v>10</v>
      </c>
      <c r="B1686" s="68"/>
      <c r="C1686" s="214" t="s">
        <v>38</v>
      </c>
      <c r="D1686" s="215">
        <v>45084</v>
      </c>
      <c r="E1686" s="192" t="s">
        <v>4273</v>
      </c>
      <c r="F1686" s="192" t="s">
        <v>6</v>
      </c>
      <c r="G1686" s="192">
        <v>2297803</v>
      </c>
      <c r="H1686" s="68"/>
      <c r="I1686" s="198" t="s">
        <v>5375</v>
      </c>
      <c r="J1686" s="68"/>
      <c r="K1686" s="68"/>
      <c r="L1686" s="68"/>
      <c r="M1686" s="68"/>
      <c r="N1686" s="362"/>
      <c r="O1686" s="362"/>
      <c r="P1686" s="216">
        <v>0</v>
      </c>
      <c r="Q1686" s="216">
        <v>37499.64</v>
      </c>
      <c r="R1686" s="68" t="s">
        <v>638</v>
      </c>
      <c r="S1686" s="363"/>
      <c r="T1686" s="277"/>
    </row>
    <row r="1687" spans="1:20" ht="76.5">
      <c r="A1687" s="192">
        <v>10</v>
      </c>
      <c r="B1687" s="68"/>
      <c r="C1687" s="214" t="s">
        <v>38</v>
      </c>
      <c r="D1687" s="215">
        <v>45084</v>
      </c>
      <c r="E1687" s="192" t="s">
        <v>4274</v>
      </c>
      <c r="F1687" s="192" t="s">
        <v>6</v>
      </c>
      <c r="G1687" s="192">
        <v>2297799</v>
      </c>
      <c r="H1687" s="68"/>
      <c r="I1687" s="198" t="s">
        <v>5376</v>
      </c>
      <c r="J1687" s="68"/>
      <c r="K1687" s="68"/>
      <c r="L1687" s="68"/>
      <c r="M1687" s="68"/>
      <c r="N1687" s="362"/>
      <c r="O1687" s="362"/>
      <c r="P1687" s="216">
        <v>0</v>
      </c>
      <c r="Q1687" s="216">
        <v>155376.53</v>
      </c>
      <c r="R1687" s="68" t="s">
        <v>638</v>
      </c>
      <c r="S1687" s="363"/>
      <c r="T1687" s="277"/>
    </row>
    <row r="1688" spans="1:20" ht="76.5">
      <c r="A1688" s="192">
        <v>10</v>
      </c>
      <c r="B1688" s="68"/>
      <c r="C1688" s="214" t="s">
        <v>38</v>
      </c>
      <c r="D1688" s="215">
        <v>45084</v>
      </c>
      <c r="E1688" s="192" t="s">
        <v>4275</v>
      </c>
      <c r="F1688" s="192" t="s">
        <v>6</v>
      </c>
      <c r="G1688" s="192">
        <v>2297797</v>
      </c>
      <c r="H1688" s="68"/>
      <c r="I1688" s="198" t="s">
        <v>5377</v>
      </c>
      <c r="J1688" s="68"/>
      <c r="K1688" s="68"/>
      <c r="L1688" s="68"/>
      <c r="M1688" s="68"/>
      <c r="N1688" s="362"/>
      <c r="O1688" s="362"/>
      <c r="P1688" s="216">
        <v>0</v>
      </c>
      <c r="Q1688" s="216">
        <v>59893.91</v>
      </c>
      <c r="R1688" s="68" t="s">
        <v>638</v>
      </c>
      <c r="S1688" s="363"/>
      <c r="T1688" s="277"/>
    </row>
    <row r="1689" spans="1:20" ht="76.5">
      <c r="A1689" s="192">
        <v>10</v>
      </c>
      <c r="B1689" s="68"/>
      <c r="C1689" s="214" t="s">
        <v>38</v>
      </c>
      <c r="D1689" s="215">
        <v>45084</v>
      </c>
      <c r="E1689" s="192" t="s">
        <v>4276</v>
      </c>
      <c r="F1689" s="192" t="s">
        <v>6</v>
      </c>
      <c r="G1689" s="192">
        <v>2297795</v>
      </c>
      <c r="H1689" s="68"/>
      <c r="I1689" s="198" t="s">
        <v>5378</v>
      </c>
      <c r="J1689" s="68"/>
      <c r="K1689" s="68"/>
      <c r="L1689" s="68"/>
      <c r="M1689" s="68"/>
      <c r="N1689" s="362"/>
      <c r="O1689" s="362"/>
      <c r="P1689" s="216">
        <v>0</v>
      </c>
      <c r="Q1689" s="216">
        <v>15851.26</v>
      </c>
      <c r="R1689" s="68" t="s">
        <v>638</v>
      </c>
      <c r="S1689" s="363"/>
      <c r="T1689" s="277"/>
    </row>
    <row r="1690" spans="1:20" ht="63.75">
      <c r="A1690" s="192">
        <v>340</v>
      </c>
      <c r="B1690" s="68"/>
      <c r="C1690" s="214" t="s">
        <v>136</v>
      </c>
      <c r="D1690" s="215">
        <v>45084</v>
      </c>
      <c r="E1690" s="192" t="s">
        <v>4277</v>
      </c>
      <c r="F1690" s="192" t="s">
        <v>6</v>
      </c>
      <c r="G1690" s="192">
        <v>2297793</v>
      </c>
      <c r="H1690" s="68"/>
      <c r="I1690" s="198" t="s">
        <v>5379</v>
      </c>
      <c r="J1690" s="68"/>
      <c r="K1690" s="68"/>
      <c r="L1690" s="68"/>
      <c r="M1690" s="68"/>
      <c r="N1690" s="362"/>
      <c r="O1690" s="362"/>
      <c r="P1690" s="216">
        <v>0</v>
      </c>
      <c r="Q1690" s="216">
        <v>11236.68</v>
      </c>
      <c r="R1690" s="68" t="s">
        <v>638</v>
      </c>
      <c r="S1690" s="363"/>
      <c r="T1690" s="277"/>
    </row>
    <row r="1691" spans="1:20" ht="51">
      <c r="A1691" s="192">
        <v>340</v>
      </c>
      <c r="B1691" s="68"/>
      <c r="C1691" s="214" t="s">
        <v>136</v>
      </c>
      <c r="D1691" s="215">
        <v>45084</v>
      </c>
      <c r="E1691" s="192" t="s">
        <v>4278</v>
      </c>
      <c r="F1691" s="192" t="s">
        <v>14</v>
      </c>
      <c r="G1691" s="192">
        <v>2297794</v>
      </c>
      <c r="H1691" s="68"/>
      <c r="I1691" s="198" t="s">
        <v>5380</v>
      </c>
      <c r="J1691" s="68"/>
      <c r="K1691" s="68"/>
      <c r="L1691" s="68"/>
      <c r="M1691" s="68"/>
      <c r="N1691" s="362"/>
      <c r="O1691" s="362"/>
      <c r="P1691" s="216">
        <v>50</v>
      </c>
      <c r="Q1691" s="216">
        <v>0</v>
      </c>
      <c r="R1691" s="68" t="s">
        <v>638</v>
      </c>
      <c r="S1691" s="363"/>
      <c r="T1691" s="277"/>
    </row>
    <row r="1692" spans="1:20" ht="76.5">
      <c r="A1692" s="192">
        <v>10</v>
      </c>
      <c r="B1692" s="68"/>
      <c r="C1692" s="214" t="s">
        <v>38</v>
      </c>
      <c r="D1692" s="215">
        <v>45084</v>
      </c>
      <c r="E1692" s="192" t="s">
        <v>4279</v>
      </c>
      <c r="F1692" s="192" t="s">
        <v>14</v>
      </c>
      <c r="G1692" s="192">
        <v>2297796</v>
      </c>
      <c r="H1692" s="68"/>
      <c r="I1692" s="198" t="s">
        <v>5381</v>
      </c>
      <c r="J1692" s="68"/>
      <c r="K1692" s="68"/>
      <c r="L1692" s="68"/>
      <c r="M1692" s="68"/>
      <c r="N1692" s="362"/>
      <c r="O1692" s="362"/>
      <c r="P1692" s="216">
        <v>50</v>
      </c>
      <c r="Q1692" s="216">
        <v>0</v>
      </c>
      <c r="R1692" s="68" t="s">
        <v>638</v>
      </c>
      <c r="S1692" s="363"/>
      <c r="T1692" s="277"/>
    </row>
    <row r="1693" spans="1:20" ht="63.75">
      <c r="A1693" s="192">
        <v>10</v>
      </c>
      <c r="B1693" s="68"/>
      <c r="C1693" s="214" t="s">
        <v>38</v>
      </c>
      <c r="D1693" s="215">
        <v>45084</v>
      </c>
      <c r="E1693" s="192" t="s">
        <v>4280</v>
      </c>
      <c r="F1693" s="192" t="s">
        <v>14</v>
      </c>
      <c r="G1693" s="192">
        <v>2297804</v>
      </c>
      <c r="H1693" s="68"/>
      <c r="I1693" s="198" t="s">
        <v>5382</v>
      </c>
      <c r="J1693" s="68"/>
      <c r="K1693" s="68"/>
      <c r="L1693" s="68"/>
      <c r="M1693" s="68"/>
      <c r="N1693" s="362"/>
      <c r="O1693" s="362"/>
      <c r="P1693" s="216">
        <v>50</v>
      </c>
      <c r="Q1693" s="216">
        <v>0</v>
      </c>
      <c r="R1693" s="68" t="s">
        <v>638</v>
      </c>
      <c r="S1693" s="363"/>
      <c r="T1693" s="277"/>
    </row>
    <row r="1694" spans="1:20" ht="76.5">
      <c r="A1694" s="192">
        <v>10</v>
      </c>
      <c r="B1694" s="68"/>
      <c r="C1694" s="214" t="s">
        <v>38</v>
      </c>
      <c r="D1694" s="215">
        <v>45084</v>
      </c>
      <c r="E1694" s="192" t="s">
        <v>4281</v>
      </c>
      <c r="F1694" s="192" t="s">
        <v>14</v>
      </c>
      <c r="G1694" s="192">
        <v>2297802</v>
      </c>
      <c r="H1694" s="68"/>
      <c r="I1694" s="198" t="s">
        <v>5383</v>
      </c>
      <c r="J1694" s="68"/>
      <c r="K1694" s="68"/>
      <c r="L1694" s="68"/>
      <c r="M1694" s="68"/>
      <c r="N1694" s="362"/>
      <c r="O1694" s="362"/>
      <c r="P1694" s="216">
        <v>50</v>
      </c>
      <c r="Q1694" s="216">
        <v>0</v>
      </c>
      <c r="R1694" s="68" t="s">
        <v>638</v>
      </c>
      <c r="S1694" s="363"/>
      <c r="T1694" s="277"/>
    </row>
    <row r="1695" spans="1:20" ht="63.75">
      <c r="A1695" s="192">
        <v>10</v>
      </c>
      <c r="B1695" s="68"/>
      <c r="C1695" s="214" t="s">
        <v>38</v>
      </c>
      <c r="D1695" s="215">
        <v>45084</v>
      </c>
      <c r="E1695" s="192" t="s">
        <v>4282</v>
      </c>
      <c r="F1695" s="192" t="s">
        <v>14</v>
      </c>
      <c r="G1695" s="192">
        <v>2297800</v>
      </c>
      <c r="H1695" s="68"/>
      <c r="I1695" s="198" t="s">
        <v>5384</v>
      </c>
      <c r="J1695" s="68"/>
      <c r="K1695" s="68"/>
      <c r="L1695" s="68"/>
      <c r="M1695" s="68"/>
      <c r="N1695" s="362"/>
      <c r="O1695" s="362"/>
      <c r="P1695" s="216">
        <v>50</v>
      </c>
      <c r="Q1695" s="216">
        <v>0</v>
      </c>
      <c r="R1695" s="68" t="s">
        <v>638</v>
      </c>
      <c r="S1695" s="363"/>
      <c r="T1695" s="277"/>
    </row>
    <row r="1696" spans="1:20" ht="76.5">
      <c r="A1696" s="192">
        <v>10</v>
      </c>
      <c r="B1696" s="68"/>
      <c r="C1696" s="214" t="s">
        <v>38</v>
      </c>
      <c r="D1696" s="215">
        <v>45084</v>
      </c>
      <c r="E1696" s="192" t="s">
        <v>4283</v>
      </c>
      <c r="F1696" s="192" t="s">
        <v>14</v>
      </c>
      <c r="G1696" s="192">
        <v>2297798</v>
      </c>
      <c r="H1696" s="68"/>
      <c r="I1696" s="198" t="s">
        <v>5385</v>
      </c>
      <c r="J1696" s="68"/>
      <c r="K1696" s="68"/>
      <c r="L1696" s="68"/>
      <c r="M1696" s="68"/>
      <c r="N1696" s="362"/>
      <c r="O1696" s="362"/>
      <c r="P1696" s="216">
        <v>50</v>
      </c>
      <c r="Q1696" s="216">
        <v>0</v>
      </c>
      <c r="R1696" s="68" t="s">
        <v>638</v>
      </c>
      <c r="S1696" s="363"/>
      <c r="T1696" s="277"/>
    </row>
    <row r="1697" spans="1:20" ht="38.25">
      <c r="A1697" s="192">
        <v>213</v>
      </c>
      <c r="B1697" s="68"/>
      <c r="C1697" s="214" t="s">
        <v>91</v>
      </c>
      <c r="D1697" s="215">
        <v>45084</v>
      </c>
      <c r="E1697" s="192" t="s">
        <v>4284</v>
      </c>
      <c r="F1697" s="192" t="s">
        <v>3</v>
      </c>
      <c r="G1697" s="192">
        <v>2118965</v>
      </c>
      <c r="H1697" s="68"/>
      <c r="I1697" s="198" t="s">
        <v>5386</v>
      </c>
      <c r="J1697" s="68"/>
      <c r="K1697" s="68"/>
      <c r="L1697" s="68"/>
      <c r="M1697" s="68"/>
      <c r="N1697" s="362"/>
      <c r="O1697" s="362"/>
      <c r="P1697" s="216">
        <v>0</v>
      </c>
      <c r="Q1697" s="216">
        <v>40</v>
      </c>
      <c r="R1697" s="68" t="s">
        <v>638</v>
      </c>
      <c r="S1697" s="363"/>
      <c r="T1697" s="277"/>
    </row>
    <row r="1698" spans="1:20" ht="51">
      <c r="A1698" s="192">
        <v>660</v>
      </c>
      <c r="B1698" s="68"/>
      <c r="C1698" s="214" t="s">
        <v>176</v>
      </c>
      <c r="D1698" s="215">
        <v>45084</v>
      </c>
      <c r="E1698" s="192" t="s">
        <v>4285</v>
      </c>
      <c r="F1698" s="192" t="s">
        <v>3</v>
      </c>
      <c r="G1698" s="192">
        <v>2118967</v>
      </c>
      <c r="H1698" s="68"/>
      <c r="I1698" s="198" t="s">
        <v>5387</v>
      </c>
      <c r="J1698" s="68"/>
      <c r="K1698" s="68"/>
      <c r="L1698" s="68"/>
      <c r="M1698" s="68"/>
      <c r="N1698" s="362"/>
      <c r="O1698" s="362"/>
      <c r="P1698" s="216">
        <v>0</v>
      </c>
      <c r="Q1698" s="216">
        <v>886</v>
      </c>
      <c r="R1698" s="68" t="s">
        <v>638</v>
      </c>
      <c r="S1698" s="363"/>
      <c r="T1698" s="277"/>
    </row>
    <row r="1699" spans="1:20" ht="51">
      <c r="A1699" s="192">
        <v>660</v>
      </c>
      <c r="B1699" s="68"/>
      <c r="C1699" s="214" t="s">
        <v>176</v>
      </c>
      <c r="D1699" s="215">
        <v>45084</v>
      </c>
      <c r="E1699" s="192" t="s">
        <v>4286</v>
      </c>
      <c r="F1699" s="192" t="s">
        <v>3</v>
      </c>
      <c r="G1699" s="192">
        <v>2118968</v>
      </c>
      <c r="H1699" s="68"/>
      <c r="I1699" s="198" t="s">
        <v>5388</v>
      </c>
      <c r="J1699" s="68"/>
      <c r="K1699" s="68"/>
      <c r="L1699" s="68"/>
      <c r="M1699" s="68"/>
      <c r="N1699" s="362"/>
      <c r="O1699" s="362"/>
      <c r="P1699" s="216">
        <v>0</v>
      </c>
      <c r="Q1699" s="216">
        <v>371</v>
      </c>
      <c r="R1699" s="68" t="s">
        <v>638</v>
      </c>
      <c r="S1699" s="363"/>
      <c r="T1699" s="277"/>
    </row>
    <row r="1700" spans="1:20" ht="51">
      <c r="A1700" s="192">
        <v>86</v>
      </c>
      <c r="B1700" s="68"/>
      <c r="C1700" s="214" t="s">
        <v>50</v>
      </c>
      <c r="D1700" s="215">
        <v>45084</v>
      </c>
      <c r="E1700" s="192" t="s">
        <v>4288</v>
      </c>
      <c r="F1700" s="192" t="s">
        <v>3</v>
      </c>
      <c r="G1700" s="192">
        <v>2118974</v>
      </c>
      <c r="H1700" s="68"/>
      <c r="I1700" s="198" t="s">
        <v>5390</v>
      </c>
      <c r="J1700" s="68"/>
      <c r="K1700" s="68"/>
      <c r="L1700" s="68"/>
      <c r="M1700" s="68"/>
      <c r="N1700" s="362"/>
      <c r="O1700" s="362"/>
      <c r="P1700" s="216">
        <v>0</v>
      </c>
      <c r="Q1700" s="216">
        <v>50</v>
      </c>
      <c r="R1700" s="68" t="s">
        <v>638</v>
      </c>
      <c r="S1700" s="363"/>
      <c r="T1700" s="277"/>
    </row>
    <row r="1701" spans="1:20" ht="76.5">
      <c r="A1701" s="192">
        <v>46</v>
      </c>
      <c r="B1701" s="68"/>
      <c r="C1701" s="214" t="s">
        <v>1379</v>
      </c>
      <c r="D1701" s="215">
        <v>45084</v>
      </c>
      <c r="E1701" s="192" t="s">
        <v>4289</v>
      </c>
      <c r="F1701" s="192" t="s">
        <v>6</v>
      </c>
      <c r="G1701" s="192">
        <v>1825705</v>
      </c>
      <c r="H1701" s="68"/>
      <c r="I1701" s="198" t="s">
        <v>5391</v>
      </c>
      <c r="J1701" s="68"/>
      <c r="K1701" s="68"/>
      <c r="L1701" s="68"/>
      <c r="M1701" s="68"/>
      <c r="N1701" s="362"/>
      <c r="O1701" s="362"/>
      <c r="P1701" s="216">
        <v>0</v>
      </c>
      <c r="Q1701" s="216">
        <v>173423</v>
      </c>
      <c r="R1701" s="68" t="s">
        <v>638</v>
      </c>
      <c r="S1701" s="363"/>
      <c r="T1701" s="277"/>
    </row>
    <row r="1702" spans="1:20" ht="76.5">
      <c r="A1702" s="192">
        <v>373</v>
      </c>
      <c r="B1702" s="68"/>
      <c r="C1702" s="214" t="s">
        <v>607</v>
      </c>
      <c r="D1702" s="215">
        <v>45084</v>
      </c>
      <c r="E1702" s="192" t="s">
        <v>4290</v>
      </c>
      <c r="F1702" s="192" t="s">
        <v>6</v>
      </c>
      <c r="G1702" s="192">
        <v>1825706</v>
      </c>
      <c r="H1702" s="68"/>
      <c r="I1702" s="198" t="s">
        <v>5392</v>
      </c>
      <c r="J1702" s="68"/>
      <c r="K1702" s="68"/>
      <c r="L1702" s="68"/>
      <c r="M1702" s="68"/>
      <c r="N1702" s="362"/>
      <c r="O1702" s="362"/>
      <c r="P1702" s="216">
        <v>0</v>
      </c>
      <c r="Q1702" s="216">
        <v>720580.61</v>
      </c>
      <c r="R1702" s="68" t="s">
        <v>638</v>
      </c>
      <c r="S1702" s="363"/>
      <c r="T1702" s="277"/>
    </row>
    <row r="1703" spans="1:20" ht="76.5">
      <c r="A1703" s="192">
        <v>513</v>
      </c>
      <c r="B1703" s="68"/>
      <c r="C1703" s="214" t="s">
        <v>160</v>
      </c>
      <c r="D1703" s="215">
        <v>45084</v>
      </c>
      <c r="E1703" s="192" t="s">
        <v>4291</v>
      </c>
      <c r="F1703" s="192" t="s">
        <v>14</v>
      </c>
      <c r="G1703" s="192">
        <v>2298084</v>
      </c>
      <c r="H1703" s="68"/>
      <c r="I1703" s="198" t="s">
        <v>5393</v>
      </c>
      <c r="J1703" s="68"/>
      <c r="K1703" s="68"/>
      <c r="L1703" s="68"/>
      <c r="M1703" s="68"/>
      <c r="N1703" s="362"/>
      <c r="O1703" s="362"/>
      <c r="P1703" s="216">
        <v>50</v>
      </c>
      <c r="Q1703" s="216">
        <v>0</v>
      </c>
      <c r="R1703" s="68" t="s">
        <v>638</v>
      </c>
      <c r="S1703" s="363"/>
      <c r="T1703" s="277"/>
    </row>
    <row r="1704" spans="1:20" ht="76.5">
      <c r="A1704" s="192">
        <v>117</v>
      </c>
      <c r="B1704" s="68"/>
      <c r="C1704" s="214" t="s">
        <v>54</v>
      </c>
      <c r="D1704" s="215">
        <v>45084</v>
      </c>
      <c r="E1704" s="192" t="s">
        <v>4292</v>
      </c>
      <c r="F1704" s="192" t="s">
        <v>10</v>
      </c>
      <c r="G1704" s="192">
        <v>1061983</v>
      </c>
      <c r="H1704" s="68"/>
      <c r="I1704" s="198" t="s">
        <v>5394</v>
      </c>
      <c r="J1704" s="68"/>
      <c r="K1704" s="68"/>
      <c r="L1704" s="68"/>
      <c r="M1704" s="68"/>
      <c r="N1704" s="362"/>
      <c r="O1704" s="362"/>
      <c r="P1704" s="216">
        <v>50</v>
      </c>
      <c r="Q1704" s="216">
        <v>0</v>
      </c>
      <c r="R1704" s="68" t="s">
        <v>638</v>
      </c>
      <c r="S1704" s="363"/>
      <c r="T1704" s="277"/>
    </row>
    <row r="1705" spans="1:20" ht="51">
      <c r="A1705" s="192">
        <v>206</v>
      </c>
      <c r="B1705" s="68"/>
      <c r="C1705" s="214" t="s">
        <v>87</v>
      </c>
      <c r="D1705" s="215">
        <v>45084</v>
      </c>
      <c r="E1705" s="192" t="s">
        <v>4293</v>
      </c>
      <c r="F1705" s="192" t="s">
        <v>3</v>
      </c>
      <c r="G1705" s="192">
        <v>2118871</v>
      </c>
      <c r="H1705" s="68"/>
      <c r="I1705" s="198" t="s">
        <v>5395</v>
      </c>
      <c r="J1705" s="68"/>
      <c r="K1705" s="68"/>
      <c r="L1705" s="68"/>
      <c r="M1705" s="68"/>
      <c r="N1705" s="362"/>
      <c r="O1705" s="362"/>
      <c r="P1705" s="216">
        <v>0</v>
      </c>
      <c r="Q1705" s="216">
        <v>23</v>
      </c>
      <c r="R1705" s="68" t="s">
        <v>638</v>
      </c>
      <c r="S1705" s="363"/>
      <c r="T1705" s="277"/>
    </row>
    <row r="1706" spans="1:20" ht="51">
      <c r="A1706" s="192">
        <v>16</v>
      </c>
      <c r="B1706" s="68"/>
      <c r="C1706" s="214" t="s">
        <v>40</v>
      </c>
      <c r="D1706" s="215">
        <v>45084</v>
      </c>
      <c r="E1706" s="192" t="s">
        <v>4294</v>
      </c>
      <c r="F1706" s="192" t="s">
        <v>3</v>
      </c>
      <c r="G1706" s="192">
        <v>2118875</v>
      </c>
      <c r="H1706" s="68"/>
      <c r="I1706" s="198" t="s">
        <v>5396</v>
      </c>
      <c r="J1706" s="68"/>
      <c r="K1706" s="68"/>
      <c r="L1706" s="68"/>
      <c r="M1706" s="68"/>
      <c r="N1706" s="362"/>
      <c r="O1706" s="362"/>
      <c r="P1706" s="216">
        <v>0</v>
      </c>
      <c r="Q1706" s="216">
        <v>155903.29999999999</v>
      </c>
      <c r="R1706" s="68" t="s">
        <v>638</v>
      </c>
      <c r="S1706" s="363"/>
      <c r="T1706" s="277"/>
    </row>
    <row r="1707" spans="1:20" ht="63.75">
      <c r="A1707" s="192" t="s">
        <v>541</v>
      </c>
      <c r="B1707" s="68"/>
      <c r="C1707" s="214" t="s">
        <v>590</v>
      </c>
      <c r="D1707" s="215">
        <v>45084</v>
      </c>
      <c r="E1707" s="192" t="s">
        <v>4295</v>
      </c>
      <c r="F1707" s="192" t="s">
        <v>3</v>
      </c>
      <c r="G1707" s="192">
        <v>2118853</v>
      </c>
      <c r="H1707" s="68"/>
      <c r="I1707" s="198" t="s">
        <v>5397</v>
      </c>
      <c r="J1707" s="68"/>
      <c r="K1707" s="68"/>
      <c r="L1707" s="68"/>
      <c r="M1707" s="68"/>
      <c r="N1707" s="362"/>
      <c r="O1707" s="362"/>
      <c r="P1707" s="216">
        <v>0</v>
      </c>
      <c r="Q1707" s="216">
        <v>1968.34</v>
      </c>
      <c r="R1707" s="68" t="s">
        <v>638</v>
      </c>
      <c r="S1707" s="363"/>
      <c r="T1707" s="277"/>
    </row>
    <row r="1708" spans="1:20" ht="51">
      <c r="A1708" s="192">
        <v>578</v>
      </c>
      <c r="B1708" s="68"/>
      <c r="C1708" s="214" t="s">
        <v>168</v>
      </c>
      <c r="D1708" s="215">
        <v>45084</v>
      </c>
      <c r="E1708" s="192" t="s">
        <v>4296</v>
      </c>
      <c r="F1708" s="192" t="s">
        <v>3</v>
      </c>
      <c r="G1708" s="192">
        <v>2118835</v>
      </c>
      <c r="H1708" s="68"/>
      <c r="I1708" s="198" t="s">
        <v>5398</v>
      </c>
      <c r="J1708" s="68"/>
      <c r="K1708" s="68"/>
      <c r="L1708" s="68"/>
      <c r="M1708" s="68"/>
      <c r="N1708" s="362"/>
      <c r="O1708" s="362"/>
      <c r="P1708" s="216">
        <v>0</v>
      </c>
      <c r="Q1708" s="216">
        <v>1478577.18</v>
      </c>
      <c r="R1708" s="68" t="s">
        <v>638</v>
      </c>
      <c r="S1708" s="363"/>
      <c r="T1708" s="277"/>
    </row>
    <row r="1709" spans="1:20" ht="63.75">
      <c r="A1709" s="192">
        <v>41</v>
      </c>
      <c r="B1709" s="68"/>
      <c r="C1709" s="214" t="s">
        <v>44</v>
      </c>
      <c r="D1709" s="215">
        <v>45084</v>
      </c>
      <c r="E1709" s="192" t="s">
        <v>4297</v>
      </c>
      <c r="F1709" s="192" t="s">
        <v>3</v>
      </c>
      <c r="G1709" s="192">
        <v>2118915</v>
      </c>
      <c r="H1709" s="68"/>
      <c r="I1709" s="198" t="s">
        <v>5399</v>
      </c>
      <c r="J1709" s="68"/>
      <c r="K1709" s="68"/>
      <c r="L1709" s="68"/>
      <c r="M1709" s="68"/>
      <c r="N1709" s="362"/>
      <c r="O1709" s="362"/>
      <c r="P1709" s="216">
        <v>0</v>
      </c>
      <c r="Q1709" s="216">
        <v>698834.06</v>
      </c>
      <c r="R1709" s="68" t="s">
        <v>638</v>
      </c>
      <c r="S1709" s="363"/>
      <c r="T1709" s="277"/>
    </row>
    <row r="1710" spans="1:20" ht="89.25">
      <c r="A1710" s="192">
        <v>373</v>
      </c>
      <c r="B1710" s="68"/>
      <c r="C1710" s="214" t="s">
        <v>607</v>
      </c>
      <c r="D1710" s="215">
        <v>45086</v>
      </c>
      <c r="E1710" s="192" t="s">
        <v>4298</v>
      </c>
      <c r="F1710" s="192" t="s">
        <v>639</v>
      </c>
      <c r="G1710" s="192">
        <v>5773936</v>
      </c>
      <c r="H1710" s="68"/>
      <c r="I1710" s="198" t="s">
        <v>5400</v>
      </c>
      <c r="J1710" s="68"/>
      <c r="K1710" s="68"/>
      <c r="L1710" s="68"/>
      <c r="M1710" s="68"/>
      <c r="N1710" s="362"/>
      <c r="O1710" s="362"/>
      <c r="P1710" s="216">
        <v>0</v>
      </c>
      <c r="Q1710" s="216">
        <v>345814.88</v>
      </c>
      <c r="R1710" s="68" t="s">
        <v>638</v>
      </c>
      <c r="S1710" s="363"/>
      <c r="T1710" s="277"/>
    </row>
    <row r="1711" spans="1:20" ht="51">
      <c r="A1711" s="192">
        <v>46</v>
      </c>
      <c r="B1711" s="68"/>
      <c r="C1711" s="214" t="s">
        <v>1379</v>
      </c>
      <c r="D1711" s="215">
        <v>45086</v>
      </c>
      <c r="E1711" s="192" t="s">
        <v>4299</v>
      </c>
      <c r="F1711" s="192" t="s">
        <v>3</v>
      </c>
      <c r="G1711" s="192">
        <v>2119148</v>
      </c>
      <c r="H1711" s="68"/>
      <c r="I1711" s="198" t="s">
        <v>5401</v>
      </c>
      <c r="J1711" s="68"/>
      <c r="K1711" s="68"/>
      <c r="L1711" s="68"/>
      <c r="M1711" s="68"/>
      <c r="N1711" s="362"/>
      <c r="O1711" s="362"/>
      <c r="P1711" s="216">
        <v>0</v>
      </c>
      <c r="Q1711" s="216">
        <v>500</v>
      </c>
      <c r="R1711" s="68" t="s">
        <v>638</v>
      </c>
      <c r="S1711" s="363"/>
      <c r="T1711" s="277"/>
    </row>
    <row r="1712" spans="1:20" ht="51">
      <c r="A1712" s="192">
        <v>35</v>
      </c>
      <c r="B1712" s="68"/>
      <c r="C1712" s="214" t="s">
        <v>43</v>
      </c>
      <c r="D1712" s="215">
        <v>45086</v>
      </c>
      <c r="E1712" s="192" t="s">
        <v>4300</v>
      </c>
      <c r="F1712" s="192" t="s">
        <v>3</v>
      </c>
      <c r="G1712" s="192">
        <v>2119165</v>
      </c>
      <c r="H1712" s="68"/>
      <c r="I1712" s="198" t="s">
        <v>1781</v>
      </c>
      <c r="J1712" s="68"/>
      <c r="K1712" s="68"/>
      <c r="L1712" s="68"/>
      <c r="M1712" s="68"/>
      <c r="N1712" s="362"/>
      <c r="O1712" s="362"/>
      <c r="P1712" s="216">
        <v>0</v>
      </c>
      <c r="Q1712" s="216">
        <v>1140</v>
      </c>
      <c r="R1712" s="68" t="s">
        <v>638</v>
      </c>
      <c r="S1712" s="363"/>
      <c r="T1712" s="277"/>
    </row>
    <row r="1713" spans="1:20" ht="63.75">
      <c r="A1713" s="192" t="s">
        <v>541</v>
      </c>
      <c r="B1713" s="68"/>
      <c r="C1713" s="214" t="s">
        <v>590</v>
      </c>
      <c r="D1713" s="215">
        <v>45086</v>
      </c>
      <c r="E1713" s="192" t="s">
        <v>4301</v>
      </c>
      <c r="F1713" s="192" t="s">
        <v>3</v>
      </c>
      <c r="G1713" s="192">
        <v>2119174</v>
      </c>
      <c r="H1713" s="68"/>
      <c r="I1713" s="198" t="s">
        <v>5402</v>
      </c>
      <c r="J1713" s="68"/>
      <c r="K1713" s="68"/>
      <c r="L1713" s="68"/>
      <c r="M1713" s="68"/>
      <c r="N1713" s="362"/>
      <c r="O1713" s="362"/>
      <c r="P1713" s="216">
        <v>0</v>
      </c>
      <c r="Q1713" s="216">
        <v>493.84</v>
      </c>
      <c r="R1713" s="68" t="s">
        <v>638</v>
      </c>
      <c r="S1713" s="363"/>
      <c r="T1713" s="277"/>
    </row>
    <row r="1714" spans="1:20" ht="51">
      <c r="A1714" s="192">
        <v>526</v>
      </c>
      <c r="B1714" s="68"/>
      <c r="C1714" s="214" t="s">
        <v>1266</v>
      </c>
      <c r="D1714" s="215">
        <v>45086</v>
      </c>
      <c r="E1714" s="192" t="s">
        <v>4302</v>
      </c>
      <c r="F1714" s="192" t="s">
        <v>3</v>
      </c>
      <c r="G1714" s="192">
        <v>2119181</v>
      </c>
      <c r="H1714" s="68"/>
      <c r="I1714" s="198" t="s">
        <v>5403</v>
      </c>
      <c r="J1714" s="68"/>
      <c r="K1714" s="68"/>
      <c r="L1714" s="68"/>
      <c r="M1714" s="68"/>
      <c r="N1714" s="362"/>
      <c r="O1714" s="362"/>
      <c r="P1714" s="216">
        <v>0</v>
      </c>
      <c r="Q1714" s="216">
        <v>10</v>
      </c>
      <c r="R1714" s="68" t="s">
        <v>638</v>
      </c>
      <c r="S1714" s="363"/>
      <c r="T1714" s="277"/>
    </row>
    <row r="1715" spans="1:20" ht="51">
      <c r="A1715" s="192">
        <v>35</v>
      </c>
      <c r="B1715" s="68"/>
      <c r="C1715" s="214" t="s">
        <v>43</v>
      </c>
      <c r="D1715" s="215">
        <v>45086</v>
      </c>
      <c r="E1715" s="192" t="s">
        <v>4303</v>
      </c>
      <c r="F1715" s="192" t="s">
        <v>3</v>
      </c>
      <c r="G1715" s="192">
        <v>2119192</v>
      </c>
      <c r="H1715" s="68"/>
      <c r="I1715" s="198" t="s">
        <v>5404</v>
      </c>
      <c r="J1715" s="68"/>
      <c r="K1715" s="68"/>
      <c r="L1715" s="68"/>
      <c r="M1715" s="68"/>
      <c r="N1715" s="362"/>
      <c r="O1715" s="362"/>
      <c r="P1715" s="216">
        <v>0</v>
      </c>
      <c r="Q1715" s="216">
        <v>3513.93</v>
      </c>
      <c r="R1715" s="68" t="s">
        <v>638</v>
      </c>
      <c r="S1715" s="363"/>
      <c r="T1715" s="277"/>
    </row>
    <row r="1716" spans="1:20" ht="51">
      <c r="A1716" s="192" t="s">
        <v>541</v>
      </c>
      <c r="B1716" s="68"/>
      <c r="C1716" s="214" t="s">
        <v>590</v>
      </c>
      <c r="D1716" s="215">
        <v>45086</v>
      </c>
      <c r="E1716" s="192" t="s">
        <v>4304</v>
      </c>
      <c r="F1716" s="192" t="s">
        <v>3</v>
      </c>
      <c r="G1716" s="192">
        <v>2119193</v>
      </c>
      <c r="H1716" s="68"/>
      <c r="I1716" s="198" t="s">
        <v>5405</v>
      </c>
      <c r="J1716" s="68"/>
      <c r="K1716" s="68"/>
      <c r="L1716" s="68"/>
      <c r="M1716" s="68"/>
      <c r="N1716" s="362"/>
      <c r="O1716" s="362"/>
      <c r="P1716" s="216">
        <v>0</v>
      </c>
      <c r="Q1716" s="216">
        <v>30.98</v>
      </c>
      <c r="R1716" s="68" t="s">
        <v>638</v>
      </c>
      <c r="S1716" s="363"/>
      <c r="T1716" s="277"/>
    </row>
    <row r="1717" spans="1:20" ht="51">
      <c r="A1717" s="192" t="s">
        <v>541</v>
      </c>
      <c r="B1717" s="68"/>
      <c r="C1717" s="214" t="s">
        <v>590</v>
      </c>
      <c r="D1717" s="215">
        <v>45086</v>
      </c>
      <c r="E1717" s="192" t="s">
        <v>4305</v>
      </c>
      <c r="F1717" s="192" t="s">
        <v>3</v>
      </c>
      <c r="G1717" s="192">
        <v>2119198</v>
      </c>
      <c r="H1717" s="68"/>
      <c r="I1717" s="198" t="s">
        <v>5406</v>
      </c>
      <c r="J1717" s="68"/>
      <c r="K1717" s="68"/>
      <c r="L1717" s="68"/>
      <c r="M1717" s="68"/>
      <c r="N1717" s="362"/>
      <c r="O1717" s="362"/>
      <c r="P1717" s="216">
        <v>0</v>
      </c>
      <c r="Q1717" s="216">
        <v>608.83000000000004</v>
      </c>
      <c r="R1717" s="68" t="s">
        <v>638</v>
      </c>
      <c r="S1717" s="363"/>
      <c r="T1717" s="277"/>
    </row>
    <row r="1718" spans="1:20" ht="51">
      <c r="A1718" s="192" t="s">
        <v>542</v>
      </c>
      <c r="B1718" s="68"/>
      <c r="C1718" s="214" t="s">
        <v>691</v>
      </c>
      <c r="D1718" s="215">
        <v>45086</v>
      </c>
      <c r="E1718" s="192" t="s">
        <v>4306</v>
      </c>
      <c r="F1718" s="192" t="s">
        <v>3</v>
      </c>
      <c r="G1718" s="192">
        <v>2119201</v>
      </c>
      <c r="H1718" s="68"/>
      <c r="I1718" s="198" t="s">
        <v>5407</v>
      </c>
      <c r="J1718" s="68"/>
      <c r="K1718" s="68"/>
      <c r="L1718" s="68"/>
      <c r="M1718" s="68"/>
      <c r="N1718" s="362"/>
      <c r="O1718" s="362"/>
      <c r="P1718" s="216">
        <v>0</v>
      </c>
      <c r="Q1718" s="216">
        <v>50</v>
      </c>
      <c r="R1718" s="68" t="s">
        <v>638</v>
      </c>
      <c r="S1718" s="363"/>
      <c r="T1718" s="277"/>
    </row>
    <row r="1719" spans="1:20" ht="51">
      <c r="A1719" s="192" t="s">
        <v>542</v>
      </c>
      <c r="B1719" s="68"/>
      <c r="C1719" s="214" t="s">
        <v>691</v>
      </c>
      <c r="D1719" s="215">
        <v>45086</v>
      </c>
      <c r="E1719" s="192" t="s">
        <v>4307</v>
      </c>
      <c r="F1719" s="192" t="s">
        <v>3</v>
      </c>
      <c r="G1719" s="192">
        <v>2119202</v>
      </c>
      <c r="H1719" s="68"/>
      <c r="I1719" s="198" t="s">
        <v>5407</v>
      </c>
      <c r="J1719" s="68"/>
      <c r="K1719" s="68"/>
      <c r="L1719" s="68"/>
      <c r="M1719" s="68"/>
      <c r="N1719" s="362"/>
      <c r="O1719" s="362"/>
      <c r="P1719" s="216">
        <v>0</v>
      </c>
      <c r="Q1719" s="216">
        <v>50</v>
      </c>
      <c r="R1719" s="68" t="s">
        <v>638</v>
      </c>
      <c r="S1719" s="363"/>
      <c r="T1719" s="277"/>
    </row>
    <row r="1720" spans="1:20" ht="51">
      <c r="A1720" s="192">
        <v>46</v>
      </c>
      <c r="B1720" s="68"/>
      <c r="C1720" s="214" t="s">
        <v>1379</v>
      </c>
      <c r="D1720" s="215">
        <v>45086</v>
      </c>
      <c r="E1720" s="192" t="s">
        <v>4308</v>
      </c>
      <c r="F1720" s="192" t="s">
        <v>3</v>
      </c>
      <c r="G1720" s="192">
        <v>2119209</v>
      </c>
      <c r="H1720" s="68"/>
      <c r="I1720" s="198" t="s">
        <v>5408</v>
      </c>
      <c r="J1720" s="68"/>
      <c r="K1720" s="68"/>
      <c r="L1720" s="68"/>
      <c r="M1720" s="68"/>
      <c r="N1720" s="362"/>
      <c r="O1720" s="362"/>
      <c r="P1720" s="216">
        <v>0</v>
      </c>
      <c r="Q1720" s="216">
        <v>74.03</v>
      </c>
      <c r="R1720" s="68" t="s">
        <v>638</v>
      </c>
      <c r="S1720" s="363"/>
      <c r="T1720" s="277"/>
    </row>
    <row r="1721" spans="1:20" ht="38.25">
      <c r="A1721" s="192">
        <v>213</v>
      </c>
      <c r="B1721" s="68"/>
      <c r="C1721" s="214" t="s">
        <v>91</v>
      </c>
      <c r="D1721" s="215">
        <v>45086</v>
      </c>
      <c r="E1721" s="192" t="s">
        <v>4309</v>
      </c>
      <c r="F1721" s="192" t="s">
        <v>3</v>
      </c>
      <c r="G1721" s="192">
        <v>2119224</v>
      </c>
      <c r="H1721" s="68"/>
      <c r="I1721" s="198" t="s">
        <v>5409</v>
      </c>
      <c r="J1721" s="68"/>
      <c r="K1721" s="68"/>
      <c r="L1721" s="68"/>
      <c r="M1721" s="68"/>
      <c r="N1721" s="362"/>
      <c r="O1721" s="362"/>
      <c r="P1721" s="216">
        <v>0</v>
      </c>
      <c r="Q1721" s="216">
        <v>445</v>
      </c>
      <c r="R1721" s="68" t="s">
        <v>638</v>
      </c>
      <c r="S1721" s="363"/>
      <c r="T1721" s="277"/>
    </row>
    <row r="1722" spans="1:20" ht="51">
      <c r="A1722" s="192" t="s">
        <v>541</v>
      </c>
      <c r="B1722" s="68"/>
      <c r="C1722" s="214" t="s">
        <v>590</v>
      </c>
      <c r="D1722" s="215">
        <v>45086</v>
      </c>
      <c r="E1722" s="192" t="s">
        <v>4310</v>
      </c>
      <c r="F1722" s="192" t="s">
        <v>3</v>
      </c>
      <c r="G1722" s="192">
        <v>2119248</v>
      </c>
      <c r="H1722" s="68"/>
      <c r="I1722" s="198" t="s">
        <v>5410</v>
      </c>
      <c r="J1722" s="68"/>
      <c r="K1722" s="68"/>
      <c r="L1722" s="68"/>
      <c r="M1722" s="68"/>
      <c r="N1722" s="362"/>
      <c r="O1722" s="362"/>
      <c r="P1722" s="216">
        <v>0</v>
      </c>
      <c r="Q1722" s="216">
        <v>3100</v>
      </c>
      <c r="R1722" s="68" t="s">
        <v>638</v>
      </c>
      <c r="S1722" s="363"/>
      <c r="T1722" s="277"/>
    </row>
    <row r="1723" spans="1:20" ht="51">
      <c r="A1723" s="192">
        <v>203</v>
      </c>
      <c r="B1723" s="68"/>
      <c r="C1723" s="214" t="s">
        <v>86</v>
      </c>
      <c r="D1723" s="215">
        <v>45086</v>
      </c>
      <c r="E1723" s="192" t="s">
        <v>4311</v>
      </c>
      <c r="F1723" s="192" t="s">
        <v>3</v>
      </c>
      <c r="G1723" s="192">
        <v>2119250</v>
      </c>
      <c r="H1723" s="68"/>
      <c r="I1723" s="198" t="s">
        <v>5411</v>
      </c>
      <c r="J1723" s="68"/>
      <c r="K1723" s="68"/>
      <c r="L1723" s="68"/>
      <c r="M1723" s="68"/>
      <c r="N1723" s="362"/>
      <c r="O1723" s="362"/>
      <c r="P1723" s="216">
        <v>0</v>
      </c>
      <c r="Q1723" s="216">
        <v>1001.7</v>
      </c>
      <c r="R1723" s="68" t="s">
        <v>638</v>
      </c>
      <c r="S1723" s="363"/>
      <c r="T1723" s="277"/>
    </row>
    <row r="1724" spans="1:20" ht="51">
      <c r="A1724" s="192" t="s">
        <v>541</v>
      </c>
      <c r="B1724" s="68"/>
      <c r="C1724" s="214" t="s">
        <v>590</v>
      </c>
      <c r="D1724" s="215">
        <v>45086</v>
      </c>
      <c r="E1724" s="192" t="s">
        <v>4312</v>
      </c>
      <c r="F1724" s="192" t="s">
        <v>3</v>
      </c>
      <c r="G1724" s="192">
        <v>2119256</v>
      </c>
      <c r="H1724" s="68"/>
      <c r="I1724" s="198" t="s">
        <v>5412</v>
      </c>
      <c r="J1724" s="68"/>
      <c r="K1724" s="68"/>
      <c r="L1724" s="68"/>
      <c r="M1724" s="68"/>
      <c r="N1724" s="362"/>
      <c r="O1724" s="362"/>
      <c r="P1724" s="216">
        <v>0</v>
      </c>
      <c r="Q1724" s="216">
        <v>2000</v>
      </c>
      <c r="R1724" s="68" t="s">
        <v>638</v>
      </c>
      <c r="S1724" s="363"/>
      <c r="T1724" s="277"/>
    </row>
    <row r="1725" spans="1:20" ht="51">
      <c r="A1725" s="192">
        <v>203</v>
      </c>
      <c r="B1725" s="68"/>
      <c r="C1725" s="214" t="s">
        <v>86</v>
      </c>
      <c r="D1725" s="215">
        <v>45086</v>
      </c>
      <c r="E1725" s="192" t="s">
        <v>4313</v>
      </c>
      <c r="F1725" s="192" t="s">
        <v>3</v>
      </c>
      <c r="G1725" s="192">
        <v>2119259</v>
      </c>
      <c r="H1725" s="68"/>
      <c r="I1725" s="198" t="s">
        <v>5413</v>
      </c>
      <c r="J1725" s="68"/>
      <c r="K1725" s="68"/>
      <c r="L1725" s="68"/>
      <c r="M1725" s="68"/>
      <c r="N1725" s="362"/>
      <c r="O1725" s="362"/>
      <c r="P1725" s="216">
        <v>0</v>
      </c>
      <c r="Q1725" s="216">
        <v>519.4</v>
      </c>
      <c r="R1725" s="68" t="s">
        <v>638</v>
      </c>
      <c r="S1725" s="363"/>
      <c r="T1725" s="277"/>
    </row>
    <row r="1726" spans="1:20" ht="63.75">
      <c r="A1726" s="192">
        <v>155</v>
      </c>
      <c r="B1726" s="68"/>
      <c r="C1726" s="214" t="s">
        <v>75</v>
      </c>
      <c r="D1726" s="215">
        <v>45086</v>
      </c>
      <c r="E1726" s="192" t="s">
        <v>4314</v>
      </c>
      <c r="F1726" s="192" t="s">
        <v>3</v>
      </c>
      <c r="G1726" s="192">
        <v>2119262</v>
      </c>
      <c r="H1726" s="68"/>
      <c r="I1726" s="198" t="s">
        <v>5414</v>
      </c>
      <c r="J1726" s="68"/>
      <c r="K1726" s="68"/>
      <c r="L1726" s="68"/>
      <c r="M1726" s="68"/>
      <c r="N1726" s="362"/>
      <c r="O1726" s="362"/>
      <c r="P1726" s="216">
        <v>0</v>
      </c>
      <c r="Q1726" s="216">
        <v>459.4</v>
      </c>
      <c r="R1726" s="68" t="s">
        <v>638</v>
      </c>
      <c r="S1726" s="363"/>
      <c r="T1726" s="277"/>
    </row>
    <row r="1727" spans="1:20" ht="38.25">
      <c r="A1727" s="192">
        <v>389</v>
      </c>
      <c r="B1727" s="68"/>
      <c r="C1727" s="214" t="s">
        <v>1422</v>
      </c>
      <c r="D1727" s="215">
        <v>45086</v>
      </c>
      <c r="E1727" s="192" t="s">
        <v>4315</v>
      </c>
      <c r="F1727" s="192" t="s">
        <v>3</v>
      </c>
      <c r="G1727" s="192">
        <v>2119266</v>
      </c>
      <c r="H1727" s="68"/>
      <c r="I1727" s="198" t="s">
        <v>5415</v>
      </c>
      <c r="J1727" s="68"/>
      <c r="K1727" s="68"/>
      <c r="L1727" s="68"/>
      <c r="M1727" s="68"/>
      <c r="N1727" s="362"/>
      <c r="O1727" s="362"/>
      <c r="P1727" s="216">
        <v>0</v>
      </c>
      <c r="Q1727" s="216">
        <v>30</v>
      </c>
      <c r="R1727" s="68" t="s">
        <v>638</v>
      </c>
      <c r="S1727" s="363"/>
      <c r="T1727" s="277"/>
    </row>
    <row r="1728" spans="1:20" ht="51">
      <c r="A1728" s="192" t="s">
        <v>541</v>
      </c>
      <c r="B1728" s="68"/>
      <c r="C1728" s="214" t="s">
        <v>590</v>
      </c>
      <c r="D1728" s="215">
        <v>45086</v>
      </c>
      <c r="E1728" s="192" t="s">
        <v>4316</v>
      </c>
      <c r="F1728" s="192" t="s">
        <v>3</v>
      </c>
      <c r="G1728" s="192">
        <v>2119273</v>
      </c>
      <c r="H1728" s="68"/>
      <c r="I1728" s="198" t="s">
        <v>1787</v>
      </c>
      <c r="J1728" s="68"/>
      <c r="K1728" s="68"/>
      <c r="L1728" s="68"/>
      <c r="M1728" s="68"/>
      <c r="N1728" s="362"/>
      <c r="O1728" s="362"/>
      <c r="P1728" s="216">
        <v>0</v>
      </c>
      <c r="Q1728" s="216">
        <v>2205</v>
      </c>
      <c r="R1728" s="68" t="s">
        <v>638</v>
      </c>
      <c r="S1728" s="363"/>
      <c r="T1728" s="277"/>
    </row>
    <row r="1729" spans="1:20" ht="76.5">
      <c r="A1729" s="192">
        <v>340</v>
      </c>
      <c r="B1729" s="68"/>
      <c r="C1729" s="214" t="s">
        <v>136</v>
      </c>
      <c r="D1729" s="215">
        <v>45086</v>
      </c>
      <c r="E1729" s="192" t="s">
        <v>4317</v>
      </c>
      <c r="F1729" s="192" t="s">
        <v>6</v>
      </c>
      <c r="G1729" s="192">
        <v>2299924</v>
      </c>
      <c r="H1729" s="68"/>
      <c r="I1729" s="198" t="s">
        <v>5416</v>
      </c>
      <c r="J1729" s="68"/>
      <c r="K1729" s="68"/>
      <c r="L1729" s="68"/>
      <c r="M1729" s="68"/>
      <c r="N1729" s="362"/>
      <c r="O1729" s="362"/>
      <c r="P1729" s="216">
        <v>0</v>
      </c>
      <c r="Q1729" s="216">
        <v>15023.4</v>
      </c>
      <c r="R1729" s="68" t="s">
        <v>638</v>
      </c>
      <c r="S1729" s="363"/>
      <c r="T1729" s="277"/>
    </row>
    <row r="1730" spans="1:20" ht="76.5">
      <c r="A1730" s="192">
        <v>340</v>
      </c>
      <c r="B1730" s="68"/>
      <c r="C1730" s="214" t="s">
        <v>136</v>
      </c>
      <c r="D1730" s="215">
        <v>45086</v>
      </c>
      <c r="E1730" s="192" t="s">
        <v>4318</v>
      </c>
      <c r="F1730" s="192" t="s">
        <v>6</v>
      </c>
      <c r="G1730" s="192">
        <v>2299926</v>
      </c>
      <c r="H1730" s="68"/>
      <c r="I1730" s="198" t="s">
        <v>5417</v>
      </c>
      <c r="J1730" s="68"/>
      <c r="K1730" s="68"/>
      <c r="L1730" s="68"/>
      <c r="M1730" s="68"/>
      <c r="N1730" s="362"/>
      <c r="O1730" s="362"/>
      <c r="P1730" s="216">
        <v>0</v>
      </c>
      <c r="Q1730" s="216">
        <v>52238.9</v>
      </c>
      <c r="R1730" s="68" t="s">
        <v>638</v>
      </c>
      <c r="S1730" s="363"/>
      <c r="T1730" s="277"/>
    </row>
    <row r="1731" spans="1:20" ht="76.5">
      <c r="A1731" s="192">
        <v>10</v>
      </c>
      <c r="B1731" s="68"/>
      <c r="C1731" s="214" t="s">
        <v>38</v>
      </c>
      <c r="D1731" s="215">
        <v>45086</v>
      </c>
      <c r="E1731" s="192" t="s">
        <v>4319</v>
      </c>
      <c r="F1731" s="192" t="s">
        <v>6</v>
      </c>
      <c r="G1731" s="192">
        <v>2299932</v>
      </c>
      <c r="H1731" s="68"/>
      <c r="I1731" s="198" t="s">
        <v>5418</v>
      </c>
      <c r="J1731" s="68"/>
      <c r="K1731" s="68"/>
      <c r="L1731" s="68"/>
      <c r="M1731" s="68"/>
      <c r="N1731" s="362"/>
      <c r="O1731" s="362"/>
      <c r="P1731" s="216">
        <v>0</v>
      </c>
      <c r="Q1731" s="216">
        <v>7308.71</v>
      </c>
      <c r="R1731" s="68" t="s">
        <v>638</v>
      </c>
      <c r="S1731" s="363"/>
      <c r="T1731" s="277"/>
    </row>
    <row r="1732" spans="1:20" ht="51">
      <c r="A1732" s="192">
        <v>132</v>
      </c>
      <c r="B1732" s="68"/>
      <c r="C1732" s="214" t="s">
        <v>59</v>
      </c>
      <c r="D1732" s="215">
        <v>45086</v>
      </c>
      <c r="E1732" s="192" t="s">
        <v>4320</v>
      </c>
      <c r="F1732" s="192" t="s">
        <v>3</v>
      </c>
      <c r="G1732" s="192">
        <v>2119276</v>
      </c>
      <c r="H1732" s="68"/>
      <c r="I1732" s="198" t="s">
        <v>5419</v>
      </c>
      <c r="J1732" s="68"/>
      <c r="K1732" s="68"/>
      <c r="L1732" s="68"/>
      <c r="M1732" s="68"/>
      <c r="N1732" s="362"/>
      <c r="O1732" s="362"/>
      <c r="P1732" s="216">
        <v>0</v>
      </c>
      <c r="Q1732" s="216">
        <v>4</v>
      </c>
      <c r="R1732" s="68" t="s">
        <v>638</v>
      </c>
      <c r="S1732" s="363"/>
      <c r="T1732" s="277"/>
    </row>
    <row r="1733" spans="1:20" ht="51">
      <c r="A1733" s="192">
        <v>548</v>
      </c>
      <c r="B1733" s="68"/>
      <c r="C1733" s="214" t="s">
        <v>1285</v>
      </c>
      <c r="D1733" s="215">
        <v>45086</v>
      </c>
      <c r="E1733" s="192" t="s">
        <v>4321</v>
      </c>
      <c r="F1733" s="192" t="s">
        <v>3</v>
      </c>
      <c r="G1733" s="192">
        <v>2119278</v>
      </c>
      <c r="H1733" s="68"/>
      <c r="I1733" s="198" t="s">
        <v>5420</v>
      </c>
      <c r="J1733" s="68"/>
      <c r="K1733" s="68"/>
      <c r="L1733" s="68"/>
      <c r="M1733" s="68"/>
      <c r="N1733" s="362"/>
      <c r="O1733" s="362"/>
      <c r="P1733" s="216">
        <v>0</v>
      </c>
      <c r="Q1733" s="216">
        <v>241</v>
      </c>
      <c r="R1733" s="68" t="s">
        <v>638</v>
      </c>
      <c r="S1733" s="363"/>
      <c r="T1733" s="277"/>
    </row>
    <row r="1734" spans="1:20" ht="51">
      <c r="A1734" s="192">
        <v>548</v>
      </c>
      <c r="B1734" s="68"/>
      <c r="C1734" s="214" t="s">
        <v>1285</v>
      </c>
      <c r="D1734" s="215">
        <v>45086</v>
      </c>
      <c r="E1734" s="192" t="s">
        <v>4322</v>
      </c>
      <c r="F1734" s="192" t="s">
        <v>3</v>
      </c>
      <c r="G1734" s="192">
        <v>2119280</v>
      </c>
      <c r="H1734" s="68"/>
      <c r="I1734" s="198" t="s">
        <v>5421</v>
      </c>
      <c r="J1734" s="68"/>
      <c r="K1734" s="68"/>
      <c r="L1734" s="68"/>
      <c r="M1734" s="68"/>
      <c r="N1734" s="362"/>
      <c r="O1734" s="362"/>
      <c r="P1734" s="216">
        <v>0</v>
      </c>
      <c r="Q1734" s="216">
        <v>241</v>
      </c>
      <c r="R1734" s="68" t="s">
        <v>638</v>
      </c>
      <c r="S1734" s="363"/>
      <c r="T1734" s="277"/>
    </row>
    <row r="1735" spans="1:20" ht="51">
      <c r="A1735" s="192">
        <v>548</v>
      </c>
      <c r="B1735" s="68"/>
      <c r="C1735" s="214" t="s">
        <v>1285</v>
      </c>
      <c r="D1735" s="215">
        <v>45086</v>
      </c>
      <c r="E1735" s="192" t="s">
        <v>4323</v>
      </c>
      <c r="F1735" s="192" t="s">
        <v>3</v>
      </c>
      <c r="G1735" s="192">
        <v>2119284</v>
      </c>
      <c r="H1735" s="68"/>
      <c r="I1735" s="198" t="s">
        <v>5422</v>
      </c>
      <c r="J1735" s="68"/>
      <c r="K1735" s="68"/>
      <c r="L1735" s="68"/>
      <c r="M1735" s="68"/>
      <c r="N1735" s="362"/>
      <c r="O1735" s="362"/>
      <c r="P1735" s="216">
        <v>0</v>
      </c>
      <c r="Q1735" s="216">
        <v>39</v>
      </c>
      <c r="R1735" s="68" t="s">
        <v>638</v>
      </c>
      <c r="S1735" s="363"/>
      <c r="T1735" s="277"/>
    </row>
    <row r="1736" spans="1:20" ht="51">
      <c r="A1736" s="192">
        <v>548</v>
      </c>
      <c r="B1736" s="68"/>
      <c r="C1736" s="214" t="s">
        <v>1285</v>
      </c>
      <c r="D1736" s="215">
        <v>45086</v>
      </c>
      <c r="E1736" s="192" t="s">
        <v>4324</v>
      </c>
      <c r="F1736" s="192" t="s">
        <v>3</v>
      </c>
      <c r="G1736" s="192">
        <v>2119287</v>
      </c>
      <c r="H1736" s="68"/>
      <c r="I1736" s="198" t="s">
        <v>3920</v>
      </c>
      <c r="J1736" s="68"/>
      <c r="K1736" s="68"/>
      <c r="L1736" s="68"/>
      <c r="M1736" s="68"/>
      <c r="N1736" s="362"/>
      <c r="O1736" s="362"/>
      <c r="P1736" s="216">
        <v>0</v>
      </c>
      <c r="Q1736" s="216">
        <v>39</v>
      </c>
      <c r="R1736" s="68" t="s">
        <v>638</v>
      </c>
      <c r="S1736" s="363"/>
      <c r="T1736" s="277"/>
    </row>
    <row r="1737" spans="1:20" ht="51">
      <c r="A1737" s="192">
        <v>548</v>
      </c>
      <c r="B1737" s="68"/>
      <c r="C1737" s="214" t="s">
        <v>1285</v>
      </c>
      <c r="D1737" s="215">
        <v>45086</v>
      </c>
      <c r="E1737" s="192" t="s">
        <v>4325</v>
      </c>
      <c r="F1737" s="192" t="s">
        <v>3</v>
      </c>
      <c r="G1737" s="192">
        <v>2119289</v>
      </c>
      <c r="H1737" s="68"/>
      <c r="I1737" s="198" t="s">
        <v>3921</v>
      </c>
      <c r="J1737" s="68"/>
      <c r="K1737" s="68"/>
      <c r="L1737" s="68"/>
      <c r="M1737" s="68"/>
      <c r="N1737" s="362"/>
      <c r="O1737" s="362"/>
      <c r="P1737" s="216">
        <v>0</v>
      </c>
      <c r="Q1737" s="216">
        <v>39</v>
      </c>
      <c r="R1737" s="68" t="s">
        <v>638</v>
      </c>
      <c r="S1737" s="363"/>
      <c r="T1737" s="277"/>
    </row>
    <row r="1738" spans="1:20" ht="63.75">
      <c r="A1738" s="192">
        <v>206</v>
      </c>
      <c r="B1738" s="68"/>
      <c r="C1738" s="214" t="s">
        <v>87</v>
      </c>
      <c r="D1738" s="215">
        <v>45086</v>
      </c>
      <c r="E1738" s="192" t="s">
        <v>4326</v>
      </c>
      <c r="F1738" s="192" t="s">
        <v>3</v>
      </c>
      <c r="G1738" s="192">
        <v>2119290</v>
      </c>
      <c r="H1738" s="68"/>
      <c r="I1738" s="198" t="s">
        <v>5423</v>
      </c>
      <c r="J1738" s="68"/>
      <c r="K1738" s="68"/>
      <c r="L1738" s="68"/>
      <c r="M1738" s="68"/>
      <c r="N1738" s="362"/>
      <c r="O1738" s="362"/>
      <c r="P1738" s="216">
        <v>0</v>
      </c>
      <c r="Q1738" s="216">
        <v>10</v>
      </c>
      <c r="R1738" s="68" t="s">
        <v>638</v>
      </c>
      <c r="S1738" s="363"/>
      <c r="T1738" s="277"/>
    </row>
    <row r="1739" spans="1:20" ht="51">
      <c r="A1739" s="192">
        <v>548</v>
      </c>
      <c r="B1739" s="68"/>
      <c r="C1739" s="214" t="s">
        <v>1285</v>
      </c>
      <c r="D1739" s="215">
        <v>45086</v>
      </c>
      <c r="E1739" s="192" t="s">
        <v>4327</v>
      </c>
      <c r="F1739" s="192" t="s">
        <v>3</v>
      </c>
      <c r="G1739" s="192">
        <v>2119291</v>
      </c>
      <c r="H1739" s="68"/>
      <c r="I1739" s="198" t="s">
        <v>5424</v>
      </c>
      <c r="J1739" s="68"/>
      <c r="K1739" s="68"/>
      <c r="L1739" s="68"/>
      <c r="M1739" s="68"/>
      <c r="N1739" s="362"/>
      <c r="O1739" s="362"/>
      <c r="P1739" s="216">
        <v>0</v>
      </c>
      <c r="Q1739" s="216">
        <v>241</v>
      </c>
      <c r="R1739" s="68" t="s">
        <v>638</v>
      </c>
      <c r="S1739" s="363"/>
      <c r="T1739" s="277"/>
    </row>
    <row r="1740" spans="1:20" ht="51">
      <c r="A1740" s="192">
        <v>548</v>
      </c>
      <c r="B1740" s="68"/>
      <c r="C1740" s="214" t="s">
        <v>1285</v>
      </c>
      <c r="D1740" s="215">
        <v>45086</v>
      </c>
      <c r="E1740" s="192" t="s">
        <v>4328</v>
      </c>
      <c r="F1740" s="192" t="s">
        <v>3</v>
      </c>
      <c r="G1740" s="192">
        <v>2119293</v>
      </c>
      <c r="H1740" s="68"/>
      <c r="I1740" s="198" t="s">
        <v>3856</v>
      </c>
      <c r="J1740" s="68"/>
      <c r="K1740" s="68"/>
      <c r="L1740" s="68"/>
      <c r="M1740" s="68"/>
      <c r="N1740" s="362"/>
      <c r="O1740" s="362"/>
      <c r="P1740" s="216">
        <v>0</v>
      </c>
      <c r="Q1740" s="216">
        <v>39</v>
      </c>
      <c r="R1740" s="68" t="s">
        <v>638</v>
      </c>
      <c r="S1740" s="363"/>
      <c r="T1740" s="277"/>
    </row>
    <row r="1741" spans="1:20" ht="76.5">
      <c r="A1741" s="192">
        <v>46</v>
      </c>
      <c r="B1741" s="68"/>
      <c r="C1741" s="214" t="s">
        <v>1379</v>
      </c>
      <c r="D1741" s="215">
        <v>45086</v>
      </c>
      <c r="E1741" s="192" t="s">
        <v>4329</v>
      </c>
      <c r="F1741" s="192" t="s">
        <v>6</v>
      </c>
      <c r="G1741" s="192">
        <v>1826400</v>
      </c>
      <c r="H1741" s="68"/>
      <c r="I1741" s="198" t="s">
        <v>5425</v>
      </c>
      <c r="J1741" s="68"/>
      <c r="K1741" s="68"/>
      <c r="L1741" s="68"/>
      <c r="M1741" s="68"/>
      <c r="N1741" s="362"/>
      <c r="O1741" s="362"/>
      <c r="P1741" s="216">
        <v>0</v>
      </c>
      <c r="Q1741" s="216">
        <v>85464.8</v>
      </c>
      <c r="R1741" s="68" t="s">
        <v>638</v>
      </c>
      <c r="S1741" s="363"/>
      <c r="T1741" s="277"/>
    </row>
    <row r="1742" spans="1:20" ht="76.5">
      <c r="A1742" s="192">
        <v>25</v>
      </c>
      <c r="B1742" s="68"/>
      <c r="C1742" s="214" t="s">
        <v>42</v>
      </c>
      <c r="D1742" s="215">
        <v>45086</v>
      </c>
      <c r="E1742" s="192" t="s">
        <v>4330</v>
      </c>
      <c r="F1742" s="192" t="s">
        <v>6</v>
      </c>
      <c r="G1742" s="192">
        <v>1826435</v>
      </c>
      <c r="H1742" s="68"/>
      <c r="I1742" s="198" t="s">
        <v>5426</v>
      </c>
      <c r="J1742" s="68"/>
      <c r="K1742" s="68"/>
      <c r="L1742" s="68"/>
      <c r="M1742" s="68"/>
      <c r="N1742" s="362"/>
      <c r="O1742" s="362"/>
      <c r="P1742" s="216">
        <v>0</v>
      </c>
      <c r="Q1742" s="216">
        <v>952449.6</v>
      </c>
      <c r="R1742" s="68" t="s">
        <v>638</v>
      </c>
      <c r="S1742" s="363"/>
      <c r="T1742" s="277"/>
    </row>
    <row r="1743" spans="1:20" ht="89.25">
      <c r="A1743" s="192">
        <v>86</v>
      </c>
      <c r="B1743" s="68"/>
      <c r="C1743" s="214" t="s">
        <v>50</v>
      </c>
      <c r="D1743" s="215">
        <v>45086</v>
      </c>
      <c r="E1743" s="192" t="s">
        <v>4331</v>
      </c>
      <c r="F1743" s="192" t="s">
        <v>6</v>
      </c>
      <c r="G1743" s="192">
        <v>1826436</v>
      </c>
      <c r="H1743" s="68"/>
      <c r="I1743" s="198" t="s">
        <v>5427</v>
      </c>
      <c r="J1743" s="68"/>
      <c r="K1743" s="68"/>
      <c r="L1743" s="68"/>
      <c r="M1743" s="68"/>
      <c r="N1743" s="362"/>
      <c r="O1743" s="362"/>
      <c r="P1743" s="216">
        <v>0</v>
      </c>
      <c r="Q1743" s="216">
        <v>822905</v>
      </c>
      <c r="R1743" s="68" t="s">
        <v>638</v>
      </c>
      <c r="S1743" s="363"/>
      <c r="T1743" s="277"/>
    </row>
    <row r="1744" spans="1:20" ht="63.75">
      <c r="A1744" s="192">
        <v>340</v>
      </c>
      <c r="B1744" s="68"/>
      <c r="C1744" s="214" t="s">
        <v>136</v>
      </c>
      <c r="D1744" s="215">
        <v>45086</v>
      </c>
      <c r="E1744" s="192" t="s">
        <v>4332</v>
      </c>
      <c r="F1744" s="192" t="s">
        <v>14</v>
      </c>
      <c r="G1744" s="192">
        <v>2299925</v>
      </c>
      <c r="H1744" s="68"/>
      <c r="I1744" s="198" t="s">
        <v>5428</v>
      </c>
      <c r="J1744" s="68"/>
      <c r="K1744" s="68"/>
      <c r="L1744" s="68"/>
      <c r="M1744" s="68"/>
      <c r="N1744" s="362"/>
      <c r="O1744" s="362"/>
      <c r="P1744" s="216">
        <v>50</v>
      </c>
      <c r="Q1744" s="216">
        <v>0</v>
      </c>
      <c r="R1744" s="68" t="s">
        <v>638</v>
      </c>
      <c r="S1744" s="363"/>
      <c r="T1744" s="277"/>
    </row>
    <row r="1745" spans="1:20" ht="63.75">
      <c r="A1745" s="192">
        <v>340</v>
      </c>
      <c r="B1745" s="68"/>
      <c r="C1745" s="214" t="s">
        <v>136</v>
      </c>
      <c r="D1745" s="215">
        <v>45086</v>
      </c>
      <c r="E1745" s="192" t="s">
        <v>4333</v>
      </c>
      <c r="F1745" s="192" t="s">
        <v>14</v>
      </c>
      <c r="G1745" s="192">
        <v>2299927</v>
      </c>
      <c r="H1745" s="68"/>
      <c r="I1745" s="198" t="s">
        <v>5429</v>
      </c>
      <c r="J1745" s="68"/>
      <c r="K1745" s="68"/>
      <c r="L1745" s="68"/>
      <c r="M1745" s="68"/>
      <c r="N1745" s="362"/>
      <c r="O1745" s="362"/>
      <c r="P1745" s="216">
        <v>50</v>
      </c>
      <c r="Q1745" s="216">
        <v>0</v>
      </c>
      <c r="R1745" s="68" t="s">
        <v>638</v>
      </c>
      <c r="S1745" s="363"/>
      <c r="T1745" s="277"/>
    </row>
    <row r="1746" spans="1:20" ht="76.5">
      <c r="A1746" s="192">
        <v>513</v>
      </c>
      <c r="B1746" s="68"/>
      <c r="C1746" s="214" t="s">
        <v>160</v>
      </c>
      <c r="D1746" s="215">
        <v>45086</v>
      </c>
      <c r="E1746" s="192" t="s">
        <v>4334</v>
      </c>
      <c r="F1746" s="192" t="s">
        <v>14</v>
      </c>
      <c r="G1746" s="192">
        <v>2299929</v>
      </c>
      <c r="H1746" s="68"/>
      <c r="I1746" s="198" t="s">
        <v>5430</v>
      </c>
      <c r="J1746" s="68"/>
      <c r="K1746" s="68"/>
      <c r="L1746" s="68"/>
      <c r="M1746" s="68"/>
      <c r="N1746" s="362"/>
      <c r="O1746" s="362"/>
      <c r="P1746" s="216">
        <v>50</v>
      </c>
      <c r="Q1746" s="216">
        <v>0</v>
      </c>
      <c r="R1746" s="68" t="s">
        <v>638</v>
      </c>
      <c r="S1746" s="363"/>
      <c r="T1746" s="277"/>
    </row>
    <row r="1747" spans="1:20" ht="63.75">
      <c r="A1747" s="192">
        <v>513</v>
      </c>
      <c r="B1747" s="68"/>
      <c r="C1747" s="214" t="s">
        <v>160</v>
      </c>
      <c r="D1747" s="215">
        <v>45086</v>
      </c>
      <c r="E1747" s="192" t="s">
        <v>4335</v>
      </c>
      <c r="F1747" s="192" t="s">
        <v>14</v>
      </c>
      <c r="G1747" s="192">
        <v>2299931</v>
      </c>
      <c r="H1747" s="68"/>
      <c r="I1747" s="198" t="s">
        <v>5431</v>
      </c>
      <c r="J1747" s="68"/>
      <c r="K1747" s="68"/>
      <c r="L1747" s="68"/>
      <c r="M1747" s="68"/>
      <c r="N1747" s="362"/>
      <c r="O1747" s="362"/>
      <c r="P1747" s="216">
        <v>50</v>
      </c>
      <c r="Q1747" s="216">
        <v>0</v>
      </c>
      <c r="R1747" s="68" t="s">
        <v>638</v>
      </c>
      <c r="S1747" s="363"/>
      <c r="T1747" s="277"/>
    </row>
    <row r="1748" spans="1:20" ht="63.75">
      <c r="A1748" s="192">
        <v>10</v>
      </c>
      <c r="B1748" s="68"/>
      <c r="C1748" s="214" t="s">
        <v>38</v>
      </c>
      <c r="D1748" s="215">
        <v>45086</v>
      </c>
      <c r="E1748" s="192" t="s">
        <v>4336</v>
      </c>
      <c r="F1748" s="192" t="s">
        <v>14</v>
      </c>
      <c r="G1748" s="192">
        <v>2299933</v>
      </c>
      <c r="H1748" s="68"/>
      <c r="I1748" s="198" t="s">
        <v>5432</v>
      </c>
      <c r="J1748" s="68"/>
      <c r="K1748" s="68"/>
      <c r="L1748" s="68"/>
      <c r="M1748" s="68"/>
      <c r="N1748" s="362"/>
      <c r="O1748" s="362"/>
      <c r="P1748" s="216">
        <v>50</v>
      </c>
      <c r="Q1748" s="216">
        <v>0</v>
      </c>
      <c r="R1748" s="68" t="s">
        <v>638</v>
      </c>
      <c r="S1748" s="363"/>
      <c r="T1748" s="277"/>
    </row>
    <row r="1749" spans="1:20" ht="63.75">
      <c r="A1749" s="192">
        <v>513</v>
      </c>
      <c r="B1749" s="68"/>
      <c r="C1749" s="214" t="s">
        <v>160</v>
      </c>
      <c r="D1749" s="215">
        <v>45086</v>
      </c>
      <c r="E1749" s="192" t="s">
        <v>4337</v>
      </c>
      <c r="F1749" s="192" t="s">
        <v>14</v>
      </c>
      <c r="G1749" s="192">
        <v>2300003</v>
      </c>
      <c r="H1749" s="68"/>
      <c r="I1749" s="198" t="s">
        <v>5433</v>
      </c>
      <c r="J1749" s="68"/>
      <c r="K1749" s="68"/>
      <c r="L1749" s="68"/>
      <c r="M1749" s="68"/>
      <c r="N1749" s="362"/>
      <c r="O1749" s="362"/>
      <c r="P1749" s="216">
        <v>50</v>
      </c>
      <c r="Q1749" s="216">
        <v>0</v>
      </c>
      <c r="R1749" s="68" t="s">
        <v>638</v>
      </c>
      <c r="S1749" s="363"/>
      <c r="T1749" s="277"/>
    </row>
    <row r="1750" spans="1:20" ht="63.75">
      <c r="A1750" s="192">
        <v>513</v>
      </c>
      <c r="B1750" s="68"/>
      <c r="C1750" s="214" t="s">
        <v>160</v>
      </c>
      <c r="D1750" s="215">
        <v>45086</v>
      </c>
      <c r="E1750" s="192" t="s">
        <v>4338</v>
      </c>
      <c r="F1750" s="192" t="s">
        <v>14</v>
      </c>
      <c r="G1750" s="192">
        <v>2300005</v>
      </c>
      <c r="H1750" s="68"/>
      <c r="I1750" s="198" t="s">
        <v>5434</v>
      </c>
      <c r="J1750" s="68"/>
      <c r="K1750" s="68"/>
      <c r="L1750" s="68"/>
      <c r="M1750" s="68"/>
      <c r="N1750" s="362"/>
      <c r="O1750" s="362"/>
      <c r="P1750" s="216">
        <v>50</v>
      </c>
      <c r="Q1750" s="216">
        <v>0</v>
      </c>
      <c r="R1750" s="68" t="s">
        <v>638</v>
      </c>
      <c r="S1750" s="363"/>
      <c r="T1750" s="277"/>
    </row>
    <row r="1751" spans="1:20" ht="63.75">
      <c r="A1751" s="192">
        <v>513</v>
      </c>
      <c r="B1751" s="68"/>
      <c r="C1751" s="214" t="s">
        <v>160</v>
      </c>
      <c r="D1751" s="215">
        <v>45086</v>
      </c>
      <c r="E1751" s="192" t="s">
        <v>4339</v>
      </c>
      <c r="F1751" s="192" t="s">
        <v>14</v>
      </c>
      <c r="G1751" s="192">
        <v>2300007</v>
      </c>
      <c r="H1751" s="68"/>
      <c r="I1751" s="198" t="s">
        <v>5435</v>
      </c>
      <c r="J1751" s="68"/>
      <c r="K1751" s="68"/>
      <c r="L1751" s="68"/>
      <c r="M1751" s="68"/>
      <c r="N1751" s="362"/>
      <c r="O1751" s="362"/>
      <c r="P1751" s="216">
        <v>50</v>
      </c>
      <c r="Q1751" s="216">
        <v>0</v>
      </c>
      <c r="R1751" s="68" t="s">
        <v>638</v>
      </c>
      <c r="S1751" s="363"/>
      <c r="T1751" s="277"/>
    </row>
    <row r="1752" spans="1:20" ht="63.75">
      <c r="A1752" s="192">
        <v>513</v>
      </c>
      <c r="B1752" s="68"/>
      <c r="C1752" s="214" t="s">
        <v>160</v>
      </c>
      <c r="D1752" s="215">
        <v>45086</v>
      </c>
      <c r="E1752" s="192" t="s">
        <v>4340</v>
      </c>
      <c r="F1752" s="192" t="s">
        <v>14</v>
      </c>
      <c r="G1752" s="192">
        <v>2300009</v>
      </c>
      <c r="H1752" s="68"/>
      <c r="I1752" s="198" t="s">
        <v>5436</v>
      </c>
      <c r="J1752" s="68"/>
      <c r="K1752" s="68"/>
      <c r="L1752" s="68"/>
      <c r="M1752" s="68"/>
      <c r="N1752" s="362"/>
      <c r="O1752" s="362"/>
      <c r="P1752" s="216">
        <v>50</v>
      </c>
      <c r="Q1752" s="216">
        <v>0</v>
      </c>
      <c r="R1752" s="68" t="s">
        <v>638</v>
      </c>
      <c r="S1752" s="363"/>
      <c r="T1752" s="277"/>
    </row>
    <row r="1753" spans="1:20" ht="76.5">
      <c r="A1753" s="192">
        <v>597</v>
      </c>
      <c r="B1753" s="68"/>
      <c r="C1753" s="214" t="s">
        <v>677</v>
      </c>
      <c r="D1753" s="215">
        <v>45086</v>
      </c>
      <c r="E1753" s="192" t="s">
        <v>4341</v>
      </c>
      <c r="F1753" s="192" t="s">
        <v>10</v>
      </c>
      <c r="G1753" s="192">
        <v>1062030</v>
      </c>
      <c r="H1753" s="68"/>
      <c r="I1753" s="198" t="s">
        <v>5437</v>
      </c>
      <c r="J1753" s="68"/>
      <c r="K1753" s="68"/>
      <c r="L1753" s="68"/>
      <c r="M1753" s="68"/>
      <c r="N1753" s="362"/>
      <c r="O1753" s="362"/>
      <c r="P1753" s="216">
        <v>50</v>
      </c>
      <c r="Q1753" s="216">
        <v>0</v>
      </c>
      <c r="R1753" s="68" t="s">
        <v>638</v>
      </c>
      <c r="S1753" s="363"/>
      <c r="T1753" s="277"/>
    </row>
    <row r="1754" spans="1:20" ht="63.75">
      <c r="A1754" s="192">
        <v>70</v>
      </c>
      <c r="B1754" s="68"/>
      <c r="C1754" s="214" t="s">
        <v>47</v>
      </c>
      <c r="D1754" s="215">
        <v>45086</v>
      </c>
      <c r="E1754" s="192" t="s">
        <v>4342</v>
      </c>
      <c r="F1754" s="192" t="s">
        <v>3</v>
      </c>
      <c r="G1754" s="192">
        <v>2119144</v>
      </c>
      <c r="H1754" s="68"/>
      <c r="I1754" s="198" t="s">
        <v>5438</v>
      </c>
      <c r="J1754" s="68"/>
      <c r="K1754" s="68"/>
      <c r="L1754" s="68"/>
      <c r="M1754" s="68"/>
      <c r="N1754" s="362"/>
      <c r="O1754" s="362"/>
      <c r="P1754" s="216">
        <v>0</v>
      </c>
      <c r="Q1754" s="216">
        <v>493.46</v>
      </c>
      <c r="R1754" s="68" t="s">
        <v>638</v>
      </c>
      <c r="S1754" s="363"/>
      <c r="T1754" s="277"/>
    </row>
    <row r="1755" spans="1:20" ht="63.75">
      <c r="A1755" s="192">
        <v>225</v>
      </c>
      <c r="B1755" s="68"/>
      <c r="C1755" s="214" t="s">
        <v>96</v>
      </c>
      <c r="D1755" s="215">
        <v>45086</v>
      </c>
      <c r="E1755" s="192" t="s">
        <v>4343</v>
      </c>
      <c r="F1755" s="192" t="s">
        <v>3</v>
      </c>
      <c r="G1755" s="192">
        <v>2119150</v>
      </c>
      <c r="H1755" s="68"/>
      <c r="I1755" s="198" t="s">
        <v>5439</v>
      </c>
      <c r="J1755" s="68"/>
      <c r="K1755" s="68"/>
      <c r="L1755" s="68"/>
      <c r="M1755" s="68"/>
      <c r="N1755" s="362"/>
      <c r="O1755" s="362"/>
      <c r="P1755" s="216">
        <v>0</v>
      </c>
      <c r="Q1755" s="216">
        <v>27</v>
      </c>
      <c r="R1755" s="68" t="s">
        <v>638</v>
      </c>
      <c r="S1755" s="363"/>
      <c r="T1755" s="277"/>
    </row>
    <row r="1756" spans="1:20" ht="51">
      <c r="A1756" s="192">
        <v>513</v>
      </c>
      <c r="B1756" s="68"/>
      <c r="C1756" s="214" t="s">
        <v>160</v>
      </c>
      <c r="D1756" s="215">
        <v>45086</v>
      </c>
      <c r="E1756" s="192" t="s">
        <v>4344</v>
      </c>
      <c r="F1756" s="192" t="s">
        <v>14</v>
      </c>
      <c r="G1756" s="192">
        <v>2300012</v>
      </c>
      <c r="H1756" s="68"/>
      <c r="I1756" s="198" t="s">
        <v>5440</v>
      </c>
      <c r="J1756" s="68"/>
      <c r="K1756" s="68"/>
      <c r="L1756" s="68"/>
      <c r="M1756" s="68"/>
      <c r="N1756" s="362"/>
      <c r="O1756" s="362"/>
      <c r="P1756" s="216">
        <v>50</v>
      </c>
      <c r="Q1756" s="216">
        <v>0</v>
      </c>
      <c r="R1756" s="68" t="s">
        <v>638</v>
      </c>
      <c r="S1756" s="363"/>
      <c r="T1756" s="277"/>
    </row>
    <row r="1757" spans="1:20" ht="51">
      <c r="A1757" s="192">
        <v>513</v>
      </c>
      <c r="B1757" s="68"/>
      <c r="C1757" s="214" t="s">
        <v>160</v>
      </c>
      <c r="D1757" s="215">
        <v>45086</v>
      </c>
      <c r="E1757" s="192" t="s">
        <v>4345</v>
      </c>
      <c r="F1757" s="192" t="s">
        <v>14</v>
      </c>
      <c r="G1757" s="192">
        <v>2300159</v>
      </c>
      <c r="H1757" s="68"/>
      <c r="I1757" s="198" t="s">
        <v>5441</v>
      </c>
      <c r="J1757" s="68"/>
      <c r="K1757" s="68"/>
      <c r="L1757" s="68"/>
      <c r="M1757" s="68"/>
      <c r="N1757" s="362"/>
      <c r="O1757" s="362"/>
      <c r="P1757" s="216">
        <v>50</v>
      </c>
      <c r="Q1757" s="216">
        <v>0</v>
      </c>
      <c r="R1757" s="68" t="s">
        <v>638</v>
      </c>
      <c r="S1757" s="363"/>
      <c r="T1757" s="277"/>
    </row>
    <row r="1758" spans="1:20" ht="51">
      <c r="A1758" s="192">
        <v>513</v>
      </c>
      <c r="B1758" s="68"/>
      <c r="C1758" s="214" t="s">
        <v>160</v>
      </c>
      <c r="D1758" s="215">
        <v>45086</v>
      </c>
      <c r="E1758" s="192" t="s">
        <v>4346</v>
      </c>
      <c r="F1758" s="192" t="s">
        <v>14</v>
      </c>
      <c r="G1758" s="192">
        <v>2300161</v>
      </c>
      <c r="H1758" s="68"/>
      <c r="I1758" s="198" t="s">
        <v>5442</v>
      </c>
      <c r="J1758" s="68"/>
      <c r="K1758" s="68"/>
      <c r="L1758" s="68"/>
      <c r="M1758" s="68"/>
      <c r="N1758" s="362"/>
      <c r="O1758" s="362"/>
      <c r="P1758" s="216">
        <v>50</v>
      </c>
      <c r="Q1758" s="216">
        <v>0</v>
      </c>
      <c r="R1758" s="68" t="s">
        <v>638</v>
      </c>
      <c r="S1758" s="363"/>
      <c r="T1758" s="277"/>
    </row>
    <row r="1759" spans="1:20" ht="63.75">
      <c r="A1759" s="192">
        <v>576</v>
      </c>
      <c r="B1759" s="68"/>
      <c r="C1759" s="214" t="s">
        <v>1247</v>
      </c>
      <c r="D1759" s="215">
        <v>45086</v>
      </c>
      <c r="E1759" s="192" t="s">
        <v>4347</v>
      </c>
      <c r="F1759" s="192" t="s">
        <v>6</v>
      </c>
      <c r="G1759" s="192">
        <v>2300262</v>
      </c>
      <c r="H1759" s="68"/>
      <c r="I1759" s="198" t="s">
        <v>5443</v>
      </c>
      <c r="J1759" s="68"/>
      <c r="K1759" s="68"/>
      <c r="L1759" s="68"/>
      <c r="M1759" s="68"/>
      <c r="N1759" s="362"/>
      <c r="O1759" s="362"/>
      <c r="P1759" s="216">
        <v>0</v>
      </c>
      <c r="Q1759" s="216">
        <v>612748.92000000004</v>
      </c>
      <c r="R1759" s="68" t="s">
        <v>638</v>
      </c>
      <c r="S1759" s="363"/>
      <c r="T1759" s="277"/>
    </row>
    <row r="1760" spans="1:20" ht="63.75">
      <c r="A1760" s="192">
        <v>576</v>
      </c>
      <c r="B1760" s="68"/>
      <c r="C1760" s="214" t="s">
        <v>1247</v>
      </c>
      <c r="D1760" s="215">
        <v>45086</v>
      </c>
      <c r="E1760" s="192" t="s">
        <v>4348</v>
      </c>
      <c r="F1760" s="192" t="s">
        <v>14</v>
      </c>
      <c r="G1760" s="192">
        <v>2300263</v>
      </c>
      <c r="H1760" s="68"/>
      <c r="I1760" s="198" t="s">
        <v>5444</v>
      </c>
      <c r="J1760" s="68"/>
      <c r="K1760" s="68"/>
      <c r="L1760" s="68"/>
      <c r="M1760" s="68"/>
      <c r="N1760" s="362"/>
      <c r="O1760" s="362"/>
      <c r="P1760" s="216">
        <v>50</v>
      </c>
      <c r="Q1760" s="216">
        <v>0</v>
      </c>
      <c r="R1760" s="68" t="s">
        <v>638</v>
      </c>
      <c r="S1760" s="363"/>
      <c r="T1760" s="277"/>
    </row>
    <row r="1761" spans="1:20" ht="102">
      <c r="A1761" s="192">
        <v>132</v>
      </c>
      <c r="B1761" s="68"/>
      <c r="C1761" s="214" t="s">
        <v>59</v>
      </c>
      <c r="D1761" s="215">
        <v>45086</v>
      </c>
      <c r="E1761" s="192" t="s">
        <v>4349</v>
      </c>
      <c r="F1761" s="192" t="s">
        <v>601</v>
      </c>
      <c r="G1761" s="192">
        <v>18406</v>
      </c>
      <c r="H1761" s="68"/>
      <c r="I1761" s="198" t="s">
        <v>5445</v>
      </c>
      <c r="J1761" s="68"/>
      <c r="K1761" s="68"/>
      <c r="L1761" s="68"/>
      <c r="M1761" s="68"/>
      <c r="N1761" s="362"/>
      <c r="O1761" s="362"/>
      <c r="P1761" s="216">
        <v>97309.22</v>
      </c>
      <c r="Q1761" s="216">
        <v>0</v>
      </c>
      <c r="R1761" s="68" t="s">
        <v>638</v>
      </c>
      <c r="S1761" s="363"/>
      <c r="T1761" s="277"/>
    </row>
    <row r="1762" spans="1:20" ht="76.5">
      <c r="A1762" s="192">
        <v>117</v>
      </c>
      <c r="B1762" s="68"/>
      <c r="C1762" s="214" t="s">
        <v>54</v>
      </c>
      <c r="D1762" s="215">
        <v>45086</v>
      </c>
      <c r="E1762" s="192" t="s">
        <v>4350</v>
      </c>
      <c r="F1762" s="192" t="s">
        <v>10</v>
      </c>
      <c r="G1762" s="192">
        <v>1062039</v>
      </c>
      <c r="H1762" s="68"/>
      <c r="I1762" s="198" t="s">
        <v>5446</v>
      </c>
      <c r="J1762" s="68"/>
      <c r="K1762" s="68"/>
      <c r="L1762" s="68"/>
      <c r="M1762" s="68"/>
      <c r="N1762" s="362"/>
      <c r="O1762" s="362"/>
      <c r="P1762" s="216">
        <v>50</v>
      </c>
      <c r="Q1762" s="216">
        <v>0</v>
      </c>
      <c r="R1762" s="68" t="s">
        <v>638</v>
      </c>
      <c r="S1762" s="363"/>
      <c r="T1762" s="277"/>
    </row>
    <row r="1763" spans="1:20" ht="76.5">
      <c r="A1763" s="192">
        <v>117</v>
      </c>
      <c r="B1763" s="68"/>
      <c r="C1763" s="214" t="s">
        <v>54</v>
      </c>
      <c r="D1763" s="215">
        <v>45086</v>
      </c>
      <c r="E1763" s="192" t="s">
        <v>4351</v>
      </c>
      <c r="F1763" s="192" t="s">
        <v>10</v>
      </c>
      <c r="G1763" s="192">
        <v>1062021</v>
      </c>
      <c r="H1763" s="68"/>
      <c r="I1763" s="198" t="s">
        <v>5447</v>
      </c>
      <c r="J1763" s="68"/>
      <c r="K1763" s="68"/>
      <c r="L1763" s="68"/>
      <c r="M1763" s="68"/>
      <c r="N1763" s="362"/>
      <c r="O1763" s="362"/>
      <c r="P1763" s="216">
        <v>50</v>
      </c>
      <c r="Q1763" s="216">
        <v>0</v>
      </c>
      <c r="R1763" s="68" t="s">
        <v>638</v>
      </c>
      <c r="S1763" s="363"/>
      <c r="T1763" s="277"/>
    </row>
    <row r="1764" spans="1:20" ht="89.25">
      <c r="A1764" s="192" t="s">
        <v>541</v>
      </c>
      <c r="B1764" s="68"/>
      <c r="C1764" s="214" t="s">
        <v>590</v>
      </c>
      <c r="D1764" s="215">
        <v>45086</v>
      </c>
      <c r="E1764" s="192" t="s">
        <v>4352</v>
      </c>
      <c r="F1764" s="192" t="s">
        <v>6</v>
      </c>
      <c r="G1764" s="192">
        <v>463</v>
      </c>
      <c r="H1764" s="68"/>
      <c r="I1764" s="198" t="s">
        <v>5448</v>
      </c>
      <c r="J1764" s="68"/>
      <c r="K1764" s="68"/>
      <c r="L1764" s="68"/>
      <c r="M1764" s="68"/>
      <c r="N1764" s="362"/>
      <c r="O1764" s="362"/>
      <c r="P1764" s="216">
        <v>0</v>
      </c>
      <c r="Q1764" s="216">
        <v>6610.53</v>
      </c>
      <c r="R1764" s="68" t="s">
        <v>638</v>
      </c>
      <c r="S1764" s="363"/>
      <c r="T1764" s="277"/>
    </row>
    <row r="1765" spans="1:20" ht="51">
      <c r="A1765" s="192" t="s">
        <v>541</v>
      </c>
      <c r="B1765" s="68"/>
      <c r="C1765" s="214" t="s">
        <v>590</v>
      </c>
      <c r="D1765" s="215">
        <v>45089</v>
      </c>
      <c r="E1765" s="192" t="s">
        <v>4353</v>
      </c>
      <c r="F1765" s="192" t="s">
        <v>3</v>
      </c>
      <c r="G1765" s="192">
        <v>2119471</v>
      </c>
      <c r="H1765" s="68"/>
      <c r="I1765" s="198" t="s">
        <v>5449</v>
      </c>
      <c r="J1765" s="68"/>
      <c r="K1765" s="68"/>
      <c r="L1765" s="68"/>
      <c r="M1765" s="68"/>
      <c r="N1765" s="362"/>
      <c r="O1765" s="362"/>
      <c r="P1765" s="216">
        <v>0</v>
      </c>
      <c r="Q1765" s="216">
        <v>800</v>
      </c>
      <c r="R1765" s="68" t="s">
        <v>638</v>
      </c>
      <c r="S1765" s="363"/>
      <c r="T1765" s="277"/>
    </row>
    <row r="1766" spans="1:20" ht="51">
      <c r="A1766" s="192">
        <v>35</v>
      </c>
      <c r="B1766" s="68"/>
      <c r="C1766" s="214" t="s">
        <v>43</v>
      </c>
      <c r="D1766" s="215">
        <v>45089</v>
      </c>
      <c r="E1766" s="192" t="s">
        <v>4354</v>
      </c>
      <c r="F1766" s="192" t="s">
        <v>3</v>
      </c>
      <c r="G1766" s="192">
        <v>2119480</v>
      </c>
      <c r="H1766" s="68"/>
      <c r="I1766" s="198" t="s">
        <v>5450</v>
      </c>
      <c r="J1766" s="68"/>
      <c r="K1766" s="68"/>
      <c r="L1766" s="68"/>
      <c r="M1766" s="68"/>
      <c r="N1766" s="362"/>
      <c r="O1766" s="362"/>
      <c r="P1766" s="216">
        <v>0</v>
      </c>
      <c r="Q1766" s="216">
        <v>1000</v>
      </c>
      <c r="R1766" s="68" t="s">
        <v>638</v>
      </c>
      <c r="S1766" s="363"/>
      <c r="T1766" s="277"/>
    </row>
    <row r="1767" spans="1:20" ht="63.75">
      <c r="A1767" s="192">
        <v>598</v>
      </c>
      <c r="B1767" s="68"/>
      <c r="C1767" s="214" t="s">
        <v>672</v>
      </c>
      <c r="D1767" s="215">
        <v>45089</v>
      </c>
      <c r="E1767" s="192" t="s">
        <v>4355</v>
      </c>
      <c r="F1767" s="192" t="s">
        <v>3</v>
      </c>
      <c r="G1767" s="192">
        <v>2119514</v>
      </c>
      <c r="H1767" s="68"/>
      <c r="I1767" s="198" t="s">
        <v>5451</v>
      </c>
      <c r="J1767" s="68"/>
      <c r="K1767" s="68"/>
      <c r="L1767" s="68"/>
      <c r="M1767" s="68"/>
      <c r="N1767" s="362"/>
      <c r="O1767" s="362"/>
      <c r="P1767" s="216">
        <v>0</v>
      </c>
      <c r="Q1767" s="216">
        <v>500</v>
      </c>
      <c r="R1767" s="68" t="s">
        <v>638</v>
      </c>
      <c r="S1767" s="363"/>
      <c r="T1767" s="277"/>
    </row>
    <row r="1768" spans="1:20" ht="51">
      <c r="A1768" s="192" t="s">
        <v>541</v>
      </c>
      <c r="B1768" s="68"/>
      <c r="C1768" s="214" t="s">
        <v>590</v>
      </c>
      <c r="D1768" s="215">
        <v>45089</v>
      </c>
      <c r="E1768" s="192" t="s">
        <v>4356</v>
      </c>
      <c r="F1768" s="192" t="s">
        <v>3</v>
      </c>
      <c r="G1768" s="192">
        <v>2119524</v>
      </c>
      <c r="H1768" s="68"/>
      <c r="I1768" s="198" t="s">
        <v>5452</v>
      </c>
      <c r="J1768" s="68"/>
      <c r="K1768" s="68"/>
      <c r="L1768" s="68"/>
      <c r="M1768" s="68"/>
      <c r="N1768" s="362"/>
      <c r="O1768" s="362"/>
      <c r="P1768" s="216">
        <v>0</v>
      </c>
      <c r="Q1768" s="216">
        <v>1500</v>
      </c>
      <c r="R1768" s="68" t="s">
        <v>638</v>
      </c>
      <c r="S1768" s="363"/>
      <c r="T1768" s="277"/>
    </row>
    <row r="1769" spans="1:20" ht="76.5">
      <c r="A1769" s="192">
        <v>46</v>
      </c>
      <c r="B1769" s="68"/>
      <c r="C1769" s="214" t="s">
        <v>1379</v>
      </c>
      <c r="D1769" s="215">
        <v>45089</v>
      </c>
      <c r="E1769" s="192" t="s">
        <v>4357</v>
      </c>
      <c r="F1769" s="192" t="s">
        <v>6</v>
      </c>
      <c r="G1769" s="192">
        <v>1826730</v>
      </c>
      <c r="H1769" s="68"/>
      <c r="I1769" s="198" t="s">
        <v>5453</v>
      </c>
      <c r="J1769" s="68"/>
      <c r="K1769" s="68"/>
      <c r="L1769" s="68"/>
      <c r="M1769" s="68"/>
      <c r="N1769" s="362"/>
      <c r="O1769" s="362"/>
      <c r="P1769" s="216">
        <v>0</v>
      </c>
      <c r="Q1769" s="216">
        <v>88955</v>
      </c>
      <c r="R1769" s="68" t="s">
        <v>638</v>
      </c>
      <c r="S1769" s="363"/>
      <c r="T1769" s="277"/>
    </row>
    <row r="1770" spans="1:20" ht="51">
      <c r="A1770" s="192">
        <v>46</v>
      </c>
      <c r="B1770" s="68"/>
      <c r="C1770" s="214" t="s">
        <v>1379</v>
      </c>
      <c r="D1770" s="215">
        <v>45089</v>
      </c>
      <c r="E1770" s="192" t="s">
        <v>4358</v>
      </c>
      <c r="F1770" s="192" t="s">
        <v>3</v>
      </c>
      <c r="G1770" s="192">
        <v>2119527</v>
      </c>
      <c r="H1770" s="68"/>
      <c r="I1770" s="198" t="s">
        <v>5454</v>
      </c>
      <c r="J1770" s="68"/>
      <c r="K1770" s="68"/>
      <c r="L1770" s="68"/>
      <c r="M1770" s="68"/>
      <c r="N1770" s="362"/>
      <c r="O1770" s="362"/>
      <c r="P1770" s="216">
        <v>0</v>
      </c>
      <c r="Q1770" s="216">
        <v>2887.56</v>
      </c>
      <c r="R1770" s="68" t="s">
        <v>638</v>
      </c>
      <c r="S1770" s="363"/>
      <c r="T1770" s="277"/>
    </row>
    <row r="1771" spans="1:20" ht="51">
      <c r="A1771" s="192">
        <v>86</v>
      </c>
      <c r="B1771" s="68"/>
      <c r="C1771" s="214" t="s">
        <v>50</v>
      </c>
      <c r="D1771" s="215">
        <v>45089</v>
      </c>
      <c r="E1771" s="192" t="s">
        <v>4359</v>
      </c>
      <c r="F1771" s="192" t="s">
        <v>3</v>
      </c>
      <c r="G1771" s="192">
        <v>2119542</v>
      </c>
      <c r="H1771" s="68"/>
      <c r="I1771" s="198" t="s">
        <v>5455</v>
      </c>
      <c r="J1771" s="68"/>
      <c r="K1771" s="68"/>
      <c r="L1771" s="68"/>
      <c r="M1771" s="68"/>
      <c r="N1771" s="362"/>
      <c r="O1771" s="362"/>
      <c r="P1771" s="216">
        <v>0</v>
      </c>
      <c r="Q1771" s="216">
        <v>50</v>
      </c>
      <c r="R1771" s="68" t="s">
        <v>638</v>
      </c>
      <c r="S1771" s="363"/>
      <c r="T1771" s="277"/>
    </row>
    <row r="1772" spans="1:20" ht="51">
      <c r="A1772" s="192">
        <v>266</v>
      </c>
      <c r="B1772" s="68"/>
      <c r="C1772" s="214" t="s">
        <v>1268</v>
      </c>
      <c r="D1772" s="215">
        <v>45089</v>
      </c>
      <c r="E1772" s="192" t="s">
        <v>4360</v>
      </c>
      <c r="F1772" s="192" t="s">
        <v>3</v>
      </c>
      <c r="G1772" s="192">
        <v>2119543</v>
      </c>
      <c r="H1772" s="68"/>
      <c r="I1772" s="198" t="s">
        <v>5456</v>
      </c>
      <c r="J1772" s="68"/>
      <c r="K1772" s="68"/>
      <c r="L1772" s="68"/>
      <c r="M1772" s="68"/>
      <c r="N1772" s="362"/>
      <c r="O1772" s="362"/>
      <c r="P1772" s="216">
        <v>0</v>
      </c>
      <c r="Q1772" s="216">
        <v>4231.6000000000004</v>
      </c>
      <c r="R1772" s="68" t="s">
        <v>638</v>
      </c>
      <c r="S1772" s="363"/>
      <c r="T1772" s="277"/>
    </row>
    <row r="1773" spans="1:20" ht="63.75">
      <c r="A1773" s="192">
        <v>132</v>
      </c>
      <c r="B1773" s="68"/>
      <c r="C1773" s="214" t="s">
        <v>59</v>
      </c>
      <c r="D1773" s="215">
        <v>45089</v>
      </c>
      <c r="E1773" s="192" t="s">
        <v>4361</v>
      </c>
      <c r="F1773" s="192" t="s">
        <v>3</v>
      </c>
      <c r="G1773" s="192">
        <v>2119569</v>
      </c>
      <c r="H1773" s="68"/>
      <c r="I1773" s="198" t="s">
        <v>5457</v>
      </c>
      <c r="J1773" s="68"/>
      <c r="K1773" s="68"/>
      <c r="L1773" s="68"/>
      <c r="M1773" s="68"/>
      <c r="N1773" s="362"/>
      <c r="O1773" s="362"/>
      <c r="P1773" s="216">
        <v>0</v>
      </c>
      <c r="Q1773" s="216">
        <v>9.1</v>
      </c>
      <c r="R1773" s="68" t="s">
        <v>638</v>
      </c>
      <c r="S1773" s="363"/>
      <c r="T1773" s="277"/>
    </row>
    <row r="1774" spans="1:20" ht="51">
      <c r="A1774" s="192">
        <v>46</v>
      </c>
      <c r="B1774" s="68"/>
      <c r="C1774" s="214" t="s">
        <v>1379</v>
      </c>
      <c r="D1774" s="215">
        <v>45089</v>
      </c>
      <c r="E1774" s="192" t="s">
        <v>4362</v>
      </c>
      <c r="F1774" s="192" t="s">
        <v>3</v>
      </c>
      <c r="G1774" s="192">
        <v>2119570</v>
      </c>
      <c r="H1774" s="68"/>
      <c r="I1774" s="198" t="s">
        <v>5458</v>
      </c>
      <c r="J1774" s="68"/>
      <c r="K1774" s="68"/>
      <c r="L1774" s="68"/>
      <c r="M1774" s="68"/>
      <c r="N1774" s="362"/>
      <c r="O1774" s="362"/>
      <c r="P1774" s="216">
        <v>0</v>
      </c>
      <c r="Q1774" s="216">
        <v>4500</v>
      </c>
      <c r="R1774" s="68" t="s">
        <v>638</v>
      </c>
      <c r="S1774" s="363"/>
      <c r="T1774" s="277"/>
    </row>
    <row r="1775" spans="1:20" ht="51">
      <c r="A1775" s="192">
        <v>35</v>
      </c>
      <c r="B1775" s="68"/>
      <c r="C1775" s="214" t="s">
        <v>43</v>
      </c>
      <c r="D1775" s="215">
        <v>45089</v>
      </c>
      <c r="E1775" s="192" t="s">
        <v>4363</v>
      </c>
      <c r="F1775" s="192" t="s">
        <v>3</v>
      </c>
      <c r="G1775" s="192">
        <v>2119575</v>
      </c>
      <c r="H1775" s="68"/>
      <c r="I1775" s="198" t="s">
        <v>3087</v>
      </c>
      <c r="J1775" s="68"/>
      <c r="K1775" s="68"/>
      <c r="L1775" s="68"/>
      <c r="M1775" s="68"/>
      <c r="N1775" s="362"/>
      <c r="O1775" s="362"/>
      <c r="P1775" s="216">
        <v>0</v>
      </c>
      <c r="Q1775" s="216">
        <v>1310</v>
      </c>
      <c r="R1775" s="68" t="s">
        <v>638</v>
      </c>
      <c r="S1775" s="363"/>
      <c r="T1775" s="277"/>
    </row>
    <row r="1776" spans="1:20" ht="51">
      <c r="A1776" s="192">
        <v>66</v>
      </c>
      <c r="B1776" s="68"/>
      <c r="C1776" s="214" t="s">
        <v>46</v>
      </c>
      <c r="D1776" s="215">
        <v>45089</v>
      </c>
      <c r="E1776" s="192" t="s">
        <v>4364</v>
      </c>
      <c r="F1776" s="192" t="s">
        <v>3</v>
      </c>
      <c r="G1776" s="192">
        <v>2119581</v>
      </c>
      <c r="H1776" s="68"/>
      <c r="I1776" s="198" t="s">
        <v>5459</v>
      </c>
      <c r="J1776" s="68"/>
      <c r="K1776" s="68"/>
      <c r="L1776" s="68"/>
      <c r="M1776" s="68"/>
      <c r="N1776" s="362"/>
      <c r="O1776" s="362"/>
      <c r="P1776" s="216">
        <v>0</v>
      </c>
      <c r="Q1776" s="216">
        <v>283</v>
      </c>
      <c r="R1776" s="68" t="s">
        <v>638</v>
      </c>
      <c r="S1776" s="363"/>
      <c r="T1776" s="277"/>
    </row>
    <row r="1777" spans="1:20" ht="51">
      <c r="A1777" s="192">
        <v>46</v>
      </c>
      <c r="B1777" s="68"/>
      <c r="C1777" s="214" t="s">
        <v>1379</v>
      </c>
      <c r="D1777" s="215">
        <v>45089</v>
      </c>
      <c r="E1777" s="192" t="s">
        <v>4365</v>
      </c>
      <c r="F1777" s="192" t="s">
        <v>3</v>
      </c>
      <c r="G1777" s="192">
        <v>2119584</v>
      </c>
      <c r="H1777" s="68"/>
      <c r="I1777" s="198" t="s">
        <v>5460</v>
      </c>
      <c r="J1777" s="68"/>
      <c r="K1777" s="68"/>
      <c r="L1777" s="68"/>
      <c r="M1777" s="68"/>
      <c r="N1777" s="362"/>
      <c r="O1777" s="362"/>
      <c r="P1777" s="216">
        <v>0</v>
      </c>
      <c r="Q1777" s="216">
        <v>7500</v>
      </c>
      <c r="R1777" s="68" t="s">
        <v>638</v>
      </c>
      <c r="S1777" s="363"/>
      <c r="T1777" s="277"/>
    </row>
    <row r="1778" spans="1:20" ht="51">
      <c r="A1778" s="192">
        <v>203</v>
      </c>
      <c r="B1778" s="68"/>
      <c r="C1778" s="214" t="s">
        <v>86</v>
      </c>
      <c r="D1778" s="215">
        <v>45089</v>
      </c>
      <c r="E1778" s="192" t="s">
        <v>4366</v>
      </c>
      <c r="F1778" s="192" t="s">
        <v>3</v>
      </c>
      <c r="G1778" s="192">
        <v>2119586</v>
      </c>
      <c r="H1778" s="68"/>
      <c r="I1778" s="198" t="s">
        <v>5461</v>
      </c>
      <c r="J1778" s="68"/>
      <c r="K1778" s="68"/>
      <c r="L1778" s="68"/>
      <c r="M1778" s="68"/>
      <c r="N1778" s="362"/>
      <c r="O1778" s="362"/>
      <c r="P1778" s="216">
        <v>0</v>
      </c>
      <c r="Q1778" s="216">
        <v>51.94</v>
      </c>
      <c r="R1778" s="68" t="s">
        <v>638</v>
      </c>
      <c r="S1778" s="363"/>
      <c r="T1778" s="277"/>
    </row>
    <row r="1779" spans="1:20" ht="51">
      <c r="A1779" s="192">
        <v>155</v>
      </c>
      <c r="B1779" s="68"/>
      <c r="C1779" s="214" t="s">
        <v>75</v>
      </c>
      <c r="D1779" s="215">
        <v>45089</v>
      </c>
      <c r="E1779" s="192" t="s">
        <v>4367</v>
      </c>
      <c r="F1779" s="192" t="s">
        <v>3</v>
      </c>
      <c r="G1779" s="192">
        <v>2119594</v>
      </c>
      <c r="H1779" s="68"/>
      <c r="I1779" s="198" t="s">
        <v>5462</v>
      </c>
      <c r="J1779" s="68"/>
      <c r="K1779" s="68"/>
      <c r="L1779" s="68"/>
      <c r="M1779" s="68"/>
      <c r="N1779" s="362"/>
      <c r="O1779" s="362"/>
      <c r="P1779" s="216">
        <v>0</v>
      </c>
      <c r="Q1779" s="216">
        <v>1484.78</v>
      </c>
      <c r="R1779" s="68" t="s">
        <v>638</v>
      </c>
      <c r="S1779" s="363"/>
      <c r="T1779" s="277"/>
    </row>
    <row r="1780" spans="1:20" ht="51">
      <c r="A1780" s="192">
        <v>203</v>
      </c>
      <c r="B1780" s="68"/>
      <c r="C1780" s="214" t="s">
        <v>86</v>
      </c>
      <c r="D1780" s="215">
        <v>45089</v>
      </c>
      <c r="E1780" s="192" t="s">
        <v>4368</v>
      </c>
      <c r="F1780" s="192" t="s">
        <v>3</v>
      </c>
      <c r="G1780" s="192">
        <v>2119599</v>
      </c>
      <c r="H1780" s="68"/>
      <c r="I1780" s="198" t="s">
        <v>5463</v>
      </c>
      <c r="J1780" s="68"/>
      <c r="K1780" s="68"/>
      <c r="L1780" s="68"/>
      <c r="M1780" s="68"/>
      <c r="N1780" s="362"/>
      <c r="O1780" s="362"/>
      <c r="P1780" s="216">
        <v>0</v>
      </c>
      <c r="Q1780" s="216">
        <v>2077.6</v>
      </c>
      <c r="R1780" s="68" t="s">
        <v>638</v>
      </c>
      <c r="S1780" s="363"/>
      <c r="T1780" s="277"/>
    </row>
    <row r="1781" spans="1:20" ht="38.25">
      <c r="A1781" s="192">
        <v>213</v>
      </c>
      <c r="B1781" s="68"/>
      <c r="C1781" s="214" t="s">
        <v>91</v>
      </c>
      <c r="D1781" s="215">
        <v>45089</v>
      </c>
      <c r="E1781" s="192" t="s">
        <v>4369</v>
      </c>
      <c r="F1781" s="192" t="s">
        <v>3</v>
      </c>
      <c r="G1781" s="192">
        <v>2119600</v>
      </c>
      <c r="H1781" s="68"/>
      <c r="I1781" s="198" t="s">
        <v>5464</v>
      </c>
      <c r="J1781" s="68"/>
      <c r="K1781" s="68"/>
      <c r="L1781" s="68"/>
      <c r="M1781" s="68"/>
      <c r="N1781" s="362"/>
      <c r="O1781" s="362"/>
      <c r="P1781" s="216">
        <v>0</v>
      </c>
      <c r="Q1781" s="216">
        <v>122</v>
      </c>
      <c r="R1781" s="68" t="s">
        <v>638</v>
      </c>
      <c r="S1781" s="363"/>
      <c r="T1781" s="277"/>
    </row>
    <row r="1782" spans="1:20" ht="51">
      <c r="A1782" s="192" t="s">
        <v>541</v>
      </c>
      <c r="B1782" s="68"/>
      <c r="C1782" s="214" t="s">
        <v>590</v>
      </c>
      <c r="D1782" s="215">
        <v>45089</v>
      </c>
      <c r="E1782" s="192" t="s">
        <v>4370</v>
      </c>
      <c r="F1782" s="192" t="s">
        <v>3</v>
      </c>
      <c r="G1782" s="192">
        <v>2119604</v>
      </c>
      <c r="H1782" s="68"/>
      <c r="I1782" s="198" t="s">
        <v>5465</v>
      </c>
      <c r="J1782" s="68"/>
      <c r="K1782" s="68"/>
      <c r="L1782" s="68"/>
      <c r="M1782" s="68"/>
      <c r="N1782" s="362"/>
      <c r="O1782" s="362"/>
      <c r="P1782" s="216">
        <v>0</v>
      </c>
      <c r="Q1782" s="216">
        <v>418.68</v>
      </c>
      <c r="R1782" s="68" t="s">
        <v>638</v>
      </c>
      <c r="S1782" s="363"/>
      <c r="T1782" s="277"/>
    </row>
    <row r="1783" spans="1:20" ht="38.25">
      <c r="A1783" s="192">
        <v>290</v>
      </c>
      <c r="B1783" s="68"/>
      <c r="C1783" s="214" t="s">
        <v>118</v>
      </c>
      <c r="D1783" s="215">
        <v>45089</v>
      </c>
      <c r="E1783" s="192" t="s">
        <v>4371</v>
      </c>
      <c r="F1783" s="192" t="s">
        <v>3</v>
      </c>
      <c r="G1783" s="192">
        <v>2119608</v>
      </c>
      <c r="H1783" s="68"/>
      <c r="I1783" s="198" t="s">
        <v>5466</v>
      </c>
      <c r="J1783" s="68"/>
      <c r="K1783" s="68"/>
      <c r="L1783" s="68"/>
      <c r="M1783" s="68"/>
      <c r="N1783" s="362"/>
      <c r="O1783" s="362"/>
      <c r="P1783" s="216">
        <v>0</v>
      </c>
      <c r="Q1783" s="216">
        <v>100</v>
      </c>
      <c r="R1783" s="68" t="s">
        <v>638</v>
      </c>
      <c r="S1783" s="363"/>
      <c r="T1783" s="277"/>
    </row>
    <row r="1784" spans="1:20" ht="63.75">
      <c r="A1784" s="192">
        <v>203</v>
      </c>
      <c r="B1784" s="68"/>
      <c r="C1784" s="214" t="s">
        <v>86</v>
      </c>
      <c r="D1784" s="215">
        <v>45089</v>
      </c>
      <c r="E1784" s="192" t="s">
        <v>4372</v>
      </c>
      <c r="F1784" s="192" t="s">
        <v>3</v>
      </c>
      <c r="G1784" s="192">
        <v>2119610</v>
      </c>
      <c r="H1784" s="68"/>
      <c r="I1784" s="198" t="s">
        <v>5467</v>
      </c>
      <c r="J1784" s="68"/>
      <c r="K1784" s="68"/>
      <c r="L1784" s="68"/>
      <c r="M1784" s="68"/>
      <c r="N1784" s="362"/>
      <c r="O1784" s="362"/>
      <c r="P1784" s="216">
        <v>0</v>
      </c>
      <c r="Q1784" s="216">
        <v>1074.67</v>
      </c>
      <c r="R1784" s="68" t="s">
        <v>638</v>
      </c>
      <c r="S1784" s="363"/>
      <c r="T1784" s="277"/>
    </row>
    <row r="1785" spans="1:20" ht="38.25">
      <c r="A1785" s="192">
        <v>213</v>
      </c>
      <c r="B1785" s="68"/>
      <c r="C1785" s="214" t="s">
        <v>91</v>
      </c>
      <c r="D1785" s="215">
        <v>45089</v>
      </c>
      <c r="E1785" s="192" t="s">
        <v>4373</v>
      </c>
      <c r="F1785" s="192" t="s">
        <v>3</v>
      </c>
      <c r="G1785" s="192">
        <v>2119613</v>
      </c>
      <c r="H1785" s="68"/>
      <c r="I1785" s="198" t="s">
        <v>5468</v>
      </c>
      <c r="J1785" s="68"/>
      <c r="K1785" s="68"/>
      <c r="L1785" s="68"/>
      <c r="M1785" s="68"/>
      <c r="N1785" s="362"/>
      <c r="O1785" s="362"/>
      <c r="P1785" s="216">
        <v>0</v>
      </c>
      <c r="Q1785" s="216">
        <v>12</v>
      </c>
      <c r="R1785" s="68" t="s">
        <v>638</v>
      </c>
      <c r="S1785" s="363"/>
      <c r="T1785" s="277"/>
    </row>
    <row r="1786" spans="1:20" ht="38.25">
      <c r="A1786" s="192">
        <v>213</v>
      </c>
      <c r="B1786" s="68"/>
      <c r="C1786" s="214" t="s">
        <v>91</v>
      </c>
      <c r="D1786" s="215">
        <v>45089</v>
      </c>
      <c r="E1786" s="192" t="s">
        <v>4374</v>
      </c>
      <c r="F1786" s="192" t="s">
        <v>3</v>
      </c>
      <c r="G1786" s="192">
        <v>2119614</v>
      </c>
      <c r="H1786" s="68"/>
      <c r="I1786" s="198" t="s">
        <v>5469</v>
      </c>
      <c r="J1786" s="68"/>
      <c r="K1786" s="68"/>
      <c r="L1786" s="68"/>
      <c r="M1786" s="68"/>
      <c r="N1786" s="362"/>
      <c r="O1786" s="362"/>
      <c r="P1786" s="216">
        <v>0</v>
      </c>
      <c r="Q1786" s="216">
        <v>249.72</v>
      </c>
      <c r="R1786" s="68" t="s">
        <v>638</v>
      </c>
      <c r="S1786" s="363"/>
      <c r="T1786" s="277"/>
    </row>
    <row r="1787" spans="1:20" ht="76.5">
      <c r="A1787" s="192">
        <v>10</v>
      </c>
      <c r="B1787" s="68"/>
      <c r="C1787" s="214" t="s">
        <v>38</v>
      </c>
      <c r="D1787" s="215">
        <v>45089</v>
      </c>
      <c r="E1787" s="192" t="s">
        <v>4375</v>
      </c>
      <c r="F1787" s="192" t="s">
        <v>6</v>
      </c>
      <c r="G1787" s="192">
        <v>2301607</v>
      </c>
      <c r="H1787" s="68"/>
      <c r="I1787" s="198" t="s">
        <v>5470</v>
      </c>
      <c r="J1787" s="68"/>
      <c r="K1787" s="68"/>
      <c r="L1787" s="68"/>
      <c r="M1787" s="68"/>
      <c r="N1787" s="362"/>
      <c r="O1787" s="362"/>
      <c r="P1787" s="216">
        <v>0</v>
      </c>
      <c r="Q1787" s="216">
        <v>9775.5</v>
      </c>
      <c r="R1787" s="68" t="s">
        <v>638</v>
      </c>
      <c r="S1787" s="363"/>
      <c r="T1787" s="277"/>
    </row>
    <row r="1788" spans="1:20" ht="63.75">
      <c r="A1788" s="192">
        <v>340</v>
      </c>
      <c r="B1788" s="68"/>
      <c r="C1788" s="214" t="s">
        <v>136</v>
      </c>
      <c r="D1788" s="215">
        <v>45089</v>
      </c>
      <c r="E1788" s="192" t="s">
        <v>4376</v>
      </c>
      <c r="F1788" s="192" t="s">
        <v>6</v>
      </c>
      <c r="G1788" s="192">
        <v>2301613</v>
      </c>
      <c r="H1788" s="68"/>
      <c r="I1788" s="198" t="s">
        <v>5471</v>
      </c>
      <c r="J1788" s="68"/>
      <c r="K1788" s="68"/>
      <c r="L1788" s="68"/>
      <c r="M1788" s="68"/>
      <c r="N1788" s="362"/>
      <c r="O1788" s="362"/>
      <c r="P1788" s="216">
        <v>0</v>
      </c>
      <c r="Q1788" s="216">
        <v>36108.78</v>
      </c>
      <c r="R1788" s="68" t="s">
        <v>638</v>
      </c>
      <c r="S1788" s="363"/>
      <c r="T1788" s="277"/>
    </row>
    <row r="1789" spans="1:20" ht="76.5">
      <c r="A1789" s="192">
        <v>10</v>
      </c>
      <c r="B1789" s="68"/>
      <c r="C1789" s="214" t="s">
        <v>38</v>
      </c>
      <c r="D1789" s="215">
        <v>45089</v>
      </c>
      <c r="E1789" s="192" t="s">
        <v>4377</v>
      </c>
      <c r="F1789" s="192" t="s">
        <v>6</v>
      </c>
      <c r="G1789" s="192">
        <v>2301619</v>
      </c>
      <c r="H1789" s="68"/>
      <c r="I1789" s="198" t="s">
        <v>5472</v>
      </c>
      <c r="J1789" s="68"/>
      <c r="K1789" s="68"/>
      <c r="L1789" s="68"/>
      <c r="M1789" s="68"/>
      <c r="N1789" s="362"/>
      <c r="O1789" s="362"/>
      <c r="P1789" s="216">
        <v>0</v>
      </c>
      <c r="Q1789" s="216">
        <v>51318.49</v>
      </c>
      <c r="R1789" s="68" t="s">
        <v>638</v>
      </c>
      <c r="S1789" s="363"/>
      <c r="T1789" s="277"/>
    </row>
    <row r="1790" spans="1:20" ht="76.5">
      <c r="A1790" s="192">
        <v>10</v>
      </c>
      <c r="B1790" s="68"/>
      <c r="C1790" s="214" t="s">
        <v>38</v>
      </c>
      <c r="D1790" s="215">
        <v>45089</v>
      </c>
      <c r="E1790" s="192" t="s">
        <v>4378</v>
      </c>
      <c r="F1790" s="192" t="s">
        <v>6</v>
      </c>
      <c r="G1790" s="192">
        <v>2301621</v>
      </c>
      <c r="H1790" s="68"/>
      <c r="I1790" s="198" t="s">
        <v>5473</v>
      </c>
      <c r="J1790" s="68"/>
      <c r="K1790" s="68"/>
      <c r="L1790" s="68"/>
      <c r="M1790" s="68"/>
      <c r="N1790" s="362"/>
      <c r="O1790" s="362"/>
      <c r="P1790" s="216">
        <v>0</v>
      </c>
      <c r="Q1790" s="216">
        <v>48784.82</v>
      </c>
      <c r="R1790" s="68" t="s">
        <v>638</v>
      </c>
      <c r="S1790" s="363"/>
      <c r="T1790" s="277"/>
    </row>
    <row r="1791" spans="1:20" ht="76.5">
      <c r="A1791" s="192">
        <v>10</v>
      </c>
      <c r="B1791" s="68"/>
      <c r="C1791" s="214" t="s">
        <v>38</v>
      </c>
      <c r="D1791" s="215">
        <v>45089</v>
      </c>
      <c r="E1791" s="192" t="s">
        <v>4379</v>
      </c>
      <c r="F1791" s="192" t="s">
        <v>6</v>
      </c>
      <c r="G1791" s="192">
        <v>2301623</v>
      </c>
      <c r="H1791" s="68"/>
      <c r="I1791" s="198" t="s">
        <v>5474</v>
      </c>
      <c r="J1791" s="68"/>
      <c r="K1791" s="68"/>
      <c r="L1791" s="68"/>
      <c r="M1791" s="68"/>
      <c r="N1791" s="362"/>
      <c r="O1791" s="362"/>
      <c r="P1791" s="216">
        <v>0</v>
      </c>
      <c r="Q1791" s="216">
        <v>22349.06</v>
      </c>
      <c r="R1791" s="68" t="s">
        <v>638</v>
      </c>
      <c r="S1791" s="363"/>
      <c r="T1791" s="277"/>
    </row>
    <row r="1792" spans="1:20" ht="63.75">
      <c r="A1792" s="192">
        <v>10</v>
      </c>
      <c r="B1792" s="68"/>
      <c r="C1792" s="214" t="s">
        <v>38</v>
      </c>
      <c r="D1792" s="215">
        <v>45089</v>
      </c>
      <c r="E1792" s="192" t="s">
        <v>4380</v>
      </c>
      <c r="F1792" s="192" t="s">
        <v>14</v>
      </c>
      <c r="G1792" s="192">
        <v>2301608</v>
      </c>
      <c r="H1792" s="68"/>
      <c r="I1792" s="198" t="s">
        <v>5475</v>
      </c>
      <c r="J1792" s="68"/>
      <c r="K1792" s="68"/>
      <c r="L1792" s="68"/>
      <c r="M1792" s="68"/>
      <c r="N1792" s="362"/>
      <c r="O1792" s="362"/>
      <c r="P1792" s="216">
        <v>50</v>
      </c>
      <c r="Q1792" s="216">
        <v>0</v>
      </c>
      <c r="R1792" s="68" t="s">
        <v>638</v>
      </c>
      <c r="S1792" s="363"/>
      <c r="T1792" s="277"/>
    </row>
    <row r="1793" spans="1:20" ht="63.75">
      <c r="A1793" s="192">
        <v>513</v>
      </c>
      <c r="B1793" s="68"/>
      <c r="C1793" s="214" t="s">
        <v>160</v>
      </c>
      <c r="D1793" s="215">
        <v>45089</v>
      </c>
      <c r="E1793" s="192" t="s">
        <v>4381</v>
      </c>
      <c r="F1793" s="192" t="s">
        <v>14</v>
      </c>
      <c r="G1793" s="192">
        <v>2301610</v>
      </c>
      <c r="H1793" s="68"/>
      <c r="I1793" s="198" t="s">
        <v>5476</v>
      </c>
      <c r="J1793" s="68"/>
      <c r="K1793" s="68"/>
      <c r="L1793" s="68"/>
      <c r="M1793" s="68"/>
      <c r="N1793" s="362"/>
      <c r="O1793" s="362"/>
      <c r="P1793" s="216">
        <v>50</v>
      </c>
      <c r="Q1793" s="216">
        <v>0</v>
      </c>
      <c r="R1793" s="68" t="s">
        <v>638</v>
      </c>
      <c r="S1793" s="363"/>
      <c r="T1793" s="277"/>
    </row>
    <row r="1794" spans="1:20" ht="51">
      <c r="A1794" s="192">
        <v>513</v>
      </c>
      <c r="B1794" s="68"/>
      <c r="C1794" s="214" t="s">
        <v>160</v>
      </c>
      <c r="D1794" s="215">
        <v>45089</v>
      </c>
      <c r="E1794" s="192" t="s">
        <v>4382</v>
      </c>
      <c r="F1794" s="192" t="s">
        <v>14</v>
      </c>
      <c r="G1794" s="192">
        <v>2301612</v>
      </c>
      <c r="H1794" s="68"/>
      <c r="I1794" s="198" t="s">
        <v>5477</v>
      </c>
      <c r="J1794" s="68"/>
      <c r="K1794" s="68"/>
      <c r="L1794" s="68"/>
      <c r="M1794" s="68"/>
      <c r="N1794" s="362"/>
      <c r="O1794" s="362"/>
      <c r="P1794" s="216">
        <v>50</v>
      </c>
      <c r="Q1794" s="216">
        <v>0</v>
      </c>
      <c r="R1794" s="68" t="s">
        <v>638</v>
      </c>
      <c r="S1794" s="363"/>
      <c r="T1794" s="277"/>
    </row>
    <row r="1795" spans="1:20" ht="63.75">
      <c r="A1795" s="192">
        <v>340</v>
      </c>
      <c r="B1795" s="68"/>
      <c r="C1795" s="214" t="s">
        <v>136</v>
      </c>
      <c r="D1795" s="215">
        <v>45089</v>
      </c>
      <c r="E1795" s="192" t="s">
        <v>4383</v>
      </c>
      <c r="F1795" s="192" t="s">
        <v>14</v>
      </c>
      <c r="G1795" s="192">
        <v>2301614</v>
      </c>
      <c r="H1795" s="68"/>
      <c r="I1795" s="198" t="s">
        <v>5478</v>
      </c>
      <c r="J1795" s="68"/>
      <c r="K1795" s="68"/>
      <c r="L1795" s="68"/>
      <c r="M1795" s="68"/>
      <c r="N1795" s="362"/>
      <c r="O1795" s="362"/>
      <c r="P1795" s="216">
        <v>50</v>
      </c>
      <c r="Q1795" s="216">
        <v>0</v>
      </c>
      <c r="R1795" s="68" t="s">
        <v>638</v>
      </c>
      <c r="S1795" s="363"/>
      <c r="T1795" s="277"/>
    </row>
    <row r="1796" spans="1:20" ht="76.5">
      <c r="A1796" s="192">
        <v>10</v>
      </c>
      <c r="B1796" s="68"/>
      <c r="C1796" s="214" t="s">
        <v>38</v>
      </c>
      <c r="D1796" s="215">
        <v>45089</v>
      </c>
      <c r="E1796" s="192" t="s">
        <v>4384</v>
      </c>
      <c r="F1796" s="192" t="s">
        <v>14</v>
      </c>
      <c r="G1796" s="192">
        <v>2301620</v>
      </c>
      <c r="H1796" s="68"/>
      <c r="I1796" s="198" t="s">
        <v>5479</v>
      </c>
      <c r="J1796" s="68"/>
      <c r="K1796" s="68"/>
      <c r="L1796" s="68"/>
      <c r="M1796" s="68"/>
      <c r="N1796" s="362"/>
      <c r="O1796" s="362"/>
      <c r="P1796" s="216">
        <v>50</v>
      </c>
      <c r="Q1796" s="216">
        <v>0</v>
      </c>
      <c r="R1796" s="68" t="s">
        <v>638</v>
      </c>
      <c r="S1796" s="363"/>
      <c r="T1796" s="277"/>
    </row>
    <row r="1797" spans="1:20" ht="76.5">
      <c r="A1797" s="192">
        <v>10</v>
      </c>
      <c r="B1797" s="68"/>
      <c r="C1797" s="214" t="s">
        <v>38</v>
      </c>
      <c r="D1797" s="215">
        <v>45089</v>
      </c>
      <c r="E1797" s="192" t="s">
        <v>4385</v>
      </c>
      <c r="F1797" s="192" t="s">
        <v>14</v>
      </c>
      <c r="G1797" s="192">
        <v>2301622</v>
      </c>
      <c r="H1797" s="68"/>
      <c r="I1797" s="198" t="s">
        <v>5480</v>
      </c>
      <c r="J1797" s="68"/>
      <c r="K1797" s="68"/>
      <c r="L1797" s="68"/>
      <c r="M1797" s="68"/>
      <c r="N1797" s="362"/>
      <c r="O1797" s="362"/>
      <c r="P1797" s="216">
        <v>50</v>
      </c>
      <c r="Q1797" s="216">
        <v>0</v>
      </c>
      <c r="R1797" s="68" t="s">
        <v>638</v>
      </c>
      <c r="S1797" s="363"/>
      <c r="T1797" s="277"/>
    </row>
    <row r="1798" spans="1:20" ht="63.75">
      <c r="A1798" s="192">
        <v>10</v>
      </c>
      <c r="B1798" s="68"/>
      <c r="C1798" s="214" t="s">
        <v>38</v>
      </c>
      <c r="D1798" s="215">
        <v>45089</v>
      </c>
      <c r="E1798" s="192" t="s">
        <v>4386</v>
      </c>
      <c r="F1798" s="192" t="s">
        <v>14</v>
      </c>
      <c r="G1798" s="192">
        <v>2301624</v>
      </c>
      <c r="H1798" s="68"/>
      <c r="I1798" s="198" t="s">
        <v>5481</v>
      </c>
      <c r="J1798" s="68"/>
      <c r="K1798" s="68"/>
      <c r="L1798" s="68"/>
      <c r="M1798" s="68"/>
      <c r="N1798" s="362"/>
      <c r="O1798" s="362"/>
      <c r="P1798" s="216">
        <v>50</v>
      </c>
      <c r="Q1798" s="216">
        <v>0</v>
      </c>
      <c r="R1798" s="68" t="s">
        <v>638</v>
      </c>
      <c r="S1798" s="363"/>
      <c r="T1798" s="277"/>
    </row>
    <row r="1799" spans="1:20" ht="63.75">
      <c r="A1799" s="192">
        <v>340</v>
      </c>
      <c r="B1799" s="68"/>
      <c r="C1799" s="214" t="s">
        <v>136</v>
      </c>
      <c r="D1799" s="215">
        <v>45089</v>
      </c>
      <c r="E1799" s="192" t="s">
        <v>4387</v>
      </c>
      <c r="F1799" s="192" t="s">
        <v>6</v>
      </c>
      <c r="G1799" s="192">
        <v>2301758</v>
      </c>
      <c r="H1799" s="68"/>
      <c r="I1799" s="198" t="s">
        <v>5482</v>
      </c>
      <c r="J1799" s="68"/>
      <c r="K1799" s="68"/>
      <c r="L1799" s="68"/>
      <c r="M1799" s="68"/>
      <c r="N1799" s="362"/>
      <c r="O1799" s="362"/>
      <c r="P1799" s="216">
        <v>0</v>
      </c>
      <c r="Q1799" s="216">
        <v>36711.29</v>
      </c>
      <c r="R1799" s="68" t="s">
        <v>638</v>
      </c>
      <c r="S1799" s="363"/>
      <c r="T1799" s="277"/>
    </row>
    <row r="1800" spans="1:20" ht="76.5">
      <c r="A1800" s="192">
        <v>513</v>
      </c>
      <c r="B1800" s="68"/>
      <c r="C1800" s="214" t="s">
        <v>160</v>
      </c>
      <c r="D1800" s="215">
        <v>45089</v>
      </c>
      <c r="E1800" s="192" t="s">
        <v>4388</v>
      </c>
      <c r="F1800" s="192" t="s">
        <v>14</v>
      </c>
      <c r="G1800" s="192">
        <v>2301757</v>
      </c>
      <c r="H1800" s="68"/>
      <c r="I1800" s="198" t="s">
        <v>5483</v>
      </c>
      <c r="J1800" s="68"/>
      <c r="K1800" s="68"/>
      <c r="L1800" s="68"/>
      <c r="M1800" s="68"/>
      <c r="N1800" s="362"/>
      <c r="O1800" s="362"/>
      <c r="P1800" s="216">
        <v>50</v>
      </c>
      <c r="Q1800" s="216">
        <v>0</v>
      </c>
      <c r="R1800" s="68" t="s">
        <v>638</v>
      </c>
      <c r="S1800" s="363"/>
      <c r="T1800" s="277"/>
    </row>
    <row r="1801" spans="1:20" ht="51">
      <c r="A1801" s="192">
        <v>340</v>
      </c>
      <c r="B1801" s="68"/>
      <c r="C1801" s="214" t="s">
        <v>136</v>
      </c>
      <c r="D1801" s="215">
        <v>45089</v>
      </c>
      <c r="E1801" s="192" t="s">
        <v>4389</v>
      </c>
      <c r="F1801" s="192" t="s">
        <v>14</v>
      </c>
      <c r="G1801" s="192">
        <v>2301759</v>
      </c>
      <c r="H1801" s="68"/>
      <c r="I1801" s="198" t="s">
        <v>5484</v>
      </c>
      <c r="J1801" s="68"/>
      <c r="K1801" s="68"/>
      <c r="L1801" s="68"/>
      <c r="M1801" s="68"/>
      <c r="N1801" s="362"/>
      <c r="O1801" s="362"/>
      <c r="P1801" s="216">
        <v>50</v>
      </c>
      <c r="Q1801" s="216">
        <v>0</v>
      </c>
      <c r="R1801" s="68" t="s">
        <v>638</v>
      </c>
      <c r="S1801" s="363"/>
      <c r="T1801" s="277"/>
    </row>
    <row r="1802" spans="1:20" ht="51">
      <c r="A1802" s="192">
        <v>155</v>
      </c>
      <c r="B1802" s="68"/>
      <c r="C1802" s="214" t="s">
        <v>75</v>
      </c>
      <c r="D1802" s="215">
        <v>45089</v>
      </c>
      <c r="E1802" s="192" t="s">
        <v>4390</v>
      </c>
      <c r="F1802" s="192" t="s">
        <v>3</v>
      </c>
      <c r="G1802" s="192">
        <v>2119489</v>
      </c>
      <c r="H1802" s="68"/>
      <c r="I1802" s="198" t="s">
        <v>5485</v>
      </c>
      <c r="J1802" s="68"/>
      <c r="K1802" s="68"/>
      <c r="L1802" s="68"/>
      <c r="M1802" s="68"/>
      <c r="N1802" s="362"/>
      <c r="O1802" s="362"/>
      <c r="P1802" s="216">
        <v>0</v>
      </c>
      <c r="Q1802" s="216">
        <v>1050</v>
      </c>
      <c r="R1802" s="68" t="s">
        <v>638</v>
      </c>
      <c r="S1802" s="363"/>
      <c r="T1802" s="277"/>
    </row>
    <row r="1803" spans="1:20" ht="51">
      <c r="A1803" s="192">
        <v>287</v>
      </c>
      <c r="B1803" s="68"/>
      <c r="C1803" s="214" t="s">
        <v>116</v>
      </c>
      <c r="D1803" s="215">
        <v>45089</v>
      </c>
      <c r="E1803" s="192" t="s">
        <v>4391</v>
      </c>
      <c r="F1803" s="192" t="s">
        <v>3</v>
      </c>
      <c r="G1803" s="192">
        <v>2119520</v>
      </c>
      <c r="H1803" s="68"/>
      <c r="I1803" s="198" t="s">
        <v>5486</v>
      </c>
      <c r="J1803" s="68"/>
      <c r="K1803" s="68"/>
      <c r="L1803" s="68"/>
      <c r="M1803" s="68"/>
      <c r="N1803" s="362"/>
      <c r="O1803" s="362"/>
      <c r="P1803" s="216">
        <v>0</v>
      </c>
      <c r="Q1803" s="216">
        <v>2984</v>
      </c>
      <c r="R1803" s="68" t="s">
        <v>638</v>
      </c>
      <c r="S1803" s="363"/>
      <c r="T1803" s="277"/>
    </row>
    <row r="1804" spans="1:20" ht="76.5">
      <c r="A1804" s="192">
        <v>10</v>
      </c>
      <c r="B1804" s="68"/>
      <c r="C1804" s="214" t="s">
        <v>38</v>
      </c>
      <c r="D1804" s="215">
        <v>45089</v>
      </c>
      <c r="E1804" s="192" t="s">
        <v>4392</v>
      </c>
      <c r="F1804" s="192" t="s">
        <v>6</v>
      </c>
      <c r="G1804" s="192">
        <v>2302068</v>
      </c>
      <c r="H1804" s="68"/>
      <c r="I1804" s="198" t="s">
        <v>5487</v>
      </c>
      <c r="J1804" s="68"/>
      <c r="K1804" s="68"/>
      <c r="L1804" s="68"/>
      <c r="M1804" s="68"/>
      <c r="N1804" s="362"/>
      <c r="O1804" s="362"/>
      <c r="P1804" s="216">
        <v>0</v>
      </c>
      <c r="Q1804" s="216">
        <v>545369.79</v>
      </c>
      <c r="R1804" s="68" t="s">
        <v>638</v>
      </c>
      <c r="S1804" s="363"/>
      <c r="T1804" s="277"/>
    </row>
    <row r="1805" spans="1:20" ht="76.5">
      <c r="A1805" s="192">
        <v>10</v>
      </c>
      <c r="B1805" s="68"/>
      <c r="C1805" s="214" t="s">
        <v>38</v>
      </c>
      <c r="D1805" s="215">
        <v>45089</v>
      </c>
      <c r="E1805" s="192" t="s">
        <v>4393</v>
      </c>
      <c r="F1805" s="192" t="s">
        <v>6</v>
      </c>
      <c r="G1805" s="192">
        <v>2302070</v>
      </c>
      <c r="H1805" s="68"/>
      <c r="I1805" s="198" t="s">
        <v>5488</v>
      </c>
      <c r="J1805" s="68"/>
      <c r="K1805" s="68"/>
      <c r="L1805" s="68"/>
      <c r="M1805" s="68"/>
      <c r="N1805" s="362"/>
      <c r="O1805" s="362"/>
      <c r="P1805" s="216">
        <v>0</v>
      </c>
      <c r="Q1805" s="216">
        <v>420037.8</v>
      </c>
      <c r="R1805" s="68" t="s">
        <v>638</v>
      </c>
      <c r="S1805" s="363"/>
      <c r="T1805" s="277"/>
    </row>
    <row r="1806" spans="1:20" ht="76.5">
      <c r="A1806" s="192">
        <v>10</v>
      </c>
      <c r="B1806" s="68"/>
      <c r="C1806" s="214" t="s">
        <v>38</v>
      </c>
      <c r="D1806" s="215">
        <v>45089</v>
      </c>
      <c r="E1806" s="192" t="s">
        <v>4394</v>
      </c>
      <c r="F1806" s="192" t="s">
        <v>6</v>
      </c>
      <c r="G1806" s="192">
        <v>2302072</v>
      </c>
      <c r="H1806" s="68"/>
      <c r="I1806" s="198" t="s">
        <v>5489</v>
      </c>
      <c r="J1806" s="68"/>
      <c r="K1806" s="68"/>
      <c r="L1806" s="68"/>
      <c r="M1806" s="68"/>
      <c r="N1806" s="362"/>
      <c r="O1806" s="362"/>
      <c r="P1806" s="216">
        <v>0</v>
      </c>
      <c r="Q1806" s="216">
        <v>6606.66</v>
      </c>
      <c r="R1806" s="68" t="s">
        <v>638</v>
      </c>
      <c r="S1806" s="363"/>
      <c r="T1806" s="277"/>
    </row>
    <row r="1807" spans="1:20" ht="76.5">
      <c r="A1807" s="192">
        <v>10</v>
      </c>
      <c r="B1807" s="68"/>
      <c r="C1807" s="214" t="s">
        <v>38</v>
      </c>
      <c r="D1807" s="215">
        <v>45089</v>
      </c>
      <c r="E1807" s="192" t="s">
        <v>4395</v>
      </c>
      <c r="F1807" s="192" t="s">
        <v>6</v>
      </c>
      <c r="G1807" s="192">
        <v>2302074</v>
      </c>
      <c r="H1807" s="68"/>
      <c r="I1807" s="198" t="s">
        <v>5490</v>
      </c>
      <c r="J1807" s="68"/>
      <c r="K1807" s="68"/>
      <c r="L1807" s="68"/>
      <c r="M1807" s="68"/>
      <c r="N1807" s="362"/>
      <c r="O1807" s="362"/>
      <c r="P1807" s="216">
        <v>0</v>
      </c>
      <c r="Q1807" s="216">
        <v>306371.44</v>
      </c>
      <c r="R1807" s="68" t="s">
        <v>638</v>
      </c>
      <c r="S1807" s="363"/>
      <c r="T1807" s="277"/>
    </row>
    <row r="1808" spans="1:20" ht="76.5">
      <c r="A1808" s="192">
        <v>10</v>
      </c>
      <c r="B1808" s="68"/>
      <c r="C1808" s="214" t="s">
        <v>38</v>
      </c>
      <c r="D1808" s="215">
        <v>45089</v>
      </c>
      <c r="E1808" s="192" t="s">
        <v>4396</v>
      </c>
      <c r="F1808" s="192" t="s">
        <v>14</v>
      </c>
      <c r="G1808" s="192">
        <v>2302069</v>
      </c>
      <c r="H1808" s="68"/>
      <c r="I1808" s="198" t="s">
        <v>5491</v>
      </c>
      <c r="J1808" s="68"/>
      <c r="K1808" s="68"/>
      <c r="L1808" s="68"/>
      <c r="M1808" s="68"/>
      <c r="N1808" s="362"/>
      <c r="O1808" s="362"/>
      <c r="P1808" s="216">
        <v>50</v>
      </c>
      <c r="Q1808" s="216">
        <v>0</v>
      </c>
      <c r="R1808" s="68" t="s">
        <v>638</v>
      </c>
      <c r="S1808" s="363"/>
      <c r="T1808" s="277"/>
    </row>
    <row r="1809" spans="1:20" ht="76.5">
      <c r="A1809" s="192">
        <v>10</v>
      </c>
      <c r="B1809" s="68"/>
      <c r="C1809" s="214" t="s">
        <v>38</v>
      </c>
      <c r="D1809" s="215">
        <v>45089</v>
      </c>
      <c r="E1809" s="192" t="s">
        <v>4397</v>
      </c>
      <c r="F1809" s="192" t="s">
        <v>14</v>
      </c>
      <c r="G1809" s="192">
        <v>2302071</v>
      </c>
      <c r="H1809" s="68"/>
      <c r="I1809" s="198" t="s">
        <v>5492</v>
      </c>
      <c r="J1809" s="68"/>
      <c r="K1809" s="68"/>
      <c r="L1809" s="68"/>
      <c r="M1809" s="68"/>
      <c r="N1809" s="362"/>
      <c r="O1809" s="362"/>
      <c r="P1809" s="216">
        <v>50</v>
      </c>
      <c r="Q1809" s="216">
        <v>0</v>
      </c>
      <c r="R1809" s="68" t="s">
        <v>638</v>
      </c>
      <c r="S1809" s="363"/>
      <c r="T1809" s="277"/>
    </row>
    <row r="1810" spans="1:20" ht="76.5">
      <c r="A1810" s="192">
        <v>10</v>
      </c>
      <c r="B1810" s="68"/>
      <c r="C1810" s="214" t="s">
        <v>38</v>
      </c>
      <c r="D1810" s="215">
        <v>45089</v>
      </c>
      <c r="E1810" s="192" t="s">
        <v>4398</v>
      </c>
      <c r="F1810" s="192" t="s">
        <v>14</v>
      </c>
      <c r="G1810" s="192">
        <v>2302073</v>
      </c>
      <c r="H1810" s="68"/>
      <c r="I1810" s="198" t="s">
        <v>5493</v>
      </c>
      <c r="J1810" s="68"/>
      <c r="K1810" s="68"/>
      <c r="L1810" s="68"/>
      <c r="M1810" s="68"/>
      <c r="N1810" s="362"/>
      <c r="O1810" s="362"/>
      <c r="P1810" s="216">
        <v>50</v>
      </c>
      <c r="Q1810" s="216">
        <v>0</v>
      </c>
      <c r="R1810" s="68" t="s">
        <v>638</v>
      </c>
      <c r="S1810" s="363"/>
      <c r="T1810" s="277"/>
    </row>
    <row r="1811" spans="1:20" ht="76.5">
      <c r="A1811" s="192">
        <v>10</v>
      </c>
      <c r="B1811" s="68"/>
      <c r="C1811" s="214" t="s">
        <v>38</v>
      </c>
      <c r="D1811" s="215">
        <v>45089</v>
      </c>
      <c r="E1811" s="192" t="s">
        <v>4399</v>
      </c>
      <c r="F1811" s="192" t="s">
        <v>14</v>
      </c>
      <c r="G1811" s="192">
        <v>2302075</v>
      </c>
      <c r="H1811" s="68"/>
      <c r="I1811" s="198" t="s">
        <v>5494</v>
      </c>
      <c r="J1811" s="68"/>
      <c r="K1811" s="68"/>
      <c r="L1811" s="68"/>
      <c r="M1811" s="68"/>
      <c r="N1811" s="362"/>
      <c r="O1811" s="362"/>
      <c r="P1811" s="216">
        <v>50</v>
      </c>
      <c r="Q1811" s="216">
        <v>0</v>
      </c>
      <c r="R1811" s="68" t="s">
        <v>638</v>
      </c>
      <c r="S1811" s="363"/>
      <c r="T1811" s="277"/>
    </row>
    <row r="1812" spans="1:20" ht="89.25">
      <c r="A1812" s="192">
        <v>132</v>
      </c>
      <c r="B1812" s="68"/>
      <c r="C1812" s="214" t="s">
        <v>59</v>
      </c>
      <c r="D1812" s="215">
        <v>45089</v>
      </c>
      <c r="E1812" s="192" t="s">
        <v>4400</v>
      </c>
      <c r="F1812" s="192" t="s">
        <v>10</v>
      </c>
      <c r="G1812" s="192">
        <v>1062078</v>
      </c>
      <c r="H1812" s="68"/>
      <c r="I1812" s="198" t="s">
        <v>5495</v>
      </c>
      <c r="J1812" s="68"/>
      <c r="K1812" s="68"/>
      <c r="L1812" s="68"/>
      <c r="M1812" s="68"/>
      <c r="N1812" s="362"/>
      <c r="O1812" s="362"/>
      <c r="P1812" s="216">
        <v>1189.8599999999999</v>
      </c>
      <c r="Q1812" s="216">
        <v>0</v>
      </c>
      <c r="R1812" s="68" t="s">
        <v>638</v>
      </c>
      <c r="S1812" s="363"/>
      <c r="T1812" s="277"/>
    </row>
    <row r="1813" spans="1:20" ht="76.5">
      <c r="A1813" s="192">
        <v>117</v>
      </c>
      <c r="B1813" s="68"/>
      <c r="C1813" s="214" t="s">
        <v>54</v>
      </c>
      <c r="D1813" s="215">
        <v>45089</v>
      </c>
      <c r="E1813" s="192" t="s">
        <v>4401</v>
      </c>
      <c r="F1813" s="192" t="s">
        <v>10</v>
      </c>
      <c r="G1813" s="192">
        <v>1062082</v>
      </c>
      <c r="H1813" s="68"/>
      <c r="I1813" s="198" t="s">
        <v>5496</v>
      </c>
      <c r="J1813" s="68"/>
      <c r="K1813" s="68"/>
      <c r="L1813" s="68"/>
      <c r="M1813" s="68"/>
      <c r="N1813" s="362"/>
      <c r="O1813" s="362"/>
      <c r="P1813" s="216">
        <v>50</v>
      </c>
      <c r="Q1813" s="216">
        <v>0</v>
      </c>
      <c r="R1813" s="68" t="s">
        <v>638</v>
      </c>
      <c r="S1813" s="363"/>
      <c r="T1813" s="277"/>
    </row>
    <row r="1814" spans="1:20" ht="89.25">
      <c r="A1814" s="192">
        <v>597</v>
      </c>
      <c r="B1814" s="68"/>
      <c r="C1814" s="214" t="s">
        <v>677</v>
      </c>
      <c r="D1814" s="215">
        <v>45089</v>
      </c>
      <c r="E1814" s="192" t="s">
        <v>4402</v>
      </c>
      <c r="F1814" s="192" t="s">
        <v>10</v>
      </c>
      <c r="G1814" s="192">
        <v>1062104</v>
      </c>
      <c r="H1814" s="68"/>
      <c r="I1814" s="198" t="s">
        <v>5497</v>
      </c>
      <c r="J1814" s="68"/>
      <c r="K1814" s="68"/>
      <c r="L1814" s="68"/>
      <c r="M1814" s="68"/>
      <c r="N1814" s="362"/>
      <c r="O1814" s="362"/>
      <c r="P1814" s="216">
        <v>250</v>
      </c>
      <c r="Q1814" s="216">
        <v>0</v>
      </c>
      <c r="R1814" s="68" t="s">
        <v>638</v>
      </c>
      <c r="S1814" s="363"/>
      <c r="T1814" s="277"/>
    </row>
    <row r="1815" spans="1:20" ht="89.25">
      <c r="A1815" s="192">
        <v>597</v>
      </c>
      <c r="B1815" s="68"/>
      <c r="C1815" s="214" t="s">
        <v>677</v>
      </c>
      <c r="D1815" s="215">
        <v>45089</v>
      </c>
      <c r="E1815" s="192" t="s">
        <v>4403</v>
      </c>
      <c r="F1815" s="192" t="s">
        <v>10</v>
      </c>
      <c r="G1815" s="192">
        <v>1062100</v>
      </c>
      <c r="H1815" s="68"/>
      <c r="I1815" s="198" t="s">
        <v>5498</v>
      </c>
      <c r="J1815" s="68"/>
      <c r="K1815" s="68"/>
      <c r="L1815" s="68"/>
      <c r="M1815" s="68"/>
      <c r="N1815" s="362"/>
      <c r="O1815" s="362"/>
      <c r="P1815" s="216">
        <v>150</v>
      </c>
      <c r="Q1815" s="216">
        <v>0</v>
      </c>
      <c r="R1815" s="68" t="s">
        <v>638</v>
      </c>
      <c r="S1815" s="363"/>
      <c r="T1815" s="277"/>
    </row>
    <row r="1816" spans="1:20" ht="63.75">
      <c r="A1816" s="192">
        <v>46</v>
      </c>
      <c r="B1816" s="68"/>
      <c r="C1816" s="214" t="s">
        <v>1379</v>
      </c>
      <c r="D1816" s="215">
        <v>45090</v>
      </c>
      <c r="E1816" s="192" t="s">
        <v>4404</v>
      </c>
      <c r="F1816" s="192" t="s">
        <v>3</v>
      </c>
      <c r="G1816" s="192">
        <v>2119779</v>
      </c>
      <c r="H1816" s="68"/>
      <c r="I1816" s="198" t="s">
        <v>5499</v>
      </c>
      <c r="J1816" s="68"/>
      <c r="K1816" s="68"/>
      <c r="L1816" s="68"/>
      <c r="M1816" s="68"/>
      <c r="N1816" s="362"/>
      <c r="O1816" s="362"/>
      <c r="P1816" s="216">
        <v>0</v>
      </c>
      <c r="Q1816" s="216">
        <v>830</v>
      </c>
      <c r="R1816" s="68" t="s">
        <v>638</v>
      </c>
      <c r="S1816" s="363"/>
      <c r="T1816" s="277"/>
    </row>
    <row r="1817" spans="1:20" ht="51">
      <c r="A1817" s="192">
        <v>526</v>
      </c>
      <c r="B1817" s="68"/>
      <c r="C1817" s="214" t="s">
        <v>1266</v>
      </c>
      <c r="D1817" s="215">
        <v>45090</v>
      </c>
      <c r="E1817" s="192" t="s">
        <v>4405</v>
      </c>
      <c r="F1817" s="192" t="s">
        <v>3</v>
      </c>
      <c r="G1817" s="192">
        <v>2119796</v>
      </c>
      <c r="H1817" s="68"/>
      <c r="I1817" s="198" t="s">
        <v>5500</v>
      </c>
      <c r="J1817" s="68"/>
      <c r="K1817" s="68"/>
      <c r="L1817" s="68"/>
      <c r="M1817" s="68"/>
      <c r="N1817" s="362"/>
      <c r="O1817" s="362"/>
      <c r="P1817" s="216">
        <v>0</v>
      </c>
      <c r="Q1817" s="216">
        <v>113.58</v>
      </c>
      <c r="R1817" s="68" t="s">
        <v>638</v>
      </c>
      <c r="S1817" s="363"/>
      <c r="T1817" s="277"/>
    </row>
    <row r="1818" spans="1:20" ht="51">
      <c r="A1818" s="192">
        <v>206</v>
      </c>
      <c r="B1818" s="68"/>
      <c r="C1818" s="214" t="s">
        <v>87</v>
      </c>
      <c r="D1818" s="215">
        <v>45090</v>
      </c>
      <c r="E1818" s="192" t="s">
        <v>4406</v>
      </c>
      <c r="F1818" s="192" t="s">
        <v>3</v>
      </c>
      <c r="G1818" s="192">
        <v>2119816</v>
      </c>
      <c r="H1818" s="68"/>
      <c r="I1818" s="198" t="s">
        <v>5501</v>
      </c>
      <c r="J1818" s="68"/>
      <c r="K1818" s="68"/>
      <c r="L1818" s="68"/>
      <c r="M1818" s="68"/>
      <c r="N1818" s="362"/>
      <c r="O1818" s="362"/>
      <c r="P1818" s="216">
        <v>0</v>
      </c>
      <c r="Q1818" s="216">
        <v>31.2</v>
      </c>
      <c r="R1818" s="68" t="s">
        <v>638</v>
      </c>
      <c r="S1818" s="363"/>
      <c r="T1818" s="277"/>
    </row>
    <row r="1819" spans="1:20" ht="51">
      <c r="A1819" s="192">
        <v>203</v>
      </c>
      <c r="B1819" s="68"/>
      <c r="C1819" s="214" t="s">
        <v>86</v>
      </c>
      <c r="D1819" s="215">
        <v>45090</v>
      </c>
      <c r="E1819" s="192" t="s">
        <v>4407</v>
      </c>
      <c r="F1819" s="192" t="s">
        <v>3</v>
      </c>
      <c r="G1819" s="192">
        <v>2119863</v>
      </c>
      <c r="H1819" s="68"/>
      <c r="I1819" s="198" t="s">
        <v>5502</v>
      </c>
      <c r="J1819" s="68"/>
      <c r="K1819" s="68"/>
      <c r="L1819" s="68"/>
      <c r="M1819" s="68"/>
      <c r="N1819" s="362"/>
      <c r="O1819" s="362"/>
      <c r="P1819" s="216">
        <v>0</v>
      </c>
      <c r="Q1819" s="216">
        <v>166.95</v>
      </c>
      <c r="R1819" s="68" t="s">
        <v>638</v>
      </c>
      <c r="S1819" s="363"/>
      <c r="T1819" s="277"/>
    </row>
    <row r="1820" spans="1:20" ht="51">
      <c r="A1820" s="192" t="s">
        <v>541</v>
      </c>
      <c r="B1820" s="68"/>
      <c r="C1820" s="214" t="s">
        <v>590</v>
      </c>
      <c r="D1820" s="215">
        <v>45090</v>
      </c>
      <c r="E1820" s="192" t="s">
        <v>4408</v>
      </c>
      <c r="F1820" s="192" t="s">
        <v>3</v>
      </c>
      <c r="G1820" s="192">
        <v>2119864</v>
      </c>
      <c r="H1820" s="68"/>
      <c r="I1820" s="198" t="s">
        <v>5503</v>
      </c>
      <c r="J1820" s="68"/>
      <c r="K1820" s="68"/>
      <c r="L1820" s="68"/>
      <c r="M1820" s="68"/>
      <c r="N1820" s="362"/>
      <c r="O1820" s="362"/>
      <c r="P1820" s="216">
        <v>0</v>
      </c>
      <c r="Q1820" s="216">
        <v>18967.34</v>
      </c>
      <c r="R1820" s="68" t="s">
        <v>638</v>
      </c>
      <c r="S1820" s="363"/>
      <c r="T1820" s="277"/>
    </row>
    <row r="1821" spans="1:20" ht="51">
      <c r="A1821" s="192">
        <v>203</v>
      </c>
      <c r="B1821" s="68"/>
      <c r="C1821" s="214" t="s">
        <v>86</v>
      </c>
      <c r="D1821" s="215">
        <v>45090</v>
      </c>
      <c r="E1821" s="192" t="s">
        <v>4409</v>
      </c>
      <c r="F1821" s="192" t="s">
        <v>3</v>
      </c>
      <c r="G1821" s="192">
        <v>2119865</v>
      </c>
      <c r="H1821" s="68"/>
      <c r="I1821" s="198" t="s">
        <v>5504</v>
      </c>
      <c r="J1821" s="68"/>
      <c r="K1821" s="68"/>
      <c r="L1821" s="68"/>
      <c r="M1821" s="68"/>
      <c r="N1821" s="362"/>
      <c r="O1821" s="362"/>
      <c r="P1821" s="216">
        <v>0</v>
      </c>
      <c r="Q1821" s="216">
        <v>166.95</v>
      </c>
      <c r="R1821" s="68" t="s">
        <v>638</v>
      </c>
      <c r="S1821" s="363"/>
      <c r="T1821" s="277"/>
    </row>
    <row r="1822" spans="1:20" ht="51">
      <c r="A1822" s="192">
        <v>86</v>
      </c>
      <c r="B1822" s="68"/>
      <c r="C1822" s="214" t="s">
        <v>50</v>
      </c>
      <c r="D1822" s="215">
        <v>45090</v>
      </c>
      <c r="E1822" s="192" t="s">
        <v>4410</v>
      </c>
      <c r="F1822" s="192" t="s">
        <v>3</v>
      </c>
      <c r="G1822" s="192">
        <v>2119880</v>
      </c>
      <c r="H1822" s="68"/>
      <c r="I1822" s="198" t="s">
        <v>5505</v>
      </c>
      <c r="J1822" s="68"/>
      <c r="K1822" s="68"/>
      <c r="L1822" s="68"/>
      <c r="M1822" s="68"/>
      <c r="N1822" s="362"/>
      <c r="O1822" s="362"/>
      <c r="P1822" s="216">
        <v>0</v>
      </c>
      <c r="Q1822" s="216">
        <v>50</v>
      </c>
      <c r="R1822" s="68" t="s">
        <v>638</v>
      </c>
      <c r="S1822" s="363"/>
      <c r="T1822" s="277"/>
    </row>
    <row r="1823" spans="1:20" ht="51">
      <c r="A1823" s="192" t="s">
        <v>541</v>
      </c>
      <c r="B1823" s="68"/>
      <c r="C1823" s="214" t="s">
        <v>590</v>
      </c>
      <c r="D1823" s="215">
        <v>45090</v>
      </c>
      <c r="E1823" s="192" t="s">
        <v>4411</v>
      </c>
      <c r="F1823" s="192" t="s">
        <v>3</v>
      </c>
      <c r="G1823" s="192">
        <v>2119881</v>
      </c>
      <c r="H1823" s="68"/>
      <c r="I1823" s="198" t="s">
        <v>5506</v>
      </c>
      <c r="J1823" s="68"/>
      <c r="K1823" s="68"/>
      <c r="L1823" s="68"/>
      <c r="M1823" s="68"/>
      <c r="N1823" s="362"/>
      <c r="O1823" s="362"/>
      <c r="P1823" s="216">
        <v>0</v>
      </c>
      <c r="Q1823" s="216">
        <v>104.16</v>
      </c>
      <c r="R1823" s="68" t="s">
        <v>638</v>
      </c>
      <c r="S1823" s="363"/>
      <c r="T1823" s="277"/>
    </row>
    <row r="1824" spans="1:20" ht="51">
      <c r="A1824" s="192" t="s">
        <v>541</v>
      </c>
      <c r="B1824" s="68"/>
      <c r="C1824" s="214" t="s">
        <v>590</v>
      </c>
      <c r="D1824" s="215">
        <v>45090</v>
      </c>
      <c r="E1824" s="192" t="s">
        <v>4412</v>
      </c>
      <c r="F1824" s="192" t="s">
        <v>3</v>
      </c>
      <c r="G1824" s="192">
        <v>2119883</v>
      </c>
      <c r="H1824" s="68"/>
      <c r="I1824" s="198" t="s">
        <v>5507</v>
      </c>
      <c r="J1824" s="68"/>
      <c r="K1824" s="68"/>
      <c r="L1824" s="68"/>
      <c r="M1824" s="68"/>
      <c r="N1824" s="362"/>
      <c r="O1824" s="362"/>
      <c r="P1824" s="216">
        <v>0</v>
      </c>
      <c r="Q1824" s="216">
        <v>104.16</v>
      </c>
      <c r="R1824" s="68" t="s">
        <v>638</v>
      </c>
      <c r="S1824" s="363"/>
      <c r="T1824" s="277"/>
    </row>
    <row r="1825" spans="1:20" ht="51">
      <c r="A1825" s="192" t="s">
        <v>541</v>
      </c>
      <c r="B1825" s="68"/>
      <c r="C1825" s="214" t="s">
        <v>590</v>
      </c>
      <c r="D1825" s="215">
        <v>45090</v>
      </c>
      <c r="E1825" s="192" t="s">
        <v>4413</v>
      </c>
      <c r="F1825" s="192" t="s">
        <v>3</v>
      </c>
      <c r="G1825" s="192">
        <v>2119885</v>
      </c>
      <c r="H1825" s="68"/>
      <c r="I1825" s="198" t="s">
        <v>5508</v>
      </c>
      <c r="J1825" s="68"/>
      <c r="K1825" s="68"/>
      <c r="L1825" s="68"/>
      <c r="M1825" s="68"/>
      <c r="N1825" s="362"/>
      <c r="O1825" s="362"/>
      <c r="P1825" s="216">
        <v>0</v>
      </c>
      <c r="Q1825" s="216">
        <v>104.16</v>
      </c>
      <c r="R1825" s="68" t="s">
        <v>638</v>
      </c>
      <c r="S1825" s="363"/>
      <c r="T1825" s="277"/>
    </row>
    <row r="1826" spans="1:20" ht="51">
      <c r="A1826" s="192" t="s">
        <v>541</v>
      </c>
      <c r="B1826" s="68"/>
      <c r="C1826" s="214" t="s">
        <v>590</v>
      </c>
      <c r="D1826" s="215">
        <v>45090</v>
      </c>
      <c r="E1826" s="192" t="s">
        <v>4414</v>
      </c>
      <c r="F1826" s="192" t="s">
        <v>3</v>
      </c>
      <c r="G1826" s="192">
        <v>2119886</v>
      </c>
      <c r="H1826" s="68"/>
      <c r="I1826" s="198" t="s">
        <v>5506</v>
      </c>
      <c r="J1826" s="68"/>
      <c r="K1826" s="68"/>
      <c r="L1826" s="68"/>
      <c r="M1826" s="68"/>
      <c r="N1826" s="362"/>
      <c r="O1826" s="362"/>
      <c r="P1826" s="216">
        <v>0</v>
      </c>
      <c r="Q1826" s="216">
        <v>7144</v>
      </c>
      <c r="R1826" s="68" t="s">
        <v>638</v>
      </c>
      <c r="S1826" s="363"/>
      <c r="T1826" s="277"/>
    </row>
    <row r="1827" spans="1:20" ht="51">
      <c r="A1827" s="192" t="s">
        <v>541</v>
      </c>
      <c r="B1827" s="68"/>
      <c r="C1827" s="214" t="s">
        <v>590</v>
      </c>
      <c r="D1827" s="215">
        <v>45090</v>
      </c>
      <c r="E1827" s="192" t="s">
        <v>4415</v>
      </c>
      <c r="F1827" s="192" t="s">
        <v>3</v>
      </c>
      <c r="G1827" s="192">
        <v>2119890</v>
      </c>
      <c r="H1827" s="68"/>
      <c r="I1827" s="198" t="s">
        <v>5509</v>
      </c>
      <c r="J1827" s="68"/>
      <c r="K1827" s="68"/>
      <c r="L1827" s="68"/>
      <c r="M1827" s="68"/>
      <c r="N1827" s="362"/>
      <c r="O1827" s="362"/>
      <c r="P1827" s="216">
        <v>0</v>
      </c>
      <c r="Q1827" s="216">
        <v>7144</v>
      </c>
      <c r="R1827" s="68" t="s">
        <v>638</v>
      </c>
      <c r="S1827" s="363"/>
      <c r="T1827" s="277"/>
    </row>
    <row r="1828" spans="1:20" ht="51">
      <c r="A1828" s="192" t="s">
        <v>541</v>
      </c>
      <c r="B1828" s="68"/>
      <c r="C1828" s="214" t="s">
        <v>590</v>
      </c>
      <c r="D1828" s="215">
        <v>45090</v>
      </c>
      <c r="E1828" s="192" t="s">
        <v>4416</v>
      </c>
      <c r="F1828" s="192" t="s">
        <v>3</v>
      </c>
      <c r="G1828" s="192">
        <v>2119891</v>
      </c>
      <c r="H1828" s="68"/>
      <c r="I1828" s="198" t="s">
        <v>5510</v>
      </c>
      <c r="J1828" s="68"/>
      <c r="K1828" s="68"/>
      <c r="L1828" s="68"/>
      <c r="M1828" s="68"/>
      <c r="N1828" s="362"/>
      <c r="O1828" s="362"/>
      <c r="P1828" s="216">
        <v>0</v>
      </c>
      <c r="Q1828" s="216">
        <v>7144</v>
      </c>
      <c r="R1828" s="68" t="s">
        <v>638</v>
      </c>
      <c r="S1828" s="363"/>
      <c r="T1828" s="277"/>
    </row>
    <row r="1829" spans="1:20" ht="38.25">
      <c r="A1829" s="192">
        <v>46</v>
      </c>
      <c r="B1829" s="68"/>
      <c r="C1829" s="214" t="s">
        <v>1379</v>
      </c>
      <c r="D1829" s="215">
        <v>45090</v>
      </c>
      <c r="E1829" s="192" t="s">
        <v>4417</v>
      </c>
      <c r="F1829" s="192" t="s">
        <v>3</v>
      </c>
      <c r="G1829" s="192">
        <v>2119899</v>
      </c>
      <c r="H1829" s="68"/>
      <c r="I1829" s="198" t="s">
        <v>5511</v>
      </c>
      <c r="J1829" s="68"/>
      <c r="K1829" s="68"/>
      <c r="L1829" s="68"/>
      <c r="M1829" s="68"/>
      <c r="N1829" s="362"/>
      <c r="O1829" s="362"/>
      <c r="P1829" s="216">
        <v>0</v>
      </c>
      <c r="Q1829" s="216">
        <v>2000</v>
      </c>
      <c r="R1829" s="68" t="s">
        <v>638</v>
      </c>
      <c r="S1829" s="363"/>
      <c r="T1829" s="277"/>
    </row>
    <row r="1830" spans="1:20" ht="51">
      <c r="A1830" s="192" t="s">
        <v>541</v>
      </c>
      <c r="B1830" s="68"/>
      <c r="C1830" s="214" t="s">
        <v>590</v>
      </c>
      <c r="D1830" s="215">
        <v>45090</v>
      </c>
      <c r="E1830" s="192" t="s">
        <v>4418</v>
      </c>
      <c r="F1830" s="192" t="s">
        <v>3</v>
      </c>
      <c r="G1830" s="192">
        <v>2119903</v>
      </c>
      <c r="H1830" s="68"/>
      <c r="I1830" s="198" t="s">
        <v>5512</v>
      </c>
      <c r="J1830" s="68"/>
      <c r="K1830" s="68"/>
      <c r="L1830" s="68"/>
      <c r="M1830" s="68"/>
      <c r="N1830" s="362"/>
      <c r="O1830" s="362"/>
      <c r="P1830" s="216">
        <v>0</v>
      </c>
      <c r="Q1830" s="216">
        <v>6045</v>
      </c>
      <c r="R1830" s="68" t="s">
        <v>638</v>
      </c>
      <c r="S1830" s="363"/>
      <c r="T1830" s="277"/>
    </row>
    <row r="1831" spans="1:20" ht="51">
      <c r="A1831" s="192">
        <v>46</v>
      </c>
      <c r="B1831" s="68"/>
      <c r="C1831" s="214" t="s">
        <v>1379</v>
      </c>
      <c r="D1831" s="215">
        <v>45090</v>
      </c>
      <c r="E1831" s="192" t="s">
        <v>4419</v>
      </c>
      <c r="F1831" s="192" t="s">
        <v>3</v>
      </c>
      <c r="G1831" s="192">
        <v>2119910</v>
      </c>
      <c r="H1831" s="68"/>
      <c r="I1831" s="198" t="s">
        <v>5513</v>
      </c>
      <c r="J1831" s="68"/>
      <c r="K1831" s="68"/>
      <c r="L1831" s="68"/>
      <c r="M1831" s="68"/>
      <c r="N1831" s="362"/>
      <c r="O1831" s="362"/>
      <c r="P1831" s="216">
        <v>0</v>
      </c>
      <c r="Q1831" s="216">
        <v>1006.67</v>
      </c>
      <c r="R1831" s="68" t="s">
        <v>638</v>
      </c>
      <c r="S1831" s="363"/>
      <c r="T1831" s="277"/>
    </row>
    <row r="1832" spans="1:20" ht="51">
      <c r="A1832" s="192">
        <v>203</v>
      </c>
      <c r="B1832" s="68"/>
      <c r="C1832" s="214" t="s">
        <v>86</v>
      </c>
      <c r="D1832" s="215">
        <v>45090</v>
      </c>
      <c r="E1832" s="192" t="s">
        <v>4420</v>
      </c>
      <c r="F1832" s="192" t="s">
        <v>3</v>
      </c>
      <c r="G1832" s="192">
        <v>2119908</v>
      </c>
      <c r="H1832" s="68"/>
      <c r="I1832" s="198" t="s">
        <v>5514</v>
      </c>
      <c r="J1832" s="68"/>
      <c r="K1832" s="68"/>
      <c r="L1832" s="68"/>
      <c r="M1832" s="68"/>
      <c r="N1832" s="362"/>
      <c r="O1832" s="362"/>
      <c r="P1832" s="216">
        <v>0</v>
      </c>
      <c r="Q1832" s="216">
        <v>30</v>
      </c>
      <c r="R1832" s="68" t="s">
        <v>638</v>
      </c>
      <c r="S1832" s="363"/>
      <c r="T1832" s="277"/>
    </row>
    <row r="1833" spans="1:20" ht="51">
      <c r="A1833" s="192">
        <v>203</v>
      </c>
      <c r="B1833" s="68"/>
      <c r="C1833" s="214" t="s">
        <v>86</v>
      </c>
      <c r="D1833" s="215">
        <v>45090</v>
      </c>
      <c r="E1833" s="192" t="s">
        <v>4421</v>
      </c>
      <c r="F1833" s="192" t="s">
        <v>3</v>
      </c>
      <c r="G1833" s="192">
        <v>2119909</v>
      </c>
      <c r="H1833" s="68"/>
      <c r="I1833" s="198" t="s">
        <v>5515</v>
      </c>
      <c r="J1833" s="68"/>
      <c r="K1833" s="68"/>
      <c r="L1833" s="68"/>
      <c r="M1833" s="68"/>
      <c r="N1833" s="362"/>
      <c r="O1833" s="362"/>
      <c r="P1833" s="216">
        <v>0</v>
      </c>
      <c r="Q1833" s="216">
        <v>15</v>
      </c>
      <c r="R1833" s="68" t="s">
        <v>638</v>
      </c>
      <c r="S1833" s="363"/>
      <c r="T1833" s="277"/>
    </row>
    <row r="1834" spans="1:20" ht="51">
      <c r="A1834" s="192" t="s">
        <v>541</v>
      </c>
      <c r="B1834" s="68"/>
      <c r="C1834" s="214" t="s">
        <v>590</v>
      </c>
      <c r="D1834" s="215">
        <v>45090</v>
      </c>
      <c r="E1834" s="192" t="s">
        <v>4422</v>
      </c>
      <c r="F1834" s="192" t="s">
        <v>3</v>
      </c>
      <c r="G1834" s="192">
        <v>2119913</v>
      </c>
      <c r="H1834" s="68"/>
      <c r="I1834" s="198" t="s">
        <v>5516</v>
      </c>
      <c r="J1834" s="68"/>
      <c r="K1834" s="68"/>
      <c r="L1834" s="68"/>
      <c r="M1834" s="68"/>
      <c r="N1834" s="362"/>
      <c r="O1834" s="362"/>
      <c r="P1834" s="216">
        <v>0</v>
      </c>
      <c r="Q1834" s="216">
        <v>1364.9</v>
      </c>
      <c r="R1834" s="68" t="s">
        <v>638</v>
      </c>
      <c r="S1834" s="363"/>
      <c r="T1834" s="277"/>
    </row>
    <row r="1835" spans="1:20" ht="51">
      <c r="A1835" s="192" t="s">
        <v>541</v>
      </c>
      <c r="B1835" s="68"/>
      <c r="C1835" s="214" t="s">
        <v>590</v>
      </c>
      <c r="D1835" s="215">
        <v>45090</v>
      </c>
      <c r="E1835" s="192" t="s">
        <v>4423</v>
      </c>
      <c r="F1835" s="192" t="s">
        <v>3</v>
      </c>
      <c r="G1835" s="192">
        <v>2119914</v>
      </c>
      <c r="H1835" s="68"/>
      <c r="I1835" s="198" t="s">
        <v>5517</v>
      </c>
      <c r="J1835" s="68"/>
      <c r="K1835" s="68"/>
      <c r="L1835" s="68"/>
      <c r="M1835" s="68"/>
      <c r="N1835" s="362"/>
      <c r="O1835" s="362"/>
      <c r="P1835" s="216">
        <v>0</v>
      </c>
      <c r="Q1835" s="216">
        <v>30</v>
      </c>
      <c r="R1835" s="68" t="s">
        <v>638</v>
      </c>
      <c r="S1835" s="363"/>
      <c r="T1835" s="277"/>
    </row>
    <row r="1836" spans="1:20" ht="51">
      <c r="A1836" s="192" t="s">
        <v>541</v>
      </c>
      <c r="B1836" s="68"/>
      <c r="C1836" s="214" t="s">
        <v>590</v>
      </c>
      <c r="D1836" s="215">
        <v>45090</v>
      </c>
      <c r="E1836" s="192" t="s">
        <v>4424</v>
      </c>
      <c r="F1836" s="192" t="s">
        <v>3</v>
      </c>
      <c r="G1836" s="192">
        <v>2119916</v>
      </c>
      <c r="H1836" s="68"/>
      <c r="I1836" s="198" t="s">
        <v>5518</v>
      </c>
      <c r="J1836" s="68"/>
      <c r="K1836" s="68"/>
      <c r="L1836" s="68"/>
      <c r="M1836" s="68"/>
      <c r="N1836" s="362"/>
      <c r="O1836" s="362"/>
      <c r="P1836" s="216">
        <v>0</v>
      </c>
      <c r="Q1836" s="216">
        <v>3446.61</v>
      </c>
      <c r="R1836" s="68" t="s">
        <v>638</v>
      </c>
      <c r="S1836" s="363"/>
      <c r="T1836" s="277"/>
    </row>
    <row r="1837" spans="1:20" ht="51">
      <c r="A1837" s="192" t="s">
        <v>541</v>
      </c>
      <c r="B1837" s="68"/>
      <c r="C1837" s="214" t="s">
        <v>590</v>
      </c>
      <c r="D1837" s="215">
        <v>45090</v>
      </c>
      <c r="E1837" s="192" t="s">
        <v>4425</v>
      </c>
      <c r="F1837" s="192" t="s">
        <v>3</v>
      </c>
      <c r="G1837" s="192">
        <v>2119924</v>
      </c>
      <c r="H1837" s="68"/>
      <c r="I1837" s="198" t="s">
        <v>5519</v>
      </c>
      <c r="J1837" s="68"/>
      <c r="K1837" s="68"/>
      <c r="L1837" s="68"/>
      <c r="M1837" s="68"/>
      <c r="N1837" s="362"/>
      <c r="O1837" s="362"/>
      <c r="P1837" s="216">
        <v>0</v>
      </c>
      <c r="Q1837" s="216">
        <v>2631.44</v>
      </c>
      <c r="R1837" s="68" t="s">
        <v>638</v>
      </c>
      <c r="S1837" s="363"/>
      <c r="T1837" s="277"/>
    </row>
    <row r="1838" spans="1:20" ht="51">
      <c r="A1838" s="192">
        <v>153</v>
      </c>
      <c r="B1838" s="68"/>
      <c r="C1838" s="214" t="s">
        <v>73</v>
      </c>
      <c r="D1838" s="215">
        <v>45090</v>
      </c>
      <c r="E1838" s="192" t="s">
        <v>4426</v>
      </c>
      <c r="F1838" s="192" t="s">
        <v>6</v>
      </c>
      <c r="G1838" s="192">
        <v>1827795</v>
      </c>
      <c r="H1838" s="68"/>
      <c r="I1838" s="198" t="s">
        <v>3929</v>
      </c>
      <c r="J1838" s="68"/>
      <c r="K1838" s="68"/>
      <c r="L1838" s="68"/>
      <c r="M1838" s="68"/>
      <c r="N1838" s="362"/>
      <c r="O1838" s="362"/>
      <c r="P1838" s="216">
        <v>0</v>
      </c>
      <c r="Q1838" s="216">
        <v>84000</v>
      </c>
      <c r="R1838" s="68" t="s">
        <v>638</v>
      </c>
      <c r="S1838" s="363"/>
      <c r="T1838" s="277"/>
    </row>
    <row r="1839" spans="1:20" ht="76.5">
      <c r="A1839" s="192">
        <v>10</v>
      </c>
      <c r="B1839" s="68"/>
      <c r="C1839" s="214" t="s">
        <v>38</v>
      </c>
      <c r="D1839" s="215">
        <v>45090</v>
      </c>
      <c r="E1839" s="192" t="s">
        <v>4427</v>
      </c>
      <c r="F1839" s="192" t="s">
        <v>6</v>
      </c>
      <c r="G1839" s="192">
        <v>2303107</v>
      </c>
      <c r="H1839" s="68"/>
      <c r="I1839" s="198" t="s">
        <v>5520</v>
      </c>
      <c r="J1839" s="68"/>
      <c r="K1839" s="68"/>
      <c r="L1839" s="68"/>
      <c r="M1839" s="68"/>
      <c r="N1839" s="362"/>
      <c r="O1839" s="362"/>
      <c r="P1839" s="216">
        <v>0</v>
      </c>
      <c r="Q1839" s="216">
        <v>10530.1</v>
      </c>
      <c r="R1839" s="68" t="s">
        <v>638</v>
      </c>
      <c r="S1839" s="363"/>
      <c r="T1839" s="277"/>
    </row>
    <row r="1840" spans="1:20" ht="63.75">
      <c r="A1840" s="192">
        <v>597</v>
      </c>
      <c r="B1840" s="68"/>
      <c r="C1840" s="214" t="s">
        <v>677</v>
      </c>
      <c r="D1840" s="215">
        <v>45090</v>
      </c>
      <c r="E1840" s="192" t="s">
        <v>4428</v>
      </c>
      <c r="F1840" s="192" t="s">
        <v>6</v>
      </c>
      <c r="G1840" s="192">
        <v>2303099</v>
      </c>
      <c r="H1840" s="68"/>
      <c r="I1840" s="198" t="s">
        <v>5521</v>
      </c>
      <c r="J1840" s="68"/>
      <c r="K1840" s="68"/>
      <c r="L1840" s="68"/>
      <c r="M1840" s="68"/>
      <c r="N1840" s="362"/>
      <c r="O1840" s="362"/>
      <c r="P1840" s="216">
        <v>0</v>
      </c>
      <c r="Q1840" s="216">
        <v>547428</v>
      </c>
      <c r="R1840" s="68" t="s">
        <v>638</v>
      </c>
      <c r="S1840" s="363"/>
      <c r="T1840" s="277"/>
    </row>
    <row r="1841" spans="1:20" ht="76.5">
      <c r="A1841" s="192">
        <v>10</v>
      </c>
      <c r="B1841" s="68"/>
      <c r="C1841" s="214" t="s">
        <v>38</v>
      </c>
      <c r="D1841" s="215">
        <v>45090</v>
      </c>
      <c r="E1841" s="192" t="s">
        <v>4429</v>
      </c>
      <c r="F1841" s="192" t="s">
        <v>6</v>
      </c>
      <c r="G1841" s="192">
        <v>2303105</v>
      </c>
      <c r="H1841" s="68"/>
      <c r="I1841" s="198" t="s">
        <v>5522</v>
      </c>
      <c r="J1841" s="68"/>
      <c r="K1841" s="68"/>
      <c r="L1841" s="68"/>
      <c r="M1841" s="68"/>
      <c r="N1841" s="362"/>
      <c r="O1841" s="362"/>
      <c r="P1841" s="216">
        <v>0</v>
      </c>
      <c r="Q1841" s="216">
        <v>8137.06</v>
      </c>
      <c r="R1841" s="68" t="s">
        <v>638</v>
      </c>
      <c r="S1841" s="363"/>
      <c r="T1841" s="277"/>
    </row>
    <row r="1842" spans="1:20" ht="76.5">
      <c r="A1842" s="192">
        <v>10</v>
      </c>
      <c r="B1842" s="68"/>
      <c r="C1842" s="214" t="s">
        <v>38</v>
      </c>
      <c r="D1842" s="215">
        <v>45090</v>
      </c>
      <c r="E1842" s="192" t="s">
        <v>4430</v>
      </c>
      <c r="F1842" s="192" t="s">
        <v>6</v>
      </c>
      <c r="G1842" s="192">
        <v>2303111</v>
      </c>
      <c r="H1842" s="68"/>
      <c r="I1842" s="198" t="s">
        <v>5523</v>
      </c>
      <c r="J1842" s="68"/>
      <c r="K1842" s="68"/>
      <c r="L1842" s="68"/>
      <c r="M1842" s="68"/>
      <c r="N1842" s="362"/>
      <c r="O1842" s="362"/>
      <c r="P1842" s="216">
        <v>0</v>
      </c>
      <c r="Q1842" s="216">
        <v>217493.56</v>
      </c>
      <c r="R1842" s="68" t="s">
        <v>638</v>
      </c>
      <c r="S1842" s="363"/>
      <c r="T1842" s="277"/>
    </row>
    <row r="1843" spans="1:20" ht="76.5">
      <c r="A1843" s="192">
        <v>10</v>
      </c>
      <c r="B1843" s="68"/>
      <c r="C1843" s="214" t="s">
        <v>38</v>
      </c>
      <c r="D1843" s="215">
        <v>45090</v>
      </c>
      <c r="E1843" s="192" t="s">
        <v>4431</v>
      </c>
      <c r="F1843" s="192" t="s">
        <v>6</v>
      </c>
      <c r="G1843" s="192">
        <v>2303113</v>
      </c>
      <c r="H1843" s="68"/>
      <c r="I1843" s="198" t="s">
        <v>5524</v>
      </c>
      <c r="J1843" s="68"/>
      <c r="K1843" s="68"/>
      <c r="L1843" s="68"/>
      <c r="M1843" s="68"/>
      <c r="N1843" s="362"/>
      <c r="O1843" s="362"/>
      <c r="P1843" s="216">
        <v>0</v>
      </c>
      <c r="Q1843" s="216">
        <v>10797.23</v>
      </c>
      <c r="R1843" s="68" t="s">
        <v>638</v>
      </c>
      <c r="S1843" s="363"/>
      <c r="T1843" s="277"/>
    </row>
    <row r="1844" spans="1:20" ht="76.5">
      <c r="A1844" s="192">
        <v>10</v>
      </c>
      <c r="B1844" s="68"/>
      <c r="C1844" s="214" t="s">
        <v>38</v>
      </c>
      <c r="D1844" s="215">
        <v>45090</v>
      </c>
      <c r="E1844" s="192" t="s">
        <v>4432</v>
      </c>
      <c r="F1844" s="192" t="s">
        <v>6</v>
      </c>
      <c r="G1844" s="192">
        <v>2303115</v>
      </c>
      <c r="H1844" s="68"/>
      <c r="I1844" s="198" t="s">
        <v>5525</v>
      </c>
      <c r="J1844" s="68"/>
      <c r="K1844" s="68"/>
      <c r="L1844" s="68"/>
      <c r="M1844" s="68"/>
      <c r="N1844" s="362"/>
      <c r="O1844" s="362"/>
      <c r="P1844" s="216">
        <v>0</v>
      </c>
      <c r="Q1844" s="216">
        <v>29269.7</v>
      </c>
      <c r="R1844" s="68" t="s">
        <v>638</v>
      </c>
      <c r="S1844" s="363"/>
      <c r="T1844" s="277"/>
    </row>
    <row r="1845" spans="1:20" ht="76.5">
      <c r="A1845" s="192">
        <v>10</v>
      </c>
      <c r="B1845" s="68"/>
      <c r="C1845" s="214" t="s">
        <v>38</v>
      </c>
      <c r="D1845" s="215">
        <v>45090</v>
      </c>
      <c r="E1845" s="192" t="s">
        <v>4433</v>
      </c>
      <c r="F1845" s="192" t="s">
        <v>6</v>
      </c>
      <c r="G1845" s="192">
        <v>2303117</v>
      </c>
      <c r="H1845" s="68"/>
      <c r="I1845" s="198" t="s">
        <v>5526</v>
      </c>
      <c r="J1845" s="68"/>
      <c r="K1845" s="68"/>
      <c r="L1845" s="68"/>
      <c r="M1845" s="68"/>
      <c r="N1845" s="362"/>
      <c r="O1845" s="362"/>
      <c r="P1845" s="216">
        <v>0</v>
      </c>
      <c r="Q1845" s="216">
        <v>13973.55</v>
      </c>
      <c r="R1845" s="68" t="s">
        <v>638</v>
      </c>
      <c r="S1845" s="363"/>
      <c r="T1845" s="277"/>
    </row>
    <row r="1846" spans="1:20" ht="76.5">
      <c r="A1846" s="192">
        <v>10</v>
      </c>
      <c r="B1846" s="68"/>
      <c r="C1846" s="214" t="s">
        <v>38</v>
      </c>
      <c r="D1846" s="215">
        <v>45090</v>
      </c>
      <c r="E1846" s="192" t="s">
        <v>4434</v>
      </c>
      <c r="F1846" s="192" t="s">
        <v>6</v>
      </c>
      <c r="G1846" s="192">
        <v>2303119</v>
      </c>
      <c r="H1846" s="68"/>
      <c r="I1846" s="198" t="s">
        <v>5527</v>
      </c>
      <c r="J1846" s="68"/>
      <c r="K1846" s="68"/>
      <c r="L1846" s="68"/>
      <c r="M1846" s="68"/>
      <c r="N1846" s="362"/>
      <c r="O1846" s="362"/>
      <c r="P1846" s="216">
        <v>0</v>
      </c>
      <c r="Q1846" s="216">
        <v>418254.2</v>
      </c>
      <c r="R1846" s="68" t="s">
        <v>638</v>
      </c>
      <c r="S1846" s="363"/>
      <c r="T1846" s="277"/>
    </row>
    <row r="1847" spans="1:20" ht="76.5">
      <c r="A1847" s="192">
        <v>10</v>
      </c>
      <c r="B1847" s="68"/>
      <c r="C1847" s="214" t="s">
        <v>38</v>
      </c>
      <c r="D1847" s="215">
        <v>45090</v>
      </c>
      <c r="E1847" s="192" t="s">
        <v>4435</v>
      </c>
      <c r="F1847" s="192" t="s">
        <v>6</v>
      </c>
      <c r="G1847" s="192">
        <v>2303121</v>
      </c>
      <c r="H1847" s="68"/>
      <c r="I1847" s="198" t="s">
        <v>5528</v>
      </c>
      <c r="J1847" s="68"/>
      <c r="K1847" s="68"/>
      <c r="L1847" s="68"/>
      <c r="M1847" s="68"/>
      <c r="N1847" s="362"/>
      <c r="O1847" s="362"/>
      <c r="P1847" s="216">
        <v>0</v>
      </c>
      <c r="Q1847" s="216">
        <v>24669.25</v>
      </c>
      <c r="R1847" s="68" t="s">
        <v>638</v>
      </c>
      <c r="S1847" s="363"/>
      <c r="T1847" s="277"/>
    </row>
    <row r="1848" spans="1:20" ht="76.5">
      <c r="A1848" s="192">
        <v>10</v>
      </c>
      <c r="B1848" s="68"/>
      <c r="C1848" s="214" t="s">
        <v>38</v>
      </c>
      <c r="D1848" s="215">
        <v>45090</v>
      </c>
      <c r="E1848" s="192" t="s">
        <v>4436</v>
      </c>
      <c r="F1848" s="192" t="s">
        <v>6</v>
      </c>
      <c r="G1848" s="192">
        <v>2303123</v>
      </c>
      <c r="H1848" s="68"/>
      <c r="I1848" s="198" t="s">
        <v>5529</v>
      </c>
      <c r="J1848" s="68"/>
      <c r="K1848" s="68"/>
      <c r="L1848" s="68"/>
      <c r="M1848" s="68"/>
      <c r="N1848" s="362"/>
      <c r="O1848" s="362"/>
      <c r="P1848" s="216">
        <v>0</v>
      </c>
      <c r="Q1848" s="216">
        <v>156956.79999999999</v>
      </c>
      <c r="R1848" s="68" t="s">
        <v>638</v>
      </c>
      <c r="S1848" s="363"/>
      <c r="T1848" s="277"/>
    </row>
    <row r="1849" spans="1:20" ht="76.5">
      <c r="A1849" s="192">
        <v>10</v>
      </c>
      <c r="B1849" s="68"/>
      <c r="C1849" s="214" t="s">
        <v>38</v>
      </c>
      <c r="D1849" s="215">
        <v>45090</v>
      </c>
      <c r="E1849" s="192" t="s">
        <v>4437</v>
      </c>
      <c r="F1849" s="192" t="s">
        <v>6</v>
      </c>
      <c r="G1849" s="192">
        <v>2303125</v>
      </c>
      <c r="H1849" s="68"/>
      <c r="I1849" s="198" t="s">
        <v>5530</v>
      </c>
      <c r="J1849" s="68"/>
      <c r="K1849" s="68"/>
      <c r="L1849" s="68"/>
      <c r="M1849" s="68"/>
      <c r="N1849" s="362"/>
      <c r="O1849" s="362"/>
      <c r="P1849" s="216">
        <v>0</v>
      </c>
      <c r="Q1849" s="216">
        <v>84480.9</v>
      </c>
      <c r="R1849" s="68" t="s">
        <v>638</v>
      </c>
      <c r="S1849" s="363"/>
      <c r="T1849" s="277"/>
    </row>
    <row r="1850" spans="1:20" ht="63.75">
      <c r="A1850" s="192">
        <v>597</v>
      </c>
      <c r="B1850" s="68"/>
      <c r="C1850" s="214" t="s">
        <v>677</v>
      </c>
      <c r="D1850" s="215">
        <v>45090</v>
      </c>
      <c r="E1850" s="192" t="s">
        <v>4438</v>
      </c>
      <c r="F1850" s="192" t="s">
        <v>14</v>
      </c>
      <c r="G1850" s="192">
        <v>2303100</v>
      </c>
      <c r="H1850" s="68"/>
      <c r="I1850" s="198" t="s">
        <v>5531</v>
      </c>
      <c r="J1850" s="68"/>
      <c r="K1850" s="68"/>
      <c r="L1850" s="68"/>
      <c r="M1850" s="68"/>
      <c r="N1850" s="362"/>
      <c r="O1850" s="362"/>
      <c r="P1850" s="216">
        <v>50</v>
      </c>
      <c r="Q1850" s="216">
        <v>0</v>
      </c>
      <c r="R1850" s="68" t="s">
        <v>638</v>
      </c>
      <c r="S1850" s="363"/>
      <c r="T1850" s="277"/>
    </row>
    <row r="1851" spans="1:20" ht="63.75">
      <c r="A1851" s="192">
        <v>513</v>
      </c>
      <c r="B1851" s="68"/>
      <c r="C1851" s="214" t="s">
        <v>160</v>
      </c>
      <c r="D1851" s="215">
        <v>45090</v>
      </c>
      <c r="E1851" s="192" t="s">
        <v>4439</v>
      </c>
      <c r="F1851" s="192" t="s">
        <v>14</v>
      </c>
      <c r="G1851" s="192">
        <v>2303102</v>
      </c>
      <c r="H1851" s="68"/>
      <c r="I1851" s="198" t="s">
        <v>5532</v>
      </c>
      <c r="J1851" s="68"/>
      <c r="K1851" s="68"/>
      <c r="L1851" s="68"/>
      <c r="M1851" s="68"/>
      <c r="N1851" s="362"/>
      <c r="O1851" s="362"/>
      <c r="P1851" s="216">
        <v>50</v>
      </c>
      <c r="Q1851" s="216">
        <v>0</v>
      </c>
      <c r="R1851" s="68" t="s">
        <v>638</v>
      </c>
      <c r="S1851" s="363"/>
      <c r="T1851" s="277"/>
    </row>
    <row r="1852" spans="1:20" ht="76.5">
      <c r="A1852" s="192">
        <v>10</v>
      </c>
      <c r="B1852" s="68"/>
      <c r="C1852" s="214" t="s">
        <v>38</v>
      </c>
      <c r="D1852" s="215">
        <v>45090</v>
      </c>
      <c r="E1852" s="192" t="s">
        <v>4440</v>
      </c>
      <c r="F1852" s="192" t="s">
        <v>14</v>
      </c>
      <c r="G1852" s="192">
        <v>2303106</v>
      </c>
      <c r="H1852" s="68"/>
      <c r="I1852" s="198" t="s">
        <v>5533</v>
      </c>
      <c r="J1852" s="68"/>
      <c r="K1852" s="68"/>
      <c r="L1852" s="68"/>
      <c r="M1852" s="68"/>
      <c r="N1852" s="362"/>
      <c r="O1852" s="362"/>
      <c r="P1852" s="216">
        <v>50</v>
      </c>
      <c r="Q1852" s="216">
        <v>0</v>
      </c>
      <c r="R1852" s="68" t="s">
        <v>638</v>
      </c>
      <c r="S1852" s="363"/>
      <c r="T1852" s="277"/>
    </row>
    <row r="1853" spans="1:20" ht="76.5">
      <c r="A1853" s="192">
        <v>10</v>
      </c>
      <c r="B1853" s="68"/>
      <c r="C1853" s="214" t="s">
        <v>38</v>
      </c>
      <c r="D1853" s="215">
        <v>45090</v>
      </c>
      <c r="E1853" s="192" t="s">
        <v>4441</v>
      </c>
      <c r="F1853" s="192" t="s">
        <v>14</v>
      </c>
      <c r="G1853" s="192">
        <v>2303108</v>
      </c>
      <c r="H1853" s="68"/>
      <c r="I1853" s="198" t="s">
        <v>5534</v>
      </c>
      <c r="J1853" s="68"/>
      <c r="K1853" s="68"/>
      <c r="L1853" s="68"/>
      <c r="M1853" s="68"/>
      <c r="N1853" s="362"/>
      <c r="O1853" s="362"/>
      <c r="P1853" s="216">
        <v>50</v>
      </c>
      <c r="Q1853" s="216">
        <v>0</v>
      </c>
      <c r="R1853" s="68" t="s">
        <v>638</v>
      </c>
      <c r="S1853" s="363"/>
      <c r="T1853" s="277"/>
    </row>
    <row r="1854" spans="1:20" ht="63.75">
      <c r="A1854" s="192">
        <v>513</v>
      </c>
      <c r="B1854" s="68"/>
      <c r="C1854" s="214" t="s">
        <v>160</v>
      </c>
      <c r="D1854" s="215">
        <v>45090</v>
      </c>
      <c r="E1854" s="192" t="s">
        <v>4442</v>
      </c>
      <c r="F1854" s="192" t="s">
        <v>14</v>
      </c>
      <c r="G1854" s="192">
        <v>2303110</v>
      </c>
      <c r="H1854" s="68"/>
      <c r="I1854" s="198" t="s">
        <v>5535</v>
      </c>
      <c r="J1854" s="68"/>
      <c r="K1854" s="68"/>
      <c r="L1854" s="68"/>
      <c r="M1854" s="68"/>
      <c r="N1854" s="362"/>
      <c r="O1854" s="362"/>
      <c r="P1854" s="216">
        <v>50</v>
      </c>
      <c r="Q1854" s="216">
        <v>0</v>
      </c>
      <c r="R1854" s="68" t="s">
        <v>638</v>
      </c>
      <c r="S1854" s="363"/>
      <c r="T1854" s="277"/>
    </row>
    <row r="1855" spans="1:20" ht="76.5">
      <c r="A1855" s="192">
        <v>10</v>
      </c>
      <c r="B1855" s="68"/>
      <c r="C1855" s="214" t="s">
        <v>38</v>
      </c>
      <c r="D1855" s="215">
        <v>45090</v>
      </c>
      <c r="E1855" s="192" t="s">
        <v>4443</v>
      </c>
      <c r="F1855" s="192" t="s">
        <v>14</v>
      </c>
      <c r="G1855" s="192">
        <v>2303112</v>
      </c>
      <c r="H1855" s="68"/>
      <c r="I1855" s="198" t="s">
        <v>5536</v>
      </c>
      <c r="J1855" s="68"/>
      <c r="K1855" s="68"/>
      <c r="L1855" s="68"/>
      <c r="M1855" s="68"/>
      <c r="N1855" s="362"/>
      <c r="O1855" s="362"/>
      <c r="P1855" s="216">
        <v>50</v>
      </c>
      <c r="Q1855" s="216">
        <v>0</v>
      </c>
      <c r="R1855" s="68" t="s">
        <v>638</v>
      </c>
      <c r="S1855" s="363"/>
      <c r="T1855" s="277"/>
    </row>
    <row r="1856" spans="1:20" ht="76.5">
      <c r="A1856" s="192">
        <v>10</v>
      </c>
      <c r="B1856" s="68"/>
      <c r="C1856" s="214" t="s">
        <v>38</v>
      </c>
      <c r="D1856" s="215">
        <v>45090</v>
      </c>
      <c r="E1856" s="192" t="s">
        <v>4444</v>
      </c>
      <c r="F1856" s="192" t="s">
        <v>14</v>
      </c>
      <c r="G1856" s="192">
        <v>2303114</v>
      </c>
      <c r="H1856" s="68"/>
      <c r="I1856" s="198" t="s">
        <v>5537</v>
      </c>
      <c r="J1856" s="68"/>
      <c r="K1856" s="68"/>
      <c r="L1856" s="68"/>
      <c r="M1856" s="68"/>
      <c r="N1856" s="362"/>
      <c r="O1856" s="362"/>
      <c r="P1856" s="216">
        <v>50</v>
      </c>
      <c r="Q1856" s="216">
        <v>0</v>
      </c>
      <c r="R1856" s="68" t="s">
        <v>638</v>
      </c>
      <c r="S1856" s="363"/>
      <c r="T1856" s="277"/>
    </row>
    <row r="1857" spans="1:20" ht="76.5">
      <c r="A1857" s="192">
        <v>10</v>
      </c>
      <c r="B1857" s="68"/>
      <c r="C1857" s="214" t="s">
        <v>38</v>
      </c>
      <c r="D1857" s="215">
        <v>45090</v>
      </c>
      <c r="E1857" s="192" t="s">
        <v>4445</v>
      </c>
      <c r="F1857" s="192" t="s">
        <v>14</v>
      </c>
      <c r="G1857" s="192">
        <v>2303116</v>
      </c>
      <c r="H1857" s="68"/>
      <c r="I1857" s="198" t="s">
        <v>5538</v>
      </c>
      <c r="J1857" s="68"/>
      <c r="K1857" s="68"/>
      <c r="L1857" s="68"/>
      <c r="M1857" s="68"/>
      <c r="N1857" s="362"/>
      <c r="O1857" s="362"/>
      <c r="P1857" s="216">
        <v>50</v>
      </c>
      <c r="Q1857" s="216">
        <v>0</v>
      </c>
      <c r="R1857" s="68" t="s">
        <v>638</v>
      </c>
      <c r="S1857" s="363"/>
      <c r="T1857" s="277"/>
    </row>
    <row r="1858" spans="1:20" ht="76.5">
      <c r="A1858" s="192">
        <v>10</v>
      </c>
      <c r="B1858" s="68"/>
      <c r="C1858" s="214" t="s">
        <v>38</v>
      </c>
      <c r="D1858" s="215">
        <v>45090</v>
      </c>
      <c r="E1858" s="192" t="s">
        <v>4446</v>
      </c>
      <c r="F1858" s="192" t="s">
        <v>14</v>
      </c>
      <c r="G1858" s="192">
        <v>2303118</v>
      </c>
      <c r="H1858" s="68"/>
      <c r="I1858" s="198" t="s">
        <v>5539</v>
      </c>
      <c r="J1858" s="68"/>
      <c r="K1858" s="68"/>
      <c r="L1858" s="68"/>
      <c r="M1858" s="68"/>
      <c r="N1858" s="362"/>
      <c r="O1858" s="362"/>
      <c r="P1858" s="216">
        <v>50</v>
      </c>
      <c r="Q1858" s="216">
        <v>0</v>
      </c>
      <c r="R1858" s="68" t="s">
        <v>638</v>
      </c>
      <c r="S1858" s="363"/>
      <c r="T1858" s="277"/>
    </row>
    <row r="1859" spans="1:20" ht="63.75">
      <c r="A1859" s="192">
        <v>10</v>
      </c>
      <c r="B1859" s="68"/>
      <c r="C1859" s="214" t="s">
        <v>38</v>
      </c>
      <c r="D1859" s="215">
        <v>45090</v>
      </c>
      <c r="E1859" s="192" t="s">
        <v>4447</v>
      </c>
      <c r="F1859" s="192" t="s">
        <v>14</v>
      </c>
      <c r="G1859" s="192">
        <v>2303120</v>
      </c>
      <c r="H1859" s="68"/>
      <c r="I1859" s="198" t="s">
        <v>5540</v>
      </c>
      <c r="J1859" s="68"/>
      <c r="K1859" s="68"/>
      <c r="L1859" s="68"/>
      <c r="M1859" s="68"/>
      <c r="N1859" s="362"/>
      <c r="O1859" s="362"/>
      <c r="P1859" s="216">
        <v>50</v>
      </c>
      <c r="Q1859" s="216">
        <v>0</v>
      </c>
      <c r="R1859" s="68" t="s">
        <v>638</v>
      </c>
      <c r="S1859" s="363"/>
      <c r="T1859" s="277"/>
    </row>
    <row r="1860" spans="1:20" ht="63.75">
      <c r="A1860" s="192">
        <v>10</v>
      </c>
      <c r="B1860" s="68"/>
      <c r="C1860" s="214" t="s">
        <v>38</v>
      </c>
      <c r="D1860" s="215">
        <v>45090</v>
      </c>
      <c r="E1860" s="192" t="s">
        <v>4448</v>
      </c>
      <c r="F1860" s="192" t="s">
        <v>14</v>
      </c>
      <c r="G1860" s="192">
        <v>2303122</v>
      </c>
      <c r="H1860" s="68"/>
      <c r="I1860" s="198" t="s">
        <v>5541</v>
      </c>
      <c r="J1860" s="68"/>
      <c r="K1860" s="68"/>
      <c r="L1860" s="68"/>
      <c r="M1860" s="68"/>
      <c r="N1860" s="362"/>
      <c r="O1860" s="362"/>
      <c r="P1860" s="216">
        <v>50</v>
      </c>
      <c r="Q1860" s="216">
        <v>0</v>
      </c>
      <c r="R1860" s="68" t="s">
        <v>638</v>
      </c>
      <c r="S1860" s="363"/>
      <c r="T1860" s="277"/>
    </row>
    <row r="1861" spans="1:20" ht="63.75">
      <c r="A1861" s="192">
        <v>10</v>
      </c>
      <c r="B1861" s="68"/>
      <c r="C1861" s="214" t="s">
        <v>38</v>
      </c>
      <c r="D1861" s="215">
        <v>45090</v>
      </c>
      <c r="E1861" s="192" t="s">
        <v>4449</v>
      </c>
      <c r="F1861" s="192" t="s">
        <v>14</v>
      </c>
      <c r="G1861" s="192">
        <v>2303124</v>
      </c>
      <c r="H1861" s="68"/>
      <c r="I1861" s="198" t="s">
        <v>5542</v>
      </c>
      <c r="J1861" s="68"/>
      <c r="K1861" s="68"/>
      <c r="L1861" s="68"/>
      <c r="M1861" s="68"/>
      <c r="N1861" s="362"/>
      <c r="O1861" s="362"/>
      <c r="P1861" s="216">
        <v>50</v>
      </c>
      <c r="Q1861" s="216">
        <v>0</v>
      </c>
      <c r="R1861" s="68" t="s">
        <v>638</v>
      </c>
      <c r="S1861" s="363"/>
      <c r="T1861" s="277"/>
    </row>
    <row r="1862" spans="1:20" ht="63.75">
      <c r="A1862" s="192">
        <v>10</v>
      </c>
      <c r="B1862" s="68"/>
      <c r="C1862" s="214" t="s">
        <v>38</v>
      </c>
      <c r="D1862" s="215">
        <v>45090</v>
      </c>
      <c r="E1862" s="192" t="s">
        <v>4450</v>
      </c>
      <c r="F1862" s="192" t="s">
        <v>14</v>
      </c>
      <c r="G1862" s="192">
        <v>2303126</v>
      </c>
      <c r="H1862" s="68"/>
      <c r="I1862" s="198" t="s">
        <v>5543</v>
      </c>
      <c r="J1862" s="68"/>
      <c r="K1862" s="68"/>
      <c r="L1862" s="68"/>
      <c r="M1862" s="68"/>
      <c r="N1862" s="362"/>
      <c r="O1862" s="362"/>
      <c r="P1862" s="216">
        <v>50</v>
      </c>
      <c r="Q1862" s="216">
        <v>0</v>
      </c>
      <c r="R1862" s="68" t="s">
        <v>638</v>
      </c>
      <c r="S1862" s="363"/>
      <c r="T1862" s="277"/>
    </row>
    <row r="1863" spans="1:20" ht="76.5">
      <c r="A1863" s="192">
        <v>513</v>
      </c>
      <c r="B1863" s="68"/>
      <c r="C1863" s="214" t="s">
        <v>160</v>
      </c>
      <c r="D1863" s="215">
        <v>45090</v>
      </c>
      <c r="E1863" s="192" t="s">
        <v>4451</v>
      </c>
      <c r="F1863" s="192" t="s">
        <v>14</v>
      </c>
      <c r="G1863" s="192">
        <v>2303128</v>
      </c>
      <c r="H1863" s="68"/>
      <c r="I1863" s="198" t="s">
        <v>5544</v>
      </c>
      <c r="J1863" s="68"/>
      <c r="K1863" s="68"/>
      <c r="L1863" s="68"/>
      <c r="M1863" s="68"/>
      <c r="N1863" s="362"/>
      <c r="O1863" s="362"/>
      <c r="P1863" s="216">
        <v>50</v>
      </c>
      <c r="Q1863" s="216">
        <v>0</v>
      </c>
      <c r="R1863" s="68" t="s">
        <v>638</v>
      </c>
      <c r="S1863" s="363"/>
      <c r="T1863" s="277"/>
    </row>
    <row r="1864" spans="1:20" ht="51">
      <c r="A1864" s="192">
        <v>291</v>
      </c>
      <c r="B1864" s="68"/>
      <c r="C1864" s="214" t="s">
        <v>119</v>
      </c>
      <c r="D1864" s="215">
        <v>45090</v>
      </c>
      <c r="E1864" s="192" t="s">
        <v>4452</v>
      </c>
      <c r="F1864" s="192" t="s">
        <v>3</v>
      </c>
      <c r="G1864" s="192">
        <v>2119928</v>
      </c>
      <c r="H1864" s="68"/>
      <c r="I1864" s="198" t="s">
        <v>5545</v>
      </c>
      <c r="J1864" s="68"/>
      <c r="K1864" s="68"/>
      <c r="L1864" s="68"/>
      <c r="M1864" s="68"/>
      <c r="N1864" s="362"/>
      <c r="O1864" s="362"/>
      <c r="P1864" s="216">
        <v>0</v>
      </c>
      <c r="Q1864" s="216">
        <v>70</v>
      </c>
      <c r="R1864" s="68" t="s">
        <v>638</v>
      </c>
      <c r="S1864" s="363"/>
      <c r="T1864" s="277"/>
    </row>
    <row r="1865" spans="1:20" ht="51">
      <c r="A1865" s="192">
        <v>601</v>
      </c>
      <c r="B1865" s="68"/>
      <c r="C1865" s="214" t="s">
        <v>1538</v>
      </c>
      <c r="D1865" s="215">
        <v>45090</v>
      </c>
      <c r="E1865" s="192" t="s">
        <v>4453</v>
      </c>
      <c r="F1865" s="192" t="s">
        <v>3</v>
      </c>
      <c r="G1865" s="192">
        <v>2119952</v>
      </c>
      <c r="H1865" s="68"/>
      <c r="I1865" s="198" t="s">
        <v>5546</v>
      </c>
      <c r="J1865" s="68"/>
      <c r="K1865" s="68"/>
      <c r="L1865" s="68"/>
      <c r="M1865" s="68"/>
      <c r="N1865" s="362"/>
      <c r="O1865" s="362"/>
      <c r="P1865" s="216">
        <v>0</v>
      </c>
      <c r="Q1865" s="216">
        <v>144</v>
      </c>
      <c r="R1865" s="68" t="s">
        <v>638</v>
      </c>
      <c r="S1865" s="363"/>
      <c r="T1865" s="277"/>
    </row>
    <row r="1866" spans="1:20" ht="114.75">
      <c r="A1866" s="192">
        <v>373</v>
      </c>
      <c r="B1866" s="68"/>
      <c r="C1866" s="214" t="s">
        <v>607</v>
      </c>
      <c r="D1866" s="215">
        <v>45090</v>
      </c>
      <c r="E1866" s="192" t="s">
        <v>4454</v>
      </c>
      <c r="F1866" s="192" t="s">
        <v>639</v>
      </c>
      <c r="G1866" s="192">
        <v>5813258</v>
      </c>
      <c r="H1866" s="68"/>
      <c r="I1866" s="198" t="s">
        <v>5547</v>
      </c>
      <c r="J1866" s="68"/>
      <c r="K1866" s="68"/>
      <c r="L1866" s="68"/>
      <c r="M1866" s="68"/>
      <c r="N1866" s="362"/>
      <c r="O1866" s="362"/>
      <c r="P1866" s="216">
        <v>0</v>
      </c>
      <c r="Q1866" s="216">
        <v>1258364.8899999999</v>
      </c>
      <c r="R1866" s="68" t="s">
        <v>638</v>
      </c>
      <c r="S1866" s="363"/>
      <c r="T1866" s="277"/>
    </row>
    <row r="1867" spans="1:20" ht="51">
      <c r="A1867" s="192">
        <v>373</v>
      </c>
      <c r="B1867" s="68"/>
      <c r="C1867" s="214" t="s">
        <v>607</v>
      </c>
      <c r="D1867" s="215">
        <v>45090</v>
      </c>
      <c r="E1867" s="192" t="s">
        <v>4455</v>
      </c>
      <c r="F1867" s="192" t="s">
        <v>639</v>
      </c>
      <c r="G1867" s="192">
        <v>5813155</v>
      </c>
      <c r="H1867" s="68"/>
      <c r="I1867" s="198" t="s">
        <v>5548</v>
      </c>
      <c r="J1867" s="68"/>
      <c r="K1867" s="68"/>
      <c r="L1867" s="68"/>
      <c r="M1867" s="68"/>
      <c r="N1867" s="362"/>
      <c r="O1867" s="362"/>
      <c r="P1867" s="216">
        <v>0</v>
      </c>
      <c r="Q1867" s="216">
        <v>896526.52</v>
      </c>
      <c r="R1867" s="68" t="s">
        <v>638</v>
      </c>
      <c r="S1867" s="363"/>
      <c r="T1867" s="277"/>
    </row>
    <row r="1868" spans="1:20" ht="63.75">
      <c r="A1868" s="192">
        <v>513</v>
      </c>
      <c r="B1868" s="68"/>
      <c r="C1868" s="214" t="s">
        <v>160</v>
      </c>
      <c r="D1868" s="215">
        <v>45090</v>
      </c>
      <c r="E1868" s="192" t="s">
        <v>4456</v>
      </c>
      <c r="F1868" s="192" t="s">
        <v>14</v>
      </c>
      <c r="G1868" s="192">
        <v>2303520</v>
      </c>
      <c r="H1868" s="68"/>
      <c r="I1868" s="198" t="s">
        <v>5549</v>
      </c>
      <c r="J1868" s="68"/>
      <c r="K1868" s="68"/>
      <c r="L1868" s="68"/>
      <c r="M1868" s="68"/>
      <c r="N1868" s="362"/>
      <c r="O1868" s="362"/>
      <c r="P1868" s="216">
        <v>50</v>
      </c>
      <c r="Q1868" s="216">
        <v>0</v>
      </c>
      <c r="R1868" s="68" t="s">
        <v>638</v>
      </c>
      <c r="S1868" s="363"/>
      <c r="T1868" s="277"/>
    </row>
    <row r="1869" spans="1:20" ht="63.75">
      <c r="A1869" s="192">
        <v>86</v>
      </c>
      <c r="B1869" s="68"/>
      <c r="C1869" s="214" t="s">
        <v>50</v>
      </c>
      <c r="D1869" s="215">
        <v>45090</v>
      </c>
      <c r="E1869" s="192" t="s">
        <v>4457</v>
      </c>
      <c r="F1869" s="192" t="s">
        <v>3</v>
      </c>
      <c r="G1869" s="192">
        <v>2119805</v>
      </c>
      <c r="H1869" s="68"/>
      <c r="I1869" s="198" t="s">
        <v>5550</v>
      </c>
      <c r="J1869" s="68"/>
      <c r="K1869" s="68"/>
      <c r="L1869" s="68"/>
      <c r="M1869" s="68"/>
      <c r="N1869" s="362"/>
      <c r="O1869" s="362"/>
      <c r="P1869" s="216">
        <v>0</v>
      </c>
      <c r="Q1869" s="216">
        <v>9795</v>
      </c>
      <c r="R1869" s="68" t="s">
        <v>638</v>
      </c>
      <c r="S1869" s="363"/>
      <c r="T1869" s="277"/>
    </row>
    <row r="1870" spans="1:20" ht="63.75">
      <c r="A1870" s="192">
        <v>86</v>
      </c>
      <c r="B1870" s="68"/>
      <c r="C1870" s="214" t="s">
        <v>50</v>
      </c>
      <c r="D1870" s="215">
        <v>45090</v>
      </c>
      <c r="E1870" s="192" t="s">
        <v>4458</v>
      </c>
      <c r="F1870" s="192" t="s">
        <v>3</v>
      </c>
      <c r="G1870" s="192">
        <v>2119807</v>
      </c>
      <c r="H1870" s="68"/>
      <c r="I1870" s="198" t="s">
        <v>5551</v>
      </c>
      <c r="J1870" s="68"/>
      <c r="K1870" s="68"/>
      <c r="L1870" s="68"/>
      <c r="M1870" s="68"/>
      <c r="N1870" s="362"/>
      <c r="O1870" s="362"/>
      <c r="P1870" s="216">
        <v>0</v>
      </c>
      <c r="Q1870" s="216">
        <v>275809</v>
      </c>
      <c r="R1870" s="68" t="s">
        <v>638</v>
      </c>
      <c r="S1870" s="363"/>
      <c r="T1870" s="277"/>
    </row>
    <row r="1871" spans="1:20" ht="63.75">
      <c r="A1871" s="192">
        <v>86</v>
      </c>
      <c r="B1871" s="68"/>
      <c r="C1871" s="214" t="s">
        <v>50</v>
      </c>
      <c r="D1871" s="215">
        <v>45090</v>
      </c>
      <c r="E1871" s="192" t="s">
        <v>4459</v>
      </c>
      <c r="F1871" s="192" t="s">
        <v>3</v>
      </c>
      <c r="G1871" s="192">
        <v>2119810</v>
      </c>
      <c r="H1871" s="68"/>
      <c r="I1871" s="198" t="s">
        <v>5552</v>
      </c>
      <c r="J1871" s="68"/>
      <c r="K1871" s="68"/>
      <c r="L1871" s="68"/>
      <c r="M1871" s="68"/>
      <c r="N1871" s="362"/>
      <c r="O1871" s="362"/>
      <c r="P1871" s="216">
        <v>0</v>
      </c>
      <c r="Q1871" s="216">
        <v>3390</v>
      </c>
      <c r="R1871" s="68" t="s">
        <v>638</v>
      </c>
      <c r="S1871" s="363"/>
      <c r="T1871" s="277"/>
    </row>
    <row r="1872" spans="1:20" ht="51">
      <c r="A1872" s="192">
        <v>206</v>
      </c>
      <c r="B1872" s="68"/>
      <c r="C1872" s="214" t="s">
        <v>87</v>
      </c>
      <c r="D1872" s="215">
        <v>45090</v>
      </c>
      <c r="E1872" s="192" t="s">
        <v>4460</v>
      </c>
      <c r="F1872" s="192" t="s">
        <v>3</v>
      </c>
      <c r="G1872" s="192">
        <v>2119811</v>
      </c>
      <c r="H1872" s="68"/>
      <c r="I1872" s="198" t="s">
        <v>5553</v>
      </c>
      <c r="J1872" s="68"/>
      <c r="K1872" s="68"/>
      <c r="L1872" s="68"/>
      <c r="M1872" s="68"/>
      <c r="N1872" s="362"/>
      <c r="O1872" s="362"/>
      <c r="P1872" s="216">
        <v>0</v>
      </c>
      <c r="Q1872" s="216">
        <v>135424</v>
      </c>
      <c r="R1872" s="68" t="s">
        <v>638</v>
      </c>
      <c r="S1872" s="363"/>
      <c r="T1872" s="277"/>
    </row>
    <row r="1873" spans="1:20" ht="51">
      <c r="A1873" s="192">
        <v>86</v>
      </c>
      <c r="B1873" s="68"/>
      <c r="C1873" s="214" t="s">
        <v>50</v>
      </c>
      <c r="D1873" s="215">
        <v>45090</v>
      </c>
      <c r="E1873" s="192" t="s">
        <v>4461</v>
      </c>
      <c r="F1873" s="192" t="s">
        <v>3</v>
      </c>
      <c r="G1873" s="192">
        <v>2119812</v>
      </c>
      <c r="H1873" s="68"/>
      <c r="I1873" s="198" t="s">
        <v>5554</v>
      </c>
      <c r="J1873" s="68"/>
      <c r="K1873" s="68"/>
      <c r="L1873" s="68"/>
      <c r="M1873" s="68"/>
      <c r="N1873" s="362"/>
      <c r="O1873" s="362"/>
      <c r="P1873" s="216">
        <v>0</v>
      </c>
      <c r="Q1873" s="216">
        <v>1775</v>
      </c>
      <c r="R1873" s="68" t="s">
        <v>638</v>
      </c>
      <c r="S1873" s="363"/>
      <c r="T1873" s="277"/>
    </row>
    <row r="1874" spans="1:20" ht="51">
      <c r="A1874" s="192">
        <v>86</v>
      </c>
      <c r="B1874" s="68"/>
      <c r="C1874" s="214" t="s">
        <v>50</v>
      </c>
      <c r="D1874" s="215">
        <v>45090</v>
      </c>
      <c r="E1874" s="192" t="s">
        <v>4462</v>
      </c>
      <c r="F1874" s="192" t="s">
        <v>3</v>
      </c>
      <c r="G1874" s="192">
        <v>2119814</v>
      </c>
      <c r="H1874" s="68"/>
      <c r="I1874" s="198" t="s">
        <v>5555</v>
      </c>
      <c r="J1874" s="68"/>
      <c r="K1874" s="68"/>
      <c r="L1874" s="68"/>
      <c r="M1874" s="68"/>
      <c r="N1874" s="362"/>
      <c r="O1874" s="362"/>
      <c r="P1874" s="216">
        <v>0</v>
      </c>
      <c r="Q1874" s="216">
        <v>1680</v>
      </c>
      <c r="R1874" s="68" t="s">
        <v>638</v>
      </c>
      <c r="S1874" s="363"/>
      <c r="T1874" s="277"/>
    </row>
    <row r="1875" spans="1:20" ht="51">
      <c r="A1875" s="192">
        <v>86</v>
      </c>
      <c r="B1875" s="68"/>
      <c r="C1875" s="214" t="s">
        <v>50</v>
      </c>
      <c r="D1875" s="215">
        <v>45090</v>
      </c>
      <c r="E1875" s="192" t="s">
        <v>4463</v>
      </c>
      <c r="F1875" s="192" t="s">
        <v>3</v>
      </c>
      <c r="G1875" s="192">
        <v>2119818</v>
      </c>
      <c r="H1875" s="68"/>
      <c r="I1875" s="198" t="s">
        <v>5556</v>
      </c>
      <c r="J1875" s="68"/>
      <c r="K1875" s="68"/>
      <c r="L1875" s="68"/>
      <c r="M1875" s="68"/>
      <c r="N1875" s="362"/>
      <c r="O1875" s="362"/>
      <c r="P1875" s="216">
        <v>0</v>
      </c>
      <c r="Q1875" s="216">
        <v>1260</v>
      </c>
      <c r="R1875" s="68" t="s">
        <v>638</v>
      </c>
      <c r="S1875" s="363"/>
      <c r="T1875" s="277"/>
    </row>
    <row r="1876" spans="1:20" ht="51">
      <c r="A1876" s="192" t="s">
        <v>541</v>
      </c>
      <c r="B1876" s="68"/>
      <c r="C1876" s="214" t="s">
        <v>590</v>
      </c>
      <c r="D1876" s="215">
        <v>45090</v>
      </c>
      <c r="E1876" s="192" t="s">
        <v>4464</v>
      </c>
      <c r="F1876" s="192" t="s">
        <v>3</v>
      </c>
      <c r="G1876" s="192">
        <v>2119845</v>
      </c>
      <c r="H1876" s="68"/>
      <c r="I1876" s="198" t="s">
        <v>5557</v>
      </c>
      <c r="J1876" s="68"/>
      <c r="K1876" s="68"/>
      <c r="L1876" s="68"/>
      <c r="M1876" s="68"/>
      <c r="N1876" s="362"/>
      <c r="O1876" s="362"/>
      <c r="P1876" s="216">
        <v>0</v>
      </c>
      <c r="Q1876" s="216">
        <v>99.36</v>
      </c>
      <c r="R1876" s="68" t="s">
        <v>638</v>
      </c>
      <c r="S1876" s="363"/>
      <c r="T1876" s="277"/>
    </row>
    <row r="1877" spans="1:20" ht="51">
      <c r="A1877" s="192" t="s">
        <v>541</v>
      </c>
      <c r="B1877" s="68"/>
      <c r="C1877" s="214" t="s">
        <v>590</v>
      </c>
      <c r="D1877" s="215">
        <v>45090</v>
      </c>
      <c r="E1877" s="192" t="s">
        <v>4465</v>
      </c>
      <c r="F1877" s="192" t="s">
        <v>3</v>
      </c>
      <c r="G1877" s="192">
        <v>2119849</v>
      </c>
      <c r="H1877" s="68"/>
      <c r="I1877" s="198" t="s">
        <v>5558</v>
      </c>
      <c r="J1877" s="68"/>
      <c r="K1877" s="68"/>
      <c r="L1877" s="68"/>
      <c r="M1877" s="68"/>
      <c r="N1877" s="362"/>
      <c r="O1877" s="362"/>
      <c r="P1877" s="216">
        <v>0</v>
      </c>
      <c r="Q1877" s="216">
        <v>2910.04</v>
      </c>
      <c r="R1877" s="68" t="s">
        <v>638</v>
      </c>
      <c r="S1877" s="363"/>
      <c r="T1877" s="277"/>
    </row>
    <row r="1878" spans="1:20" ht="51">
      <c r="A1878" s="192" t="s">
        <v>541</v>
      </c>
      <c r="B1878" s="68"/>
      <c r="C1878" s="214" t="s">
        <v>590</v>
      </c>
      <c r="D1878" s="215">
        <v>45090</v>
      </c>
      <c r="E1878" s="192" t="s">
        <v>4466</v>
      </c>
      <c r="F1878" s="192" t="s">
        <v>3</v>
      </c>
      <c r="G1878" s="192">
        <v>2119851</v>
      </c>
      <c r="H1878" s="68"/>
      <c r="I1878" s="198" t="s">
        <v>5559</v>
      </c>
      <c r="J1878" s="68"/>
      <c r="K1878" s="68"/>
      <c r="L1878" s="68"/>
      <c r="M1878" s="68"/>
      <c r="N1878" s="362"/>
      <c r="O1878" s="362"/>
      <c r="P1878" s="216">
        <v>0</v>
      </c>
      <c r="Q1878" s="216">
        <v>2893.37</v>
      </c>
      <c r="R1878" s="68" t="s">
        <v>638</v>
      </c>
      <c r="S1878" s="363"/>
      <c r="T1878" s="277"/>
    </row>
    <row r="1879" spans="1:20" ht="51">
      <c r="A1879" s="192" t="s">
        <v>541</v>
      </c>
      <c r="B1879" s="68"/>
      <c r="C1879" s="214" t="s">
        <v>590</v>
      </c>
      <c r="D1879" s="215">
        <v>45090</v>
      </c>
      <c r="E1879" s="192" t="s">
        <v>4467</v>
      </c>
      <c r="F1879" s="192" t="s">
        <v>3</v>
      </c>
      <c r="G1879" s="192">
        <v>2119854</v>
      </c>
      <c r="H1879" s="68"/>
      <c r="I1879" s="198" t="s">
        <v>5560</v>
      </c>
      <c r="J1879" s="68"/>
      <c r="K1879" s="68"/>
      <c r="L1879" s="68"/>
      <c r="M1879" s="68"/>
      <c r="N1879" s="362"/>
      <c r="O1879" s="362"/>
      <c r="P1879" s="216">
        <v>0</v>
      </c>
      <c r="Q1879" s="216">
        <v>114.72</v>
      </c>
      <c r="R1879" s="68" t="s">
        <v>638</v>
      </c>
      <c r="S1879" s="363"/>
      <c r="T1879" s="277"/>
    </row>
    <row r="1880" spans="1:20" ht="63.75">
      <c r="A1880" s="192">
        <v>253</v>
      </c>
      <c r="B1880" s="68"/>
      <c r="C1880" s="214" t="s">
        <v>104</v>
      </c>
      <c r="D1880" s="215">
        <v>45090</v>
      </c>
      <c r="E1880" s="192" t="s">
        <v>4468</v>
      </c>
      <c r="F1880" s="192" t="s">
        <v>3</v>
      </c>
      <c r="G1880" s="192">
        <v>2119869</v>
      </c>
      <c r="H1880" s="68"/>
      <c r="I1880" s="198" t="s">
        <v>5561</v>
      </c>
      <c r="J1880" s="68"/>
      <c r="K1880" s="68"/>
      <c r="L1880" s="68"/>
      <c r="M1880" s="68"/>
      <c r="N1880" s="362"/>
      <c r="O1880" s="362"/>
      <c r="P1880" s="216">
        <v>0</v>
      </c>
      <c r="Q1880" s="216">
        <v>348136</v>
      </c>
      <c r="R1880" s="68" t="s">
        <v>638</v>
      </c>
      <c r="S1880" s="363"/>
      <c r="T1880" s="277"/>
    </row>
    <row r="1881" spans="1:20" ht="51">
      <c r="A1881" s="192">
        <v>373</v>
      </c>
      <c r="B1881" s="68"/>
      <c r="C1881" s="214" t="s">
        <v>607</v>
      </c>
      <c r="D1881" s="215">
        <v>45090</v>
      </c>
      <c r="E1881" s="192" t="s">
        <v>4469</v>
      </c>
      <c r="F1881" s="192" t="s">
        <v>639</v>
      </c>
      <c r="G1881" s="192">
        <v>5813085</v>
      </c>
      <c r="H1881" s="68"/>
      <c r="I1881" s="198" t="s">
        <v>5562</v>
      </c>
      <c r="J1881" s="68"/>
      <c r="K1881" s="68"/>
      <c r="L1881" s="68"/>
      <c r="M1881" s="68"/>
      <c r="N1881" s="362"/>
      <c r="O1881" s="362"/>
      <c r="P1881" s="216">
        <v>0</v>
      </c>
      <c r="Q1881" s="216">
        <v>2988421.74</v>
      </c>
      <c r="R1881" s="68" t="s">
        <v>638</v>
      </c>
      <c r="S1881" s="363"/>
      <c r="T1881" s="277"/>
    </row>
    <row r="1882" spans="1:20" ht="89.25">
      <c r="A1882" s="192">
        <v>680</v>
      </c>
      <c r="B1882" s="68"/>
      <c r="C1882" s="214" t="s">
        <v>179</v>
      </c>
      <c r="D1882" s="215">
        <v>45090</v>
      </c>
      <c r="E1882" s="192" t="s">
        <v>4470</v>
      </c>
      <c r="F1882" s="192" t="s">
        <v>12</v>
      </c>
      <c r="G1882" s="192">
        <v>1062167</v>
      </c>
      <c r="H1882" s="68"/>
      <c r="I1882" s="198" t="s">
        <v>5563</v>
      </c>
      <c r="J1882" s="68"/>
      <c r="K1882" s="68"/>
      <c r="L1882" s="68"/>
      <c r="M1882" s="68"/>
      <c r="N1882" s="362"/>
      <c r="O1882" s="362"/>
      <c r="P1882" s="216">
        <v>348</v>
      </c>
      <c r="Q1882" s="216">
        <v>0</v>
      </c>
      <c r="R1882" s="68" t="s">
        <v>638</v>
      </c>
      <c r="S1882" s="363"/>
      <c r="T1882" s="277"/>
    </row>
    <row r="1883" spans="1:20" ht="89.25">
      <c r="A1883" s="192">
        <v>680</v>
      </c>
      <c r="B1883" s="68"/>
      <c r="C1883" s="214" t="s">
        <v>179</v>
      </c>
      <c r="D1883" s="215">
        <v>45090</v>
      </c>
      <c r="E1883" s="192" t="s">
        <v>4471</v>
      </c>
      <c r="F1883" s="192" t="s">
        <v>10</v>
      </c>
      <c r="G1883" s="192">
        <v>1062167</v>
      </c>
      <c r="H1883" s="68"/>
      <c r="I1883" s="198" t="s">
        <v>5564</v>
      </c>
      <c r="J1883" s="68"/>
      <c r="K1883" s="68"/>
      <c r="L1883" s="68"/>
      <c r="M1883" s="68"/>
      <c r="N1883" s="362"/>
      <c r="O1883" s="362"/>
      <c r="P1883" s="216">
        <v>50</v>
      </c>
      <c r="Q1883" s="216">
        <v>0</v>
      </c>
      <c r="R1883" s="68" t="s">
        <v>638</v>
      </c>
      <c r="S1883" s="363"/>
      <c r="T1883" s="277"/>
    </row>
    <row r="1884" spans="1:20" ht="76.5">
      <c r="A1884" s="192">
        <v>117</v>
      </c>
      <c r="B1884" s="68"/>
      <c r="C1884" s="214" t="s">
        <v>54</v>
      </c>
      <c r="D1884" s="215">
        <v>45090</v>
      </c>
      <c r="E1884" s="192" t="s">
        <v>4472</v>
      </c>
      <c r="F1884" s="192" t="s">
        <v>10</v>
      </c>
      <c r="G1884" s="192">
        <v>1062160</v>
      </c>
      <c r="H1884" s="68"/>
      <c r="I1884" s="198" t="s">
        <v>5565</v>
      </c>
      <c r="J1884" s="68"/>
      <c r="K1884" s="68"/>
      <c r="L1884" s="68"/>
      <c r="M1884" s="68"/>
      <c r="N1884" s="362"/>
      <c r="O1884" s="362"/>
      <c r="P1884" s="216">
        <v>50</v>
      </c>
      <c r="Q1884" s="216">
        <v>0</v>
      </c>
      <c r="R1884" s="68" t="s">
        <v>638</v>
      </c>
      <c r="S1884" s="363"/>
      <c r="T1884" s="277"/>
    </row>
    <row r="1885" spans="1:20" ht="51">
      <c r="A1885" s="192">
        <v>20</v>
      </c>
      <c r="B1885" s="68"/>
      <c r="C1885" s="214" t="s">
        <v>41</v>
      </c>
      <c r="D1885" s="215">
        <v>45091</v>
      </c>
      <c r="E1885" s="192" t="s">
        <v>4473</v>
      </c>
      <c r="F1885" s="192" t="s">
        <v>3</v>
      </c>
      <c r="G1885" s="192">
        <v>2120111</v>
      </c>
      <c r="H1885" s="68"/>
      <c r="I1885" s="198" t="s">
        <v>5566</v>
      </c>
      <c r="J1885" s="68"/>
      <c r="K1885" s="68"/>
      <c r="L1885" s="68"/>
      <c r="M1885" s="68"/>
      <c r="N1885" s="362"/>
      <c r="O1885" s="362"/>
      <c r="P1885" s="216">
        <v>0</v>
      </c>
      <c r="Q1885" s="216">
        <v>322.8</v>
      </c>
      <c r="R1885" s="68" t="s">
        <v>638</v>
      </c>
      <c r="S1885" s="363"/>
      <c r="T1885" s="277"/>
    </row>
    <row r="1886" spans="1:20" ht="51">
      <c r="A1886" s="192">
        <v>20</v>
      </c>
      <c r="B1886" s="68"/>
      <c r="C1886" s="214" t="s">
        <v>41</v>
      </c>
      <c r="D1886" s="215">
        <v>45091</v>
      </c>
      <c r="E1886" s="192" t="s">
        <v>4474</v>
      </c>
      <c r="F1886" s="192" t="s">
        <v>3</v>
      </c>
      <c r="G1886" s="192">
        <v>2120112</v>
      </c>
      <c r="H1886" s="68"/>
      <c r="I1886" s="198" t="s">
        <v>5566</v>
      </c>
      <c r="J1886" s="68"/>
      <c r="K1886" s="68"/>
      <c r="L1886" s="68"/>
      <c r="M1886" s="68"/>
      <c r="N1886" s="362"/>
      <c r="O1886" s="362"/>
      <c r="P1886" s="216">
        <v>0</v>
      </c>
      <c r="Q1886" s="216">
        <v>322.8</v>
      </c>
      <c r="R1886" s="68" t="s">
        <v>638</v>
      </c>
      <c r="S1886" s="363"/>
      <c r="T1886" s="277"/>
    </row>
    <row r="1887" spans="1:20" ht="51">
      <c r="A1887" s="192">
        <v>389</v>
      </c>
      <c r="B1887" s="68"/>
      <c r="C1887" s="214" t="s">
        <v>1422</v>
      </c>
      <c r="D1887" s="215">
        <v>45091</v>
      </c>
      <c r="E1887" s="192" t="s">
        <v>4475</v>
      </c>
      <c r="F1887" s="192" t="s">
        <v>3</v>
      </c>
      <c r="G1887" s="192">
        <v>2120123</v>
      </c>
      <c r="H1887" s="68"/>
      <c r="I1887" s="198" t="s">
        <v>5567</v>
      </c>
      <c r="J1887" s="68"/>
      <c r="K1887" s="68"/>
      <c r="L1887" s="68"/>
      <c r="M1887" s="68"/>
      <c r="N1887" s="362"/>
      <c r="O1887" s="362"/>
      <c r="P1887" s="216">
        <v>0</v>
      </c>
      <c r="Q1887" s="216">
        <v>30</v>
      </c>
      <c r="R1887" s="68" t="s">
        <v>638</v>
      </c>
      <c r="S1887" s="363"/>
      <c r="T1887" s="277"/>
    </row>
    <row r="1888" spans="1:20" ht="89.25">
      <c r="A1888" s="192">
        <v>587</v>
      </c>
      <c r="B1888" s="68"/>
      <c r="C1888" s="214" t="s">
        <v>673</v>
      </c>
      <c r="D1888" s="215">
        <v>45091</v>
      </c>
      <c r="E1888" s="192" t="s">
        <v>4476</v>
      </c>
      <c r="F1888" s="192" t="s">
        <v>3</v>
      </c>
      <c r="G1888" s="192">
        <v>2120160</v>
      </c>
      <c r="H1888" s="68"/>
      <c r="I1888" s="198" t="s">
        <v>5568</v>
      </c>
      <c r="J1888" s="68"/>
      <c r="K1888" s="68"/>
      <c r="L1888" s="68"/>
      <c r="M1888" s="68"/>
      <c r="N1888" s="362"/>
      <c r="O1888" s="362"/>
      <c r="P1888" s="216">
        <v>0</v>
      </c>
      <c r="Q1888" s="216">
        <v>92.24</v>
      </c>
      <c r="R1888" s="68" t="s">
        <v>638</v>
      </c>
      <c r="S1888" s="363"/>
      <c r="T1888" s="277"/>
    </row>
    <row r="1889" spans="1:20" ht="38.25">
      <c r="A1889" s="192">
        <v>389</v>
      </c>
      <c r="B1889" s="68"/>
      <c r="C1889" s="214" t="s">
        <v>1422</v>
      </c>
      <c r="D1889" s="215">
        <v>45091</v>
      </c>
      <c r="E1889" s="192" t="s">
        <v>4477</v>
      </c>
      <c r="F1889" s="192" t="s">
        <v>3</v>
      </c>
      <c r="G1889" s="192">
        <v>2120175</v>
      </c>
      <c r="H1889" s="68"/>
      <c r="I1889" s="198" t="s">
        <v>5569</v>
      </c>
      <c r="J1889" s="68"/>
      <c r="K1889" s="68"/>
      <c r="L1889" s="68"/>
      <c r="M1889" s="68"/>
      <c r="N1889" s="362"/>
      <c r="O1889" s="362"/>
      <c r="P1889" s="216">
        <v>0</v>
      </c>
      <c r="Q1889" s="216">
        <v>15</v>
      </c>
      <c r="R1889" s="68" t="s">
        <v>638</v>
      </c>
      <c r="S1889" s="363"/>
      <c r="T1889" s="277"/>
    </row>
    <row r="1890" spans="1:20" ht="38.25">
      <c r="A1890" s="192">
        <v>389</v>
      </c>
      <c r="B1890" s="68"/>
      <c r="C1890" s="214" t="s">
        <v>1422</v>
      </c>
      <c r="D1890" s="215">
        <v>45091</v>
      </c>
      <c r="E1890" s="192" t="s">
        <v>4478</v>
      </c>
      <c r="F1890" s="192" t="s">
        <v>3</v>
      </c>
      <c r="G1890" s="192">
        <v>2120178</v>
      </c>
      <c r="H1890" s="68"/>
      <c r="I1890" s="198" t="s">
        <v>5570</v>
      </c>
      <c r="J1890" s="68"/>
      <c r="K1890" s="68"/>
      <c r="L1890" s="68"/>
      <c r="M1890" s="68"/>
      <c r="N1890" s="362"/>
      <c r="O1890" s="362"/>
      <c r="P1890" s="216">
        <v>0</v>
      </c>
      <c r="Q1890" s="216">
        <v>15</v>
      </c>
      <c r="R1890" s="68" t="s">
        <v>638</v>
      </c>
      <c r="S1890" s="363"/>
      <c r="T1890" s="277"/>
    </row>
    <row r="1891" spans="1:20" ht="38.25">
      <c r="A1891" s="192">
        <v>389</v>
      </c>
      <c r="B1891" s="68"/>
      <c r="C1891" s="214" t="s">
        <v>1422</v>
      </c>
      <c r="D1891" s="215">
        <v>45091</v>
      </c>
      <c r="E1891" s="192" t="s">
        <v>4479</v>
      </c>
      <c r="F1891" s="192" t="s">
        <v>3</v>
      </c>
      <c r="G1891" s="192">
        <v>2120180</v>
      </c>
      <c r="H1891" s="68"/>
      <c r="I1891" s="198" t="s">
        <v>5571</v>
      </c>
      <c r="J1891" s="68"/>
      <c r="K1891" s="68"/>
      <c r="L1891" s="68"/>
      <c r="M1891" s="68"/>
      <c r="N1891" s="362"/>
      <c r="O1891" s="362"/>
      <c r="P1891" s="216">
        <v>0</v>
      </c>
      <c r="Q1891" s="216">
        <v>30</v>
      </c>
      <c r="R1891" s="68" t="s">
        <v>638</v>
      </c>
      <c r="S1891" s="363"/>
      <c r="T1891" s="277"/>
    </row>
    <row r="1892" spans="1:20" ht="63.75">
      <c r="A1892" s="192">
        <v>10</v>
      </c>
      <c r="B1892" s="68"/>
      <c r="C1892" s="214" t="s">
        <v>38</v>
      </c>
      <c r="D1892" s="215">
        <v>45091</v>
      </c>
      <c r="E1892" s="192" t="s">
        <v>4480</v>
      </c>
      <c r="F1892" s="192" t="s">
        <v>3</v>
      </c>
      <c r="G1892" s="192">
        <v>2120188</v>
      </c>
      <c r="H1892" s="68"/>
      <c r="I1892" s="198" t="s">
        <v>5572</v>
      </c>
      <c r="J1892" s="68"/>
      <c r="K1892" s="68"/>
      <c r="L1892" s="68"/>
      <c r="M1892" s="68"/>
      <c r="N1892" s="362"/>
      <c r="O1892" s="362"/>
      <c r="P1892" s="216">
        <v>0</v>
      </c>
      <c r="Q1892" s="216">
        <v>5845.7</v>
      </c>
      <c r="R1892" s="68" t="s">
        <v>638</v>
      </c>
      <c r="S1892" s="363"/>
      <c r="T1892" s="277"/>
    </row>
    <row r="1893" spans="1:20" ht="51">
      <c r="A1893" s="192" t="s">
        <v>541</v>
      </c>
      <c r="B1893" s="68"/>
      <c r="C1893" s="214" t="s">
        <v>590</v>
      </c>
      <c r="D1893" s="215">
        <v>45091</v>
      </c>
      <c r="E1893" s="192" t="s">
        <v>4481</v>
      </c>
      <c r="F1893" s="192" t="s">
        <v>3</v>
      </c>
      <c r="G1893" s="192">
        <v>2120195</v>
      </c>
      <c r="H1893" s="68"/>
      <c r="I1893" s="198" t="s">
        <v>5573</v>
      </c>
      <c r="J1893" s="68"/>
      <c r="K1893" s="68"/>
      <c r="L1893" s="68"/>
      <c r="M1893" s="68"/>
      <c r="N1893" s="362"/>
      <c r="O1893" s="362"/>
      <c r="P1893" s="216">
        <v>0</v>
      </c>
      <c r="Q1893" s="216">
        <v>1449.88</v>
      </c>
      <c r="R1893" s="68" t="s">
        <v>638</v>
      </c>
      <c r="S1893" s="363"/>
      <c r="T1893" s="277"/>
    </row>
    <row r="1894" spans="1:20" ht="38.25">
      <c r="A1894" s="192">
        <v>283</v>
      </c>
      <c r="B1894" s="68"/>
      <c r="C1894" s="214" t="s">
        <v>115</v>
      </c>
      <c r="D1894" s="215">
        <v>45091</v>
      </c>
      <c r="E1894" s="192" t="s">
        <v>4482</v>
      </c>
      <c r="F1894" s="192" t="s">
        <v>6</v>
      </c>
      <c r="G1894" s="192">
        <v>1828431</v>
      </c>
      <c r="H1894" s="68"/>
      <c r="I1894" s="198" t="s">
        <v>5574</v>
      </c>
      <c r="J1894" s="68"/>
      <c r="K1894" s="68"/>
      <c r="L1894" s="68"/>
      <c r="M1894" s="68"/>
      <c r="N1894" s="362"/>
      <c r="O1894" s="362"/>
      <c r="P1894" s="216">
        <v>0</v>
      </c>
      <c r="Q1894" s="216">
        <v>491072.68</v>
      </c>
      <c r="R1894" s="68" t="s">
        <v>638</v>
      </c>
      <c r="S1894" s="363"/>
      <c r="T1894" s="277"/>
    </row>
    <row r="1895" spans="1:20" ht="38.25">
      <c r="A1895" s="192">
        <v>283</v>
      </c>
      <c r="B1895" s="68"/>
      <c r="C1895" s="214" t="s">
        <v>115</v>
      </c>
      <c r="D1895" s="215">
        <v>45091</v>
      </c>
      <c r="E1895" s="192" t="s">
        <v>4483</v>
      </c>
      <c r="F1895" s="192" t="s">
        <v>6</v>
      </c>
      <c r="G1895" s="192">
        <v>1828432</v>
      </c>
      <c r="H1895" s="68"/>
      <c r="I1895" s="198" t="s">
        <v>1857</v>
      </c>
      <c r="J1895" s="68"/>
      <c r="K1895" s="68"/>
      <c r="L1895" s="68"/>
      <c r="M1895" s="68"/>
      <c r="N1895" s="362"/>
      <c r="O1895" s="362"/>
      <c r="P1895" s="216">
        <v>0</v>
      </c>
      <c r="Q1895" s="216">
        <v>2365401.27</v>
      </c>
      <c r="R1895" s="68" t="s">
        <v>638</v>
      </c>
      <c r="S1895" s="363"/>
      <c r="T1895" s="277"/>
    </row>
    <row r="1896" spans="1:20" ht="76.5">
      <c r="A1896" s="192" t="s">
        <v>544</v>
      </c>
      <c r="B1896" s="68"/>
      <c r="C1896" s="214" t="s">
        <v>683</v>
      </c>
      <c r="D1896" s="215">
        <v>45091</v>
      </c>
      <c r="E1896" s="192" t="s">
        <v>4484</v>
      </c>
      <c r="F1896" s="192" t="s">
        <v>6</v>
      </c>
      <c r="G1896" s="192">
        <v>1828436</v>
      </c>
      <c r="H1896" s="68"/>
      <c r="I1896" s="198" t="s">
        <v>5575</v>
      </c>
      <c r="J1896" s="68"/>
      <c r="K1896" s="68"/>
      <c r="L1896" s="68"/>
      <c r="M1896" s="68"/>
      <c r="N1896" s="362"/>
      <c r="O1896" s="362"/>
      <c r="P1896" s="216">
        <v>0</v>
      </c>
      <c r="Q1896" s="216">
        <v>11</v>
      </c>
      <c r="R1896" s="68" t="s">
        <v>638</v>
      </c>
      <c r="S1896" s="363"/>
      <c r="T1896" s="277"/>
    </row>
    <row r="1897" spans="1:20" ht="51">
      <c r="A1897" s="192" t="s">
        <v>541</v>
      </c>
      <c r="B1897" s="68"/>
      <c r="C1897" s="214" t="s">
        <v>590</v>
      </c>
      <c r="D1897" s="215">
        <v>45091</v>
      </c>
      <c r="E1897" s="192" t="s">
        <v>4485</v>
      </c>
      <c r="F1897" s="192" t="s">
        <v>3</v>
      </c>
      <c r="G1897" s="192">
        <v>2120208</v>
      </c>
      <c r="H1897" s="68"/>
      <c r="I1897" s="198" t="s">
        <v>5576</v>
      </c>
      <c r="J1897" s="68"/>
      <c r="K1897" s="68"/>
      <c r="L1897" s="68"/>
      <c r="M1897" s="68"/>
      <c r="N1897" s="362"/>
      <c r="O1897" s="362"/>
      <c r="P1897" s="216">
        <v>0</v>
      </c>
      <c r="Q1897" s="216">
        <v>74.2</v>
      </c>
      <c r="R1897" s="68" t="s">
        <v>638</v>
      </c>
      <c r="S1897" s="363"/>
      <c r="T1897" s="277"/>
    </row>
    <row r="1898" spans="1:20" ht="51">
      <c r="A1898" s="192">
        <v>203</v>
      </c>
      <c r="B1898" s="68"/>
      <c r="C1898" s="214" t="s">
        <v>86</v>
      </c>
      <c r="D1898" s="215">
        <v>45091</v>
      </c>
      <c r="E1898" s="192" t="s">
        <v>4486</v>
      </c>
      <c r="F1898" s="192" t="s">
        <v>3</v>
      </c>
      <c r="G1898" s="192">
        <v>2120210</v>
      </c>
      <c r="H1898" s="68"/>
      <c r="I1898" s="198" t="s">
        <v>5577</v>
      </c>
      <c r="J1898" s="68"/>
      <c r="K1898" s="68"/>
      <c r="L1898" s="68"/>
      <c r="M1898" s="68"/>
      <c r="N1898" s="362"/>
      <c r="O1898" s="362"/>
      <c r="P1898" s="216">
        <v>0</v>
      </c>
      <c r="Q1898" s="216">
        <v>15</v>
      </c>
      <c r="R1898" s="68" t="s">
        <v>638</v>
      </c>
      <c r="S1898" s="363"/>
      <c r="T1898" s="277"/>
    </row>
    <row r="1899" spans="1:20" ht="76.5">
      <c r="A1899" s="192">
        <v>10</v>
      </c>
      <c r="B1899" s="68"/>
      <c r="C1899" s="214" t="s">
        <v>38</v>
      </c>
      <c r="D1899" s="215">
        <v>45091</v>
      </c>
      <c r="E1899" s="192" t="s">
        <v>4487</v>
      </c>
      <c r="F1899" s="192" t="s">
        <v>6</v>
      </c>
      <c r="G1899" s="192">
        <v>2304993</v>
      </c>
      <c r="H1899" s="68"/>
      <c r="I1899" s="198" t="s">
        <v>5578</v>
      </c>
      <c r="J1899" s="68"/>
      <c r="K1899" s="68"/>
      <c r="L1899" s="68"/>
      <c r="M1899" s="68"/>
      <c r="N1899" s="362"/>
      <c r="O1899" s="362"/>
      <c r="P1899" s="216">
        <v>0</v>
      </c>
      <c r="Q1899" s="216">
        <v>27929.05</v>
      </c>
      <c r="R1899" s="68" t="s">
        <v>638</v>
      </c>
      <c r="S1899" s="363"/>
      <c r="T1899" s="277"/>
    </row>
    <row r="1900" spans="1:20" ht="76.5">
      <c r="A1900" s="192">
        <v>10</v>
      </c>
      <c r="B1900" s="68"/>
      <c r="C1900" s="214" t="s">
        <v>38</v>
      </c>
      <c r="D1900" s="215">
        <v>45091</v>
      </c>
      <c r="E1900" s="192" t="s">
        <v>4488</v>
      </c>
      <c r="F1900" s="192" t="s">
        <v>6</v>
      </c>
      <c r="G1900" s="192">
        <v>2304995</v>
      </c>
      <c r="H1900" s="68"/>
      <c r="I1900" s="198" t="s">
        <v>5579</v>
      </c>
      <c r="J1900" s="68"/>
      <c r="K1900" s="68"/>
      <c r="L1900" s="68"/>
      <c r="M1900" s="68"/>
      <c r="N1900" s="362"/>
      <c r="O1900" s="362"/>
      <c r="P1900" s="216">
        <v>0</v>
      </c>
      <c r="Q1900" s="216">
        <v>44727.199999999997</v>
      </c>
      <c r="R1900" s="68" t="s">
        <v>638</v>
      </c>
      <c r="S1900" s="363"/>
      <c r="T1900" s="277"/>
    </row>
    <row r="1901" spans="1:20" ht="76.5">
      <c r="A1901" s="192">
        <v>10</v>
      </c>
      <c r="B1901" s="68"/>
      <c r="C1901" s="214" t="s">
        <v>38</v>
      </c>
      <c r="D1901" s="215">
        <v>45091</v>
      </c>
      <c r="E1901" s="192" t="s">
        <v>4489</v>
      </c>
      <c r="F1901" s="192" t="s">
        <v>6</v>
      </c>
      <c r="G1901" s="192">
        <v>2304997</v>
      </c>
      <c r="H1901" s="68"/>
      <c r="I1901" s="198" t="s">
        <v>5580</v>
      </c>
      <c r="J1901" s="68"/>
      <c r="K1901" s="68"/>
      <c r="L1901" s="68"/>
      <c r="M1901" s="68"/>
      <c r="N1901" s="362"/>
      <c r="O1901" s="362"/>
      <c r="P1901" s="216">
        <v>0</v>
      </c>
      <c r="Q1901" s="216">
        <v>60582.86</v>
      </c>
      <c r="R1901" s="68" t="s">
        <v>638</v>
      </c>
      <c r="S1901" s="363"/>
      <c r="T1901" s="277"/>
    </row>
    <row r="1902" spans="1:20" ht="38.25">
      <c r="A1902" s="192">
        <v>16</v>
      </c>
      <c r="B1902" s="68"/>
      <c r="C1902" s="214" t="s">
        <v>40</v>
      </c>
      <c r="D1902" s="215">
        <v>45091</v>
      </c>
      <c r="E1902" s="192" t="s">
        <v>4490</v>
      </c>
      <c r="F1902" s="192" t="s">
        <v>3</v>
      </c>
      <c r="G1902" s="192">
        <v>2120235</v>
      </c>
      <c r="H1902" s="68"/>
      <c r="I1902" s="198" t="s">
        <v>5581</v>
      </c>
      <c r="J1902" s="68"/>
      <c r="K1902" s="68"/>
      <c r="L1902" s="68"/>
      <c r="M1902" s="68"/>
      <c r="N1902" s="362"/>
      <c r="O1902" s="362"/>
      <c r="P1902" s="216">
        <v>0</v>
      </c>
      <c r="Q1902" s="216">
        <v>24</v>
      </c>
      <c r="R1902" s="68" t="s">
        <v>638</v>
      </c>
      <c r="S1902" s="363"/>
      <c r="T1902" s="277"/>
    </row>
    <row r="1903" spans="1:20" ht="76.5">
      <c r="A1903" s="192">
        <v>10</v>
      </c>
      <c r="B1903" s="68"/>
      <c r="C1903" s="214" t="s">
        <v>38</v>
      </c>
      <c r="D1903" s="215">
        <v>45091</v>
      </c>
      <c r="E1903" s="192" t="s">
        <v>4491</v>
      </c>
      <c r="F1903" s="192" t="s">
        <v>14</v>
      </c>
      <c r="G1903" s="192">
        <v>2304998</v>
      </c>
      <c r="H1903" s="68"/>
      <c r="I1903" s="198" t="s">
        <v>5582</v>
      </c>
      <c r="J1903" s="68"/>
      <c r="K1903" s="68"/>
      <c r="L1903" s="68"/>
      <c r="M1903" s="68"/>
      <c r="N1903" s="362"/>
      <c r="O1903" s="362"/>
      <c r="P1903" s="216">
        <v>50</v>
      </c>
      <c r="Q1903" s="216">
        <v>0</v>
      </c>
      <c r="R1903" s="68" t="s">
        <v>638</v>
      </c>
      <c r="S1903" s="363"/>
      <c r="T1903" s="277"/>
    </row>
    <row r="1904" spans="1:20" ht="63.75">
      <c r="A1904" s="192">
        <v>10</v>
      </c>
      <c r="B1904" s="68"/>
      <c r="C1904" s="214" t="s">
        <v>38</v>
      </c>
      <c r="D1904" s="215">
        <v>45091</v>
      </c>
      <c r="E1904" s="192" t="s">
        <v>4492</v>
      </c>
      <c r="F1904" s="192" t="s">
        <v>14</v>
      </c>
      <c r="G1904" s="192">
        <v>2304996</v>
      </c>
      <c r="H1904" s="68"/>
      <c r="I1904" s="198" t="s">
        <v>5583</v>
      </c>
      <c r="J1904" s="68"/>
      <c r="K1904" s="68"/>
      <c r="L1904" s="68"/>
      <c r="M1904" s="68"/>
      <c r="N1904" s="362"/>
      <c r="O1904" s="362"/>
      <c r="P1904" s="216">
        <v>50</v>
      </c>
      <c r="Q1904" s="216">
        <v>0</v>
      </c>
      <c r="R1904" s="68" t="s">
        <v>638</v>
      </c>
      <c r="S1904" s="363"/>
      <c r="T1904" s="277"/>
    </row>
    <row r="1905" spans="1:20" ht="63.75">
      <c r="A1905" s="192">
        <v>10</v>
      </c>
      <c r="B1905" s="68"/>
      <c r="C1905" s="214" t="s">
        <v>38</v>
      </c>
      <c r="D1905" s="215">
        <v>45091</v>
      </c>
      <c r="E1905" s="192" t="s">
        <v>4493</v>
      </c>
      <c r="F1905" s="192" t="s">
        <v>14</v>
      </c>
      <c r="G1905" s="192">
        <v>2304994</v>
      </c>
      <c r="H1905" s="68"/>
      <c r="I1905" s="198" t="s">
        <v>5584</v>
      </c>
      <c r="J1905" s="68"/>
      <c r="K1905" s="68"/>
      <c r="L1905" s="68"/>
      <c r="M1905" s="68"/>
      <c r="N1905" s="362"/>
      <c r="O1905" s="362"/>
      <c r="P1905" s="216">
        <v>50</v>
      </c>
      <c r="Q1905" s="216">
        <v>0</v>
      </c>
      <c r="R1905" s="68" t="s">
        <v>638</v>
      </c>
      <c r="S1905" s="363"/>
      <c r="T1905" s="277"/>
    </row>
    <row r="1906" spans="1:20" ht="63.75">
      <c r="A1906" s="192">
        <v>16</v>
      </c>
      <c r="B1906" s="68"/>
      <c r="C1906" s="214" t="s">
        <v>40</v>
      </c>
      <c r="D1906" s="215">
        <v>45091</v>
      </c>
      <c r="E1906" s="192" t="s">
        <v>4494</v>
      </c>
      <c r="F1906" s="192" t="s">
        <v>3</v>
      </c>
      <c r="G1906" s="192">
        <v>2120250</v>
      </c>
      <c r="H1906" s="68"/>
      <c r="I1906" s="198" t="s">
        <v>3182</v>
      </c>
      <c r="J1906" s="68"/>
      <c r="K1906" s="68"/>
      <c r="L1906" s="68"/>
      <c r="M1906" s="68"/>
      <c r="N1906" s="362"/>
      <c r="O1906" s="362"/>
      <c r="P1906" s="216">
        <v>0</v>
      </c>
      <c r="Q1906" s="216">
        <v>29.5</v>
      </c>
      <c r="R1906" s="68" t="s">
        <v>638</v>
      </c>
      <c r="S1906" s="363"/>
      <c r="T1906" s="277"/>
    </row>
    <row r="1907" spans="1:20" ht="63.75">
      <c r="A1907" s="192">
        <v>16</v>
      </c>
      <c r="B1907" s="68"/>
      <c r="C1907" s="214" t="s">
        <v>40</v>
      </c>
      <c r="D1907" s="215">
        <v>45091</v>
      </c>
      <c r="E1907" s="192" t="s">
        <v>4495</v>
      </c>
      <c r="F1907" s="192" t="s">
        <v>3</v>
      </c>
      <c r="G1907" s="192">
        <v>2120251</v>
      </c>
      <c r="H1907" s="68"/>
      <c r="I1907" s="198" t="s">
        <v>5585</v>
      </c>
      <c r="J1907" s="68"/>
      <c r="K1907" s="68"/>
      <c r="L1907" s="68"/>
      <c r="M1907" s="68"/>
      <c r="N1907" s="362"/>
      <c r="O1907" s="362"/>
      <c r="P1907" s="216">
        <v>0</v>
      </c>
      <c r="Q1907" s="216">
        <v>20</v>
      </c>
      <c r="R1907" s="68" t="s">
        <v>638</v>
      </c>
      <c r="S1907" s="363"/>
      <c r="T1907" s="277"/>
    </row>
    <row r="1908" spans="1:20" ht="51">
      <c r="A1908" s="192" t="s">
        <v>541</v>
      </c>
      <c r="B1908" s="68"/>
      <c r="C1908" s="214" t="s">
        <v>590</v>
      </c>
      <c r="D1908" s="215">
        <v>45091</v>
      </c>
      <c r="E1908" s="192" t="s">
        <v>4496</v>
      </c>
      <c r="F1908" s="192" t="s">
        <v>6</v>
      </c>
      <c r="G1908" s="192">
        <v>1828880</v>
      </c>
      <c r="H1908" s="68"/>
      <c r="I1908" s="198" t="s">
        <v>5586</v>
      </c>
      <c r="J1908" s="68"/>
      <c r="K1908" s="68"/>
      <c r="L1908" s="68"/>
      <c r="M1908" s="68"/>
      <c r="N1908" s="362"/>
      <c r="O1908" s="362"/>
      <c r="P1908" s="216">
        <v>0</v>
      </c>
      <c r="Q1908" s="216">
        <v>257145.43</v>
      </c>
      <c r="R1908" s="68" t="s">
        <v>638</v>
      </c>
      <c r="S1908" s="363"/>
      <c r="T1908" s="277"/>
    </row>
    <row r="1909" spans="1:20" ht="51">
      <c r="A1909" s="192">
        <v>526</v>
      </c>
      <c r="B1909" s="68"/>
      <c r="C1909" s="214" t="s">
        <v>1266</v>
      </c>
      <c r="D1909" s="215">
        <v>45091</v>
      </c>
      <c r="E1909" s="192" t="s">
        <v>4497</v>
      </c>
      <c r="F1909" s="192" t="s">
        <v>3</v>
      </c>
      <c r="G1909" s="192">
        <v>2120125</v>
      </c>
      <c r="H1909" s="68"/>
      <c r="I1909" s="198" t="s">
        <v>5587</v>
      </c>
      <c r="J1909" s="68"/>
      <c r="K1909" s="68"/>
      <c r="L1909" s="68"/>
      <c r="M1909" s="68"/>
      <c r="N1909" s="362"/>
      <c r="O1909" s="362"/>
      <c r="P1909" s="216">
        <v>0</v>
      </c>
      <c r="Q1909" s="216">
        <v>634.5</v>
      </c>
      <c r="R1909" s="68" t="s">
        <v>638</v>
      </c>
      <c r="S1909" s="363"/>
      <c r="T1909" s="277"/>
    </row>
    <row r="1910" spans="1:20" ht="51">
      <c r="A1910" s="192">
        <v>291</v>
      </c>
      <c r="B1910" s="68"/>
      <c r="C1910" s="214" t="s">
        <v>119</v>
      </c>
      <c r="D1910" s="215">
        <v>45091</v>
      </c>
      <c r="E1910" s="192" t="s">
        <v>4498</v>
      </c>
      <c r="F1910" s="192" t="s">
        <v>3</v>
      </c>
      <c r="G1910" s="192">
        <v>2120127</v>
      </c>
      <c r="H1910" s="68"/>
      <c r="I1910" s="198" t="s">
        <v>5588</v>
      </c>
      <c r="J1910" s="68"/>
      <c r="K1910" s="68"/>
      <c r="L1910" s="68"/>
      <c r="M1910" s="68"/>
      <c r="N1910" s="362"/>
      <c r="O1910" s="362"/>
      <c r="P1910" s="216">
        <v>0</v>
      </c>
      <c r="Q1910" s="216">
        <v>654</v>
      </c>
      <c r="R1910" s="68" t="s">
        <v>638</v>
      </c>
      <c r="S1910" s="363"/>
      <c r="T1910" s="277"/>
    </row>
    <row r="1911" spans="1:20" ht="63.75">
      <c r="A1911" s="192">
        <v>660</v>
      </c>
      <c r="B1911" s="68"/>
      <c r="C1911" s="214" t="s">
        <v>176</v>
      </c>
      <c r="D1911" s="215">
        <v>45091</v>
      </c>
      <c r="E1911" s="192" t="s">
        <v>4499</v>
      </c>
      <c r="F1911" s="192" t="s">
        <v>3</v>
      </c>
      <c r="G1911" s="192">
        <v>2120145</v>
      </c>
      <c r="H1911" s="68"/>
      <c r="I1911" s="198" t="s">
        <v>5589</v>
      </c>
      <c r="J1911" s="68"/>
      <c r="K1911" s="68"/>
      <c r="L1911" s="68"/>
      <c r="M1911" s="68"/>
      <c r="N1911" s="362"/>
      <c r="O1911" s="362"/>
      <c r="P1911" s="216">
        <v>0</v>
      </c>
      <c r="Q1911" s="216">
        <v>7269.51</v>
      </c>
      <c r="R1911" s="68" t="s">
        <v>638</v>
      </c>
      <c r="S1911" s="363"/>
      <c r="T1911" s="277"/>
    </row>
    <row r="1912" spans="1:20" ht="89.25">
      <c r="A1912" s="192">
        <v>587</v>
      </c>
      <c r="B1912" s="68"/>
      <c r="C1912" s="214" t="s">
        <v>673</v>
      </c>
      <c r="D1912" s="215">
        <v>45091</v>
      </c>
      <c r="E1912" s="192" t="s">
        <v>4500</v>
      </c>
      <c r="F1912" s="192" t="s">
        <v>3</v>
      </c>
      <c r="G1912" s="192">
        <v>2120148</v>
      </c>
      <c r="H1912" s="68"/>
      <c r="I1912" s="198" t="s">
        <v>5590</v>
      </c>
      <c r="J1912" s="68"/>
      <c r="K1912" s="68"/>
      <c r="L1912" s="68"/>
      <c r="M1912" s="68"/>
      <c r="N1912" s="362"/>
      <c r="O1912" s="362"/>
      <c r="P1912" s="216">
        <v>0</v>
      </c>
      <c r="Q1912" s="216">
        <v>618876.01</v>
      </c>
      <c r="R1912" s="68" t="s">
        <v>638</v>
      </c>
      <c r="S1912" s="363"/>
      <c r="T1912" s="277"/>
    </row>
    <row r="1913" spans="1:20" ht="89.25">
      <c r="A1913" s="192">
        <v>587</v>
      </c>
      <c r="B1913" s="68"/>
      <c r="C1913" s="214" t="s">
        <v>673</v>
      </c>
      <c r="D1913" s="215">
        <v>45091</v>
      </c>
      <c r="E1913" s="192" t="s">
        <v>4501</v>
      </c>
      <c r="F1913" s="192" t="s">
        <v>3</v>
      </c>
      <c r="G1913" s="192">
        <v>2120149</v>
      </c>
      <c r="H1913" s="68"/>
      <c r="I1913" s="198" t="s">
        <v>5591</v>
      </c>
      <c r="J1913" s="68"/>
      <c r="K1913" s="68"/>
      <c r="L1913" s="68"/>
      <c r="M1913" s="68"/>
      <c r="N1913" s="362"/>
      <c r="O1913" s="362"/>
      <c r="P1913" s="216">
        <v>0</v>
      </c>
      <c r="Q1913" s="216">
        <v>632005.26</v>
      </c>
      <c r="R1913" s="68" t="s">
        <v>638</v>
      </c>
      <c r="S1913" s="363"/>
      <c r="T1913" s="277"/>
    </row>
    <row r="1914" spans="1:20" ht="89.25">
      <c r="A1914" s="192">
        <v>587</v>
      </c>
      <c r="B1914" s="68"/>
      <c r="C1914" s="214" t="s">
        <v>673</v>
      </c>
      <c r="D1914" s="215">
        <v>45091</v>
      </c>
      <c r="E1914" s="192" t="s">
        <v>4502</v>
      </c>
      <c r="F1914" s="192" t="s">
        <v>3</v>
      </c>
      <c r="G1914" s="192">
        <v>2120150</v>
      </c>
      <c r="H1914" s="68"/>
      <c r="I1914" s="198" t="s">
        <v>5592</v>
      </c>
      <c r="J1914" s="68"/>
      <c r="K1914" s="68"/>
      <c r="L1914" s="68"/>
      <c r="M1914" s="68"/>
      <c r="N1914" s="362"/>
      <c r="O1914" s="362"/>
      <c r="P1914" s="216">
        <v>0</v>
      </c>
      <c r="Q1914" s="216">
        <v>1685000.27</v>
      </c>
      <c r="R1914" s="68" t="s">
        <v>638</v>
      </c>
      <c r="S1914" s="363"/>
      <c r="T1914" s="277"/>
    </row>
    <row r="1915" spans="1:20" ht="89.25">
      <c r="A1915" s="192">
        <v>587</v>
      </c>
      <c r="B1915" s="68"/>
      <c r="C1915" s="214" t="s">
        <v>673</v>
      </c>
      <c r="D1915" s="215">
        <v>45091</v>
      </c>
      <c r="E1915" s="192" t="s">
        <v>4503</v>
      </c>
      <c r="F1915" s="192" t="s">
        <v>3</v>
      </c>
      <c r="G1915" s="192">
        <v>2120152</v>
      </c>
      <c r="H1915" s="68"/>
      <c r="I1915" s="198" t="s">
        <v>5593</v>
      </c>
      <c r="J1915" s="68"/>
      <c r="K1915" s="68"/>
      <c r="L1915" s="68"/>
      <c r="M1915" s="68"/>
      <c r="N1915" s="362"/>
      <c r="O1915" s="362"/>
      <c r="P1915" s="216">
        <v>0</v>
      </c>
      <c r="Q1915" s="216">
        <v>1025172.69</v>
      </c>
      <c r="R1915" s="68" t="s">
        <v>638</v>
      </c>
      <c r="S1915" s="363"/>
      <c r="T1915" s="277"/>
    </row>
    <row r="1916" spans="1:20" ht="89.25">
      <c r="A1916" s="192">
        <v>587</v>
      </c>
      <c r="B1916" s="68"/>
      <c r="C1916" s="214" t="s">
        <v>673</v>
      </c>
      <c r="D1916" s="215">
        <v>45091</v>
      </c>
      <c r="E1916" s="192" t="s">
        <v>4504</v>
      </c>
      <c r="F1916" s="192" t="s">
        <v>3</v>
      </c>
      <c r="G1916" s="192">
        <v>2120155</v>
      </c>
      <c r="H1916" s="68"/>
      <c r="I1916" s="198" t="s">
        <v>5594</v>
      </c>
      <c r="J1916" s="68"/>
      <c r="K1916" s="68"/>
      <c r="L1916" s="68"/>
      <c r="M1916" s="68"/>
      <c r="N1916" s="362"/>
      <c r="O1916" s="362"/>
      <c r="P1916" s="216">
        <v>0</v>
      </c>
      <c r="Q1916" s="216">
        <v>90533.46</v>
      </c>
      <c r="R1916" s="68" t="s">
        <v>638</v>
      </c>
      <c r="S1916" s="363"/>
      <c r="T1916" s="277"/>
    </row>
    <row r="1917" spans="1:20" ht="51">
      <c r="A1917" s="192">
        <v>206</v>
      </c>
      <c r="B1917" s="68"/>
      <c r="C1917" s="214" t="s">
        <v>87</v>
      </c>
      <c r="D1917" s="215">
        <v>45091</v>
      </c>
      <c r="E1917" s="192" t="s">
        <v>4505</v>
      </c>
      <c r="F1917" s="192" t="s">
        <v>3</v>
      </c>
      <c r="G1917" s="192">
        <v>2120162</v>
      </c>
      <c r="H1917" s="68"/>
      <c r="I1917" s="198" t="s">
        <v>5595</v>
      </c>
      <c r="J1917" s="68"/>
      <c r="K1917" s="68"/>
      <c r="L1917" s="68"/>
      <c r="M1917" s="68"/>
      <c r="N1917" s="362"/>
      <c r="O1917" s="362"/>
      <c r="P1917" s="216">
        <v>0</v>
      </c>
      <c r="Q1917" s="216">
        <v>70</v>
      </c>
      <c r="R1917" s="68" t="s">
        <v>638</v>
      </c>
      <c r="S1917" s="363"/>
      <c r="T1917" s="277"/>
    </row>
    <row r="1918" spans="1:20" ht="51">
      <c r="A1918" s="192">
        <v>86</v>
      </c>
      <c r="B1918" s="68"/>
      <c r="C1918" s="214" t="s">
        <v>50</v>
      </c>
      <c r="D1918" s="215">
        <v>45091</v>
      </c>
      <c r="E1918" s="192" t="s">
        <v>4506</v>
      </c>
      <c r="F1918" s="192" t="s">
        <v>3</v>
      </c>
      <c r="G1918" s="192">
        <v>2120173</v>
      </c>
      <c r="H1918" s="68"/>
      <c r="I1918" s="198" t="s">
        <v>5596</v>
      </c>
      <c r="J1918" s="68"/>
      <c r="K1918" s="68"/>
      <c r="L1918" s="68"/>
      <c r="M1918" s="68"/>
      <c r="N1918" s="362"/>
      <c r="O1918" s="362"/>
      <c r="P1918" s="216">
        <v>0</v>
      </c>
      <c r="Q1918" s="216">
        <v>4685</v>
      </c>
      <c r="R1918" s="68" t="s">
        <v>638</v>
      </c>
      <c r="S1918" s="363"/>
      <c r="T1918" s="277"/>
    </row>
    <row r="1919" spans="1:20" ht="51">
      <c r="A1919" s="192">
        <v>389</v>
      </c>
      <c r="B1919" s="68"/>
      <c r="C1919" s="214" t="s">
        <v>1422</v>
      </c>
      <c r="D1919" s="215">
        <v>45091</v>
      </c>
      <c r="E1919" s="192" t="s">
        <v>4507</v>
      </c>
      <c r="F1919" s="192" t="s">
        <v>3</v>
      </c>
      <c r="G1919" s="192">
        <v>2120185</v>
      </c>
      <c r="H1919" s="68"/>
      <c r="I1919" s="198" t="s">
        <v>5597</v>
      </c>
      <c r="J1919" s="68"/>
      <c r="K1919" s="68"/>
      <c r="L1919" s="68"/>
      <c r="M1919" s="68"/>
      <c r="N1919" s="362"/>
      <c r="O1919" s="362"/>
      <c r="P1919" s="216">
        <v>0</v>
      </c>
      <c r="Q1919" s="216">
        <v>2960.92</v>
      </c>
      <c r="R1919" s="68" t="s">
        <v>638</v>
      </c>
      <c r="S1919" s="363"/>
      <c r="T1919" s="277"/>
    </row>
    <row r="1920" spans="1:20" ht="51">
      <c r="A1920" s="192">
        <v>389</v>
      </c>
      <c r="B1920" s="68"/>
      <c r="C1920" s="214" t="s">
        <v>1422</v>
      </c>
      <c r="D1920" s="215">
        <v>45091</v>
      </c>
      <c r="E1920" s="192" t="s">
        <v>4508</v>
      </c>
      <c r="F1920" s="192" t="s">
        <v>3</v>
      </c>
      <c r="G1920" s="192">
        <v>2120186</v>
      </c>
      <c r="H1920" s="68"/>
      <c r="I1920" s="198" t="s">
        <v>5598</v>
      </c>
      <c r="J1920" s="68"/>
      <c r="K1920" s="68"/>
      <c r="L1920" s="68"/>
      <c r="M1920" s="68"/>
      <c r="N1920" s="362"/>
      <c r="O1920" s="362"/>
      <c r="P1920" s="216">
        <v>0</v>
      </c>
      <c r="Q1920" s="216">
        <v>4286.7299999999996</v>
      </c>
      <c r="R1920" s="68" t="s">
        <v>638</v>
      </c>
      <c r="S1920" s="363"/>
      <c r="T1920" s="277"/>
    </row>
    <row r="1921" spans="1:20" ht="76.5">
      <c r="A1921" s="192">
        <v>10</v>
      </c>
      <c r="B1921" s="68"/>
      <c r="C1921" s="214" t="s">
        <v>38</v>
      </c>
      <c r="D1921" s="215">
        <v>45091</v>
      </c>
      <c r="E1921" s="192" t="s">
        <v>4509</v>
      </c>
      <c r="F1921" s="192" t="s">
        <v>6</v>
      </c>
      <c r="G1921" s="192">
        <v>2305220</v>
      </c>
      <c r="H1921" s="68"/>
      <c r="I1921" s="198" t="s">
        <v>5599</v>
      </c>
      <c r="J1921" s="68"/>
      <c r="K1921" s="68"/>
      <c r="L1921" s="68"/>
      <c r="M1921" s="68"/>
      <c r="N1921" s="362"/>
      <c r="O1921" s="362"/>
      <c r="P1921" s="216">
        <v>0</v>
      </c>
      <c r="Q1921" s="216">
        <v>8766.67</v>
      </c>
      <c r="R1921" s="68" t="s">
        <v>638</v>
      </c>
      <c r="S1921" s="363"/>
      <c r="T1921" s="277"/>
    </row>
    <row r="1922" spans="1:20" ht="76.5">
      <c r="A1922" s="192">
        <v>10</v>
      </c>
      <c r="B1922" s="68"/>
      <c r="C1922" s="214" t="s">
        <v>38</v>
      </c>
      <c r="D1922" s="215">
        <v>45091</v>
      </c>
      <c r="E1922" s="192" t="s">
        <v>4510</v>
      </c>
      <c r="F1922" s="192" t="s">
        <v>14</v>
      </c>
      <c r="G1922" s="192">
        <v>2305221</v>
      </c>
      <c r="H1922" s="68"/>
      <c r="I1922" s="198" t="s">
        <v>5600</v>
      </c>
      <c r="J1922" s="68"/>
      <c r="K1922" s="68"/>
      <c r="L1922" s="68"/>
      <c r="M1922" s="68"/>
      <c r="N1922" s="362"/>
      <c r="O1922" s="362"/>
      <c r="P1922" s="216">
        <v>50</v>
      </c>
      <c r="Q1922" s="216">
        <v>0</v>
      </c>
      <c r="R1922" s="68" t="s">
        <v>638</v>
      </c>
      <c r="S1922" s="363"/>
      <c r="T1922" s="277"/>
    </row>
    <row r="1923" spans="1:20" ht="51">
      <c r="A1923" s="192">
        <v>578</v>
      </c>
      <c r="B1923" s="68"/>
      <c r="C1923" s="214" t="s">
        <v>168</v>
      </c>
      <c r="D1923" s="215">
        <v>45091</v>
      </c>
      <c r="E1923" s="192" t="s">
        <v>4511</v>
      </c>
      <c r="F1923" s="192" t="s">
        <v>3</v>
      </c>
      <c r="G1923" s="192">
        <v>2120192</v>
      </c>
      <c r="H1923" s="68"/>
      <c r="I1923" s="198" t="s">
        <v>5601</v>
      </c>
      <c r="J1923" s="68"/>
      <c r="K1923" s="68"/>
      <c r="L1923" s="68"/>
      <c r="M1923" s="68"/>
      <c r="N1923" s="362"/>
      <c r="O1923" s="362"/>
      <c r="P1923" s="216">
        <v>0</v>
      </c>
      <c r="Q1923" s="216">
        <v>142</v>
      </c>
      <c r="R1923" s="68" t="s">
        <v>1472</v>
      </c>
      <c r="S1923" s="363"/>
      <c r="T1923" s="277"/>
    </row>
    <row r="1924" spans="1:20" ht="63.75">
      <c r="A1924" s="192">
        <v>670</v>
      </c>
      <c r="B1924" s="68"/>
      <c r="C1924" s="214" t="s">
        <v>178</v>
      </c>
      <c r="D1924" s="215">
        <v>45092</v>
      </c>
      <c r="E1924" s="192" t="s">
        <v>4512</v>
      </c>
      <c r="F1924" s="192" t="s">
        <v>3</v>
      </c>
      <c r="G1924" s="192">
        <v>2120416</v>
      </c>
      <c r="H1924" s="68"/>
      <c r="I1924" s="198" t="s">
        <v>5602</v>
      </c>
      <c r="J1924" s="68"/>
      <c r="K1924" s="68"/>
      <c r="L1924" s="68"/>
      <c r="M1924" s="68"/>
      <c r="N1924" s="362"/>
      <c r="O1924" s="362"/>
      <c r="P1924" s="216">
        <v>0</v>
      </c>
      <c r="Q1924" s="216">
        <v>7192.16</v>
      </c>
      <c r="R1924" s="68" t="s">
        <v>638</v>
      </c>
      <c r="S1924" s="363"/>
      <c r="T1924" s="277"/>
    </row>
    <row r="1925" spans="1:20" ht="76.5">
      <c r="A1925" s="192">
        <v>514</v>
      </c>
      <c r="B1925" s="68"/>
      <c r="C1925" s="214" t="s">
        <v>161</v>
      </c>
      <c r="D1925" s="215">
        <v>45092</v>
      </c>
      <c r="E1925" s="192" t="s">
        <v>4513</v>
      </c>
      <c r="F1925" s="192" t="s">
        <v>639</v>
      </c>
      <c r="G1925" s="192">
        <v>5824075</v>
      </c>
      <c r="H1925" s="68"/>
      <c r="I1925" s="198" t="s">
        <v>5603</v>
      </c>
      <c r="J1925" s="68"/>
      <c r="K1925" s="68"/>
      <c r="L1925" s="68"/>
      <c r="M1925" s="68"/>
      <c r="N1925" s="362"/>
      <c r="O1925" s="362"/>
      <c r="P1925" s="216">
        <v>0</v>
      </c>
      <c r="Q1925" s="216">
        <v>1036665.11</v>
      </c>
      <c r="R1925" s="68" t="s">
        <v>638</v>
      </c>
      <c r="S1925" s="363"/>
      <c r="T1925" s="277"/>
    </row>
    <row r="1926" spans="1:20" ht="51">
      <c r="A1926" s="192">
        <v>86</v>
      </c>
      <c r="B1926" s="68"/>
      <c r="C1926" s="214" t="s">
        <v>50</v>
      </c>
      <c r="D1926" s="215">
        <v>45092</v>
      </c>
      <c r="E1926" s="192" t="s">
        <v>4514</v>
      </c>
      <c r="F1926" s="192" t="s">
        <v>3</v>
      </c>
      <c r="G1926" s="192">
        <v>2120440</v>
      </c>
      <c r="H1926" s="68"/>
      <c r="I1926" s="198" t="s">
        <v>5604</v>
      </c>
      <c r="J1926" s="68"/>
      <c r="K1926" s="68"/>
      <c r="L1926" s="68"/>
      <c r="M1926" s="68"/>
      <c r="N1926" s="362"/>
      <c r="O1926" s="362"/>
      <c r="P1926" s="216">
        <v>0</v>
      </c>
      <c r="Q1926" s="216">
        <v>4067</v>
      </c>
      <c r="R1926" s="68" t="s">
        <v>638</v>
      </c>
      <c r="S1926" s="363"/>
      <c r="T1926" s="277"/>
    </row>
    <row r="1927" spans="1:20" ht="63.75">
      <c r="A1927" s="192">
        <v>46</v>
      </c>
      <c r="B1927" s="68"/>
      <c r="C1927" s="214" t="s">
        <v>1379</v>
      </c>
      <c r="D1927" s="215">
        <v>45092</v>
      </c>
      <c r="E1927" s="192" t="s">
        <v>4515</v>
      </c>
      <c r="F1927" s="192" t="s">
        <v>3</v>
      </c>
      <c r="G1927" s="192">
        <v>2120448</v>
      </c>
      <c r="H1927" s="68"/>
      <c r="I1927" s="198" t="s">
        <v>5605</v>
      </c>
      <c r="J1927" s="68"/>
      <c r="K1927" s="68"/>
      <c r="L1927" s="68"/>
      <c r="M1927" s="68"/>
      <c r="N1927" s="362"/>
      <c r="O1927" s="362"/>
      <c r="P1927" s="216">
        <v>0</v>
      </c>
      <c r="Q1927" s="216">
        <v>830</v>
      </c>
      <c r="R1927" s="68" t="s">
        <v>638</v>
      </c>
      <c r="S1927" s="363"/>
      <c r="T1927" s="277"/>
    </row>
    <row r="1928" spans="1:20" ht="63.75">
      <c r="A1928" s="192">
        <v>389</v>
      </c>
      <c r="B1928" s="68"/>
      <c r="C1928" s="214" t="s">
        <v>1422</v>
      </c>
      <c r="D1928" s="215">
        <v>45092</v>
      </c>
      <c r="E1928" s="192" t="s">
        <v>4516</v>
      </c>
      <c r="F1928" s="192" t="s">
        <v>3</v>
      </c>
      <c r="G1928" s="192">
        <v>2120444</v>
      </c>
      <c r="H1928" s="68"/>
      <c r="I1928" s="198" t="s">
        <v>5606</v>
      </c>
      <c r="J1928" s="68"/>
      <c r="K1928" s="68"/>
      <c r="L1928" s="68"/>
      <c r="M1928" s="68"/>
      <c r="N1928" s="362"/>
      <c r="O1928" s="362"/>
      <c r="P1928" s="216">
        <v>0</v>
      </c>
      <c r="Q1928" s="216">
        <v>30</v>
      </c>
      <c r="R1928" s="68" t="s">
        <v>638</v>
      </c>
      <c r="S1928" s="363"/>
      <c r="T1928" s="277"/>
    </row>
    <row r="1929" spans="1:20" ht="51">
      <c r="A1929" s="192">
        <v>389</v>
      </c>
      <c r="B1929" s="68"/>
      <c r="C1929" s="214" t="s">
        <v>1422</v>
      </c>
      <c r="D1929" s="215">
        <v>45092</v>
      </c>
      <c r="E1929" s="192" t="s">
        <v>4517</v>
      </c>
      <c r="F1929" s="192" t="s">
        <v>3</v>
      </c>
      <c r="G1929" s="192">
        <v>2120445</v>
      </c>
      <c r="H1929" s="68"/>
      <c r="I1929" s="198" t="s">
        <v>5607</v>
      </c>
      <c r="J1929" s="68"/>
      <c r="K1929" s="68"/>
      <c r="L1929" s="68"/>
      <c r="M1929" s="68"/>
      <c r="N1929" s="362"/>
      <c r="O1929" s="362"/>
      <c r="P1929" s="216">
        <v>0</v>
      </c>
      <c r="Q1929" s="216">
        <v>30</v>
      </c>
      <c r="R1929" s="68" t="s">
        <v>638</v>
      </c>
      <c r="S1929" s="363"/>
      <c r="T1929" s="277"/>
    </row>
    <row r="1930" spans="1:20" ht="51">
      <c r="A1930" s="192">
        <v>203</v>
      </c>
      <c r="B1930" s="68"/>
      <c r="C1930" s="214" t="s">
        <v>86</v>
      </c>
      <c r="D1930" s="215">
        <v>45092</v>
      </c>
      <c r="E1930" s="192" t="s">
        <v>4518</v>
      </c>
      <c r="F1930" s="192" t="s">
        <v>3</v>
      </c>
      <c r="G1930" s="192">
        <v>2120446</v>
      </c>
      <c r="H1930" s="68"/>
      <c r="I1930" s="198" t="s">
        <v>5608</v>
      </c>
      <c r="J1930" s="68"/>
      <c r="K1930" s="68"/>
      <c r="L1930" s="68"/>
      <c r="M1930" s="68"/>
      <c r="N1930" s="362"/>
      <c r="O1930" s="362"/>
      <c r="P1930" s="216">
        <v>0</v>
      </c>
      <c r="Q1930" s="216">
        <v>74.2</v>
      </c>
      <c r="R1930" s="68" t="s">
        <v>638</v>
      </c>
      <c r="S1930" s="363"/>
      <c r="T1930" s="277"/>
    </row>
    <row r="1931" spans="1:20" ht="51">
      <c r="A1931" s="192">
        <v>46</v>
      </c>
      <c r="B1931" s="68"/>
      <c r="C1931" s="214" t="s">
        <v>1379</v>
      </c>
      <c r="D1931" s="215">
        <v>45092</v>
      </c>
      <c r="E1931" s="192" t="s">
        <v>4519</v>
      </c>
      <c r="F1931" s="192" t="s">
        <v>3</v>
      </c>
      <c r="G1931" s="192">
        <v>2120451</v>
      </c>
      <c r="H1931" s="68"/>
      <c r="I1931" s="198" t="s">
        <v>5609</v>
      </c>
      <c r="J1931" s="68"/>
      <c r="K1931" s="68"/>
      <c r="L1931" s="68"/>
      <c r="M1931" s="68"/>
      <c r="N1931" s="362"/>
      <c r="O1931" s="362"/>
      <c r="P1931" s="216">
        <v>0</v>
      </c>
      <c r="Q1931" s="216">
        <v>2500</v>
      </c>
      <c r="R1931" s="68" t="s">
        <v>638</v>
      </c>
      <c r="S1931" s="363"/>
      <c r="T1931" s="277"/>
    </row>
    <row r="1932" spans="1:20" ht="63.75">
      <c r="A1932" s="192">
        <v>46</v>
      </c>
      <c r="B1932" s="68"/>
      <c r="C1932" s="214" t="s">
        <v>1379</v>
      </c>
      <c r="D1932" s="215">
        <v>45092</v>
      </c>
      <c r="E1932" s="192" t="s">
        <v>4520</v>
      </c>
      <c r="F1932" s="192" t="s">
        <v>3</v>
      </c>
      <c r="G1932" s="192">
        <v>2120453</v>
      </c>
      <c r="H1932" s="68"/>
      <c r="I1932" s="198" t="s">
        <v>5610</v>
      </c>
      <c r="J1932" s="68"/>
      <c r="K1932" s="68"/>
      <c r="L1932" s="68"/>
      <c r="M1932" s="68"/>
      <c r="N1932" s="362"/>
      <c r="O1932" s="362"/>
      <c r="P1932" s="216">
        <v>0</v>
      </c>
      <c r="Q1932" s="216">
        <v>2000</v>
      </c>
      <c r="R1932" s="68" t="s">
        <v>638</v>
      </c>
      <c r="S1932" s="363"/>
      <c r="T1932" s="277"/>
    </row>
    <row r="1933" spans="1:20" ht="51">
      <c r="A1933" s="192">
        <v>423</v>
      </c>
      <c r="B1933" s="68"/>
      <c r="C1933" s="214" t="s">
        <v>150</v>
      </c>
      <c r="D1933" s="215">
        <v>45092</v>
      </c>
      <c r="E1933" s="192" t="s">
        <v>4521</v>
      </c>
      <c r="F1933" s="192" t="s">
        <v>3</v>
      </c>
      <c r="G1933" s="192">
        <v>2120460</v>
      </c>
      <c r="H1933" s="68"/>
      <c r="I1933" s="198" t="s">
        <v>3165</v>
      </c>
      <c r="J1933" s="68"/>
      <c r="K1933" s="68"/>
      <c r="L1933" s="68"/>
      <c r="M1933" s="68"/>
      <c r="N1933" s="362"/>
      <c r="O1933" s="362"/>
      <c r="P1933" s="216">
        <v>0</v>
      </c>
      <c r="Q1933" s="216">
        <v>1294</v>
      </c>
      <c r="R1933" s="68" t="s">
        <v>638</v>
      </c>
      <c r="S1933" s="363"/>
      <c r="T1933" s="277"/>
    </row>
    <row r="1934" spans="1:20" ht="51">
      <c r="A1934" s="192">
        <v>46</v>
      </c>
      <c r="B1934" s="68"/>
      <c r="C1934" s="214" t="s">
        <v>1379</v>
      </c>
      <c r="D1934" s="215">
        <v>45092</v>
      </c>
      <c r="E1934" s="192" t="s">
        <v>4522</v>
      </c>
      <c r="F1934" s="192" t="s">
        <v>3</v>
      </c>
      <c r="G1934" s="192">
        <v>2120475</v>
      </c>
      <c r="H1934" s="68"/>
      <c r="I1934" s="198" t="s">
        <v>5611</v>
      </c>
      <c r="J1934" s="68"/>
      <c r="K1934" s="68"/>
      <c r="L1934" s="68"/>
      <c r="M1934" s="68"/>
      <c r="N1934" s="362"/>
      <c r="O1934" s="362"/>
      <c r="P1934" s="216">
        <v>0</v>
      </c>
      <c r="Q1934" s="216">
        <v>263.55</v>
      </c>
      <c r="R1934" s="68" t="s">
        <v>638</v>
      </c>
      <c r="S1934" s="363"/>
      <c r="T1934" s="277"/>
    </row>
    <row r="1935" spans="1:20" ht="51">
      <c r="A1935" s="192">
        <v>46</v>
      </c>
      <c r="B1935" s="68"/>
      <c r="C1935" s="214" t="s">
        <v>1379</v>
      </c>
      <c r="D1935" s="215">
        <v>45092</v>
      </c>
      <c r="E1935" s="192" t="s">
        <v>4523</v>
      </c>
      <c r="F1935" s="192" t="s">
        <v>3</v>
      </c>
      <c r="G1935" s="192">
        <v>2120482</v>
      </c>
      <c r="H1935" s="68"/>
      <c r="I1935" s="198" t="s">
        <v>5612</v>
      </c>
      <c r="J1935" s="68"/>
      <c r="K1935" s="68"/>
      <c r="L1935" s="68"/>
      <c r="M1935" s="68"/>
      <c r="N1935" s="362"/>
      <c r="O1935" s="362"/>
      <c r="P1935" s="216">
        <v>0</v>
      </c>
      <c r="Q1935" s="216">
        <v>1000</v>
      </c>
      <c r="R1935" s="68" t="s">
        <v>638</v>
      </c>
      <c r="S1935" s="363"/>
      <c r="T1935" s="277"/>
    </row>
    <row r="1936" spans="1:20" ht="76.5">
      <c r="A1936" s="192">
        <v>10</v>
      </c>
      <c r="B1936" s="68"/>
      <c r="C1936" s="214" t="s">
        <v>38</v>
      </c>
      <c r="D1936" s="215">
        <v>45092</v>
      </c>
      <c r="E1936" s="192" t="s">
        <v>4524</v>
      </c>
      <c r="F1936" s="192" t="s">
        <v>6</v>
      </c>
      <c r="G1936" s="192">
        <v>2306375</v>
      </c>
      <c r="H1936" s="68"/>
      <c r="I1936" s="198" t="s">
        <v>5613</v>
      </c>
      <c r="J1936" s="68"/>
      <c r="K1936" s="68"/>
      <c r="L1936" s="68"/>
      <c r="M1936" s="68"/>
      <c r="N1936" s="362"/>
      <c r="O1936" s="362"/>
      <c r="P1936" s="216">
        <v>0</v>
      </c>
      <c r="Q1936" s="216">
        <v>6981.42</v>
      </c>
      <c r="R1936" s="68" t="s">
        <v>638</v>
      </c>
      <c r="S1936" s="363"/>
      <c r="T1936" s="277"/>
    </row>
    <row r="1937" spans="1:20" ht="51">
      <c r="A1937" s="192">
        <v>513</v>
      </c>
      <c r="B1937" s="68"/>
      <c r="C1937" s="214" t="s">
        <v>160</v>
      </c>
      <c r="D1937" s="215">
        <v>45092</v>
      </c>
      <c r="E1937" s="192" t="s">
        <v>4525</v>
      </c>
      <c r="F1937" s="192" t="s">
        <v>3</v>
      </c>
      <c r="G1937" s="192">
        <v>2120493</v>
      </c>
      <c r="H1937" s="68"/>
      <c r="I1937" s="198" t="s">
        <v>5614</v>
      </c>
      <c r="J1937" s="68"/>
      <c r="K1937" s="68"/>
      <c r="L1937" s="68"/>
      <c r="M1937" s="68"/>
      <c r="N1937" s="362"/>
      <c r="O1937" s="362"/>
      <c r="P1937" s="216">
        <v>0</v>
      </c>
      <c r="Q1937" s="216">
        <v>31041.52</v>
      </c>
      <c r="R1937" s="68" t="s">
        <v>638</v>
      </c>
      <c r="S1937" s="363"/>
      <c r="T1937" s="277"/>
    </row>
    <row r="1938" spans="1:20" ht="51">
      <c r="A1938" s="192">
        <v>86</v>
      </c>
      <c r="B1938" s="68"/>
      <c r="C1938" s="214" t="s">
        <v>50</v>
      </c>
      <c r="D1938" s="215">
        <v>45092</v>
      </c>
      <c r="E1938" s="192" t="s">
        <v>4526</v>
      </c>
      <c r="F1938" s="192" t="s">
        <v>3</v>
      </c>
      <c r="G1938" s="192">
        <v>2120494</v>
      </c>
      <c r="H1938" s="68"/>
      <c r="I1938" s="198" t="s">
        <v>5615</v>
      </c>
      <c r="J1938" s="68"/>
      <c r="K1938" s="68"/>
      <c r="L1938" s="68"/>
      <c r="M1938" s="68"/>
      <c r="N1938" s="362"/>
      <c r="O1938" s="362"/>
      <c r="P1938" s="216">
        <v>0</v>
      </c>
      <c r="Q1938" s="216">
        <v>50</v>
      </c>
      <c r="R1938" s="68" t="s">
        <v>638</v>
      </c>
      <c r="S1938" s="363"/>
      <c r="T1938" s="277"/>
    </row>
    <row r="1939" spans="1:20" ht="51">
      <c r="A1939" s="192">
        <v>86</v>
      </c>
      <c r="B1939" s="68"/>
      <c r="C1939" s="214" t="s">
        <v>50</v>
      </c>
      <c r="D1939" s="215">
        <v>45092</v>
      </c>
      <c r="E1939" s="192" t="s">
        <v>4527</v>
      </c>
      <c r="F1939" s="192" t="s">
        <v>3</v>
      </c>
      <c r="G1939" s="192">
        <v>2120495</v>
      </c>
      <c r="H1939" s="68"/>
      <c r="I1939" s="198" t="s">
        <v>5616</v>
      </c>
      <c r="J1939" s="68"/>
      <c r="K1939" s="68"/>
      <c r="L1939" s="68"/>
      <c r="M1939" s="68"/>
      <c r="N1939" s="362"/>
      <c r="O1939" s="362"/>
      <c r="P1939" s="216">
        <v>0</v>
      </c>
      <c r="Q1939" s="216">
        <v>50</v>
      </c>
      <c r="R1939" s="68" t="s">
        <v>638</v>
      </c>
      <c r="S1939" s="363"/>
      <c r="T1939" s="277"/>
    </row>
    <row r="1940" spans="1:20" ht="51">
      <c r="A1940" s="192">
        <v>46</v>
      </c>
      <c r="B1940" s="68"/>
      <c r="C1940" s="214" t="s">
        <v>1379</v>
      </c>
      <c r="D1940" s="215">
        <v>45092</v>
      </c>
      <c r="E1940" s="192" t="s">
        <v>4528</v>
      </c>
      <c r="F1940" s="192" t="s">
        <v>3</v>
      </c>
      <c r="G1940" s="192">
        <v>2120498</v>
      </c>
      <c r="H1940" s="68"/>
      <c r="I1940" s="198" t="s">
        <v>5617</v>
      </c>
      <c r="J1940" s="68"/>
      <c r="K1940" s="68"/>
      <c r="L1940" s="68"/>
      <c r="M1940" s="68"/>
      <c r="N1940" s="362"/>
      <c r="O1940" s="362"/>
      <c r="P1940" s="216">
        <v>0</v>
      </c>
      <c r="Q1940" s="216">
        <v>1251</v>
      </c>
      <c r="R1940" s="68" t="s">
        <v>638</v>
      </c>
      <c r="S1940" s="363"/>
      <c r="T1940" s="277"/>
    </row>
    <row r="1941" spans="1:20" ht="63.75">
      <c r="A1941" s="192">
        <v>340</v>
      </c>
      <c r="B1941" s="68"/>
      <c r="C1941" s="214" t="s">
        <v>136</v>
      </c>
      <c r="D1941" s="215">
        <v>45092</v>
      </c>
      <c r="E1941" s="192" t="s">
        <v>4529</v>
      </c>
      <c r="F1941" s="192" t="s">
        <v>6</v>
      </c>
      <c r="G1941" s="192">
        <v>2306204</v>
      </c>
      <c r="H1941" s="68"/>
      <c r="I1941" s="198" t="s">
        <v>5618</v>
      </c>
      <c r="J1941" s="68"/>
      <c r="K1941" s="68"/>
      <c r="L1941" s="68"/>
      <c r="M1941" s="68"/>
      <c r="N1941" s="362"/>
      <c r="O1941" s="362"/>
      <c r="P1941" s="216">
        <v>0</v>
      </c>
      <c r="Q1941" s="216">
        <v>50935.5</v>
      </c>
      <c r="R1941" s="68" t="s">
        <v>638</v>
      </c>
      <c r="S1941" s="363"/>
      <c r="T1941" s="277"/>
    </row>
    <row r="1942" spans="1:20" ht="63.75">
      <c r="A1942" s="192">
        <v>513</v>
      </c>
      <c r="B1942" s="68"/>
      <c r="C1942" s="214" t="s">
        <v>160</v>
      </c>
      <c r="D1942" s="215">
        <v>45092</v>
      </c>
      <c r="E1942" s="192" t="s">
        <v>4530</v>
      </c>
      <c r="F1942" s="192" t="s">
        <v>14</v>
      </c>
      <c r="G1942" s="192">
        <v>2306208</v>
      </c>
      <c r="H1942" s="68"/>
      <c r="I1942" s="198" t="s">
        <v>5619</v>
      </c>
      <c r="J1942" s="68"/>
      <c r="K1942" s="68"/>
      <c r="L1942" s="68"/>
      <c r="M1942" s="68"/>
      <c r="N1942" s="362"/>
      <c r="O1942" s="362"/>
      <c r="P1942" s="216">
        <v>50</v>
      </c>
      <c r="Q1942" s="216">
        <v>0</v>
      </c>
      <c r="R1942" s="68" t="s">
        <v>638</v>
      </c>
      <c r="S1942" s="363"/>
      <c r="T1942" s="277"/>
    </row>
    <row r="1943" spans="1:20" ht="63.75">
      <c r="A1943" s="192">
        <v>340</v>
      </c>
      <c r="B1943" s="68"/>
      <c r="C1943" s="214" t="s">
        <v>136</v>
      </c>
      <c r="D1943" s="215">
        <v>45092</v>
      </c>
      <c r="E1943" s="192" t="s">
        <v>4531</v>
      </c>
      <c r="F1943" s="192" t="s">
        <v>14</v>
      </c>
      <c r="G1943" s="192">
        <v>2306205</v>
      </c>
      <c r="H1943" s="68"/>
      <c r="I1943" s="198" t="s">
        <v>5620</v>
      </c>
      <c r="J1943" s="68"/>
      <c r="K1943" s="68"/>
      <c r="L1943" s="68"/>
      <c r="M1943" s="68"/>
      <c r="N1943" s="362"/>
      <c r="O1943" s="362"/>
      <c r="P1943" s="216">
        <v>50</v>
      </c>
      <c r="Q1943" s="216">
        <v>0</v>
      </c>
      <c r="R1943" s="68" t="s">
        <v>638</v>
      </c>
      <c r="S1943" s="363"/>
      <c r="T1943" s="277"/>
    </row>
    <row r="1944" spans="1:20" ht="76.5">
      <c r="A1944" s="192">
        <v>10</v>
      </c>
      <c r="B1944" s="68"/>
      <c r="C1944" s="214" t="s">
        <v>38</v>
      </c>
      <c r="D1944" s="215">
        <v>45092</v>
      </c>
      <c r="E1944" s="192" t="s">
        <v>4532</v>
      </c>
      <c r="F1944" s="192" t="s">
        <v>14</v>
      </c>
      <c r="G1944" s="192">
        <v>2306376</v>
      </c>
      <c r="H1944" s="68"/>
      <c r="I1944" s="198" t="s">
        <v>5621</v>
      </c>
      <c r="J1944" s="68"/>
      <c r="K1944" s="68"/>
      <c r="L1944" s="68"/>
      <c r="M1944" s="68"/>
      <c r="N1944" s="362"/>
      <c r="O1944" s="362"/>
      <c r="P1944" s="216">
        <v>50</v>
      </c>
      <c r="Q1944" s="216">
        <v>0</v>
      </c>
      <c r="R1944" s="68" t="s">
        <v>638</v>
      </c>
      <c r="S1944" s="363"/>
      <c r="T1944" s="277"/>
    </row>
    <row r="1945" spans="1:20" ht="38.25">
      <c r="A1945" s="192">
        <v>46</v>
      </c>
      <c r="B1945" s="68"/>
      <c r="C1945" s="214" t="s">
        <v>1379</v>
      </c>
      <c r="D1945" s="215">
        <v>45092</v>
      </c>
      <c r="E1945" s="192" t="s">
        <v>4533</v>
      </c>
      <c r="F1945" s="192" t="s">
        <v>3</v>
      </c>
      <c r="G1945" s="192">
        <v>2120508</v>
      </c>
      <c r="H1945" s="68"/>
      <c r="I1945" s="198" t="s">
        <v>5622</v>
      </c>
      <c r="J1945" s="68"/>
      <c r="K1945" s="68"/>
      <c r="L1945" s="68"/>
      <c r="M1945" s="68"/>
      <c r="N1945" s="362"/>
      <c r="O1945" s="362"/>
      <c r="P1945" s="216">
        <v>0</v>
      </c>
      <c r="Q1945" s="216">
        <v>10000</v>
      </c>
      <c r="R1945" s="68" t="s">
        <v>638</v>
      </c>
      <c r="S1945" s="363"/>
      <c r="T1945" s="277"/>
    </row>
    <row r="1946" spans="1:20" ht="76.5">
      <c r="A1946" s="192">
        <v>578</v>
      </c>
      <c r="B1946" s="68"/>
      <c r="C1946" s="214" t="s">
        <v>168</v>
      </c>
      <c r="D1946" s="215">
        <v>45092</v>
      </c>
      <c r="E1946" s="192" t="s">
        <v>4534</v>
      </c>
      <c r="F1946" s="192" t="s">
        <v>12</v>
      </c>
      <c r="G1946" s="192">
        <v>1062269</v>
      </c>
      <c r="H1946" s="68"/>
      <c r="I1946" s="198" t="s">
        <v>5623</v>
      </c>
      <c r="J1946" s="68"/>
      <c r="K1946" s="68"/>
      <c r="L1946" s="68"/>
      <c r="M1946" s="68"/>
      <c r="N1946" s="362"/>
      <c r="O1946" s="362"/>
      <c r="P1946" s="216">
        <v>377834.23999999999</v>
      </c>
      <c r="Q1946" s="216">
        <v>0</v>
      </c>
      <c r="R1946" s="68" t="s">
        <v>638</v>
      </c>
      <c r="S1946" s="363"/>
      <c r="T1946" s="277"/>
    </row>
    <row r="1947" spans="1:20" ht="89.25">
      <c r="A1947" s="192">
        <v>578</v>
      </c>
      <c r="B1947" s="68"/>
      <c r="C1947" s="214" t="s">
        <v>168</v>
      </c>
      <c r="D1947" s="215">
        <v>45092</v>
      </c>
      <c r="E1947" s="192" t="s">
        <v>4535</v>
      </c>
      <c r="F1947" s="192" t="s">
        <v>10</v>
      </c>
      <c r="G1947" s="192">
        <v>1062270</v>
      </c>
      <c r="H1947" s="68"/>
      <c r="I1947" s="198" t="s">
        <v>5624</v>
      </c>
      <c r="J1947" s="68"/>
      <c r="K1947" s="68"/>
      <c r="L1947" s="68"/>
      <c r="M1947" s="68"/>
      <c r="N1947" s="362"/>
      <c r="O1947" s="362"/>
      <c r="P1947" s="216">
        <v>50</v>
      </c>
      <c r="Q1947" s="216">
        <v>0</v>
      </c>
      <c r="R1947" s="68" t="s">
        <v>638</v>
      </c>
      <c r="S1947" s="363"/>
      <c r="T1947" s="277"/>
    </row>
    <row r="1948" spans="1:20" ht="51">
      <c r="A1948" s="192" t="s">
        <v>541</v>
      </c>
      <c r="B1948" s="68"/>
      <c r="C1948" s="214" t="s">
        <v>590</v>
      </c>
      <c r="D1948" s="215">
        <v>45092</v>
      </c>
      <c r="E1948" s="192" t="s">
        <v>4536</v>
      </c>
      <c r="F1948" s="192" t="s">
        <v>3</v>
      </c>
      <c r="G1948" s="192">
        <v>2120518</v>
      </c>
      <c r="H1948" s="68"/>
      <c r="I1948" s="198" t="s">
        <v>5625</v>
      </c>
      <c r="J1948" s="68"/>
      <c r="K1948" s="68"/>
      <c r="L1948" s="68"/>
      <c r="M1948" s="68"/>
      <c r="N1948" s="362"/>
      <c r="O1948" s="362"/>
      <c r="P1948" s="216">
        <v>0</v>
      </c>
      <c r="Q1948" s="216">
        <v>700</v>
      </c>
      <c r="R1948" s="68" t="s">
        <v>638</v>
      </c>
      <c r="S1948" s="363"/>
      <c r="T1948" s="277"/>
    </row>
    <row r="1949" spans="1:20" ht="89.25">
      <c r="A1949" s="192">
        <v>10</v>
      </c>
      <c r="B1949" s="68"/>
      <c r="C1949" s="214" t="s">
        <v>38</v>
      </c>
      <c r="D1949" s="215">
        <v>45092</v>
      </c>
      <c r="E1949" s="192" t="s">
        <v>4537</v>
      </c>
      <c r="F1949" s="192" t="s">
        <v>6</v>
      </c>
      <c r="G1949" s="192">
        <v>18501</v>
      </c>
      <c r="H1949" s="68"/>
      <c r="I1949" s="198" t="s">
        <v>5626</v>
      </c>
      <c r="J1949" s="68"/>
      <c r="K1949" s="68"/>
      <c r="L1949" s="68"/>
      <c r="M1949" s="68"/>
      <c r="N1949" s="362"/>
      <c r="O1949" s="362"/>
      <c r="P1949" s="216">
        <v>0</v>
      </c>
      <c r="Q1949" s="216">
        <v>0.06</v>
      </c>
      <c r="R1949" s="68" t="s">
        <v>638</v>
      </c>
      <c r="S1949" s="363"/>
      <c r="T1949" s="277"/>
    </row>
    <row r="1950" spans="1:20" ht="51">
      <c r="A1950" s="192" t="s">
        <v>541</v>
      </c>
      <c r="B1950" s="68"/>
      <c r="C1950" s="214" t="s">
        <v>590</v>
      </c>
      <c r="D1950" s="215">
        <v>45092</v>
      </c>
      <c r="E1950" s="192" t="s">
        <v>4539</v>
      </c>
      <c r="F1950" s="192" t="s">
        <v>3</v>
      </c>
      <c r="G1950" s="192">
        <v>2120525</v>
      </c>
      <c r="H1950" s="68"/>
      <c r="I1950" s="198" t="s">
        <v>5628</v>
      </c>
      <c r="J1950" s="68"/>
      <c r="K1950" s="68"/>
      <c r="L1950" s="68"/>
      <c r="M1950" s="68"/>
      <c r="N1950" s="362"/>
      <c r="O1950" s="362"/>
      <c r="P1950" s="216">
        <v>0</v>
      </c>
      <c r="Q1950" s="216">
        <v>0.5</v>
      </c>
      <c r="R1950" s="68" t="s">
        <v>638</v>
      </c>
      <c r="S1950" s="363"/>
      <c r="T1950" s="277"/>
    </row>
    <row r="1951" spans="1:20" ht="63.75">
      <c r="A1951" s="192">
        <v>660</v>
      </c>
      <c r="B1951" s="68"/>
      <c r="C1951" s="214" t="s">
        <v>176</v>
      </c>
      <c r="D1951" s="215">
        <v>45092</v>
      </c>
      <c r="E1951" s="192" t="s">
        <v>4540</v>
      </c>
      <c r="F1951" s="192" t="s">
        <v>3</v>
      </c>
      <c r="G1951" s="192">
        <v>2120454</v>
      </c>
      <c r="H1951" s="68"/>
      <c r="I1951" s="198" t="s">
        <v>5629</v>
      </c>
      <c r="J1951" s="68"/>
      <c r="K1951" s="68"/>
      <c r="L1951" s="68"/>
      <c r="M1951" s="68"/>
      <c r="N1951" s="362"/>
      <c r="O1951" s="362"/>
      <c r="P1951" s="216">
        <v>0</v>
      </c>
      <c r="Q1951" s="216">
        <v>1512</v>
      </c>
      <c r="R1951" s="68" t="s">
        <v>638</v>
      </c>
      <c r="S1951" s="363"/>
      <c r="T1951" s="277"/>
    </row>
    <row r="1952" spans="1:20" ht="51">
      <c r="A1952" s="192">
        <v>16</v>
      </c>
      <c r="B1952" s="68"/>
      <c r="C1952" s="214" t="s">
        <v>40</v>
      </c>
      <c r="D1952" s="215">
        <v>45092</v>
      </c>
      <c r="E1952" s="192" t="s">
        <v>4541</v>
      </c>
      <c r="F1952" s="192" t="s">
        <v>3</v>
      </c>
      <c r="G1952" s="192">
        <v>2120461</v>
      </c>
      <c r="H1952" s="68"/>
      <c r="I1952" s="198" t="s">
        <v>5630</v>
      </c>
      <c r="J1952" s="68"/>
      <c r="K1952" s="68"/>
      <c r="L1952" s="68"/>
      <c r="M1952" s="68"/>
      <c r="N1952" s="362"/>
      <c r="O1952" s="362"/>
      <c r="P1952" s="216">
        <v>0</v>
      </c>
      <c r="Q1952" s="216">
        <v>9913</v>
      </c>
      <c r="R1952" s="68" t="s">
        <v>638</v>
      </c>
      <c r="S1952" s="363"/>
      <c r="T1952" s="277"/>
    </row>
    <row r="1953" spans="1:20" ht="63.75">
      <c r="A1953" s="192">
        <v>348</v>
      </c>
      <c r="B1953" s="68"/>
      <c r="C1953" s="214" t="s">
        <v>143</v>
      </c>
      <c r="D1953" s="215">
        <v>45092</v>
      </c>
      <c r="E1953" s="192" t="s">
        <v>4542</v>
      </c>
      <c r="F1953" s="192" t="s">
        <v>3</v>
      </c>
      <c r="G1953" s="192">
        <v>2120462</v>
      </c>
      <c r="H1953" s="68"/>
      <c r="I1953" s="198" t="s">
        <v>5631</v>
      </c>
      <c r="J1953" s="68"/>
      <c r="K1953" s="68"/>
      <c r="L1953" s="68"/>
      <c r="M1953" s="68"/>
      <c r="N1953" s="362"/>
      <c r="O1953" s="362"/>
      <c r="P1953" s="216">
        <v>0</v>
      </c>
      <c r="Q1953" s="216">
        <v>7715.59</v>
      </c>
      <c r="R1953" s="68" t="s">
        <v>638</v>
      </c>
      <c r="S1953" s="363"/>
      <c r="T1953" s="277"/>
    </row>
    <row r="1954" spans="1:20" ht="63.75">
      <c r="A1954" s="192">
        <v>78</v>
      </c>
      <c r="B1954" s="68"/>
      <c r="C1954" s="214" t="s">
        <v>1380</v>
      </c>
      <c r="D1954" s="215">
        <v>45092</v>
      </c>
      <c r="E1954" s="192" t="s">
        <v>4543</v>
      </c>
      <c r="F1954" s="192" t="s">
        <v>3</v>
      </c>
      <c r="G1954" s="192">
        <v>2120463</v>
      </c>
      <c r="H1954" s="68"/>
      <c r="I1954" s="198" t="s">
        <v>5632</v>
      </c>
      <c r="J1954" s="68"/>
      <c r="K1954" s="68"/>
      <c r="L1954" s="68"/>
      <c r="M1954" s="68"/>
      <c r="N1954" s="362"/>
      <c r="O1954" s="362"/>
      <c r="P1954" s="216">
        <v>0</v>
      </c>
      <c r="Q1954" s="216">
        <v>398.48</v>
      </c>
      <c r="R1954" s="68" t="s">
        <v>638</v>
      </c>
      <c r="S1954" s="363"/>
      <c r="T1954" s="277"/>
    </row>
    <row r="1955" spans="1:20" ht="63.75">
      <c r="A1955" s="192">
        <v>601</v>
      </c>
      <c r="B1955" s="68"/>
      <c r="C1955" s="214" t="s">
        <v>1538</v>
      </c>
      <c r="D1955" s="215">
        <v>45092</v>
      </c>
      <c r="E1955" s="192" t="s">
        <v>4544</v>
      </c>
      <c r="F1955" s="192" t="s">
        <v>3</v>
      </c>
      <c r="G1955" s="192">
        <v>2120465</v>
      </c>
      <c r="H1955" s="68"/>
      <c r="I1955" s="198" t="s">
        <v>5633</v>
      </c>
      <c r="J1955" s="68"/>
      <c r="K1955" s="68"/>
      <c r="L1955" s="68"/>
      <c r="M1955" s="68"/>
      <c r="N1955" s="362"/>
      <c r="O1955" s="362"/>
      <c r="P1955" s="216">
        <v>0</v>
      </c>
      <c r="Q1955" s="216">
        <v>2520.98</v>
      </c>
      <c r="R1955" s="68" t="s">
        <v>638</v>
      </c>
      <c r="S1955" s="363"/>
      <c r="T1955" s="277"/>
    </row>
    <row r="1956" spans="1:20" ht="63.75">
      <c r="A1956" s="192">
        <v>514</v>
      </c>
      <c r="B1956" s="68"/>
      <c r="C1956" s="214" t="s">
        <v>161</v>
      </c>
      <c r="D1956" s="215">
        <v>45092</v>
      </c>
      <c r="E1956" s="192" t="s">
        <v>4545</v>
      </c>
      <c r="F1956" s="192" t="s">
        <v>3</v>
      </c>
      <c r="G1956" s="192">
        <v>2120466</v>
      </c>
      <c r="H1956" s="68"/>
      <c r="I1956" s="198" t="s">
        <v>5634</v>
      </c>
      <c r="J1956" s="68"/>
      <c r="K1956" s="68"/>
      <c r="L1956" s="68"/>
      <c r="M1956" s="68"/>
      <c r="N1956" s="362"/>
      <c r="O1956" s="362"/>
      <c r="P1956" s="216">
        <v>0</v>
      </c>
      <c r="Q1956" s="216">
        <v>11875633.66</v>
      </c>
      <c r="R1956" s="68" t="s">
        <v>638</v>
      </c>
      <c r="S1956" s="363"/>
      <c r="T1956" s="277"/>
    </row>
    <row r="1957" spans="1:20" ht="63.75">
      <c r="A1957" s="192">
        <v>86</v>
      </c>
      <c r="B1957" s="68"/>
      <c r="C1957" s="214" t="s">
        <v>50</v>
      </c>
      <c r="D1957" s="215">
        <v>45092</v>
      </c>
      <c r="E1957" s="192" t="s">
        <v>4546</v>
      </c>
      <c r="F1957" s="192" t="s">
        <v>3</v>
      </c>
      <c r="G1957" s="192">
        <v>2120467</v>
      </c>
      <c r="H1957" s="68"/>
      <c r="I1957" s="198" t="s">
        <v>5635</v>
      </c>
      <c r="J1957" s="68"/>
      <c r="K1957" s="68"/>
      <c r="L1957" s="68"/>
      <c r="M1957" s="68"/>
      <c r="N1957" s="362"/>
      <c r="O1957" s="362"/>
      <c r="P1957" s="216">
        <v>0</v>
      </c>
      <c r="Q1957" s="216">
        <v>23139.35</v>
      </c>
      <c r="R1957" s="68" t="s">
        <v>638</v>
      </c>
      <c r="S1957" s="363"/>
      <c r="T1957" s="277"/>
    </row>
    <row r="1958" spans="1:20" ht="63.75">
      <c r="A1958" s="192">
        <v>601</v>
      </c>
      <c r="B1958" s="68"/>
      <c r="C1958" s="214" t="s">
        <v>1538</v>
      </c>
      <c r="D1958" s="215">
        <v>45092</v>
      </c>
      <c r="E1958" s="192" t="s">
        <v>4547</v>
      </c>
      <c r="F1958" s="192" t="s">
        <v>3</v>
      </c>
      <c r="G1958" s="192">
        <v>2120469</v>
      </c>
      <c r="H1958" s="68"/>
      <c r="I1958" s="198" t="s">
        <v>5636</v>
      </c>
      <c r="J1958" s="68"/>
      <c r="K1958" s="68"/>
      <c r="L1958" s="68"/>
      <c r="M1958" s="68"/>
      <c r="N1958" s="362"/>
      <c r="O1958" s="362"/>
      <c r="P1958" s="216">
        <v>0</v>
      </c>
      <c r="Q1958" s="216">
        <v>14817.48</v>
      </c>
      <c r="R1958" s="68" t="s">
        <v>638</v>
      </c>
      <c r="S1958" s="363"/>
      <c r="T1958" s="277"/>
    </row>
    <row r="1959" spans="1:20" ht="76.5">
      <c r="A1959" s="192">
        <v>117</v>
      </c>
      <c r="B1959" s="68"/>
      <c r="C1959" s="214" t="s">
        <v>54</v>
      </c>
      <c r="D1959" s="215">
        <v>45092</v>
      </c>
      <c r="E1959" s="192" t="s">
        <v>4548</v>
      </c>
      <c r="F1959" s="192" t="s">
        <v>10</v>
      </c>
      <c r="G1959" s="192">
        <v>1062286</v>
      </c>
      <c r="H1959" s="68"/>
      <c r="I1959" s="198" t="s">
        <v>5637</v>
      </c>
      <c r="J1959" s="68"/>
      <c r="K1959" s="68"/>
      <c r="L1959" s="68"/>
      <c r="M1959" s="68"/>
      <c r="N1959" s="362"/>
      <c r="O1959" s="362"/>
      <c r="P1959" s="216">
        <v>50</v>
      </c>
      <c r="Q1959" s="216">
        <v>0</v>
      </c>
      <c r="R1959" s="68" t="s">
        <v>638</v>
      </c>
      <c r="S1959" s="363"/>
      <c r="T1959" s="277"/>
    </row>
    <row r="1960" spans="1:20" ht="89.25">
      <c r="A1960" s="192">
        <v>291</v>
      </c>
      <c r="B1960" s="68"/>
      <c r="C1960" s="214" t="s">
        <v>119</v>
      </c>
      <c r="D1960" s="215">
        <v>45092</v>
      </c>
      <c r="E1960" s="192" t="s">
        <v>4549</v>
      </c>
      <c r="F1960" s="192" t="s">
        <v>10</v>
      </c>
      <c r="G1960" s="192">
        <v>1062293</v>
      </c>
      <c r="H1960" s="68"/>
      <c r="I1960" s="198" t="s">
        <v>5638</v>
      </c>
      <c r="J1960" s="68"/>
      <c r="K1960" s="68"/>
      <c r="L1960" s="68"/>
      <c r="M1960" s="68"/>
      <c r="N1960" s="362"/>
      <c r="O1960" s="362"/>
      <c r="P1960" s="216">
        <v>270</v>
      </c>
      <c r="Q1960" s="216">
        <v>0</v>
      </c>
      <c r="R1960" s="68" t="s">
        <v>638</v>
      </c>
      <c r="S1960" s="363"/>
      <c r="T1960" s="277"/>
    </row>
    <row r="1961" spans="1:20" ht="76.5">
      <c r="A1961" s="192">
        <v>513</v>
      </c>
      <c r="B1961" s="68"/>
      <c r="C1961" s="214" t="s">
        <v>160</v>
      </c>
      <c r="D1961" s="215">
        <v>45092</v>
      </c>
      <c r="E1961" s="192" t="s">
        <v>4550</v>
      </c>
      <c r="F1961" s="192" t="s">
        <v>10</v>
      </c>
      <c r="G1961" s="192">
        <v>1062299</v>
      </c>
      <c r="H1961" s="68"/>
      <c r="I1961" s="198" t="s">
        <v>5639</v>
      </c>
      <c r="J1961" s="68"/>
      <c r="K1961" s="68"/>
      <c r="L1961" s="68"/>
      <c r="M1961" s="68"/>
      <c r="N1961" s="362"/>
      <c r="O1961" s="362"/>
      <c r="P1961" s="216">
        <v>50</v>
      </c>
      <c r="Q1961" s="216">
        <v>0</v>
      </c>
      <c r="R1961" s="68" t="s">
        <v>638</v>
      </c>
      <c r="S1961" s="363"/>
      <c r="T1961" s="277"/>
    </row>
    <row r="1962" spans="1:20" ht="76.5">
      <c r="A1962" s="192">
        <v>513</v>
      </c>
      <c r="B1962" s="68"/>
      <c r="C1962" s="214" t="s">
        <v>160</v>
      </c>
      <c r="D1962" s="215">
        <v>45092</v>
      </c>
      <c r="E1962" s="192" t="s">
        <v>4551</v>
      </c>
      <c r="F1962" s="192" t="s">
        <v>10</v>
      </c>
      <c r="G1962" s="192">
        <v>1062301</v>
      </c>
      <c r="H1962" s="68"/>
      <c r="I1962" s="198" t="s">
        <v>5640</v>
      </c>
      <c r="J1962" s="68"/>
      <c r="K1962" s="68"/>
      <c r="L1962" s="68"/>
      <c r="M1962" s="68"/>
      <c r="N1962" s="362"/>
      <c r="O1962" s="362"/>
      <c r="P1962" s="216">
        <v>50</v>
      </c>
      <c r="Q1962" s="216">
        <v>0</v>
      </c>
      <c r="R1962" s="68" t="s">
        <v>638</v>
      </c>
      <c r="S1962" s="363"/>
      <c r="T1962" s="277"/>
    </row>
    <row r="1963" spans="1:20" ht="76.5">
      <c r="A1963" s="192">
        <v>513</v>
      </c>
      <c r="B1963" s="68"/>
      <c r="C1963" s="214" t="s">
        <v>160</v>
      </c>
      <c r="D1963" s="215">
        <v>45092</v>
      </c>
      <c r="E1963" s="192" t="s">
        <v>4552</v>
      </c>
      <c r="F1963" s="192" t="s">
        <v>10</v>
      </c>
      <c r="G1963" s="192">
        <v>1062303</v>
      </c>
      <c r="H1963" s="68"/>
      <c r="I1963" s="198" t="s">
        <v>5641</v>
      </c>
      <c r="J1963" s="68"/>
      <c r="K1963" s="68"/>
      <c r="L1963" s="68"/>
      <c r="M1963" s="68"/>
      <c r="N1963" s="362"/>
      <c r="O1963" s="362"/>
      <c r="P1963" s="216">
        <v>50</v>
      </c>
      <c r="Q1963" s="216">
        <v>0</v>
      </c>
      <c r="R1963" s="68" t="s">
        <v>638</v>
      </c>
      <c r="S1963" s="363"/>
      <c r="T1963" s="277"/>
    </row>
    <row r="1964" spans="1:20" ht="76.5">
      <c r="A1964" s="192">
        <v>513</v>
      </c>
      <c r="B1964" s="68"/>
      <c r="C1964" s="214" t="s">
        <v>160</v>
      </c>
      <c r="D1964" s="215">
        <v>45092</v>
      </c>
      <c r="E1964" s="192" t="s">
        <v>4553</v>
      </c>
      <c r="F1964" s="192" t="s">
        <v>10</v>
      </c>
      <c r="G1964" s="192">
        <v>1062310</v>
      </c>
      <c r="H1964" s="68"/>
      <c r="I1964" s="198" t="s">
        <v>5642</v>
      </c>
      <c r="J1964" s="68"/>
      <c r="K1964" s="68"/>
      <c r="L1964" s="68"/>
      <c r="M1964" s="68"/>
      <c r="N1964" s="362"/>
      <c r="O1964" s="362"/>
      <c r="P1964" s="216">
        <v>50</v>
      </c>
      <c r="Q1964" s="216">
        <v>0</v>
      </c>
      <c r="R1964" s="68" t="s">
        <v>638</v>
      </c>
      <c r="S1964" s="363"/>
      <c r="T1964" s="277"/>
    </row>
    <row r="1965" spans="1:20" ht="76.5">
      <c r="A1965" s="192">
        <v>513</v>
      </c>
      <c r="B1965" s="68"/>
      <c r="C1965" s="214" t="s">
        <v>160</v>
      </c>
      <c r="D1965" s="215">
        <v>45092</v>
      </c>
      <c r="E1965" s="192" t="s">
        <v>4554</v>
      </c>
      <c r="F1965" s="192" t="s">
        <v>10</v>
      </c>
      <c r="G1965" s="192">
        <v>1062312</v>
      </c>
      <c r="H1965" s="68"/>
      <c r="I1965" s="198" t="s">
        <v>5643</v>
      </c>
      <c r="J1965" s="68"/>
      <c r="K1965" s="68"/>
      <c r="L1965" s="68"/>
      <c r="M1965" s="68"/>
      <c r="N1965" s="362"/>
      <c r="O1965" s="362"/>
      <c r="P1965" s="216">
        <v>50</v>
      </c>
      <c r="Q1965" s="216">
        <v>0</v>
      </c>
      <c r="R1965" s="68" t="s">
        <v>638</v>
      </c>
      <c r="S1965" s="363"/>
      <c r="T1965" s="277"/>
    </row>
    <row r="1966" spans="1:20" ht="63.75">
      <c r="A1966" s="192">
        <v>46</v>
      </c>
      <c r="B1966" s="68"/>
      <c r="C1966" s="214" t="s">
        <v>1379</v>
      </c>
      <c r="D1966" s="215">
        <v>45093</v>
      </c>
      <c r="E1966" s="192" t="s">
        <v>4555</v>
      </c>
      <c r="F1966" s="192" t="s">
        <v>3</v>
      </c>
      <c r="G1966" s="192">
        <v>2120698</v>
      </c>
      <c r="H1966" s="68"/>
      <c r="I1966" s="198" t="s">
        <v>5644</v>
      </c>
      <c r="J1966" s="68"/>
      <c r="K1966" s="68"/>
      <c r="L1966" s="68"/>
      <c r="M1966" s="68"/>
      <c r="N1966" s="362"/>
      <c r="O1966" s="362"/>
      <c r="P1966" s="216">
        <v>0</v>
      </c>
      <c r="Q1966" s="216">
        <v>2500</v>
      </c>
      <c r="R1966" s="68" t="s">
        <v>638</v>
      </c>
      <c r="S1966" s="363"/>
      <c r="T1966" s="277"/>
    </row>
    <row r="1967" spans="1:20" ht="51">
      <c r="A1967" s="192">
        <v>86</v>
      </c>
      <c r="B1967" s="68"/>
      <c r="C1967" s="214" t="s">
        <v>50</v>
      </c>
      <c r="D1967" s="215">
        <v>45093</v>
      </c>
      <c r="E1967" s="192" t="s">
        <v>4556</v>
      </c>
      <c r="F1967" s="192" t="s">
        <v>3</v>
      </c>
      <c r="G1967" s="192">
        <v>2120766</v>
      </c>
      <c r="H1967" s="68"/>
      <c r="I1967" s="198" t="s">
        <v>5645</v>
      </c>
      <c r="J1967" s="68"/>
      <c r="K1967" s="68"/>
      <c r="L1967" s="68"/>
      <c r="M1967" s="68"/>
      <c r="N1967" s="362"/>
      <c r="O1967" s="362"/>
      <c r="P1967" s="216">
        <v>0</v>
      </c>
      <c r="Q1967" s="216">
        <v>50</v>
      </c>
      <c r="R1967" s="68" t="s">
        <v>638</v>
      </c>
      <c r="S1967" s="363"/>
      <c r="T1967" s="277"/>
    </row>
    <row r="1968" spans="1:20" ht="76.5">
      <c r="A1968" s="192" t="s">
        <v>542</v>
      </c>
      <c r="B1968" s="68"/>
      <c r="C1968" s="214" t="s">
        <v>691</v>
      </c>
      <c r="D1968" s="215">
        <v>45093</v>
      </c>
      <c r="E1968" s="192" t="s">
        <v>4557</v>
      </c>
      <c r="F1968" s="192" t="s">
        <v>6</v>
      </c>
      <c r="G1968" s="192">
        <v>1829725</v>
      </c>
      <c r="H1968" s="68"/>
      <c r="I1968" s="198" t="s">
        <v>5646</v>
      </c>
      <c r="J1968" s="68"/>
      <c r="K1968" s="68"/>
      <c r="L1968" s="68"/>
      <c r="M1968" s="68"/>
      <c r="N1968" s="362"/>
      <c r="O1968" s="362"/>
      <c r="P1968" s="216">
        <v>0</v>
      </c>
      <c r="Q1968" s="216">
        <v>185000000</v>
      </c>
      <c r="R1968" s="68" t="s">
        <v>638</v>
      </c>
      <c r="S1968" s="363"/>
      <c r="T1968" s="277"/>
    </row>
    <row r="1969" spans="1:20" ht="51">
      <c r="A1969" s="192" t="s">
        <v>541</v>
      </c>
      <c r="B1969" s="68"/>
      <c r="C1969" s="214" t="s">
        <v>590</v>
      </c>
      <c r="D1969" s="215">
        <v>45093</v>
      </c>
      <c r="E1969" s="192" t="s">
        <v>4558</v>
      </c>
      <c r="F1969" s="192" t="s">
        <v>3</v>
      </c>
      <c r="G1969" s="192">
        <v>2120777</v>
      </c>
      <c r="H1969" s="68"/>
      <c r="I1969" s="198" t="s">
        <v>5647</v>
      </c>
      <c r="J1969" s="68"/>
      <c r="K1969" s="68"/>
      <c r="L1969" s="68"/>
      <c r="M1969" s="68"/>
      <c r="N1969" s="362"/>
      <c r="O1969" s="362"/>
      <c r="P1969" s="216">
        <v>0</v>
      </c>
      <c r="Q1969" s="216">
        <v>7575.5</v>
      </c>
      <c r="R1969" s="68" t="s">
        <v>638</v>
      </c>
      <c r="S1969" s="363"/>
      <c r="T1969" s="277"/>
    </row>
    <row r="1970" spans="1:20" ht="38.25">
      <c r="A1970" s="192">
        <v>86</v>
      </c>
      <c r="B1970" s="68"/>
      <c r="C1970" s="214" t="s">
        <v>50</v>
      </c>
      <c r="D1970" s="215">
        <v>45093</v>
      </c>
      <c r="E1970" s="192" t="s">
        <v>4559</v>
      </c>
      <c r="F1970" s="192" t="s">
        <v>3</v>
      </c>
      <c r="G1970" s="192">
        <v>2120780</v>
      </c>
      <c r="H1970" s="68"/>
      <c r="I1970" s="198" t="s">
        <v>5648</v>
      </c>
      <c r="J1970" s="68"/>
      <c r="K1970" s="68"/>
      <c r="L1970" s="68"/>
      <c r="M1970" s="68"/>
      <c r="N1970" s="362"/>
      <c r="O1970" s="362"/>
      <c r="P1970" s="216">
        <v>0</v>
      </c>
      <c r="Q1970" s="216">
        <v>27001</v>
      </c>
      <c r="R1970" s="68" t="s">
        <v>638</v>
      </c>
      <c r="S1970" s="363"/>
      <c r="T1970" s="277"/>
    </row>
    <row r="1971" spans="1:20" ht="51">
      <c r="A1971" s="192">
        <v>342</v>
      </c>
      <c r="B1971" s="68"/>
      <c r="C1971" s="214" t="s">
        <v>137</v>
      </c>
      <c r="D1971" s="215">
        <v>45093</v>
      </c>
      <c r="E1971" s="192" t="s">
        <v>4560</v>
      </c>
      <c r="F1971" s="192" t="s">
        <v>3</v>
      </c>
      <c r="G1971" s="192">
        <v>2120786</v>
      </c>
      <c r="H1971" s="68"/>
      <c r="I1971" s="198" t="s">
        <v>5649</v>
      </c>
      <c r="J1971" s="68"/>
      <c r="K1971" s="68"/>
      <c r="L1971" s="68"/>
      <c r="M1971" s="68"/>
      <c r="N1971" s="362"/>
      <c r="O1971" s="362"/>
      <c r="P1971" s="216">
        <v>0</v>
      </c>
      <c r="Q1971" s="216">
        <v>3879.23</v>
      </c>
      <c r="R1971" s="68" t="s">
        <v>638</v>
      </c>
      <c r="S1971" s="363"/>
      <c r="T1971" s="277"/>
    </row>
    <row r="1972" spans="1:20" ht="51">
      <c r="A1972" s="192" t="s">
        <v>541</v>
      </c>
      <c r="B1972" s="68"/>
      <c r="C1972" s="214" t="s">
        <v>590</v>
      </c>
      <c r="D1972" s="215">
        <v>45093</v>
      </c>
      <c r="E1972" s="192" t="s">
        <v>4561</v>
      </c>
      <c r="F1972" s="192" t="s">
        <v>3</v>
      </c>
      <c r="G1972" s="192">
        <v>2120791</v>
      </c>
      <c r="H1972" s="68"/>
      <c r="I1972" s="198" t="s">
        <v>5650</v>
      </c>
      <c r="J1972" s="68"/>
      <c r="K1972" s="68"/>
      <c r="L1972" s="68"/>
      <c r="M1972" s="68"/>
      <c r="N1972" s="362"/>
      <c r="O1972" s="362"/>
      <c r="P1972" s="216">
        <v>0</v>
      </c>
      <c r="Q1972" s="216">
        <v>18974.28</v>
      </c>
      <c r="R1972" s="68" t="s">
        <v>638</v>
      </c>
      <c r="S1972" s="363"/>
      <c r="T1972" s="277"/>
    </row>
    <row r="1973" spans="1:20" ht="63.75">
      <c r="A1973" s="192">
        <v>389</v>
      </c>
      <c r="B1973" s="68"/>
      <c r="C1973" s="214" t="s">
        <v>1422</v>
      </c>
      <c r="D1973" s="215">
        <v>45093</v>
      </c>
      <c r="E1973" s="192" t="s">
        <v>4562</v>
      </c>
      <c r="F1973" s="192" t="s">
        <v>3</v>
      </c>
      <c r="G1973" s="192">
        <v>2120798</v>
      </c>
      <c r="H1973" s="68"/>
      <c r="I1973" s="198" t="s">
        <v>5651</v>
      </c>
      <c r="J1973" s="68"/>
      <c r="K1973" s="68"/>
      <c r="L1973" s="68"/>
      <c r="M1973" s="68"/>
      <c r="N1973" s="362"/>
      <c r="O1973" s="362"/>
      <c r="P1973" s="216">
        <v>0</v>
      </c>
      <c r="Q1973" s="216">
        <v>30</v>
      </c>
      <c r="R1973" s="68" t="s">
        <v>638</v>
      </c>
      <c r="S1973" s="363"/>
      <c r="T1973" s="277"/>
    </row>
    <row r="1974" spans="1:20" ht="63.75">
      <c r="A1974" s="192">
        <v>132</v>
      </c>
      <c r="B1974" s="68"/>
      <c r="C1974" s="214" t="s">
        <v>59</v>
      </c>
      <c r="D1974" s="215">
        <v>45093</v>
      </c>
      <c r="E1974" s="192" t="s">
        <v>4563</v>
      </c>
      <c r="F1974" s="192" t="s">
        <v>3</v>
      </c>
      <c r="G1974" s="192">
        <v>2120805</v>
      </c>
      <c r="H1974" s="68"/>
      <c r="I1974" s="198" t="s">
        <v>5652</v>
      </c>
      <c r="J1974" s="68"/>
      <c r="K1974" s="68"/>
      <c r="L1974" s="68"/>
      <c r="M1974" s="68"/>
      <c r="N1974" s="362"/>
      <c r="O1974" s="362"/>
      <c r="P1974" s="216">
        <v>0</v>
      </c>
      <c r="Q1974" s="216">
        <v>18.2</v>
      </c>
      <c r="R1974" s="68" t="s">
        <v>638</v>
      </c>
      <c r="S1974" s="363"/>
      <c r="T1974" s="277"/>
    </row>
    <row r="1975" spans="1:20" ht="51">
      <c r="A1975" s="192">
        <v>378</v>
      </c>
      <c r="B1975" s="68"/>
      <c r="C1975" s="214" t="s">
        <v>610</v>
      </c>
      <c r="D1975" s="215">
        <v>45093</v>
      </c>
      <c r="E1975" s="192" t="s">
        <v>4564</v>
      </c>
      <c r="F1975" s="192" t="s">
        <v>3</v>
      </c>
      <c r="G1975" s="192">
        <v>2120808</v>
      </c>
      <c r="H1975" s="68"/>
      <c r="I1975" s="198" t="s">
        <v>5653</v>
      </c>
      <c r="J1975" s="68"/>
      <c r="K1975" s="68"/>
      <c r="L1975" s="68"/>
      <c r="M1975" s="68"/>
      <c r="N1975" s="362"/>
      <c r="O1975" s="362"/>
      <c r="P1975" s="216">
        <v>0</v>
      </c>
      <c r="Q1975" s="216">
        <v>6.81</v>
      </c>
      <c r="R1975" s="68" t="s">
        <v>638</v>
      </c>
      <c r="S1975" s="363"/>
      <c r="T1975" s="277"/>
    </row>
    <row r="1976" spans="1:20" ht="63.75">
      <c r="A1976" s="192">
        <v>46</v>
      </c>
      <c r="B1976" s="68"/>
      <c r="C1976" s="214" t="s">
        <v>1379</v>
      </c>
      <c r="D1976" s="215">
        <v>45093</v>
      </c>
      <c r="E1976" s="192" t="s">
        <v>4565</v>
      </c>
      <c r="F1976" s="192" t="s">
        <v>3</v>
      </c>
      <c r="G1976" s="192">
        <v>2120818</v>
      </c>
      <c r="H1976" s="68"/>
      <c r="I1976" s="198" t="s">
        <v>5654</v>
      </c>
      <c r="J1976" s="68"/>
      <c r="K1976" s="68"/>
      <c r="L1976" s="68"/>
      <c r="M1976" s="68"/>
      <c r="N1976" s="362"/>
      <c r="O1976" s="362"/>
      <c r="P1976" s="216">
        <v>0</v>
      </c>
      <c r="Q1976" s="216">
        <v>594</v>
      </c>
      <c r="R1976" s="68" t="s">
        <v>638</v>
      </c>
      <c r="S1976" s="363"/>
      <c r="T1976" s="277"/>
    </row>
    <row r="1977" spans="1:20" ht="51">
      <c r="A1977" s="192" t="s">
        <v>541</v>
      </c>
      <c r="B1977" s="68"/>
      <c r="C1977" s="214" t="s">
        <v>590</v>
      </c>
      <c r="D1977" s="215">
        <v>45093</v>
      </c>
      <c r="E1977" s="192" t="s">
        <v>4566</v>
      </c>
      <c r="F1977" s="192" t="s">
        <v>3</v>
      </c>
      <c r="G1977" s="192">
        <v>2120820</v>
      </c>
      <c r="H1977" s="68"/>
      <c r="I1977" s="198" t="s">
        <v>5655</v>
      </c>
      <c r="J1977" s="68"/>
      <c r="K1977" s="68"/>
      <c r="L1977" s="68"/>
      <c r="M1977" s="68"/>
      <c r="N1977" s="362"/>
      <c r="O1977" s="362"/>
      <c r="P1977" s="216">
        <v>0</v>
      </c>
      <c r="Q1977" s="216">
        <v>4817</v>
      </c>
      <c r="R1977" s="68" t="s">
        <v>638</v>
      </c>
      <c r="S1977" s="363"/>
      <c r="T1977" s="277"/>
    </row>
    <row r="1978" spans="1:20" ht="51">
      <c r="A1978" s="192">
        <v>249</v>
      </c>
      <c r="B1978" s="68"/>
      <c r="C1978" s="214" t="s">
        <v>102</v>
      </c>
      <c r="D1978" s="215">
        <v>45093</v>
      </c>
      <c r="E1978" s="192" t="s">
        <v>4567</v>
      </c>
      <c r="F1978" s="192" t="s">
        <v>3</v>
      </c>
      <c r="G1978" s="192">
        <v>2120821</v>
      </c>
      <c r="H1978" s="68"/>
      <c r="I1978" s="198" t="s">
        <v>5656</v>
      </c>
      <c r="J1978" s="68"/>
      <c r="K1978" s="68"/>
      <c r="L1978" s="68"/>
      <c r="M1978" s="68"/>
      <c r="N1978" s="362"/>
      <c r="O1978" s="362"/>
      <c r="P1978" s="216">
        <v>0</v>
      </c>
      <c r="Q1978" s="216">
        <v>1.52</v>
      </c>
      <c r="R1978" s="68" t="s">
        <v>638</v>
      </c>
      <c r="S1978" s="363"/>
      <c r="T1978" s="277"/>
    </row>
    <row r="1979" spans="1:20" ht="51">
      <c r="A1979" s="192">
        <v>423</v>
      </c>
      <c r="B1979" s="68"/>
      <c r="C1979" s="214" t="s">
        <v>150</v>
      </c>
      <c r="D1979" s="215">
        <v>45093</v>
      </c>
      <c r="E1979" s="192" t="s">
        <v>4568</v>
      </c>
      <c r="F1979" s="192" t="s">
        <v>3</v>
      </c>
      <c r="G1979" s="192">
        <v>2120822</v>
      </c>
      <c r="H1979" s="68"/>
      <c r="I1979" s="198" t="s">
        <v>3866</v>
      </c>
      <c r="J1979" s="68"/>
      <c r="K1979" s="68"/>
      <c r="L1979" s="68"/>
      <c r="M1979" s="68"/>
      <c r="N1979" s="362"/>
      <c r="O1979" s="362"/>
      <c r="P1979" s="216">
        <v>0</v>
      </c>
      <c r="Q1979" s="216">
        <v>3514.97</v>
      </c>
      <c r="R1979" s="68" t="s">
        <v>638</v>
      </c>
      <c r="S1979" s="363"/>
      <c r="T1979" s="277"/>
    </row>
    <row r="1980" spans="1:20" ht="51">
      <c r="A1980" s="192">
        <v>249</v>
      </c>
      <c r="B1980" s="68"/>
      <c r="C1980" s="214" t="s">
        <v>102</v>
      </c>
      <c r="D1980" s="215">
        <v>45093</v>
      </c>
      <c r="E1980" s="192" t="s">
        <v>4569</v>
      </c>
      <c r="F1980" s="192" t="s">
        <v>3</v>
      </c>
      <c r="G1980" s="192">
        <v>2120827</v>
      </c>
      <c r="H1980" s="68"/>
      <c r="I1980" s="198" t="s">
        <v>5657</v>
      </c>
      <c r="J1980" s="68"/>
      <c r="K1980" s="68"/>
      <c r="L1980" s="68"/>
      <c r="M1980" s="68"/>
      <c r="N1980" s="362"/>
      <c r="O1980" s="362"/>
      <c r="P1980" s="216">
        <v>0</v>
      </c>
      <c r="Q1980" s="216">
        <v>1.81</v>
      </c>
      <c r="R1980" s="68" t="s">
        <v>638</v>
      </c>
      <c r="S1980" s="363"/>
      <c r="T1980" s="277"/>
    </row>
    <row r="1981" spans="1:20" ht="51">
      <c r="A1981" s="192">
        <v>16</v>
      </c>
      <c r="B1981" s="68"/>
      <c r="C1981" s="214" t="s">
        <v>40</v>
      </c>
      <c r="D1981" s="215">
        <v>45093</v>
      </c>
      <c r="E1981" s="192" t="s">
        <v>4570</v>
      </c>
      <c r="F1981" s="192" t="s">
        <v>3</v>
      </c>
      <c r="G1981" s="192">
        <v>2120837</v>
      </c>
      <c r="H1981" s="68"/>
      <c r="I1981" s="198" t="s">
        <v>5658</v>
      </c>
      <c r="J1981" s="68"/>
      <c r="K1981" s="68"/>
      <c r="L1981" s="68"/>
      <c r="M1981" s="68"/>
      <c r="N1981" s="362"/>
      <c r="O1981" s="362"/>
      <c r="P1981" s="216">
        <v>0</v>
      </c>
      <c r="Q1981" s="216">
        <v>480</v>
      </c>
      <c r="R1981" s="68" t="s">
        <v>638</v>
      </c>
      <c r="S1981" s="363"/>
      <c r="T1981" s="277"/>
    </row>
    <row r="1982" spans="1:20" ht="51">
      <c r="A1982" s="192">
        <v>291</v>
      </c>
      <c r="B1982" s="68"/>
      <c r="C1982" s="214" t="s">
        <v>119</v>
      </c>
      <c r="D1982" s="215">
        <v>45093</v>
      </c>
      <c r="E1982" s="192" t="s">
        <v>4571</v>
      </c>
      <c r="F1982" s="192" t="s">
        <v>3</v>
      </c>
      <c r="G1982" s="192">
        <v>2120847</v>
      </c>
      <c r="H1982" s="68"/>
      <c r="I1982" s="198" t="s">
        <v>5659</v>
      </c>
      <c r="J1982" s="68"/>
      <c r="K1982" s="68"/>
      <c r="L1982" s="68"/>
      <c r="M1982" s="68"/>
      <c r="N1982" s="362"/>
      <c r="O1982" s="362"/>
      <c r="P1982" s="216">
        <v>0</v>
      </c>
      <c r="Q1982" s="216">
        <v>1343.28</v>
      </c>
      <c r="R1982" s="68" t="s">
        <v>638</v>
      </c>
      <c r="S1982" s="363"/>
      <c r="T1982" s="277"/>
    </row>
    <row r="1983" spans="1:20" ht="63.75">
      <c r="A1983" s="192">
        <v>513</v>
      </c>
      <c r="B1983" s="68"/>
      <c r="C1983" s="214" t="s">
        <v>160</v>
      </c>
      <c r="D1983" s="215">
        <v>45093</v>
      </c>
      <c r="E1983" s="192" t="s">
        <v>4572</v>
      </c>
      <c r="F1983" s="192" t="s">
        <v>14</v>
      </c>
      <c r="G1983" s="192">
        <v>2307979</v>
      </c>
      <c r="H1983" s="68"/>
      <c r="I1983" s="198" t="s">
        <v>5660</v>
      </c>
      <c r="J1983" s="68"/>
      <c r="K1983" s="68"/>
      <c r="L1983" s="68"/>
      <c r="M1983" s="68"/>
      <c r="N1983" s="362"/>
      <c r="O1983" s="362"/>
      <c r="P1983" s="216">
        <v>50</v>
      </c>
      <c r="Q1983" s="216">
        <v>0</v>
      </c>
      <c r="R1983" s="68" t="s">
        <v>638</v>
      </c>
      <c r="S1983" s="363"/>
      <c r="T1983" s="277"/>
    </row>
    <row r="1984" spans="1:20" ht="63.75">
      <c r="A1984" s="192">
        <v>513</v>
      </c>
      <c r="B1984" s="68"/>
      <c r="C1984" s="214" t="s">
        <v>160</v>
      </c>
      <c r="D1984" s="215">
        <v>45093</v>
      </c>
      <c r="E1984" s="192" t="s">
        <v>4573</v>
      </c>
      <c r="F1984" s="192" t="s">
        <v>14</v>
      </c>
      <c r="G1984" s="192">
        <v>2307981</v>
      </c>
      <c r="H1984" s="68"/>
      <c r="I1984" s="198" t="s">
        <v>5661</v>
      </c>
      <c r="J1984" s="68"/>
      <c r="K1984" s="68"/>
      <c r="L1984" s="68"/>
      <c r="M1984" s="68"/>
      <c r="N1984" s="362"/>
      <c r="O1984" s="362"/>
      <c r="P1984" s="216">
        <v>50</v>
      </c>
      <c r="Q1984" s="216">
        <v>0</v>
      </c>
      <c r="R1984" s="68" t="s">
        <v>638</v>
      </c>
      <c r="S1984" s="363"/>
      <c r="T1984" s="277"/>
    </row>
    <row r="1985" spans="1:20" ht="38.25">
      <c r="A1985" s="192">
        <v>213</v>
      </c>
      <c r="B1985" s="68"/>
      <c r="C1985" s="214" t="s">
        <v>91</v>
      </c>
      <c r="D1985" s="215">
        <v>45093</v>
      </c>
      <c r="E1985" s="192" t="s">
        <v>4574</v>
      </c>
      <c r="F1985" s="192" t="s">
        <v>3</v>
      </c>
      <c r="G1985" s="192">
        <v>2120857</v>
      </c>
      <c r="H1985" s="68"/>
      <c r="I1985" s="198" t="s">
        <v>5662</v>
      </c>
      <c r="J1985" s="68"/>
      <c r="K1985" s="68"/>
      <c r="L1985" s="68"/>
      <c r="M1985" s="68"/>
      <c r="N1985" s="362"/>
      <c r="O1985" s="362"/>
      <c r="P1985" s="216">
        <v>0</v>
      </c>
      <c r="Q1985" s="216">
        <v>346.38</v>
      </c>
      <c r="R1985" s="68" t="s">
        <v>638</v>
      </c>
      <c r="S1985" s="363"/>
      <c r="T1985" s="277"/>
    </row>
    <row r="1986" spans="1:20" ht="51">
      <c r="A1986" s="192">
        <v>203</v>
      </c>
      <c r="B1986" s="68"/>
      <c r="C1986" s="214" t="s">
        <v>86</v>
      </c>
      <c r="D1986" s="215">
        <v>45093</v>
      </c>
      <c r="E1986" s="192" t="s">
        <v>4575</v>
      </c>
      <c r="F1986" s="192" t="s">
        <v>3</v>
      </c>
      <c r="G1986" s="192">
        <v>2120858</v>
      </c>
      <c r="H1986" s="68"/>
      <c r="I1986" s="198" t="s">
        <v>5663</v>
      </c>
      <c r="J1986" s="68"/>
      <c r="K1986" s="68"/>
      <c r="L1986" s="68"/>
      <c r="M1986" s="68"/>
      <c r="N1986" s="362"/>
      <c r="O1986" s="362"/>
      <c r="P1986" s="216">
        <v>0</v>
      </c>
      <c r="Q1986" s="216">
        <v>51.94</v>
      </c>
      <c r="R1986" s="68" t="s">
        <v>638</v>
      </c>
      <c r="S1986" s="363"/>
      <c r="T1986" s="277"/>
    </row>
    <row r="1987" spans="1:20" ht="38.25">
      <c r="A1987" s="192">
        <v>213</v>
      </c>
      <c r="B1987" s="68"/>
      <c r="C1987" s="214" t="s">
        <v>91</v>
      </c>
      <c r="D1987" s="215">
        <v>45093</v>
      </c>
      <c r="E1987" s="192" t="s">
        <v>4576</v>
      </c>
      <c r="F1987" s="192" t="s">
        <v>3</v>
      </c>
      <c r="G1987" s="192">
        <v>2120859</v>
      </c>
      <c r="H1987" s="68"/>
      <c r="I1987" s="198" t="s">
        <v>5664</v>
      </c>
      <c r="J1987" s="68"/>
      <c r="K1987" s="68"/>
      <c r="L1987" s="68"/>
      <c r="M1987" s="68"/>
      <c r="N1987" s="362"/>
      <c r="O1987" s="362"/>
      <c r="P1987" s="216">
        <v>0</v>
      </c>
      <c r="Q1987" s="216">
        <v>5</v>
      </c>
      <c r="R1987" s="68" t="s">
        <v>638</v>
      </c>
      <c r="S1987" s="363"/>
      <c r="T1987" s="277"/>
    </row>
    <row r="1988" spans="1:20" ht="76.5">
      <c r="A1988" s="192">
        <v>594</v>
      </c>
      <c r="B1988" s="68"/>
      <c r="C1988" s="214" t="s">
        <v>88</v>
      </c>
      <c r="D1988" s="215">
        <v>45093</v>
      </c>
      <c r="E1988" s="192" t="s">
        <v>4577</v>
      </c>
      <c r="F1988" s="192" t="s">
        <v>6</v>
      </c>
      <c r="G1988" s="192">
        <v>2307986</v>
      </c>
      <c r="H1988" s="68"/>
      <c r="I1988" s="198" t="s">
        <v>5665</v>
      </c>
      <c r="J1988" s="68"/>
      <c r="K1988" s="68"/>
      <c r="L1988" s="68"/>
      <c r="M1988" s="68"/>
      <c r="N1988" s="362"/>
      <c r="O1988" s="362"/>
      <c r="P1988" s="216">
        <v>0</v>
      </c>
      <c r="Q1988" s="216">
        <v>3652.13</v>
      </c>
      <c r="R1988" s="68" t="s">
        <v>638</v>
      </c>
      <c r="S1988" s="363"/>
      <c r="T1988" s="277"/>
    </row>
    <row r="1989" spans="1:20" ht="76.5">
      <c r="A1989" s="192">
        <v>10</v>
      </c>
      <c r="B1989" s="68"/>
      <c r="C1989" s="214" t="s">
        <v>38</v>
      </c>
      <c r="D1989" s="215">
        <v>45093</v>
      </c>
      <c r="E1989" s="192" t="s">
        <v>4578</v>
      </c>
      <c r="F1989" s="192" t="s">
        <v>6</v>
      </c>
      <c r="G1989" s="192">
        <v>2307988</v>
      </c>
      <c r="H1989" s="68"/>
      <c r="I1989" s="198" t="s">
        <v>5666</v>
      </c>
      <c r="J1989" s="68"/>
      <c r="K1989" s="68"/>
      <c r="L1989" s="68"/>
      <c r="M1989" s="68"/>
      <c r="N1989" s="362"/>
      <c r="O1989" s="362"/>
      <c r="P1989" s="216">
        <v>0</v>
      </c>
      <c r="Q1989" s="216">
        <v>7191.82</v>
      </c>
      <c r="R1989" s="68" t="s">
        <v>638</v>
      </c>
      <c r="S1989" s="363"/>
      <c r="T1989" s="277"/>
    </row>
    <row r="1990" spans="1:20" ht="76.5">
      <c r="A1990" s="192">
        <v>10</v>
      </c>
      <c r="B1990" s="68"/>
      <c r="C1990" s="214" t="s">
        <v>38</v>
      </c>
      <c r="D1990" s="215">
        <v>45093</v>
      </c>
      <c r="E1990" s="192" t="s">
        <v>4579</v>
      </c>
      <c r="F1990" s="192" t="s">
        <v>6</v>
      </c>
      <c r="G1990" s="192">
        <v>2307990</v>
      </c>
      <c r="H1990" s="68"/>
      <c r="I1990" s="198" t="s">
        <v>5667</v>
      </c>
      <c r="J1990" s="68"/>
      <c r="K1990" s="68"/>
      <c r="L1990" s="68"/>
      <c r="M1990" s="68"/>
      <c r="N1990" s="362"/>
      <c r="O1990" s="362"/>
      <c r="P1990" s="216">
        <v>0</v>
      </c>
      <c r="Q1990" s="216">
        <v>362537.28</v>
      </c>
      <c r="R1990" s="68" t="s">
        <v>638</v>
      </c>
      <c r="S1990" s="363"/>
      <c r="T1990" s="277"/>
    </row>
    <row r="1991" spans="1:20" ht="76.5">
      <c r="A1991" s="192">
        <v>10</v>
      </c>
      <c r="B1991" s="68"/>
      <c r="C1991" s="214" t="s">
        <v>38</v>
      </c>
      <c r="D1991" s="215">
        <v>45093</v>
      </c>
      <c r="E1991" s="192" t="s">
        <v>4580</v>
      </c>
      <c r="F1991" s="192" t="s">
        <v>6</v>
      </c>
      <c r="G1991" s="192">
        <v>2307992</v>
      </c>
      <c r="H1991" s="68"/>
      <c r="I1991" s="198" t="s">
        <v>5668</v>
      </c>
      <c r="J1991" s="68"/>
      <c r="K1991" s="68"/>
      <c r="L1991" s="68"/>
      <c r="M1991" s="68"/>
      <c r="N1991" s="362"/>
      <c r="O1991" s="362"/>
      <c r="P1991" s="216">
        <v>0</v>
      </c>
      <c r="Q1991" s="216">
        <v>477284.5</v>
      </c>
      <c r="R1991" s="68" t="s">
        <v>638</v>
      </c>
      <c r="S1991" s="363"/>
      <c r="T1991" s="277"/>
    </row>
    <row r="1992" spans="1:20" ht="63.75">
      <c r="A1992" s="192">
        <v>594</v>
      </c>
      <c r="B1992" s="68"/>
      <c r="C1992" s="214" t="s">
        <v>88</v>
      </c>
      <c r="D1992" s="215">
        <v>45093</v>
      </c>
      <c r="E1992" s="192" t="s">
        <v>4581</v>
      </c>
      <c r="F1992" s="192" t="s">
        <v>14</v>
      </c>
      <c r="G1992" s="192">
        <v>2307987</v>
      </c>
      <c r="H1992" s="68"/>
      <c r="I1992" s="198" t="s">
        <v>5669</v>
      </c>
      <c r="J1992" s="68"/>
      <c r="K1992" s="68"/>
      <c r="L1992" s="68"/>
      <c r="M1992" s="68"/>
      <c r="N1992" s="362"/>
      <c r="O1992" s="362"/>
      <c r="P1992" s="216">
        <v>50</v>
      </c>
      <c r="Q1992" s="216">
        <v>0</v>
      </c>
      <c r="R1992" s="68" t="s">
        <v>638</v>
      </c>
      <c r="S1992" s="363"/>
      <c r="T1992" s="277"/>
    </row>
    <row r="1993" spans="1:20" ht="76.5">
      <c r="A1993" s="192">
        <v>10</v>
      </c>
      <c r="B1993" s="68"/>
      <c r="C1993" s="214" t="s">
        <v>38</v>
      </c>
      <c r="D1993" s="215">
        <v>45093</v>
      </c>
      <c r="E1993" s="192" t="s">
        <v>4582</v>
      </c>
      <c r="F1993" s="192" t="s">
        <v>14</v>
      </c>
      <c r="G1993" s="192">
        <v>2307989</v>
      </c>
      <c r="H1993" s="68"/>
      <c r="I1993" s="198" t="s">
        <v>5670</v>
      </c>
      <c r="J1993" s="68"/>
      <c r="K1993" s="68"/>
      <c r="L1993" s="68"/>
      <c r="M1993" s="68"/>
      <c r="N1993" s="362"/>
      <c r="O1993" s="362"/>
      <c r="P1993" s="216">
        <v>50</v>
      </c>
      <c r="Q1993" s="216">
        <v>0</v>
      </c>
      <c r="R1993" s="68" t="s">
        <v>638</v>
      </c>
      <c r="S1993" s="363"/>
      <c r="T1993" s="277"/>
    </row>
    <row r="1994" spans="1:20" ht="63.75">
      <c r="A1994" s="192">
        <v>10</v>
      </c>
      <c r="B1994" s="68"/>
      <c r="C1994" s="214" t="s">
        <v>38</v>
      </c>
      <c r="D1994" s="215">
        <v>45093</v>
      </c>
      <c r="E1994" s="192" t="s">
        <v>4583</v>
      </c>
      <c r="F1994" s="192" t="s">
        <v>14</v>
      </c>
      <c r="G1994" s="192">
        <v>2307991</v>
      </c>
      <c r="H1994" s="68"/>
      <c r="I1994" s="198" t="s">
        <v>5671</v>
      </c>
      <c r="J1994" s="68"/>
      <c r="K1994" s="68"/>
      <c r="L1994" s="68"/>
      <c r="M1994" s="68"/>
      <c r="N1994" s="362"/>
      <c r="O1994" s="362"/>
      <c r="P1994" s="216">
        <v>50</v>
      </c>
      <c r="Q1994" s="216">
        <v>0</v>
      </c>
      <c r="R1994" s="68" t="s">
        <v>638</v>
      </c>
      <c r="S1994" s="363"/>
      <c r="T1994" s="277"/>
    </row>
    <row r="1995" spans="1:20" ht="63.75">
      <c r="A1995" s="192">
        <v>10</v>
      </c>
      <c r="B1995" s="68"/>
      <c r="C1995" s="214" t="s">
        <v>38</v>
      </c>
      <c r="D1995" s="215">
        <v>45093</v>
      </c>
      <c r="E1995" s="192" t="s">
        <v>4584</v>
      </c>
      <c r="F1995" s="192" t="s">
        <v>14</v>
      </c>
      <c r="G1995" s="192">
        <v>2307993</v>
      </c>
      <c r="H1995" s="68"/>
      <c r="I1995" s="198" t="s">
        <v>5672</v>
      </c>
      <c r="J1995" s="68"/>
      <c r="K1995" s="68"/>
      <c r="L1995" s="68"/>
      <c r="M1995" s="68"/>
      <c r="N1995" s="362"/>
      <c r="O1995" s="362"/>
      <c r="P1995" s="216">
        <v>50</v>
      </c>
      <c r="Q1995" s="216">
        <v>0</v>
      </c>
      <c r="R1995" s="68" t="s">
        <v>638</v>
      </c>
      <c r="S1995" s="363"/>
      <c r="T1995" s="277"/>
    </row>
    <row r="1996" spans="1:20" ht="51">
      <c r="A1996" s="192">
        <v>86</v>
      </c>
      <c r="B1996" s="68"/>
      <c r="C1996" s="214" t="s">
        <v>50</v>
      </c>
      <c r="D1996" s="215">
        <v>45093</v>
      </c>
      <c r="E1996" s="192" t="s">
        <v>4585</v>
      </c>
      <c r="F1996" s="192" t="s">
        <v>3</v>
      </c>
      <c r="G1996" s="192">
        <v>2120866</v>
      </c>
      <c r="H1996" s="68"/>
      <c r="I1996" s="198" t="s">
        <v>5673</v>
      </c>
      <c r="J1996" s="68"/>
      <c r="K1996" s="68"/>
      <c r="L1996" s="68"/>
      <c r="M1996" s="68"/>
      <c r="N1996" s="362"/>
      <c r="O1996" s="362"/>
      <c r="P1996" s="216">
        <v>0</v>
      </c>
      <c r="Q1996" s="216">
        <v>50</v>
      </c>
      <c r="R1996" s="68" t="s">
        <v>638</v>
      </c>
      <c r="S1996" s="363"/>
      <c r="T1996" s="277"/>
    </row>
    <row r="1997" spans="1:20" ht="51">
      <c r="A1997" s="192">
        <v>86</v>
      </c>
      <c r="B1997" s="68"/>
      <c r="C1997" s="214" t="s">
        <v>50</v>
      </c>
      <c r="D1997" s="215">
        <v>45093</v>
      </c>
      <c r="E1997" s="192" t="s">
        <v>4586</v>
      </c>
      <c r="F1997" s="192" t="s">
        <v>3</v>
      </c>
      <c r="G1997" s="192">
        <v>2120872</v>
      </c>
      <c r="H1997" s="68"/>
      <c r="I1997" s="198" t="s">
        <v>5674</v>
      </c>
      <c r="J1997" s="68"/>
      <c r="K1997" s="68"/>
      <c r="L1997" s="68"/>
      <c r="M1997" s="68"/>
      <c r="N1997" s="362"/>
      <c r="O1997" s="362"/>
      <c r="P1997" s="216">
        <v>0</v>
      </c>
      <c r="Q1997" s="216">
        <v>4458</v>
      </c>
      <c r="R1997" s="68" t="s">
        <v>638</v>
      </c>
      <c r="S1997" s="363"/>
      <c r="T1997" s="277"/>
    </row>
    <row r="1998" spans="1:20" ht="38.25">
      <c r="A1998" s="192">
        <v>213</v>
      </c>
      <c r="B1998" s="68"/>
      <c r="C1998" s="214" t="s">
        <v>91</v>
      </c>
      <c r="D1998" s="215">
        <v>45093</v>
      </c>
      <c r="E1998" s="192" t="s">
        <v>4587</v>
      </c>
      <c r="F1998" s="192" t="s">
        <v>3</v>
      </c>
      <c r="G1998" s="192">
        <v>2120874</v>
      </c>
      <c r="H1998" s="68"/>
      <c r="I1998" s="198" t="s">
        <v>5675</v>
      </c>
      <c r="J1998" s="68"/>
      <c r="K1998" s="68"/>
      <c r="L1998" s="68"/>
      <c r="M1998" s="68"/>
      <c r="N1998" s="362"/>
      <c r="O1998" s="362"/>
      <c r="P1998" s="216">
        <v>0</v>
      </c>
      <c r="Q1998" s="216">
        <v>6</v>
      </c>
      <c r="R1998" s="68" t="s">
        <v>638</v>
      </c>
      <c r="S1998" s="363"/>
      <c r="T1998" s="277"/>
    </row>
    <row r="1999" spans="1:20" ht="38.25">
      <c r="A1999" s="192">
        <v>283</v>
      </c>
      <c r="B1999" s="68"/>
      <c r="C1999" s="214" t="s">
        <v>115</v>
      </c>
      <c r="D1999" s="215">
        <v>45093</v>
      </c>
      <c r="E1999" s="192" t="s">
        <v>4588</v>
      </c>
      <c r="F1999" s="192" t="s">
        <v>3</v>
      </c>
      <c r="G1999" s="192">
        <v>2120875</v>
      </c>
      <c r="H1999" s="68"/>
      <c r="I1999" s="198" t="s">
        <v>5676</v>
      </c>
      <c r="J1999" s="68"/>
      <c r="K1999" s="68"/>
      <c r="L1999" s="68"/>
      <c r="M1999" s="68"/>
      <c r="N1999" s="362"/>
      <c r="O1999" s="362"/>
      <c r="P1999" s="216">
        <v>0</v>
      </c>
      <c r="Q1999" s="216">
        <v>742</v>
      </c>
      <c r="R1999" s="68" t="s">
        <v>638</v>
      </c>
      <c r="S1999" s="363"/>
      <c r="T1999" s="277"/>
    </row>
    <row r="2000" spans="1:20" ht="51">
      <c r="A2000" s="192">
        <v>213</v>
      </c>
      <c r="B2000" s="68"/>
      <c r="C2000" s="214" t="s">
        <v>91</v>
      </c>
      <c r="D2000" s="215">
        <v>45093</v>
      </c>
      <c r="E2000" s="192" t="s">
        <v>4589</v>
      </c>
      <c r="F2000" s="192" t="s">
        <v>3</v>
      </c>
      <c r="G2000" s="192">
        <v>2120876</v>
      </c>
      <c r="H2000" s="68"/>
      <c r="I2000" s="198" t="s">
        <v>5677</v>
      </c>
      <c r="J2000" s="68"/>
      <c r="K2000" s="68"/>
      <c r="L2000" s="68"/>
      <c r="M2000" s="68"/>
      <c r="N2000" s="362"/>
      <c r="O2000" s="362"/>
      <c r="P2000" s="216">
        <v>0</v>
      </c>
      <c r="Q2000" s="216">
        <v>594.11</v>
      </c>
      <c r="R2000" s="68" t="s">
        <v>638</v>
      </c>
      <c r="S2000" s="363"/>
      <c r="T2000" s="277"/>
    </row>
    <row r="2001" spans="1:20" ht="63.75">
      <c r="A2001" s="192">
        <v>513</v>
      </c>
      <c r="B2001" s="68"/>
      <c r="C2001" s="214" t="s">
        <v>160</v>
      </c>
      <c r="D2001" s="215">
        <v>45093</v>
      </c>
      <c r="E2001" s="192" t="s">
        <v>4592</v>
      </c>
      <c r="F2001" s="192" t="s">
        <v>14</v>
      </c>
      <c r="G2001" s="192">
        <v>2308263</v>
      </c>
      <c r="H2001" s="68"/>
      <c r="I2001" s="198" t="s">
        <v>5680</v>
      </c>
      <c r="J2001" s="68"/>
      <c r="K2001" s="68"/>
      <c r="L2001" s="68"/>
      <c r="M2001" s="68"/>
      <c r="N2001" s="362"/>
      <c r="O2001" s="362"/>
      <c r="P2001" s="216">
        <v>50</v>
      </c>
      <c r="Q2001" s="216">
        <v>0</v>
      </c>
      <c r="R2001" s="68" t="s">
        <v>638</v>
      </c>
      <c r="S2001" s="363"/>
      <c r="T2001" s="277"/>
    </row>
    <row r="2002" spans="1:20" ht="76.5">
      <c r="A2002" s="192">
        <v>117</v>
      </c>
      <c r="B2002" s="68"/>
      <c r="C2002" s="214" t="s">
        <v>54</v>
      </c>
      <c r="D2002" s="215">
        <v>45093</v>
      </c>
      <c r="E2002" s="192" t="s">
        <v>4593</v>
      </c>
      <c r="F2002" s="192" t="s">
        <v>10</v>
      </c>
      <c r="G2002" s="192">
        <v>1062627</v>
      </c>
      <c r="H2002" s="68"/>
      <c r="I2002" s="198" t="s">
        <v>5681</v>
      </c>
      <c r="J2002" s="68"/>
      <c r="K2002" s="68"/>
      <c r="L2002" s="68"/>
      <c r="M2002" s="68"/>
      <c r="N2002" s="362"/>
      <c r="O2002" s="362"/>
      <c r="P2002" s="216">
        <v>50</v>
      </c>
      <c r="Q2002" s="216">
        <v>0</v>
      </c>
      <c r="R2002" s="68" t="s">
        <v>638</v>
      </c>
      <c r="S2002" s="363"/>
      <c r="T2002" s="277"/>
    </row>
    <row r="2003" spans="1:20" ht="51">
      <c r="A2003" s="192">
        <v>86</v>
      </c>
      <c r="B2003" s="68"/>
      <c r="C2003" s="214" t="s">
        <v>50</v>
      </c>
      <c r="D2003" s="215">
        <v>45093</v>
      </c>
      <c r="E2003" s="192" t="s">
        <v>4594</v>
      </c>
      <c r="F2003" s="192" t="s">
        <v>3</v>
      </c>
      <c r="G2003" s="192">
        <v>2120879</v>
      </c>
      <c r="H2003" s="68"/>
      <c r="I2003" s="198" t="s">
        <v>5682</v>
      </c>
      <c r="J2003" s="68"/>
      <c r="K2003" s="68"/>
      <c r="L2003" s="68"/>
      <c r="M2003" s="68"/>
      <c r="N2003" s="362"/>
      <c r="O2003" s="362"/>
      <c r="P2003" s="216">
        <v>0</v>
      </c>
      <c r="Q2003" s="216">
        <v>50</v>
      </c>
      <c r="R2003" s="68" t="s">
        <v>638</v>
      </c>
      <c r="S2003" s="363"/>
      <c r="T2003" s="277"/>
    </row>
    <row r="2004" spans="1:20" ht="63.75">
      <c r="A2004" s="192">
        <v>53</v>
      </c>
      <c r="B2004" s="68"/>
      <c r="C2004" s="214" t="s">
        <v>1384</v>
      </c>
      <c r="D2004" s="215">
        <v>45093</v>
      </c>
      <c r="E2004" s="192" t="s">
        <v>4595</v>
      </c>
      <c r="F2004" s="192" t="s">
        <v>3</v>
      </c>
      <c r="G2004" s="192">
        <v>2120880</v>
      </c>
      <c r="H2004" s="68"/>
      <c r="I2004" s="198" t="s">
        <v>5683</v>
      </c>
      <c r="J2004" s="68"/>
      <c r="K2004" s="68"/>
      <c r="L2004" s="68"/>
      <c r="M2004" s="68"/>
      <c r="N2004" s="362"/>
      <c r="O2004" s="362"/>
      <c r="P2004" s="216">
        <v>0</v>
      </c>
      <c r="Q2004" s="216">
        <v>3168</v>
      </c>
      <c r="R2004" s="68" t="s">
        <v>638</v>
      </c>
      <c r="S2004" s="363"/>
      <c r="T2004" s="277"/>
    </row>
    <row r="2005" spans="1:20" ht="51">
      <c r="A2005" s="192">
        <v>283</v>
      </c>
      <c r="B2005" s="68"/>
      <c r="C2005" s="214" t="s">
        <v>115</v>
      </c>
      <c r="D2005" s="215">
        <v>45093</v>
      </c>
      <c r="E2005" s="192" t="s">
        <v>4596</v>
      </c>
      <c r="F2005" s="192" t="s">
        <v>3</v>
      </c>
      <c r="G2005" s="192">
        <v>2120884</v>
      </c>
      <c r="H2005" s="68"/>
      <c r="I2005" s="198" t="s">
        <v>5684</v>
      </c>
      <c r="J2005" s="68"/>
      <c r="K2005" s="68"/>
      <c r="L2005" s="68"/>
      <c r="M2005" s="68"/>
      <c r="N2005" s="362"/>
      <c r="O2005" s="362"/>
      <c r="P2005" s="216">
        <v>0</v>
      </c>
      <c r="Q2005" s="216">
        <v>36</v>
      </c>
      <c r="R2005" s="68" t="s">
        <v>638</v>
      </c>
      <c r="S2005" s="363"/>
      <c r="T2005" s="277"/>
    </row>
    <row r="2006" spans="1:20" ht="76.5">
      <c r="A2006" s="192" t="s">
        <v>544</v>
      </c>
      <c r="B2006" s="68"/>
      <c r="C2006" s="214" t="s">
        <v>683</v>
      </c>
      <c r="D2006" s="215">
        <v>45093</v>
      </c>
      <c r="E2006" s="192" t="s">
        <v>4597</v>
      </c>
      <c r="F2006" s="192" t="s">
        <v>6</v>
      </c>
      <c r="G2006" s="192">
        <v>1830157</v>
      </c>
      <c r="H2006" s="68"/>
      <c r="I2006" s="198" t="s">
        <v>5685</v>
      </c>
      <c r="J2006" s="68"/>
      <c r="K2006" s="68"/>
      <c r="L2006" s="68"/>
      <c r="M2006" s="68"/>
      <c r="N2006" s="362"/>
      <c r="O2006" s="362"/>
      <c r="P2006" s="216">
        <v>0</v>
      </c>
      <c r="Q2006" s="216">
        <v>1286</v>
      </c>
      <c r="R2006" s="68" t="s">
        <v>638</v>
      </c>
      <c r="S2006" s="363"/>
      <c r="T2006" s="277"/>
    </row>
    <row r="2007" spans="1:20" ht="76.5">
      <c r="A2007" s="192">
        <v>513</v>
      </c>
      <c r="B2007" s="68"/>
      <c r="C2007" s="214" t="s">
        <v>160</v>
      </c>
      <c r="D2007" s="215">
        <v>45093</v>
      </c>
      <c r="E2007" s="192" t="s">
        <v>4598</v>
      </c>
      <c r="F2007" s="192" t="s">
        <v>10</v>
      </c>
      <c r="G2007" s="192">
        <v>1062659</v>
      </c>
      <c r="H2007" s="68"/>
      <c r="I2007" s="198" t="s">
        <v>5686</v>
      </c>
      <c r="J2007" s="68"/>
      <c r="K2007" s="68"/>
      <c r="L2007" s="68"/>
      <c r="M2007" s="68"/>
      <c r="N2007" s="362"/>
      <c r="O2007" s="362"/>
      <c r="P2007" s="216">
        <v>50</v>
      </c>
      <c r="Q2007" s="216">
        <v>0</v>
      </c>
      <c r="R2007" s="68" t="s">
        <v>638</v>
      </c>
      <c r="S2007" s="363"/>
      <c r="T2007" s="277"/>
    </row>
    <row r="2008" spans="1:20" ht="51">
      <c r="A2008" s="192">
        <v>15</v>
      </c>
      <c r="B2008" s="68"/>
      <c r="C2008" s="214" t="s">
        <v>39</v>
      </c>
      <c r="D2008" s="215">
        <v>45093</v>
      </c>
      <c r="E2008" s="192" t="s">
        <v>4599</v>
      </c>
      <c r="F2008" s="192" t="s">
        <v>3</v>
      </c>
      <c r="G2008" s="192">
        <v>2120730</v>
      </c>
      <c r="H2008" s="68"/>
      <c r="I2008" s="198" t="s">
        <v>5687</v>
      </c>
      <c r="J2008" s="68"/>
      <c r="K2008" s="68"/>
      <c r="L2008" s="68"/>
      <c r="M2008" s="68"/>
      <c r="N2008" s="362"/>
      <c r="O2008" s="362"/>
      <c r="P2008" s="216">
        <v>0</v>
      </c>
      <c r="Q2008" s="216">
        <v>1350</v>
      </c>
      <c r="R2008" s="68" t="s">
        <v>638</v>
      </c>
      <c r="S2008" s="363"/>
      <c r="T2008" s="277"/>
    </row>
    <row r="2009" spans="1:20" ht="51">
      <c r="A2009" s="192">
        <v>15</v>
      </c>
      <c r="B2009" s="68"/>
      <c r="C2009" s="214" t="s">
        <v>39</v>
      </c>
      <c r="D2009" s="215">
        <v>45093</v>
      </c>
      <c r="E2009" s="192" t="s">
        <v>4600</v>
      </c>
      <c r="F2009" s="192" t="s">
        <v>3</v>
      </c>
      <c r="G2009" s="192">
        <v>2120733</v>
      </c>
      <c r="H2009" s="68"/>
      <c r="I2009" s="198" t="s">
        <v>5688</v>
      </c>
      <c r="J2009" s="68"/>
      <c r="K2009" s="68"/>
      <c r="L2009" s="68"/>
      <c r="M2009" s="68"/>
      <c r="N2009" s="362"/>
      <c r="O2009" s="362"/>
      <c r="P2009" s="216">
        <v>0</v>
      </c>
      <c r="Q2009" s="216">
        <v>100</v>
      </c>
      <c r="R2009" s="68" t="s">
        <v>638</v>
      </c>
      <c r="S2009" s="363"/>
      <c r="T2009" s="277"/>
    </row>
    <row r="2010" spans="1:20" ht="63.75">
      <c r="A2010" s="192">
        <v>155</v>
      </c>
      <c r="B2010" s="68"/>
      <c r="C2010" s="214" t="s">
        <v>75</v>
      </c>
      <c r="D2010" s="215">
        <v>45093</v>
      </c>
      <c r="E2010" s="192" t="s">
        <v>4601</v>
      </c>
      <c r="F2010" s="192" t="s">
        <v>3</v>
      </c>
      <c r="G2010" s="192">
        <v>2120734</v>
      </c>
      <c r="H2010" s="68"/>
      <c r="I2010" s="198" t="s">
        <v>5689</v>
      </c>
      <c r="J2010" s="68"/>
      <c r="K2010" s="68"/>
      <c r="L2010" s="68"/>
      <c r="M2010" s="68"/>
      <c r="N2010" s="362"/>
      <c r="O2010" s="362"/>
      <c r="P2010" s="216">
        <v>0</v>
      </c>
      <c r="Q2010" s="216">
        <v>9206</v>
      </c>
      <c r="R2010" s="68" t="s">
        <v>638</v>
      </c>
      <c r="S2010" s="363"/>
      <c r="T2010" s="277"/>
    </row>
    <row r="2011" spans="1:20" ht="51">
      <c r="A2011" s="192">
        <v>15</v>
      </c>
      <c r="B2011" s="68"/>
      <c r="C2011" s="214" t="s">
        <v>39</v>
      </c>
      <c r="D2011" s="215">
        <v>45093</v>
      </c>
      <c r="E2011" s="192" t="s">
        <v>4602</v>
      </c>
      <c r="F2011" s="192" t="s">
        <v>3</v>
      </c>
      <c r="G2011" s="192">
        <v>2120735</v>
      </c>
      <c r="H2011" s="68"/>
      <c r="I2011" s="198" t="s">
        <v>5690</v>
      </c>
      <c r="J2011" s="68"/>
      <c r="K2011" s="68"/>
      <c r="L2011" s="68"/>
      <c r="M2011" s="68"/>
      <c r="N2011" s="362"/>
      <c r="O2011" s="362"/>
      <c r="P2011" s="216">
        <v>0</v>
      </c>
      <c r="Q2011" s="216">
        <v>100</v>
      </c>
      <c r="R2011" s="68" t="s">
        <v>638</v>
      </c>
      <c r="S2011" s="363"/>
      <c r="T2011" s="277"/>
    </row>
    <row r="2012" spans="1:20" ht="63.75">
      <c r="A2012" s="192">
        <v>78</v>
      </c>
      <c r="B2012" s="68"/>
      <c r="C2012" s="214" t="s">
        <v>1380</v>
      </c>
      <c r="D2012" s="215">
        <v>45093</v>
      </c>
      <c r="E2012" s="192" t="s">
        <v>4603</v>
      </c>
      <c r="F2012" s="192" t="s">
        <v>3</v>
      </c>
      <c r="G2012" s="192">
        <v>2120736</v>
      </c>
      <c r="H2012" s="68"/>
      <c r="I2012" s="198" t="s">
        <v>5691</v>
      </c>
      <c r="J2012" s="68"/>
      <c r="K2012" s="68"/>
      <c r="L2012" s="68"/>
      <c r="M2012" s="68"/>
      <c r="N2012" s="362"/>
      <c r="O2012" s="362"/>
      <c r="P2012" s="216">
        <v>0</v>
      </c>
      <c r="Q2012" s="216">
        <v>4625.8</v>
      </c>
      <c r="R2012" s="68" t="s">
        <v>638</v>
      </c>
      <c r="S2012" s="363"/>
      <c r="T2012" s="277"/>
    </row>
    <row r="2013" spans="1:20" ht="51">
      <c r="A2013" s="192">
        <v>15</v>
      </c>
      <c r="B2013" s="68"/>
      <c r="C2013" s="214" t="s">
        <v>39</v>
      </c>
      <c r="D2013" s="215">
        <v>45093</v>
      </c>
      <c r="E2013" s="192" t="s">
        <v>4604</v>
      </c>
      <c r="F2013" s="192" t="s">
        <v>3</v>
      </c>
      <c r="G2013" s="192">
        <v>2120739</v>
      </c>
      <c r="H2013" s="68"/>
      <c r="I2013" s="198" t="s">
        <v>5692</v>
      </c>
      <c r="J2013" s="68"/>
      <c r="K2013" s="68"/>
      <c r="L2013" s="68"/>
      <c r="M2013" s="68"/>
      <c r="N2013" s="362"/>
      <c r="O2013" s="362"/>
      <c r="P2013" s="216">
        <v>0</v>
      </c>
      <c r="Q2013" s="216">
        <v>100</v>
      </c>
      <c r="R2013" s="68" t="s">
        <v>638</v>
      </c>
      <c r="S2013" s="363"/>
      <c r="T2013" s="277"/>
    </row>
    <row r="2014" spans="1:20" ht="76.5">
      <c r="A2014" s="192">
        <v>374</v>
      </c>
      <c r="B2014" s="68"/>
      <c r="C2014" s="214" t="s">
        <v>608</v>
      </c>
      <c r="D2014" s="215">
        <v>45093</v>
      </c>
      <c r="E2014" s="192" t="s">
        <v>4605</v>
      </c>
      <c r="F2014" s="192" t="s">
        <v>3</v>
      </c>
      <c r="G2014" s="192">
        <v>2120740</v>
      </c>
      <c r="H2014" s="68"/>
      <c r="I2014" s="198" t="s">
        <v>5693</v>
      </c>
      <c r="J2014" s="68"/>
      <c r="K2014" s="68"/>
      <c r="L2014" s="68"/>
      <c r="M2014" s="68"/>
      <c r="N2014" s="362"/>
      <c r="O2014" s="362"/>
      <c r="P2014" s="216">
        <v>0</v>
      </c>
      <c r="Q2014" s="216">
        <v>6120.3</v>
      </c>
      <c r="R2014" s="68" t="s">
        <v>638</v>
      </c>
      <c r="S2014" s="363"/>
      <c r="T2014" s="277"/>
    </row>
    <row r="2015" spans="1:20" ht="63.75">
      <c r="A2015" s="192">
        <v>10</v>
      </c>
      <c r="B2015" s="68"/>
      <c r="C2015" s="214" t="s">
        <v>38</v>
      </c>
      <c r="D2015" s="215">
        <v>45093</v>
      </c>
      <c r="E2015" s="192" t="s">
        <v>4606</v>
      </c>
      <c r="F2015" s="192" t="s">
        <v>3</v>
      </c>
      <c r="G2015" s="192">
        <v>2120741</v>
      </c>
      <c r="H2015" s="68"/>
      <c r="I2015" s="198" t="s">
        <v>5694</v>
      </c>
      <c r="J2015" s="68"/>
      <c r="K2015" s="68"/>
      <c r="L2015" s="68"/>
      <c r="M2015" s="68"/>
      <c r="N2015" s="362"/>
      <c r="O2015" s="362"/>
      <c r="P2015" s="216">
        <v>0</v>
      </c>
      <c r="Q2015" s="216">
        <v>2642.86</v>
      </c>
      <c r="R2015" s="68" t="s">
        <v>638</v>
      </c>
      <c r="S2015" s="363"/>
      <c r="T2015" s="277"/>
    </row>
    <row r="2016" spans="1:20" ht="63.75">
      <c r="A2016" s="192">
        <v>597</v>
      </c>
      <c r="B2016" s="68"/>
      <c r="C2016" s="214" t="s">
        <v>677</v>
      </c>
      <c r="D2016" s="215">
        <v>45093</v>
      </c>
      <c r="E2016" s="192" t="s">
        <v>4607</v>
      </c>
      <c r="F2016" s="192" t="s">
        <v>3</v>
      </c>
      <c r="G2016" s="192">
        <v>2120746</v>
      </c>
      <c r="H2016" s="68"/>
      <c r="I2016" s="198" t="s">
        <v>5695</v>
      </c>
      <c r="J2016" s="68"/>
      <c r="K2016" s="68"/>
      <c r="L2016" s="68"/>
      <c r="M2016" s="68"/>
      <c r="N2016" s="362"/>
      <c r="O2016" s="362"/>
      <c r="P2016" s="216">
        <v>0</v>
      </c>
      <c r="Q2016" s="216">
        <v>35479.129999999997</v>
      </c>
      <c r="R2016" s="68" t="s">
        <v>638</v>
      </c>
      <c r="S2016" s="363"/>
      <c r="T2016" s="277"/>
    </row>
    <row r="2017" spans="1:20" ht="51">
      <c r="A2017" s="192">
        <v>15</v>
      </c>
      <c r="B2017" s="68"/>
      <c r="C2017" s="214" t="s">
        <v>39</v>
      </c>
      <c r="D2017" s="215">
        <v>45093</v>
      </c>
      <c r="E2017" s="192" t="s">
        <v>4608</v>
      </c>
      <c r="F2017" s="192" t="s">
        <v>3</v>
      </c>
      <c r="G2017" s="192">
        <v>2120743</v>
      </c>
      <c r="H2017" s="68"/>
      <c r="I2017" s="198" t="s">
        <v>5696</v>
      </c>
      <c r="J2017" s="68"/>
      <c r="K2017" s="68"/>
      <c r="L2017" s="68"/>
      <c r="M2017" s="68"/>
      <c r="N2017" s="362"/>
      <c r="O2017" s="362"/>
      <c r="P2017" s="216">
        <v>0</v>
      </c>
      <c r="Q2017" s="216">
        <v>100</v>
      </c>
      <c r="R2017" s="68" t="s">
        <v>638</v>
      </c>
      <c r="S2017" s="363"/>
      <c r="T2017" s="277"/>
    </row>
    <row r="2018" spans="1:20" ht="63.75">
      <c r="A2018" s="192">
        <v>385</v>
      </c>
      <c r="B2018" s="68"/>
      <c r="C2018" s="214" t="s">
        <v>692</v>
      </c>
      <c r="D2018" s="215">
        <v>45093</v>
      </c>
      <c r="E2018" s="192" t="s">
        <v>4609</v>
      </c>
      <c r="F2018" s="192" t="s">
        <v>3</v>
      </c>
      <c r="G2018" s="192">
        <v>2120744</v>
      </c>
      <c r="H2018" s="68"/>
      <c r="I2018" s="198" t="s">
        <v>5697</v>
      </c>
      <c r="J2018" s="68"/>
      <c r="K2018" s="68"/>
      <c r="L2018" s="68"/>
      <c r="M2018" s="68"/>
      <c r="N2018" s="362"/>
      <c r="O2018" s="362"/>
      <c r="P2018" s="216">
        <v>0</v>
      </c>
      <c r="Q2018" s="216">
        <v>949.25</v>
      </c>
      <c r="R2018" s="68" t="s">
        <v>638</v>
      </c>
      <c r="S2018" s="363"/>
      <c r="T2018" s="277"/>
    </row>
    <row r="2019" spans="1:20" ht="51">
      <c r="A2019" s="192">
        <v>15</v>
      </c>
      <c r="B2019" s="68"/>
      <c r="C2019" s="214" t="s">
        <v>39</v>
      </c>
      <c r="D2019" s="215">
        <v>45093</v>
      </c>
      <c r="E2019" s="192" t="s">
        <v>4610</v>
      </c>
      <c r="F2019" s="192" t="s">
        <v>3</v>
      </c>
      <c r="G2019" s="192">
        <v>2120745</v>
      </c>
      <c r="H2019" s="68"/>
      <c r="I2019" s="198" t="s">
        <v>5698</v>
      </c>
      <c r="J2019" s="68"/>
      <c r="K2019" s="68"/>
      <c r="L2019" s="68"/>
      <c r="M2019" s="68"/>
      <c r="N2019" s="362"/>
      <c r="O2019" s="362"/>
      <c r="P2019" s="216">
        <v>0</v>
      </c>
      <c r="Q2019" s="216">
        <v>100</v>
      </c>
      <c r="R2019" s="68" t="s">
        <v>638</v>
      </c>
      <c r="S2019" s="363"/>
      <c r="T2019" s="277"/>
    </row>
    <row r="2020" spans="1:20" ht="63.75">
      <c r="A2020" s="192">
        <v>169</v>
      </c>
      <c r="B2020" s="68"/>
      <c r="C2020" s="214" t="s">
        <v>79</v>
      </c>
      <c r="D2020" s="215">
        <v>45093</v>
      </c>
      <c r="E2020" s="192" t="s">
        <v>4611</v>
      </c>
      <c r="F2020" s="192" t="s">
        <v>3</v>
      </c>
      <c r="G2020" s="192">
        <v>2120748</v>
      </c>
      <c r="H2020" s="68"/>
      <c r="I2020" s="198" t="s">
        <v>5699</v>
      </c>
      <c r="J2020" s="68"/>
      <c r="K2020" s="68"/>
      <c r="L2020" s="68"/>
      <c r="M2020" s="68"/>
      <c r="N2020" s="362"/>
      <c r="O2020" s="362"/>
      <c r="P2020" s="216">
        <v>0</v>
      </c>
      <c r="Q2020" s="216">
        <v>7981.31</v>
      </c>
      <c r="R2020" s="68" t="s">
        <v>638</v>
      </c>
      <c r="S2020" s="363"/>
      <c r="T2020" s="277"/>
    </row>
    <row r="2021" spans="1:20" ht="63.75">
      <c r="A2021" s="192">
        <v>315</v>
      </c>
      <c r="B2021" s="68"/>
      <c r="C2021" s="214" t="s">
        <v>1243</v>
      </c>
      <c r="D2021" s="215">
        <v>45093</v>
      </c>
      <c r="E2021" s="192" t="s">
        <v>4612</v>
      </c>
      <c r="F2021" s="192" t="s">
        <v>3</v>
      </c>
      <c r="G2021" s="192">
        <v>2120749</v>
      </c>
      <c r="H2021" s="68"/>
      <c r="I2021" s="198" t="s">
        <v>5700</v>
      </c>
      <c r="J2021" s="68"/>
      <c r="K2021" s="68"/>
      <c r="L2021" s="68"/>
      <c r="M2021" s="68"/>
      <c r="N2021" s="362"/>
      <c r="O2021" s="362"/>
      <c r="P2021" s="216">
        <v>0</v>
      </c>
      <c r="Q2021" s="216">
        <v>1975.23</v>
      </c>
      <c r="R2021" s="68" t="s">
        <v>638</v>
      </c>
      <c r="S2021" s="363"/>
      <c r="T2021" s="277"/>
    </row>
    <row r="2022" spans="1:20" ht="63.75">
      <c r="A2022" s="192">
        <v>373</v>
      </c>
      <c r="B2022" s="68"/>
      <c r="C2022" s="214" t="s">
        <v>607</v>
      </c>
      <c r="D2022" s="215">
        <v>45093</v>
      </c>
      <c r="E2022" s="192" t="s">
        <v>4613</v>
      </c>
      <c r="F2022" s="192" t="s">
        <v>3</v>
      </c>
      <c r="G2022" s="192">
        <v>2120752</v>
      </c>
      <c r="H2022" s="68"/>
      <c r="I2022" s="198" t="s">
        <v>5701</v>
      </c>
      <c r="J2022" s="68"/>
      <c r="K2022" s="68"/>
      <c r="L2022" s="68"/>
      <c r="M2022" s="68"/>
      <c r="N2022" s="362"/>
      <c r="O2022" s="362"/>
      <c r="P2022" s="216">
        <v>0</v>
      </c>
      <c r="Q2022" s="216">
        <v>5848.5</v>
      </c>
      <c r="R2022" s="68" t="s">
        <v>638</v>
      </c>
      <c r="S2022" s="363"/>
      <c r="T2022" s="277"/>
    </row>
    <row r="2023" spans="1:20" ht="63.75">
      <c r="A2023" s="192">
        <v>585</v>
      </c>
      <c r="B2023" s="68"/>
      <c r="C2023" s="214" t="s">
        <v>171</v>
      </c>
      <c r="D2023" s="215">
        <v>45093</v>
      </c>
      <c r="E2023" s="192" t="s">
        <v>4614</v>
      </c>
      <c r="F2023" s="192" t="s">
        <v>3</v>
      </c>
      <c r="G2023" s="192">
        <v>2120753</v>
      </c>
      <c r="H2023" s="68"/>
      <c r="I2023" s="198" t="s">
        <v>5702</v>
      </c>
      <c r="J2023" s="68"/>
      <c r="K2023" s="68"/>
      <c r="L2023" s="68"/>
      <c r="M2023" s="68"/>
      <c r="N2023" s="362"/>
      <c r="O2023" s="362"/>
      <c r="P2023" s="216">
        <v>0</v>
      </c>
      <c r="Q2023" s="216">
        <v>203.75</v>
      </c>
      <c r="R2023" s="68" t="s">
        <v>638</v>
      </c>
      <c r="S2023" s="363"/>
      <c r="T2023" s="277"/>
    </row>
    <row r="2024" spans="1:20" ht="63.75">
      <c r="A2024" s="192">
        <v>311</v>
      </c>
      <c r="B2024" s="68"/>
      <c r="C2024" s="214" t="s">
        <v>132</v>
      </c>
      <c r="D2024" s="215">
        <v>45093</v>
      </c>
      <c r="E2024" s="192" t="s">
        <v>4615</v>
      </c>
      <c r="F2024" s="192" t="s">
        <v>3</v>
      </c>
      <c r="G2024" s="192">
        <v>2120754</v>
      </c>
      <c r="H2024" s="68"/>
      <c r="I2024" s="198" t="s">
        <v>5703</v>
      </c>
      <c r="J2024" s="68"/>
      <c r="K2024" s="68"/>
      <c r="L2024" s="68"/>
      <c r="M2024" s="68"/>
      <c r="N2024" s="362"/>
      <c r="O2024" s="362"/>
      <c r="P2024" s="216">
        <v>0</v>
      </c>
      <c r="Q2024" s="216">
        <v>11123</v>
      </c>
      <c r="R2024" s="68" t="s">
        <v>638</v>
      </c>
      <c r="S2024" s="363"/>
      <c r="T2024" s="277"/>
    </row>
    <row r="2025" spans="1:20" ht="63.75">
      <c r="A2025" s="192">
        <v>650</v>
      </c>
      <c r="B2025" s="68"/>
      <c r="C2025" s="214" t="s">
        <v>175</v>
      </c>
      <c r="D2025" s="215">
        <v>45093</v>
      </c>
      <c r="E2025" s="192" t="s">
        <v>4616</v>
      </c>
      <c r="F2025" s="192" t="s">
        <v>3</v>
      </c>
      <c r="G2025" s="192">
        <v>2120757</v>
      </c>
      <c r="H2025" s="68"/>
      <c r="I2025" s="198" t="s">
        <v>5704</v>
      </c>
      <c r="J2025" s="68"/>
      <c r="K2025" s="68"/>
      <c r="L2025" s="68"/>
      <c r="M2025" s="68"/>
      <c r="N2025" s="362"/>
      <c r="O2025" s="362"/>
      <c r="P2025" s="216">
        <v>0</v>
      </c>
      <c r="Q2025" s="216">
        <v>39278.870000000003</v>
      </c>
      <c r="R2025" s="68" t="s">
        <v>638</v>
      </c>
      <c r="S2025" s="363"/>
      <c r="T2025" s="277"/>
    </row>
    <row r="2026" spans="1:20" ht="63.75">
      <c r="A2026" s="192">
        <v>47</v>
      </c>
      <c r="B2026" s="68"/>
      <c r="C2026" s="214" t="s">
        <v>45</v>
      </c>
      <c r="D2026" s="215">
        <v>45093</v>
      </c>
      <c r="E2026" s="192" t="s">
        <v>4617</v>
      </c>
      <c r="F2026" s="192" t="s">
        <v>3</v>
      </c>
      <c r="G2026" s="192">
        <v>2120759</v>
      </c>
      <c r="H2026" s="68"/>
      <c r="I2026" s="198" t="s">
        <v>5705</v>
      </c>
      <c r="J2026" s="68"/>
      <c r="K2026" s="68"/>
      <c r="L2026" s="68"/>
      <c r="M2026" s="68"/>
      <c r="N2026" s="362"/>
      <c r="O2026" s="362"/>
      <c r="P2026" s="216">
        <v>0</v>
      </c>
      <c r="Q2026" s="216">
        <v>11776.5</v>
      </c>
      <c r="R2026" s="68" t="s">
        <v>638</v>
      </c>
      <c r="S2026" s="363"/>
      <c r="T2026" s="277"/>
    </row>
    <row r="2027" spans="1:20" ht="63.75">
      <c r="A2027" s="192">
        <v>46</v>
      </c>
      <c r="B2027" s="68"/>
      <c r="C2027" s="214" t="s">
        <v>1379</v>
      </c>
      <c r="D2027" s="215">
        <v>45093</v>
      </c>
      <c r="E2027" s="192" t="s">
        <v>4618</v>
      </c>
      <c r="F2027" s="192" t="s">
        <v>3</v>
      </c>
      <c r="G2027" s="192">
        <v>2120761</v>
      </c>
      <c r="H2027" s="68"/>
      <c r="I2027" s="198" t="s">
        <v>5706</v>
      </c>
      <c r="J2027" s="68"/>
      <c r="K2027" s="68"/>
      <c r="L2027" s="68"/>
      <c r="M2027" s="68"/>
      <c r="N2027" s="362"/>
      <c r="O2027" s="362"/>
      <c r="P2027" s="216">
        <v>0</v>
      </c>
      <c r="Q2027" s="216">
        <v>8342.5499999999993</v>
      </c>
      <c r="R2027" s="68" t="s">
        <v>638</v>
      </c>
      <c r="S2027" s="363"/>
      <c r="T2027" s="277"/>
    </row>
    <row r="2028" spans="1:20" ht="63.75">
      <c r="A2028" s="192">
        <v>382</v>
      </c>
      <c r="B2028" s="68"/>
      <c r="C2028" s="214" t="s">
        <v>1245</v>
      </c>
      <c r="D2028" s="215">
        <v>45093</v>
      </c>
      <c r="E2028" s="192" t="s">
        <v>4619</v>
      </c>
      <c r="F2028" s="192" t="s">
        <v>3</v>
      </c>
      <c r="G2028" s="192">
        <v>2120764</v>
      </c>
      <c r="H2028" s="68"/>
      <c r="I2028" s="198" t="s">
        <v>5707</v>
      </c>
      <c r="J2028" s="68"/>
      <c r="K2028" s="68"/>
      <c r="L2028" s="68"/>
      <c r="M2028" s="68"/>
      <c r="N2028" s="362"/>
      <c r="O2028" s="362"/>
      <c r="P2028" s="216">
        <v>0</v>
      </c>
      <c r="Q2028" s="216">
        <v>2818.55</v>
      </c>
      <c r="R2028" s="68" t="s">
        <v>638</v>
      </c>
      <c r="S2028" s="363"/>
      <c r="T2028" s="277"/>
    </row>
    <row r="2029" spans="1:20" ht="51">
      <c r="A2029" s="192">
        <v>660</v>
      </c>
      <c r="B2029" s="68"/>
      <c r="C2029" s="214" t="s">
        <v>176</v>
      </c>
      <c r="D2029" s="215">
        <v>45093</v>
      </c>
      <c r="E2029" s="192" t="s">
        <v>4620</v>
      </c>
      <c r="F2029" s="192" t="s">
        <v>3</v>
      </c>
      <c r="G2029" s="192">
        <v>2120767</v>
      </c>
      <c r="H2029" s="68"/>
      <c r="I2029" s="198" t="s">
        <v>5708</v>
      </c>
      <c r="J2029" s="68"/>
      <c r="K2029" s="68"/>
      <c r="L2029" s="68"/>
      <c r="M2029" s="68"/>
      <c r="N2029" s="362"/>
      <c r="O2029" s="362"/>
      <c r="P2029" s="216">
        <v>0</v>
      </c>
      <c r="Q2029" s="216">
        <v>280</v>
      </c>
      <c r="R2029" s="68" t="s">
        <v>638</v>
      </c>
      <c r="S2029" s="363"/>
      <c r="T2029" s="277"/>
    </row>
    <row r="2030" spans="1:20" ht="63.75">
      <c r="A2030" s="192">
        <v>291</v>
      </c>
      <c r="B2030" s="68"/>
      <c r="C2030" s="214" t="s">
        <v>119</v>
      </c>
      <c r="D2030" s="215">
        <v>45093</v>
      </c>
      <c r="E2030" s="192" t="s">
        <v>4621</v>
      </c>
      <c r="F2030" s="192" t="s">
        <v>3</v>
      </c>
      <c r="G2030" s="192">
        <v>2120768</v>
      </c>
      <c r="H2030" s="68"/>
      <c r="I2030" s="198" t="s">
        <v>5709</v>
      </c>
      <c r="J2030" s="68"/>
      <c r="K2030" s="68"/>
      <c r="L2030" s="68"/>
      <c r="M2030" s="68"/>
      <c r="N2030" s="362"/>
      <c r="O2030" s="362"/>
      <c r="P2030" s="216">
        <v>0</v>
      </c>
      <c r="Q2030" s="216">
        <v>333657.53000000003</v>
      </c>
      <c r="R2030" s="68" t="s">
        <v>638</v>
      </c>
      <c r="S2030" s="363"/>
      <c r="T2030" s="277"/>
    </row>
    <row r="2031" spans="1:20" ht="63.75">
      <c r="A2031" s="192">
        <v>287</v>
      </c>
      <c r="B2031" s="68"/>
      <c r="C2031" s="214" t="s">
        <v>116</v>
      </c>
      <c r="D2031" s="215">
        <v>45093</v>
      </c>
      <c r="E2031" s="192" t="s">
        <v>4622</v>
      </c>
      <c r="F2031" s="192" t="s">
        <v>3</v>
      </c>
      <c r="G2031" s="192">
        <v>2120775</v>
      </c>
      <c r="H2031" s="68"/>
      <c r="I2031" s="198" t="s">
        <v>5710</v>
      </c>
      <c r="J2031" s="68"/>
      <c r="K2031" s="68"/>
      <c r="L2031" s="68"/>
      <c r="M2031" s="68"/>
      <c r="N2031" s="362"/>
      <c r="O2031" s="362"/>
      <c r="P2031" s="216">
        <v>0</v>
      </c>
      <c r="Q2031" s="216">
        <v>15.6</v>
      </c>
      <c r="R2031" s="68" t="s">
        <v>638</v>
      </c>
      <c r="S2031" s="363"/>
      <c r="T2031" s="277"/>
    </row>
    <row r="2032" spans="1:20" ht="63.75">
      <c r="A2032" s="192">
        <v>660</v>
      </c>
      <c r="B2032" s="68"/>
      <c r="C2032" s="214" t="s">
        <v>176</v>
      </c>
      <c r="D2032" s="215">
        <v>45093</v>
      </c>
      <c r="E2032" s="192" t="s">
        <v>4623</v>
      </c>
      <c r="F2032" s="192" t="s">
        <v>3</v>
      </c>
      <c r="G2032" s="192">
        <v>2120785</v>
      </c>
      <c r="H2032" s="68"/>
      <c r="I2032" s="198" t="s">
        <v>5711</v>
      </c>
      <c r="J2032" s="68"/>
      <c r="K2032" s="68"/>
      <c r="L2032" s="68"/>
      <c r="M2032" s="68"/>
      <c r="N2032" s="362"/>
      <c r="O2032" s="362"/>
      <c r="P2032" s="216">
        <v>0</v>
      </c>
      <c r="Q2032" s="216">
        <v>855.2</v>
      </c>
      <c r="R2032" s="68" t="s">
        <v>638</v>
      </c>
      <c r="S2032" s="363"/>
      <c r="T2032" s="277"/>
    </row>
    <row r="2033" spans="1:20" ht="51">
      <c r="A2033" s="192" t="s">
        <v>541</v>
      </c>
      <c r="B2033" s="68"/>
      <c r="C2033" s="214" t="s">
        <v>590</v>
      </c>
      <c r="D2033" s="215">
        <v>45093</v>
      </c>
      <c r="E2033" s="192" t="s">
        <v>4624</v>
      </c>
      <c r="F2033" s="192" t="s">
        <v>3</v>
      </c>
      <c r="G2033" s="192">
        <v>2120795</v>
      </c>
      <c r="H2033" s="68"/>
      <c r="I2033" s="198" t="s">
        <v>5712</v>
      </c>
      <c r="J2033" s="68"/>
      <c r="K2033" s="68"/>
      <c r="L2033" s="68"/>
      <c r="M2033" s="68"/>
      <c r="N2033" s="362"/>
      <c r="O2033" s="362"/>
      <c r="P2033" s="216">
        <v>0</v>
      </c>
      <c r="Q2033" s="216">
        <v>808.44</v>
      </c>
      <c r="R2033" s="68" t="s">
        <v>638</v>
      </c>
      <c r="S2033" s="363"/>
      <c r="T2033" s="277"/>
    </row>
    <row r="2034" spans="1:20" ht="51">
      <c r="A2034" s="192" t="s">
        <v>541</v>
      </c>
      <c r="B2034" s="68"/>
      <c r="C2034" s="214" t="s">
        <v>590</v>
      </c>
      <c r="D2034" s="215">
        <v>45093</v>
      </c>
      <c r="E2034" s="192" t="s">
        <v>4625</v>
      </c>
      <c r="F2034" s="192" t="s">
        <v>3</v>
      </c>
      <c r="G2034" s="192">
        <v>2120797</v>
      </c>
      <c r="H2034" s="68"/>
      <c r="I2034" s="198" t="s">
        <v>5713</v>
      </c>
      <c r="J2034" s="68"/>
      <c r="K2034" s="68"/>
      <c r="L2034" s="68"/>
      <c r="M2034" s="68"/>
      <c r="N2034" s="362"/>
      <c r="O2034" s="362"/>
      <c r="P2034" s="216">
        <v>0</v>
      </c>
      <c r="Q2034" s="216">
        <v>2083.04</v>
      </c>
      <c r="R2034" s="68" t="s">
        <v>638</v>
      </c>
      <c r="S2034" s="363"/>
      <c r="T2034" s="277"/>
    </row>
    <row r="2035" spans="1:20" ht="51">
      <c r="A2035" s="192" t="s">
        <v>541</v>
      </c>
      <c r="B2035" s="68"/>
      <c r="C2035" s="214" t="s">
        <v>590</v>
      </c>
      <c r="D2035" s="215">
        <v>45093</v>
      </c>
      <c r="E2035" s="192" t="s">
        <v>4626</v>
      </c>
      <c r="F2035" s="192" t="s">
        <v>3</v>
      </c>
      <c r="G2035" s="192">
        <v>2120800</v>
      </c>
      <c r="H2035" s="68"/>
      <c r="I2035" s="198" t="s">
        <v>5714</v>
      </c>
      <c r="J2035" s="68"/>
      <c r="K2035" s="68"/>
      <c r="L2035" s="68"/>
      <c r="M2035" s="68"/>
      <c r="N2035" s="362"/>
      <c r="O2035" s="362"/>
      <c r="P2035" s="216">
        <v>0</v>
      </c>
      <c r="Q2035" s="216">
        <v>252.25</v>
      </c>
      <c r="R2035" s="68" t="s">
        <v>638</v>
      </c>
      <c r="S2035" s="363"/>
      <c r="T2035" s="277"/>
    </row>
    <row r="2036" spans="1:20" ht="51">
      <c r="A2036" s="192" t="s">
        <v>541</v>
      </c>
      <c r="B2036" s="68"/>
      <c r="C2036" s="214" t="s">
        <v>590</v>
      </c>
      <c r="D2036" s="215">
        <v>45093</v>
      </c>
      <c r="E2036" s="192" t="s">
        <v>4627</v>
      </c>
      <c r="F2036" s="192" t="s">
        <v>3</v>
      </c>
      <c r="G2036" s="192">
        <v>2120801</v>
      </c>
      <c r="H2036" s="68"/>
      <c r="I2036" s="198" t="s">
        <v>5715</v>
      </c>
      <c r="J2036" s="68"/>
      <c r="K2036" s="68"/>
      <c r="L2036" s="68"/>
      <c r="M2036" s="68"/>
      <c r="N2036" s="362"/>
      <c r="O2036" s="362"/>
      <c r="P2036" s="216">
        <v>0</v>
      </c>
      <c r="Q2036" s="216">
        <v>316.29000000000002</v>
      </c>
      <c r="R2036" s="68" t="s">
        <v>638</v>
      </c>
      <c r="S2036" s="363"/>
      <c r="T2036" s="277"/>
    </row>
    <row r="2037" spans="1:20" ht="76.5">
      <c r="A2037" s="192">
        <v>117</v>
      </c>
      <c r="B2037" s="68"/>
      <c r="C2037" s="214" t="s">
        <v>54</v>
      </c>
      <c r="D2037" s="215">
        <v>45093</v>
      </c>
      <c r="E2037" s="192" t="s">
        <v>4628</v>
      </c>
      <c r="F2037" s="192" t="s">
        <v>10</v>
      </c>
      <c r="G2037" s="192">
        <v>1062688</v>
      </c>
      <c r="H2037" s="68"/>
      <c r="I2037" s="198" t="s">
        <v>5716</v>
      </c>
      <c r="J2037" s="68"/>
      <c r="K2037" s="68"/>
      <c r="L2037" s="68"/>
      <c r="M2037" s="68"/>
      <c r="N2037" s="362"/>
      <c r="O2037" s="362"/>
      <c r="P2037" s="216">
        <v>50</v>
      </c>
      <c r="Q2037" s="216">
        <v>0</v>
      </c>
      <c r="R2037" s="68" t="s">
        <v>638</v>
      </c>
      <c r="S2037" s="363"/>
      <c r="T2037" s="277"/>
    </row>
    <row r="2038" spans="1:20" ht="51">
      <c r="A2038" s="192">
        <v>660</v>
      </c>
      <c r="B2038" s="68"/>
      <c r="C2038" s="214" t="s">
        <v>176</v>
      </c>
      <c r="D2038" s="215">
        <v>45093</v>
      </c>
      <c r="E2038" s="192" t="s">
        <v>4629</v>
      </c>
      <c r="F2038" s="192" t="s">
        <v>3</v>
      </c>
      <c r="G2038" s="192">
        <v>2120789</v>
      </c>
      <c r="H2038" s="68"/>
      <c r="I2038" s="198" t="s">
        <v>5717</v>
      </c>
      <c r="J2038" s="68"/>
      <c r="K2038" s="68"/>
      <c r="L2038" s="68"/>
      <c r="M2038" s="68"/>
      <c r="N2038" s="362"/>
      <c r="O2038" s="362"/>
      <c r="P2038" s="216">
        <v>0</v>
      </c>
      <c r="Q2038" s="216">
        <v>131.5</v>
      </c>
      <c r="R2038" s="68" t="s">
        <v>1472</v>
      </c>
      <c r="S2038" s="363"/>
      <c r="T2038" s="277"/>
    </row>
    <row r="2039" spans="1:20" ht="51">
      <c r="A2039" s="192">
        <v>203</v>
      </c>
      <c r="B2039" s="68"/>
      <c r="C2039" s="214" t="s">
        <v>86</v>
      </c>
      <c r="D2039" s="215">
        <v>45096</v>
      </c>
      <c r="E2039" s="192" t="s">
        <v>4630</v>
      </c>
      <c r="F2039" s="192" t="s">
        <v>3</v>
      </c>
      <c r="G2039" s="192">
        <v>2121060</v>
      </c>
      <c r="H2039" s="68"/>
      <c r="I2039" s="198" t="s">
        <v>5718</v>
      </c>
      <c r="J2039" s="68"/>
      <c r="K2039" s="68"/>
      <c r="L2039" s="68"/>
      <c r="M2039" s="68"/>
      <c r="N2039" s="362"/>
      <c r="O2039" s="362"/>
      <c r="P2039" s="216">
        <v>0</v>
      </c>
      <c r="Q2039" s="216">
        <v>30</v>
      </c>
      <c r="R2039" s="68" t="s">
        <v>638</v>
      </c>
      <c r="S2039" s="363"/>
      <c r="T2039" s="277"/>
    </row>
    <row r="2040" spans="1:20" ht="51">
      <c r="A2040" s="192">
        <v>601</v>
      </c>
      <c r="B2040" s="68"/>
      <c r="C2040" s="214" t="s">
        <v>1538</v>
      </c>
      <c r="D2040" s="215">
        <v>45096</v>
      </c>
      <c r="E2040" s="192" t="s">
        <v>4631</v>
      </c>
      <c r="F2040" s="192" t="s">
        <v>3</v>
      </c>
      <c r="G2040" s="192">
        <v>2121061</v>
      </c>
      <c r="H2040" s="68"/>
      <c r="I2040" s="198" t="s">
        <v>5719</v>
      </c>
      <c r="J2040" s="68"/>
      <c r="K2040" s="68"/>
      <c r="L2040" s="68"/>
      <c r="M2040" s="68"/>
      <c r="N2040" s="362"/>
      <c r="O2040" s="362"/>
      <c r="P2040" s="216">
        <v>0</v>
      </c>
      <c r="Q2040" s="216">
        <v>131.35</v>
      </c>
      <c r="R2040" s="68" t="s">
        <v>638</v>
      </c>
      <c r="S2040" s="363"/>
      <c r="T2040" s="277"/>
    </row>
    <row r="2041" spans="1:20" ht="51">
      <c r="A2041" s="192">
        <v>601</v>
      </c>
      <c r="B2041" s="68"/>
      <c r="C2041" s="214" t="s">
        <v>1538</v>
      </c>
      <c r="D2041" s="215">
        <v>45096</v>
      </c>
      <c r="E2041" s="192" t="s">
        <v>4632</v>
      </c>
      <c r="F2041" s="192" t="s">
        <v>3</v>
      </c>
      <c r="G2041" s="192">
        <v>2121062</v>
      </c>
      <c r="H2041" s="68"/>
      <c r="I2041" s="198" t="s">
        <v>5719</v>
      </c>
      <c r="J2041" s="68"/>
      <c r="K2041" s="68"/>
      <c r="L2041" s="68"/>
      <c r="M2041" s="68"/>
      <c r="N2041" s="362"/>
      <c r="O2041" s="362"/>
      <c r="P2041" s="216">
        <v>0</v>
      </c>
      <c r="Q2041" s="216">
        <v>288</v>
      </c>
      <c r="R2041" s="68" t="s">
        <v>638</v>
      </c>
      <c r="S2041" s="363"/>
      <c r="T2041" s="277"/>
    </row>
    <row r="2042" spans="1:20" ht="38.25">
      <c r="A2042" s="192">
        <v>670</v>
      </c>
      <c r="B2042" s="68"/>
      <c r="C2042" s="214" t="s">
        <v>178</v>
      </c>
      <c r="D2042" s="215">
        <v>45096</v>
      </c>
      <c r="E2042" s="192" t="s">
        <v>4633</v>
      </c>
      <c r="F2042" s="192" t="s">
        <v>3</v>
      </c>
      <c r="G2042" s="192">
        <v>2121063</v>
      </c>
      <c r="H2042" s="68"/>
      <c r="I2042" s="198" t="s">
        <v>5720</v>
      </c>
      <c r="J2042" s="68"/>
      <c r="K2042" s="68"/>
      <c r="L2042" s="68"/>
      <c r="M2042" s="68"/>
      <c r="N2042" s="362"/>
      <c r="O2042" s="362"/>
      <c r="P2042" s="216">
        <v>0</v>
      </c>
      <c r="Q2042" s="216">
        <v>68.790000000000006</v>
      </c>
      <c r="R2042" s="68" t="s">
        <v>638</v>
      </c>
      <c r="S2042" s="363"/>
      <c r="T2042" s="277"/>
    </row>
    <row r="2043" spans="1:20" ht="51">
      <c r="A2043" s="192">
        <v>203</v>
      </c>
      <c r="B2043" s="68"/>
      <c r="C2043" s="214" t="s">
        <v>86</v>
      </c>
      <c r="D2043" s="215">
        <v>45096</v>
      </c>
      <c r="E2043" s="192" t="s">
        <v>4634</v>
      </c>
      <c r="F2043" s="192" t="s">
        <v>3</v>
      </c>
      <c r="G2043" s="192">
        <v>2121064</v>
      </c>
      <c r="H2043" s="68"/>
      <c r="I2043" s="198" t="s">
        <v>5721</v>
      </c>
      <c r="J2043" s="68"/>
      <c r="K2043" s="68"/>
      <c r="L2043" s="68"/>
      <c r="M2043" s="68"/>
      <c r="N2043" s="362"/>
      <c r="O2043" s="362"/>
      <c r="P2043" s="216">
        <v>0</v>
      </c>
      <c r="Q2043" s="216">
        <v>15</v>
      </c>
      <c r="R2043" s="68" t="s">
        <v>638</v>
      </c>
      <c r="S2043" s="363"/>
      <c r="T2043" s="277"/>
    </row>
    <row r="2044" spans="1:20" ht="51">
      <c r="A2044" s="192">
        <v>203</v>
      </c>
      <c r="B2044" s="68"/>
      <c r="C2044" s="214" t="s">
        <v>86</v>
      </c>
      <c r="D2044" s="215">
        <v>45096</v>
      </c>
      <c r="E2044" s="192" t="s">
        <v>4635</v>
      </c>
      <c r="F2044" s="192" t="s">
        <v>3</v>
      </c>
      <c r="G2044" s="192">
        <v>2121066</v>
      </c>
      <c r="H2044" s="68"/>
      <c r="I2044" s="198" t="s">
        <v>5722</v>
      </c>
      <c r="J2044" s="68"/>
      <c r="K2044" s="68"/>
      <c r="L2044" s="68"/>
      <c r="M2044" s="68"/>
      <c r="N2044" s="362"/>
      <c r="O2044" s="362"/>
      <c r="P2044" s="216">
        <v>0</v>
      </c>
      <c r="Q2044" s="216">
        <v>30</v>
      </c>
      <c r="R2044" s="68" t="s">
        <v>638</v>
      </c>
      <c r="S2044" s="363"/>
      <c r="T2044" s="277"/>
    </row>
    <row r="2045" spans="1:20" ht="51">
      <c r="A2045" s="192">
        <v>41</v>
      </c>
      <c r="B2045" s="68"/>
      <c r="C2045" s="214" t="s">
        <v>44</v>
      </c>
      <c r="D2045" s="215">
        <v>45096</v>
      </c>
      <c r="E2045" s="192" t="s">
        <v>4636</v>
      </c>
      <c r="F2045" s="192" t="s">
        <v>3</v>
      </c>
      <c r="G2045" s="192">
        <v>2121076</v>
      </c>
      <c r="H2045" s="68"/>
      <c r="I2045" s="198" t="s">
        <v>5723</v>
      </c>
      <c r="J2045" s="68"/>
      <c r="K2045" s="68"/>
      <c r="L2045" s="68"/>
      <c r="M2045" s="68"/>
      <c r="N2045" s="362"/>
      <c r="O2045" s="362"/>
      <c r="P2045" s="216">
        <v>0</v>
      </c>
      <c r="Q2045" s="216">
        <v>2860</v>
      </c>
      <c r="R2045" s="68" t="s">
        <v>638</v>
      </c>
      <c r="S2045" s="363"/>
      <c r="T2045" s="277"/>
    </row>
    <row r="2046" spans="1:20" ht="63.75">
      <c r="A2046" s="192">
        <v>15</v>
      </c>
      <c r="B2046" s="68"/>
      <c r="C2046" s="214" t="s">
        <v>39</v>
      </c>
      <c r="D2046" s="215">
        <v>45096</v>
      </c>
      <c r="E2046" s="192" t="s">
        <v>4637</v>
      </c>
      <c r="F2046" s="192" t="s">
        <v>3</v>
      </c>
      <c r="G2046" s="192">
        <v>2121085</v>
      </c>
      <c r="H2046" s="68"/>
      <c r="I2046" s="198" t="s">
        <v>5724</v>
      </c>
      <c r="J2046" s="68"/>
      <c r="K2046" s="68"/>
      <c r="L2046" s="68"/>
      <c r="M2046" s="68"/>
      <c r="N2046" s="362"/>
      <c r="O2046" s="362"/>
      <c r="P2046" s="216">
        <v>0</v>
      </c>
      <c r="Q2046" s="216">
        <v>395.51</v>
      </c>
      <c r="R2046" s="68" t="s">
        <v>638</v>
      </c>
      <c r="S2046" s="363"/>
      <c r="T2046" s="277"/>
    </row>
    <row r="2047" spans="1:20" ht="51">
      <c r="A2047" s="192" t="s">
        <v>541</v>
      </c>
      <c r="B2047" s="68"/>
      <c r="C2047" s="214" t="s">
        <v>590</v>
      </c>
      <c r="D2047" s="215">
        <v>45096</v>
      </c>
      <c r="E2047" s="192" t="s">
        <v>4638</v>
      </c>
      <c r="F2047" s="192" t="s">
        <v>3</v>
      </c>
      <c r="G2047" s="192">
        <v>2121088</v>
      </c>
      <c r="H2047" s="68"/>
      <c r="I2047" s="198" t="s">
        <v>5725</v>
      </c>
      <c r="J2047" s="68"/>
      <c r="K2047" s="68"/>
      <c r="L2047" s="68"/>
      <c r="M2047" s="68"/>
      <c r="N2047" s="362"/>
      <c r="O2047" s="362"/>
      <c r="P2047" s="216">
        <v>0</v>
      </c>
      <c r="Q2047" s="216">
        <v>3628.82</v>
      </c>
      <c r="R2047" s="68" t="s">
        <v>638</v>
      </c>
      <c r="S2047" s="363"/>
      <c r="T2047" s="277"/>
    </row>
    <row r="2048" spans="1:20" ht="51">
      <c r="A2048" s="192">
        <v>190</v>
      </c>
      <c r="B2048" s="68"/>
      <c r="C2048" s="214" t="s">
        <v>82</v>
      </c>
      <c r="D2048" s="215">
        <v>45096</v>
      </c>
      <c r="E2048" s="192" t="s">
        <v>4639</v>
      </c>
      <c r="F2048" s="192" t="s">
        <v>3</v>
      </c>
      <c r="G2048" s="192">
        <v>2121090</v>
      </c>
      <c r="H2048" s="68"/>
      <c r="I2048" s="198" t="s">
        <v>5726</v>
      </c>
      <c r="J2048" s="68"/>
      <c r="K2048" s="68"/>
      <c r="L2048" s="68"/>
      <c r="M2048" s="68"/>
      <c r="N2048" s="362"/>
      <c r="O2048" s="362"/>
      <c r="P2048" s="216">
        <v>0</v>
      </c>
      <c r="Q2048" s="216">
        <v>1722</v>
      </c>
      <c r="R2048" s="68" t="s">
        <v>638</v>
      </c>
      <c r="S2048" s="363"/>
      <c r="T2048" s="277"/>
    </row>
    <row r="2049" spans="1:20" ht="63.75">
      <c r="A2049" s="192" t="s">
        <v>541</v>
      </c>
      <c r="B2049" s="68"/>
      <c r="C2049" s="214" t="s">
        <v>590</v>
      </c>
      <c r="D2049" s="215">
        <v>45096</v>
      </c>
      <c r="E2049" s="192" t="s">
        <v>4640</v>
      </c>
      <c r="F2049" s="192" t="s">
        <v>3</v>
      </c>
      <c r="G2049" s="192">
        <v>2121095</v>
      </c>
      <c r="H2049" s="68"/>
      <c r="I2049" s="198" t="s">
        <v>5727</v>
      </c>
      <c r="J2049" s="68"/>
      <c r="K2049" s="68"/>
      <c r="L2049" s="68"/>
      <c r="M2049" s="68"/>
      <c r="N2049" s="362"/>
      <c r="O2049" s="362"/>
      <c r="P2049" s="216">
        <v>0</v>
      </c>
      <c r="Q2049" s="216">
        <v>2818.01</v>
      </c>
      <c r="R2049" s="68" t="s">
        <v>638</v>
      </c>
      <c r="S2049" s="363"/>
      <c r="T2049" s="277"/>
    </row>
    <row r="2050" spans="1:20" ht="51">
      <c r="A2050" s="192">
        <v>15</v>
      </c>
      <c r="B2050" s="68"/>
      <c r="C2050" s="214" t="s">
        <v>39</v>
      </c>
      <c r="D2050" s="215">
        <v>45096</v>
      </c>
      <c r="E2050" s="192" t="s">
        <v>4641</v>
      </c>
      <c r="F2050" s="192" t="s">
        <v>3</v>
      </c>
      <c r="G2050" s="192">
        <v>2121100</v>
      </c>
      <c r="H2050" s="68"/>
      <c r="I2050" s="198" t="s">
        <v>5728</v>
      </c>
      <c r="J2050" s="68"/>
      <c r="K2050" s="68"/>
      <c r="L2050" s="68"/>
      <c r="M2050" s="68"/>
      <c r="N2050" s="362"/>
      <c r="O2050" s="362"/>
      <c r="P2050" s="216">
        <v>0</v>
      </c>
      <c r="Q2050" s="216">
        <v>72</v>
      </c>
      <c r="R2050" s="68" t="s">
        <v>638</v>
      </c>
      <c r="S2050" s="363"/>
      <c r="T2050" s="277"/>
    </row>
    <row r="2051" spans="1:20" ht="38.25">
      <c r="A2051" s="192">
        <v>213</v>
      </c>
      <c r="B2051" s="68"/>
      <c r="C2051" s="214" t="s">
        <v>91</v>
      </c>
      <c r="D2051" s="215">
        <v>45096</v>
      </c>
      <c r="E2051" s="192" t="s">
        <v>4642</v>
      </c>
      <c r="F2051" s="192" t="s">
        <v>3</v>
      </c>
      <c r="G2051" s="192">
        <v>2121111</v>
      </c>
      <c r="H2051" s="68"/>
      <c r="I2051" s="198" t="s">
        <v>5729</v>
      </c>
      <c r="J2051" s="68"/>
      <c r="K2051" s="68"/>
      <c r="L2051" s="68"/>
      <c r="M2051" s="68"/>
      <c r="N2051" s="362"/>
      <c r="O2051" s="362"/>
      <c r="P2051" s="216">
        <v>0</v>
      </c>
      <c r="Q2051" s="216">
        <v>7.0000000000000007E-2</v>
      </c>
      <c r="R2051" s="68" t="s">
        <v>638</v>
      </c>
      <c r="S2051" s="363"/>
      <c r="T2051" s="277"/>
    </row>
    <row r="2052" spans="1:20" ht="38.25">
      <c r="A2052" s="192">
        <v>213</v>
      </c>
      <c r="B2052" s="68"/>
      <c r="C2052" s="214" t="s">
        <v>91</v>
      </c>
      <c r="D2052" s="215">
        <v>45096</v>
      </c>
      <c r="E2052" s="192" t="s">
        <v>4643</v>
      </c>
      <c r="F2052" s="192" t="s">
        <v>3</v>
      </c>
      <c r="G2052" s="192">
        <v>2121112</v>
      </c>
      <c r="H2052" s="68"/>
      <c r="I2052" s="198" t="s">
        <v>5730</v>
      </c>
      <c r="J2052" s="68"/>
      <c r="K2052" s="68"/>
      <c r="L2052" s="68"/>
      <c r="M2052" s="68"/>
      <c r="N2052" s="362"/>
      <c r="O2052" s="362"/>
      <c r="P2052" s="216">
        <v>0</v>
      </c>
      <c r="Q2052" s="216">
        <v>85</v>
      </c>
      <c r="R2052" s="68" t="s">
        <v>638</v>
      </c>
      <c r="S2052" s="363"/>
      <c r="T2052" s="277"/>
    </row>
    <row r="2053" spans="1:20" ht="38.25">
      <c r="A2053" s="192">
        <v>46</v>
      </c>
      <c r="B2053" s="68"/>
      <c r="C2053" s="214" t="s">
        <v>1379</v>
      </c>
      <c r="D2053" s="215">
        <v>45096</v>
      </c>
      <c r="E2053" s="192" t="s">
        <v>4644</v>
      </c>
      <c r="F2053" s="192" t="s">
        <v>3</v>
      </c>
      <c r="G2053" s="192">
        <v>2121127</v>
      </c>
      <c r="H2053" s="68"/>
      <c r="I2053" s="198" t="s">
        <v>5731</v>
      </c>
      <c r="J2053" s="68"/>
      <c r="K2053" s="68"/>
      <c r="L2053" s="68"/>
      <c r="M2053" s="68"/>
      <c r="N2053" s="362"/>
      <c r="O2053" s="362"/>
      <c r="P2053" s="216">
        <v>0</v>
      </c>
      <c r="Q2053" s="216">
        <v>500</v>
      </c>
      <c r="R2053" s="68" t="s">
        <v>638</v>
      </c>
      <c r="S2053" s="363"/>
      <c r="T2053" s="277"/>
    </row>
    <row r="2054" spans="1:20" ht="38.25">
      <c r="A2054" s="192">
        <v>86</v>
      </c>
      <c r="B2054" s="68"/>
      <c r="C2054" s="214" t="s">
        <v>50</v>
      </c>
      <c r="D2054" s="215">
        <v>45096</v>
      </c>
      <c r="E2054" s="192" t="s">
        <v>4645</v>
      </c>
      <c r="F2054" s="192" t="s">
        <v>3</v>
      </c>
      <c r="G2054" s="192">
        <v>2121133</v>
      </c>
      <c r="H2054" s="68"/>
      <c r="I2054" s="198" t="s">
        <v>5732</v>
      </c>
      <c r="J2054" s="68"/>
      <c r="K2054" s="68"/>
      <c r="L2054" s="68"/>
      <c r="M2054" s="68"/>
      <c r="N2054" s="362"/>
      <c r="O2054" s="362"/>
      <c r="P2054" s="216">
        <v>0</v>
      </c>
      <c r="Q2054" s="216">
        <v>50</v>
      </c>
      <c r="R2054" s="68" t="s">
        <v>638</v>
      </c>
      <c r="S2054" s="363"/>
      <c r="T2054" s="277"/>
    </row>
    <row r="2055" spans="1:20" ht="63.75">
      <c r="A2055" s="192">
        <v>597</v>
      </c>
      <c r="B2055" s="68"/>
      <c r="C2055" s="214" t="s">
        <v>677</v>
      </c>
      <c r="D2055" s="215">
        <v>45096</v>
      </c>
      <c r="E2055" s="192" t="s">
        <v>4646</v>
      </c>
      <c r="F2055" s="192" t="s">
        <v>6</v>
      </c>
      <c r="G2055" s="192">
        <v>2309791</v>
      </c>
      <c r="H2055" s="68"/>
      <c r="I2055" s="198" t="s">
        <v>5733</v>
      </c>
      <c r="J2055" s="68"/>
      <c r="K2055" s="68"/>
      <c r="L2055" s="68"/>
      <c r="M2055" s="68"/>
      <c r="N2055" s="362"/>
      <c r="O2055" s="362"/>
      <c r="P2055" s="216">
        <v>0</v>
      </c>
      <c r="Q2055" s="216">
        <v>177481.92</v>
      </c>
      <c r="R2055" s="68" t="s">
        <v>638</v>
      </c>
      <c r="S2055" s="363"/>
      <c r="T2055" s="277"/>
    </row>
    <row r="2056" spans="1:20" ht="63.75">
      <c r="A2056" s="192">
        <v>513</v>
      </c>
      <c r="B2056" s="68"/>
      <c r="C2056" s="214" t="s">
        <v>160</v>
      </c>
      <c r="D2056" s="215">
        <v>45096</v>
      </c>
      <c r="E2056" s="192" t="s">
        <v>4647</v>
      </c>
      <c r="F2056" s="192" t="s">
        <v>14</v>
      </c>
      <c r="G2056" s="192">
        <v>2309788</v>
      </c>
      <c r="H2056" s="68"/>
      <c r="I2056" s="198" t="s">
        <v>5734</v>
      </c>
      <c r="J2056" s="68"/>
      <c r="K2056" s="68"/>
      <c r="L2056" s="68"/>
      <c r="M2056" s="68"/>
      <c r="N2056" s="362"/>
      <c r="O2056" s="362"/>
      <c r="P2056" s="216">
        <v>50</v>
      </c>
      <c r="Q2056" s="216">
        <v>0</v>
      </c>
      <c r="R2056" s="68" t="s">
        <v>638</v>
      </c>
      <c r="S2056" s="363"/>
      <c r="T2056" s="277"/>
    </row>
    <row r="2057" spans="1:20" ht="63.75">
      <c r="A2057" s="192">
        <v>513</v>
      </c>
      <c r="B2057" s="68"/>
      <c r="C2057" s="214" t="s">
        <v>160</v>
      </c>
      <c r="D2057" s="215">
        <v>45096</v>
      </c>
      <c r="E2057" s="192" t="s">
        <v>4648</v>
      </c>
      <c r="F2057" s="192" t="s">
        <v>14</v>
      </c>
      <c r="G2057" s="192">
        <v>2309790</v>
      </c>
      <c r="H2057" s="68"/>
      <c r="I2057" s="198" t="s">
        <v>5735</v>
      </c>
      <c r="J2057" s="68"/>
      <c r="K2057" s="68"/>
      <c r="L2057" s="68"/>
      <c r="M2057" s="68"/>
      <c r="N2057" s="362"/>
      <c r="O2057" s="362"/>
      <c r="P2057" s="216">
        <v>50</v>
      </c>
      <c r="Q2057" s="216">
        <v>0</v>
      </c>
      <c r="R2057" s="68" t="s">
        <v>638</v>
      </c>
      <c r="S2057" s="363"/>
      <c r="T2057" s="277"/>
    </row>
    <row r="2058" spans="1:20" ht="63.75">
      <c r="A2058" s="192">
        <v>597</v>
      </c>
      <c r="B2058" s="68"/>
      <c r="C2058" s="214" t="s">
        <v>677</v>
      </c>
      <c r="D2058" s="215">
        <v>45096</v>
      </c>
      <c r="E2058" s="192" t="s">
        <v>4649</v>
      </c>
      <c r="F2058" s="192" t="s">
        <v>14</v>
      </c>
      <c r="G2058" s="192">
        <v>2309792</v>
      </c>
      <c r="H2058" s="68"/>
      <c r="I2058" s="198" t="s">
        <v>5736</v>
      </c>
      <c r="J2058" s="68"/>
      <c r="K2058" s="68"/>
      <c r="L2058" s="68"/>
      <c r="M2058" s="68"/>
      <c r="N2058" s="362"/>
      <c r="O2058" s="362"/>
      <c r="P2058" s="216">
        <v>50</v>
      </c>
      <c r="Q2058" s="216">
        <v>0</v>
      </c>
      <c r="R2058" s="68" t="s">
        <v>638</v>
      </c>
      <c r="S2058" s="363"/>
      <c r="T2058" s="277"/>
    </row>
    <row r="2059" spans="1:20" ht="51">
      <c r="A2059" s="192">
        <v>513</v>
      </c>
      <c r="B2059" s="68"/>
      <c r="C2059" s="214" t="s">
        <v>160</v>
      </c>
      <c r="D2059" s="215">
        <v>45096</v>
      </c>
      <c r="E2059" s="192" t="s">
        <v>4650</v>
      </c>
      <c r="F2059" s="192" t="s">
        <v>14</v>
      </c>
      <c r="G2059" s="192">
        <v>2309794</v>
      </c>
      <c r="H2059" s="68"/>
      <c r="I2059" s="198" t="s">
        <v>5737</v>
      </c>
      <c r="J2059" s="68"/>
      <c r="K2059" s="68"/>
      <c r="L2059" s="68"/>
      <c r="M2059" s="68"/>
      <c r="N2059" s="362"/>
      <c r="O2059" s="362"/>
      <c r="P2059" s="216">
        <v>50</v>
      </c>
      <c r="Q2059" s="216">
        <v>0</v>
      </c>
      <c r="R2059" s="68" t="s">
        <v>638</v>
      </c>
      <c r="S2059" s="363"/>
      <c r="T2059" s="277"/>
    </row>
    <row r="2060" spans="1:20" ht="51">
      <c r="A2060" s="192">
        <v>513</v>
      </c>
      <c r="B2060" s="68"/>
      <c r="C2060" s="214" t="s">
        <v>160</v>
      </c>
      <c r="D2060" s="215">
        <v>45096</v>
      </c>
      <c r="E2060" s="192" t="s">
        <v>4651</v>
      </c>
      <c r="F2060" s="192" t="s">
        <v>14</v>
      </c>
      <c r="G2060" s="192">
        <v>2309796</v>
      </c>
      <c r="H2060" s="68"/>
      <c r="I2060" s="198" t="s">
        <v>5737</v>
      </c>
      <c r="J2060" s="68"/>
      <c r="K2060" s="68"/>
      <c r="L2060" s="68"/>
      <c r="M2060" s="68"/>
      <c r="N2060" s="362"/>
      <c r="O2060" s="362"/>
      <c r="P2060" s="216">
        <v>50</v>
      </c>
      <c r="Q2060" s="216">
        <v>0</v>
      </c>
      <c r="R2060" s="68" t="s">
        <v>638</v>
      </c>
      <c r="S2060" s="363"/>
      <c r="T2060" s="277"/>
    </row>
    <row r="2061" spans="1:20" ht="51">
      <c r="A2061" s="192">
        <v>46</v>
      </c>
      <c r="B2061" s="68"/>
      <c r="C2061" s="214" t="s">
        <v>1379</v>
      </c>
      <c r="D2061" s="215">
        <v>45096</v>
      </c>
      <c r="E2061" s="192" t="s">
        <v>4652</v>
      </c>
      <c r="F2061" s="192" t="s">
        <v>3</v>
      </c>
      <c r="G2061" s="192">
        <v>2121144</v>
      </c>
      <c r="H2061" s="68"/>
      <c r="I2061" s="198" t="s">
        <v>5738</v>
      </c>
      <c r="J2061" s="68"/>
      <c r="K2061" s="68"/>
      <c r="L2061" s="68"/>
      <c r="M2061" s="68"/>
      <c r="N2061" s="362"/>
      <c r="O2061" s="362"/>
      <c r="P2061" s="216">
        <v>0</v>
      </c>
      <c r="Q2061" s="216">
        <v>5000</v>
      </c>
      <c r="R2061" s="68" t="s">
        <v>638</v>
      </c>
      <c r="S2061" s="363"/>
      <c r="T2061" s="277"/>
    </row>
    <row r="2062" spans="1:20" ht="51">
      <c r="A2062" s="192" t="s">
        <v>541</v>
      </c>
      <c r="B2062" s="68"/>
      <c r="C2062" s="214" t="s">
        <v>590</v>
      </c>
      <c r="D2062" s="215">
        <v>45096</v>
      </c>
      <c r="E2062" s="192" t="s">
        <v>4653</v>
      </c>
      <c r="F2062" s="192" t="s">
        <v>3</v>
      </c>
      <c r="G2062" s="192">
        <v>2121161</v>
      </c>
      <c r="H2062" s="68"/>
      <c r="I2062" s="198" t="s">
        <v>3895</v>
      </c>
      <c r="J2062" s="68"/>
      <c r="K2062" s="68"/>
      <c r="L2062" s="68"/>
      <c r="M2062" s="68"/>
      <c r="N2062" s="362"/>
      <c r="O2062" s="362"/>
      <c r="P2062" s="216">
        <v>0</v>
      </c>
      <c r="Q2062" s="216">
        <v>1500</v>
      </c>
      <c r="R2062" s="68" t="s">
        <v>638</v>
      </c>
      <c r="S2062" s="363"/>
      <c r="T2062" s="277"/>
    </row>
    <row r="2063" spans="1:20" ht="76.5">
      <c r="A2063" s="192" t="s">
        <v>544</v>
      </c>
      <c r="B2063" s="68"/>
      <c r="C2063" s="214" t="s">
        <v>683</v>
      </c>
      <c r="D2063" s="215">
        <v>45096</v>
      </c>
      <c r="E2063" s="192" t="s">
        <v>4654</v>
      </c>
      <c r="F2063" s="192" t="s">
        <v>6</v>
      </c>
      <c r="G2063" s="192">
        <v>1830828</v>
      </c>
      <c r="H2063" s="68"/>
      <c r="I2063" s="198" t="s">
        <v>5739</v>
      </c>
      <c r="J2063" s="68"/>
      <c r="K2063" s="68"/>
      <c r="L2063" s="68"/>
      <c r="M2063" s="68"/>
      <c r="N2063" s="362"/>
      <c r="O2063" s="362"/>
      <c r="P2063" s="216">
        <v>0</v>
      </c>
      <c r="Q2063" s="216">
        <v>3793.3</v>
      </c>
      <c r="R2063" s="68" t="s">
        <v>638</v>
      </c>
      <c r="S2063" s="363"/>
      <c r="T2063" s="277"/>
    </row>
    <row r="2064" spans="1:20" ht="76.5">
      <c r="A2064" s="192" t="s">
        <v>544</v>
      </c>
      <c r="B2064" s="68"/>
      <c r="C2064" s="214" t="s">
        <v>683</v>
      </c>
      <c r="D2064" s="215">
        <v>45096</v>
      </c>
      <c r="E2064" s="192" t="s">
        <v>4655</v>
      </c>
      <c r="F2064" s="192" t="s">
        <v>6</v>
      </c>
      <c r="G2064" s="192">
        <v>1830829</v>
      </c>
      <c r="H2064" s="68"/>
      <c r="I2064" s="198" t="s">
        <v>5740</v>
      </c>
      <c r="J2064" s="68"/>
      <c r="K2064" s="68"/>
      <c r="L2064" s="68"/>
      <c r="M2064" s="68"/>
      <c r="N2064" s="362"/>
      <c r="O2064" s="362"/>
      <c r="P2064" s="216">
        <v>0</v>
      </c>
      <c r="Q2064" s="216">
        <v>188</v>
      </c>
      <c r="R2064" s="68" t="s">
        <v>638</v>
      </c>
      <c r="S2064" s="363"/>
      <c r="T2064" s="277"/>
    </row>
    <row r="2065" spans="1:20" ht="76.5">
      <c r="A2065" s="192">
        <v>660</v>
      </c>
      <c r="B2065" s="68"/>
      <c r="C2065" s="214" t="s">
        <v>176</v>
      </c>
      <c r="D2065" s="215">
        <v>45096</v>
      </c>
      <c r="E2065" s="192" t="s">
        <v>4656</v>
      </c>
      <c r="F2065" s="192" t="s">
        <v>6</v>
      </c>
      <c r="G2065" s="192">
        <v>1830832</v>
      </c>
      <c r="H2065" s="68"/>
      <c r="I2065" s="198" t="s">
        <v>5741</v>
      </c>
      <c r="J2065" s="68"/>
      <c r="K2065" s="68"/>
      <c r="L2065" s="68"/>
      <c r="M2065" s="68"/>
      <c r="N2065" s="362"/>
      <c r="O2065" s="362"/>
      <c r="P2065" s="216">
        <v>0</v>
      </c>
      <c r="Q2065" s="216">
        <v>600000</v>
      </c>
      <c r="R2065" s="68" t="s">
        <v>638</v>
      </c>
      <c r="S2065" s="363"/>
      <c r="T2065" s="277"/>
    </row>
    <row r="2066" spans="1:20" ht="51">
      <c r="A2066" s="192" t="s">
        <v>541</v>
      </c>
      <c r="B2066" s="68"/>
      <c r="C2066" s="214" t="s">
        <v>590</v>
      </c>
      <c r="D2066" s="215">
        <v>45096</v>
      </c>
      <c r="E2066" s="192" t="s">
        <v>4657</v>
      </c>
      <c r="F2066" s="192" t="s">
        <v>3</v>
      </c>
      <c r="G2066" s="192">
        <v>2121169</v>
      </c>
      <c r="H2066" s="68"/>
      <c r="I2066" s="198" t="s">
        <v>5742</v>
      </c>
      <c r="J2066" s="68"/>
      <c r="K2066" s="68"/>
      <c r="L2066" s="68"/>
      <c r="M2066" s="68"/>
      <c r="N2066" s="362"/>
      <c r="O2066" s="362"/>
      <c r="P2066" s="216">
        <v>0</v>
      </c>
      <c r="Q2066" s="216">
        <v>3808.5</v>
      </c>
      <c r="R2066" s="68" t="s">
        <v>638</v>
      </c>
      <c r="S2066" s="363"/>
      <c r="T2066" s="277"/>
    </row>
    <row r="2067" spans="1:20" ht="76.5">
      <c r="A2067" s="192">
        <v>10</v>
      </c>
      <c r="B2067" s="68"/>
      <c r="C2067" s="214" t="s">
        <v>38</v>
      </c>
      <c r="D2067" s="215">
        <v>45096</v>
      </c>
      <c r="E2067" s="192" t="s">
        <v>4658</v>
      </c>
      <c r="F2067" s="192" t="s">
        <v>6</v>
      </c>
      <c r="G2067" s="192">
        <v>2310212</v>
      </c>
      <c r="H2067" s="68"/>
      <c r="I2067" s="198" t="s">
        <v>5743</v>
      </c>
      <c r="J2067" s="68"/>
      <c r="K2067" s="68"/>
      <c r="L2067" s="68"/>
      <c r="M2067" s="68"/>
      <c r="N2067" s="362"/>
      <c r="O2067" s="362"/>
      <c r="P2067" s="216">
        <v>0</v>
      </c>
      <c r="Q2067" s="216">
        <v>1521528.04</v>
      </c>
      <c r="R2067" s="68" t="s">
        <v>638</v>
      </c>
      <c r="S2067" s="363"/>
      <c r="T2067" s="277"/>
    </row>
    <row r="2068" spans="1:20" ht="76.5">
      <c r="A2068" s="192">
        <v>10</v>
      </c>
      <c r="B2068" s="68"/>
      <c r="C2068" s="214" t="s">
        <v>38</v>
      </c>
      <c r="D2068" s="215">
        <v>45096</v>
      </c>
      <c r="E2068" s="192" t="s">
        <v>4659</v>
      </c>
      <c r="F2068" s="192" t="s">
        <v>6</v>
      </c>
      <c r="G2068" s="192">
        <v>2310214</v>
      </c>
      <c r="H2068" s="68"/>
      <c r="I2068" s="198" t="s">
        <v>5744</v>
      </c>
      <c r="J2068" s="68"/>
      <c r="K2068" s="68"/>
      <c r="L2068" s="68"/>
      <c r="M2068" s="68"/>
      <c r="N2068" s="362"/>
      <c r="O2068" s="362"/>
      <c r="P2068" s="216">
        <v>0</v>
      </c>
      <c r="Q2068" s="216">
        <v>153573.17000000001</v>
      </c>
      <c r="R2068" s="68" t="s">
        <v>638</v>
      </c>
      <c r="S2068" s="363"/>
      <c r="T2068" s="277"/>
    </row>
    <row r="2069" spans="1:20" ht="76.5">
      <c r="A2069" s="192">
        <v>10</v>
      </c>
      <c r="B2069" s="68"/>
      <c r="C2069" s="214" t="s">
        <v>38</v>
      </c>
      <c r="D2069" s="215">
        <v>45096</v>
      </c>
      <c r="E2069" s="192" t="s">
        <v>4660</v>
      </c>
      <c r="F2069" s="192" t="s">
        <v>6</v>
      </c>
      <c r="G2069" s="192">
        <v>2310216</v>
      </c>
      <c r="H2069" s="68"/>
      <c r="I2069" s="198" t="s">
        <v>5745</v>
      </c>
      <c r="J2069" s="68"/>
      <c r="K2069" s="68"/>
      <c r="L2069" s="68"/>
      <c r="M2069" s="68"/>
      <c r="N2069" s="362"/>
      <c r="O2069" s="362"/>
      <c r="P2069" s="216">
        <v>0</v>
      </c>
      <c r="Q2069" s="216">
        <v>23406.32</v>
      </c>
      <c r="R2069" s="68" t="s">
        <v>638</v>
      </c>
      <c r="S2069" s="363"/>
      <c r="T2069" s="277"/>
    </row>
    <row r="2070" spans="1:20" ht="76.5">
      <c r="A2070" s="192">
        <v>10</v>
      </c>
      <c r="B2070" s="68"/>
      <c r="C2070" s="214" t="s">
        <v>38</v>
      </c>
      <c r="D2070" s="215">
        <v>45096</v>
      </c>
      <c r="E2070" s="192" t="s">
        <v>4661</v>
      </c>
      <c r="F2070" s="192" t="s">
        <v>14</v>
      </c>
      <c r="G2070" s="192">
        <v>2310213</v>
      </c>
      <c r="H2070" s="68"/>
      <c r="I2070" s="198" t="s">
        <v>5746</v>
      </c>
      <c r="J2070" s="68"/>
      <c r="K2070" s="68"/>
      <c r="L2070" s="68"/>
      <c r="M2070" s="68"/>
      <c r="N2070" s="362"/>
      <c r="O2070" s="362"/>
      <c r="P2070" s="216">
        <v>50</v>
      </c>
      <c r="Q2070" s="216">
        <v>0</v>
      </c>
      <c r="R2070" s="68" t="s">
        <v>638</v>
      </c>
      <c r="S2070" s="363"/>
      <c r="T2070" s="277"/>
    </row>
    <row r="2071" spans="1:20" ht="76.5">
      <c r="A2071" s="192">
        <v>10</v>
      </c>
      <c r="B2071" s="68"/>
      <c r="C2071" s="214" t="s">
        <v>38</v>
      </c>
      <c r="D2071" s="215">
        <v>45096</v>
      </c>
      <c r="E2071" s="192" t="s">
        <v>4662</v>
      </c>
      <c r="F2071" s="192" t="s">
        <v>14</v>
      </c>
      <c r="G2071" s="192">
        <v>2310215</v>
      </c>
      <c r="H2071" s="68"/>
      <c r="I2071" s="198" t="s">
        <v>5747</v>
      </c>
      <c r="J2071" s="68"/>
      <c r="K2071" s="68"/>
      <c r="L2071" s="68"/>
      <c r="M2071" s="68"/>
      <c r="N2071" s="362"/>
      <c r="O2071" s="362"/>
      <c r="P2071" s="216">
        <v>50</v>
      </c>
      <c r="Q2071" s="216">
        <v>0</v>
      </c>
      <c r="R2071" s="68" t="s">
        <v>638</v>
      </c>
      <c r="S2071" s="363"/>
      <c r="T2071" s="277"/>
    </row>
    <row r="2072" spans="1:20" ht="76.5">
      <c r="A2072" s="192">
        <v>10</v>
      </c>
      <c r="B2072" s="68"/>
      <c r="C2072" s="214" t="s">
        <v>38</v>
      </c>
      <c r="D2072" s="215">
        <v>45096</v>
      </c>
      <c r="E2072" s="192" t="s">
        <v>4663</v>
      </c>
      <c r="F2072" s="192" t="s">
        <v>14</v>
      </c>
      <c r="G2072" s="192">
        <v>2310217</v>
      </c>
      <c r="H2072" s="68"/>
      <c r="I2072" s="198" t="s">
        <v>5748</v>
      </c>
      <c r="J2072" s="68"/>
      <c r="K2072" s="68"/>
      <c r="L2072" s="68"/>
      <c r="M2072" s="68"/>
      <c r="N2072" s="362"/>
      <c r="O2072" s="362"/>
      <c r="P2072" s="216">
        <v>50</v>
      </c>
      <c r="Q2072" s="216">
        <v>0</v>
      </c>
      <c r="R2072" s="68" t="s">
        <v>638</v>
      </c>
      <c r="S2072" s="363"/>
      <c r="T2072" s="277"/>
    </row>
    <row r="2073" spans="1:20" ht="63.75">
      <c r="A2073" s="192">
        <v>117</v>
      </c>
      <c r="B2073" s="68"/>
      <c r="C2073" s="214" t="s">
        <v>54</v>
      </c>
      <c r="D2073" s="215">
        <v>45096</v>
      </c>
      <c r="E2073" s="192" t="s">
        <v>4664</v>
      </c>
      <c r="F2073" s="192" t="s">
        <v>10</v>
      </c>
      <c r="G2073" s="192">
        <v>1062747</v>
      </c>
      <c r="H2073" s="68"/>
      <c r="I2073" s="198" t="s">
        <v>5749</v>
      </c>
      <c r="J2073" s="68"/>
      <c r="K2073" s="68"/>
      <c r="L2073" s="68"/>
      <c r="M2073" s="68"/>
      <c r="N2073" s="362"/>
      <c r="O2073" s="362"/>
      <c r="P2073" s="216">
        <v>50</v>
      </c>
      <c r="Q2073" s="216">
        <v>0</v>
      </c>
      <c r="R2073" s="68" t="s">
        <v>638</v>
      </c>
      <c r="S2073" s="363"/>
      <c r="T2073" s="277"/>
    </row>
    <row r="2074" spans="1:20" ht="76.5">
      <c r="A2074" s="192">
        <v>513</v>
      </c>
      <c r="B2074" s="68"/>
      <c r="C2074" s="214" t="s">
        <v>160</v>
      </c>
      <c r="D2074" s="215">
        <v>45096</v>
      </c>
      <c r="E2074" s="192" t="s">
        <v>4665</v>
      </c>
      <c r="F2074" s="192" t="s">
        <v>10</v>
      </c>
      <c r="G2074" s="192">
        <v>1062778</v>
      </c>
      <c r="H2074" s="68"/>
      <c r="I2074" s="198" t="s">
        <v>5750</v>
      </c>
      <c r="J2074" s="68"/>
      <c r="K2074" s="68"/>
      <c r="L2074" s="68"/>
      <c r="M2074" s="68"/>
      <c r="N2074" s="362"/>
      <c r="O2074" s="362"/>
      <c r="P2074" s="216">
        <v>50</v>
      </c>
      <c r="Q2074" s="216">
        <v>0</v>
      </c>
      <c r="R2074" s="68" t="s">
        <v>638</v>
      </c>
      <c r="S2074" s="363"/>
      <c r="T2074" s="277"/>
    </row>
    <row r="2075" spans="1:20" ht="51">
      <c r="A2075" s="192">
        <v>78</v>
      </c>
      <c r="B2075" s="68"/>
      <c r="C2075" s="214" t="s">
        <v>1380</v>
      </c>
      <c r="D2075" s="215">
        <v>45096</v>
      </c>
      <c r="E2075" s="192" t="s">
        <v>4666</v>
      </c>
      <c r="F2075" s="192" t="s">
        <v>3</v>
      </c>
      <c r="G2075" s="192">
        <v>2121055</v>
      </c>
      <c r="H2075" s="68"/>
      <c r="I2075" s="198" t="s">
        <v>5751</v>
      </c>
      <c r="J2075" s="68"/>
      <c r="K2075" s="68"/>
      <c r="L2075" s="68"/>
      <c r="M2075" s="68"/>
      <c r="N2075" s="362"/>
      <c r="O2075" s="362"/>
      <c r="P2075" s="216">
        <v>0</v>
      </c>
      <c r="Q2075" s="216">
        <v>496317.61</v>
      </c>
      <c r="R2075" s="68" t="s">
        <v>638</v>
      </c>
      <c r="S2075" s="363"/>
      <c r="T2075" s="277"/>
    </row>
    <row r="2076" spans="1:20" ht="63.75">
      <c r="A2076" s="192">
        <v>314</v>
      </c>
      <c r="B2076" s="68"/>
      <c r="C2076" s="214" t="s">
        <v>1385</v>
      </c>
      <c r="D2076" s="215">
        <v>45096</v>
      </c>
      <c r="E2076" s="192" t="s">
        <v>4667</v>
      </c>
      <c r="F2076" s="192" t="s">
        <v>3</v>
      </c>
      <c r="G2076" s="192">
        <v>2121073</v>
      </c>
      <c r="H2076" s="68"/>
      <c r="I2076" s="198" t="s">
        <v>5752</v>
      </c>
      <c r="J2076" s="68"/>
      <c r="K2076" s="68"/>
      <c r="L2076" s="68"/>
      <c r="M2076" s="68"/>
      <c r="N2076" s="362"/>
      <c r="O2076" s="362"/>
      <c r="P2076" s="216">
        <v>0</v>
      </c>
      <c r="Q2076" s="216">
        <v>4965.97</v>
      </c>
      <c r="R2076" s="68" t="s">
        <v>638</v>
      </c>
      <c r="S2076" s="363"/>
      <c r="T2076" s="277"/>
    </row>
    <row r="2077" spans="1:20" ht="63.75">
      <c r="A2077" s="192">
        <v>660</v>
      </c>
      <c r="B2077" s="68"/>
      <c r="C2077" s="214" t="s">
        <v>176</v>
      </c>
      <c r="D2077" s="215">
        <v>45096</v>
      </c>
      <c r="E2077" s="192" t="s">
        <v>4668</v>
      </c>
      <c r="F2077" s="192" t="s">
        <v>3</v>
      </c>
      <c r="G2077" s="192">
        <v>2121078</v>
      </c>
      <c r="H2077" s="68"/>
      <c r="I2077" s="198" t="s">
        <v>5753</v>
      </c>
      <c r="J2077" s="68"/>
      <c r="K2077" s="68"/>
      <c r="L2077" s="68"/>
      <c r="M2077" s="68"/>
      <c r="N2077" s="362"/>
      <c r="O2077" s="362"/>
      <c r="P2077" s="216">
        <v>0</v>
      </c>
      <c r="Q2077" s="216">
        <v>12.4</v>
      </c>
      <c r="R2077" s="68" t="s">
        <v>638</v>
      </c>
      <c r="S2077" s="363"/>
      <c r="T2077" s="277"/>
    </row>
    <row r="2078" spans="1:20" ht="51">
      <c r="A2078" s="192">
        <v>595</v>
      </c>
      <c r="B2078" s="68"/>
      <c r="C2078" s="214" t="s">
        <v>611</v>
      </c>
      <c r="D2078" s="215">
        <v>45096</v>
      </c>
      <c r="E2078" s="192" t="s">
        <v>4669</v>
      </c>
      <c r="F2078" s="192" t="s">
        <v>3</v>
      </c>
      <c r="G2078" s="192">
        <v>2121079</v>
      </c>
      <c r="H2078" s="68"/>
      <c r="I2078" s="198" t="s">
        <v>5754</v>
      </c>
      <c r="J2078" s="68"/>
      <c r="K2078" s="68"/>
      <c r="L2078" s="68"/>
      <c r="M2078" s="68"/>
      <c r="N2078" s="362"/>
      <c r="O2078" s="362"/>
      <c r="P2078" s="216">
        <v>0</v>
      </c>
      <c r="Q2078" s="216">
        <v>17902.39</v>
      </c>
      <c r="R2078" s="68" t="s">
        <v>638</v>
      </c>
      <c r="S2078" s="363"/>
      <c r="T2078" s="277"/>
    </row>
    <row r="2079" spans="1:20" ht="63.75">
      <c r="A2079" s="192">
        <v>680</v>
      </c>
      <c r="B2079" s="68"/>
      <c r="C2079" s="214" t="s">
        <v>179</v>
      </c>
      <c r="D2079" s="215">
        <v>45096</v>
      </c>
      <c r="E2079" s="192" t="s">
        <v>4670</v>
      </c>
      <c r="F2079" s="192" t="s">
        <v>3</v>
      </c>
      <c r="G2079" s="192">
        <v>2121081</v>
      </c>
      <c r="H2079" s="68"/>
      <c r="I2079" s="198" t="s">
        <v>5755</v>
      </c>
      <c r="J2079" s="68"/>
      <c r="K2079" s="68"/>
      <c r="L2079" s="68"/>
      <c r="M2079" s="68"/>
      <c r="N2079" s="362"/>
      <c r="O2079" s="362"/>
      <c r="P2079" s="216">
        <v>0</v>
      </c>
      <c r="Q2079" s="216">
        <v>22065.3</v>
      </c>
      <c r="R2079" s="68" t="s">
        <v>638</v>
      </c>
      <c r="S2079" s="363"/>
      <c r="T2079" s="277"/>
    </row>
    <row r="2080" spans="1:20" ht="89.25">
      <c r="A2080" s="192">
        <v>587</v>
      </c>
      <c r="B2080" s="68"/>
      <c r="C2080" s="214" t="s">
        <v>673</v>
      </c>
      <c r="D2080" s="215">
        <v>45096</v>
      </c>
      <c r="E2080" s="192" t="s">
        <v>4671</v>
      </c>
      <c r="F2080" s="192" t="s">
        <v>3</v>
      </c>
      <c r="G2080" s="192">
        <v>2121093</v>
      </c>
      <c r="H2080" s="68"/>
      <c r="I2080" s="198" t="s">
        <v>5756</v>
      </c>
      <c r="J2080" s="68"/>
      <c r="K2080" s="68"/>
      <c r="L2080" s="68"/>
      <c r="M2080" s="68"/>
      <c r="N2080" s="362"/>
      <c r="O2080" s="362"/>
      <c r="P2080" s="216">
        <v>0</v>
      </c>
      <c r="Q2080" s="216">
        <v>1255084.7</v>
      </c>
      <c r="R2080" s="68" t="s">
        <v>638</v>
      </c>
      <c r="S2080" s="363"/>
      <c r="T2080" s="277"/>
    </row>
    <row r="2081" spans="1:20" ht="89.25">
      <c r="A2081" s="192">
        <v>587</v>
      </c>
      <c r="B2081" s="68"/>
      <c r="C2081" s="214" t="s">
        <v>673</v>
      </c>
      <c r="D2081" s="215">
        <v>45096</v>
      </c>
      <c r="E2081" s="192" t="s">
        <v>4672</v>
      </c>
      <c r="F2081" s="192" t="s">
        <v>3</v>
      </c>
      <c r="G2081" s="192">
        <v>2121096</v>
      </c>
      <c r="H2081" s="68"/>
      <c r="I2081" s="198" t="s">
        <v>5757</v>
      </c>
      <c r="J2081" s="68"/>
      <c r="K2081" s="68"/>
      <c r="L2081" s="68"/>
      <c r="M2081" s="68"/>
      <c r="N2081" s="362"/>
      <c r="O2081" s="362"/>
      <c r="P2081" s="216">
        <v>0</v>
      </c>
      <c r="Q2081" s="216">
        <v>1058418.81</v>
      </c>
      <c r="R2081" s="68" t="s">
        <v>638</v>
      </c>
      <c r="S2081" s="363"/>
      <c r="T2081" s="277"/>
    </row>
    <row r="2082" spans="1:20" ht="51">
      <c r="A2082" s="192" t="s">
        <v>541</v>
      </c>
      <c r="B2082" s="68"/>
      <c r="C2082" s="214" t="s">
        <v>590</v>
      </c>
      <c r="D2082" s="215">
        <v>45096</v>
      </c>
      <c r="E2082" s="192" t="s">
        <v>4673</v>
      </c>
      <c r="F2082" s="192" t="s">
        <v>3</v>
      </c>
      <c r="G2082" s="192">
        <v>2121103</v>
      </c>
      <c r="H2082" s="68"/>
      <c r="I2082" s="198" t="s">
        <v>5758</v>
      </c>
      <c r="J2082" s="68"/>
      <c r="K2082" s="68"/>
      <c r="L2082" s="68"/>
      <c r="M2082" s="68"/>
      <c r="N2082" s="362"/>
      <c r="O2082" s="362"/>
      <c r="P2082" s="216">
        <v>0</v>
      </c>
      <c r="Q2082" s="216">
        <v>954840.58</v>
      </c>
      <c r="R2082" s="68" t="s">
        <v>638</v>
      </c>
      <c r="S2082" s="363"/>
      <c r="T2082" s="277"/>
    </row>
    <row r="2083" spans="1:20" ht="51">
      <c r="A2083" s="192">
        <v>585</v>
      </c>
      <c r="B2083" s="68"/>
      <c r="C2083" s="214" t="s">
        <v>171</v>
      </c>
      <c r="D2083" s="215">
        <v>45096</v>
      </c>
      <c r="E2083" s="192" t="s">
        <v>4674</v>
      </c>
      <c r="F2083" s="192" t="s">
        <v>3</v>
      </c>
      <c r="G2083" s="192">
        <v>2121104</v>
      </c>
      <c r="H2083" s="68"/>
      <c r="I2083" s="198" t="s">
        <v>5759</v>
      </c>
      <c r="J2083" s="68"/>
      <c r="K2083" s="68"/>
      <c r="L2083" s="68"/>
      <c r="M2083" s="68"/>
      <c r="N2083" s="362"/>
      <c r="O2083" s="362"/>
      <c r="P2083" s="216">
        <v>0</v>
      </c>
      <c r="Q2083" s="216">
        <v>28154.09</v>
      </c>
      <c r="R2083" s="68" t="s">
        <v>638</v>
      </c>
      <c r="S2083" s="363"/>
      <c r="T2083" s="277"/>
    </row>
    <row r="2084" spans="1:20" ht="63.75">
      <c r="A2084" s="192">
        <v>132</v>
      </c>
      <c r="B2084" s="68"/>
      <c r="C2084" s="214" t="s">
        <v>59</v>
      </c>
      <c r="D2084" s="215">
        <v>45096</v>
      </c>
      <c r="E2084" s="192" t="s">
        <v>4675</v>
      </c>
      <c r="F2084" s="192" t="s">
        <v>10</v>
      </c>
      <c r="G2084" s="192">
        <v>1062779</v>
      </c>
      <c r="H2084" s="68"/>
      <c r="I2084" s="198" t="s">
        <v>5760</v>
      </c>
      <c r="J2084" s="68"/>
      <c r="K2084" s="68"/>
      <c r="L2084" s="68"/>
      <c r="M2084" s="68"/>
      <c r="N2084" s="362"/>
      <c r="O2084" s="362"/>
      <c r="P2084" s="216">
        <v>270</v>
      </c>
      <c r="Q2084" s="216">
        <v>0</v>
      </c>
      <c r="R2084" s="68" t="s">
        <v>638</v>
      </c>
      <c r="S2084" s="363"/>
      <c r="T2084" s="277"/>
    </row>
    <row r="2085" spans="1:20" ht="89.25">
      <c r="A2085" s="192">
        <v>132</v>
      </c>
      <c r="B2085" s="68"/>
      <c r="C2085" s="214" t="s">
        <v>59</v>
      </c>
      <c r="D2085" s="215">
        <v>45096</v>
      </c>
      <c r="E2085" s="192" t="s">
        <v>4676</v>
      </c>
      <c r="F2085" s="192" t="s">
        <v>10</v>
      </c>
      <c r="G2085" s="192">
        <v>1062775</v>
      </c>
      <c r="H2085" s="68"/>
      <c r="I2085" s="198" t="s">
        <v>5761</v>
      </c>
      <c r="J2085" s="68"/>
      <c r="K2085" s="68"/>
      <c r="L2085" s="68"/>
      <c r="M2085" s="68"/>
      <c r="N2085" s="362"/>
      <c r="O2085" s="362"/>
      <c r="P2085" s="216">
        <v>50</v>
      </c>
      <c r="Q2085" s="216">
        <v>0</v>
      </c>
      <c r="R2085" s="68" t="s">
        <v>638</v>
      </c>
      <c r="S2085" s="363"/>
      <c r="T2085" s="277"/>
    </row>
    <row r="2086" spans="1:20" ht="89.25">
      <c r="A2086" s="192">
        <v>132</v>
      </c>
      <c r="B2086" s="68"/>
      <c r="C2086" s="214" t="s">
        <v>59</v>
      </c>
      <c r="D2086" s="215">
        <v>45096</v>
      </c>
      <c r="E2086" s="192" t="s">
        <v>4677</v>
      </c>
      <c r="F2086" s="192" t="s">
        <v>12</v>
      </c>
      <c r="G2086" s="192">
        <v>1062775</v>
      </c>
      <c r="H2086" s="68"/>
      <c r="I2086" s="198" t="s">
        <v>5762</v>
      </c>
      <c r="J2086" s="68"/>
      <c r="K2086" s="68"/>
      <c r="L2086" s="68"/>
      <c r="M2086" s="68"/>
      <c r="N2086" s="362"/>
      <c r="O2086" s="362"/>
      <c r="P2086" s="216">
        <v>380.78</v>
      </c>
      <c r="Q2086" s="216">
        <v>0</v>
      </c>
      <c r="R2086" s="68" t="s">
        <v>638</v>
      </c>
      <c r="S2086" s="363"/>
      <c r="T2086" s="277"/>
    </row>
    <row r="2087" spans="1:20" ht="63.75">
      <c r="A2087" s="192">
        <v>513</v>
      </c>
      <c r="B2087" s="68"/>
      <c r="C2087" s="214" t="s">
        <v>160</v>
      </c>
      <c r="D2087" s="215">
        <v>45096</v>
      </c>
      <c r="E2087" s="192" t="s">
        <v>4678</v>
      </c>
      <c r="F2087" s="192" t="s">
        <v>14</v>
      </c>
      <c r="G2087" s="192">
        <v>2310368</v>
      </c>
      <c r="H2087" s="68"/>
      <c r="I2087" s="198" t="s">
        <v>5763</v>
      </c>
      <c r="J2087" s="68"/>
      <c r="K2087" s="68"/>
      <c r="L2087" s="68"/>
      <c r="M2087" s="68"/>
      <c r="N2087" s="362"/>
      <c r="O2087" s="362"/>
      <c r="P2087" s="216">
        <v>50</v>
      </c>
      <c r="Q2087" s="216">
        <v>0</v>
      </c>
      <c r="R2087" s="68" t="s">
        <v>638</v>
      </c>
      <c r="S2087" s="363"/>
      <c r="T2087" s="277"/>
    </row>
    <row r="2088" spans="1:20" ht="63.75">
      <c r="A2088" s="192">
        <v>513</v>
      </c>
      <c r="B2088" s="68"/>
      <c r="C2088" s="214" t="s">
        <v>160</v>
      </c>
      <c r="D2088" s="215">
        <v>45096</v>
      </c>
      <c r="E2088" s="192" t="s">
        <v>4679</v>
      </c>
      <c r="F2088" s="192" t="s">
        <v>14</v>
      </c>
      <c r="G2088" s="192">
        <v>2310362</v>
      </c>
      <c r="H2088" s="68"/>
      <c r="I2088" s="198" t="s">
        <v>5764</v>
      </c>
      <c r="J2088" s="68"/>
      <c r="K2088" s="68"/>
      <c r="L2088" s="68"/>
      <c r="M2088" s="68"/>
      <c r="N2088" s="362"/>
      <c r="O2088" s="362"/>
      <c r="P2088" s="216">
        <v>50</v>
      </c>
      <c r="Q2088" s="216">
        <v>0</v>
      </c>
      <c r="R2088" s="68" t="s">
        <v>638</v>
      </c>
      <c r="S2088" s="363"/>
      <c r="T2088" s="277"/>
    </row>
    <row r="2089" spans="1:20" ht="63.75">
      <c r="A2089" s="192">
        <v>513</v>
      </c>
      <c r="B2089" s="68"/>
      <c r="C2089" s="214" t="s">
        <v>160</v>
      </c>
      <c r="D2089" s="215">
        <v>45096</v>
      </c>
      <c r="E2089" s="192" t="s">
        <v>4680</v>
      </c>
      <c r="F2089" s="192" t="s">
        <v>14</v>
      </c>
      <c r="G2089" s="192">
        <v>2310364</v>
      </c>
      <c r="H2089" s="68"/>
      <c r="I2089" s="198" t="s">
        <v>5765</v>
      </c>
      <c r="J2089" s="68"/>
      <c r="K2089" s="68"/>
      <c r="L2089" s="68"/>
      <c r="M2089" s="68"/>
      <c r="N2089" s="362"/>
      <c r="O2089" s="362"/>
      <c r="P2089" s="216">
        <v>50</v>
      </c>
      <c r="Q2089" s="216">
        <v>0</v>
      </c>
      <c r="R2089" s="68" t="s">
        <v>638</v>
      </c>
      <c r="S2089" s="363"/>
      <c r="T2089" s="277"/>
    </row>
    <row r="2090" spans="1:20" ht="63.75">
      <c r="A2090" s="192">
        <v>513</v>
      </c>
      <c r="B2090" s="68"/>
      <c r="C2090" s="214" t="s">
        <v>160</v>
      </c>
      <c r="D2090" s="215">
        <v>45096</v>
      </c>
      <c r="E2090" s="192" t="s">
        <v>4681</v>
      </c>
      <c r="F2090" s="192" t="s">
        <v>14</v>
      </c>
      <c r="G2090" s="192">
        <v>2310366</v>
      </c>
      <c r="H2090" s="68"/>
      <c r="I2090" s="198" t="s">
        <v>5766</v>
      </c>
      <c r="J2090" s="68"/>
      <c r="K2090" s="68"/>
      <c r="L2090" s="68"/>
      <c r="M2090" s="68"/>
      <c r="N2090" s="362"/>
      <c r="O2090" s="362"/>
      <c r="P2090" s="216">
        <v>50</v>
      </c>
      <c r="Q2090" s="216">
        <v>0</v>
      </c>
      <c r="R2090" s="68" t="s">
        <v>638</v>
      </c>
      <c r="S2090" s="363"/>
      <c r="T2090" s="277"/>
    </row>
    <row r="2091" spans="1:20" ht="51">
      <c r="A2091" s="192" t="s">
        <v>541</v>
      </c>
      <c r="B2091" s="68"/>
      <c r="C2091" s="214" t="s">
        <v>590</v>
      </c>
      <c r="D2091" s="215">
        <v>45097</v>
      </c>
      <c r="E2091" s="192" t="s">
        <v>4682</v>
      </c>
      <c r="F2091" s="192" t="s">
        <v>3</v>
      </c>
      <c r="G2091" s="192">
        <v>2121324</v>
      </c>
      <c r="H2091" s="68"/>
      <c r="I2091" s="198" t="s">
        <v>1784</v>
      </c>
      <c r="J2091" s="68"/>
      <c r="K2091" s="68"/>
      <c r="L2091" s="68"/>
      <c r="M2091" s="68"/>
      <c r="N2091" s="362"/>
      <c r="O2091" s="362"/>
      <c r="P2091" s="216">
        <v>0</v>
      </c>
      <c r="Q2091" s="216">
        <v>550</v>
      </c>
      <c r="R2091" s="68" t="s">
        <v>638</v>
      </c>
      <c r="S2091" s="363"/>
      <c r="T2091" s="277"/>
    </row>
    <row r="2092" spans="1:20" ht="63.75">
      <c r="A2092" s="192">
        <v>46</v>
      </c>
      <c r="B2092" s="68"/>
      <c r="C2092" s="214" t="s">
        <v>1379</v>
      </c>
      <c r="D2092" s="215">
        <v>45097</v>
      </c>
      <c r="E2092" s="192" t="s">
        <v>4683</v>
      </c>
      <c r="F2092" s="192" t="s">
        <v>3</v>
      </c>
      <c r="G2092" s="192">
        <v>2121330</v>
      </c>
      <c r="H2092" s="68"/>
      <c r="I2092" s="198" t="s">
        <v>5767</v>
      </c>
      <c r="J2092" s="68"/>
      <c r="K2092" s="68"/>
      <c r="L2092" s="68"/>
      <c r="M2092" s="68"/>
      <c r="N2092" s="362"/>
      <c r="O2092" s="362"/>
      <c r="P2092" s="216">
        <v>0</v>
      </c>
      <c r="Q2092" s="216">
        <v>3320</v>
      </c>
      <c r="R2092" s="68" t="s">
        <v>638</v>
      </c>
      <c r="S2092" s="363"/>
      <c r="T2092" s="277"/>
    </row>
    <row r="2093" spans="1:20" ht="51">
      <c r="A2093" s="192">
        <v>572</v>
      </c>
      <c r="B2093" s="68"/>
      <c r="C2093" s="214" t="s">
        <v>166</v>
      </c>
      <c r="D2093" s="215">
        <v>45097</v>
      </c>
      <c r="E2093" s="192" t="s">
        <v>4684</v>
      </c>
      <c r="F2093" s="192" t="s">
        <v>3</v>
      </c>
      <c r="G2093" s="192">
        <v>2121341</v>
      </c>
      <c r="H2093" s="68"/>
      <c r="I2093" s="198" t="s">
        <v>5768</v>
      </c>
      <c r="J2093" s="68"/>
      <c r="K2093" s="68"/>
      <c r="L2093" s="68"/>
      <c r="M2093" s="68"/>
      <c r="N2093" s="362"/>
      <c r="O2093" s="362"/>
      <c r="P2093" s="216">
        <v>0</v>
      </c>
      <c r="Q2093" s="216">
        <v>6111.41</v>
      </c>
      <c r="R2093" s="68" t="s">
        <v>638</v>
      </c>
      <c r="S2093" s="363"/>
      <c r="T2093" s="277"/>
    </row>
    <row r="2094" spans="1:20" ht="51">
      <c r="A2094" s="192" t="s">
        <v>541</v>
      </c>
      <c r="B2094" s="68"/>
      <c r="C2094" s="214" t="s">
        <v>590</v>
      </c>
      <c r="D2094" s="215">
        <v>45097</v>
      </c>
      <c r="E2094" s="192" t="s">
        <v>4685</v>
      </c>
      <c r="F2094" s="192" t="s">
        <v>3</v>
      </c>
      <c r="G2094" s="192">
        <v>2121353</v>
      </c>
      <c r="H2094" s="68"/>
      <c r="I2094" s="198" t="s">
        <v>5769</v>
      </c>
      <c r="J2094" s="68"/>
      <c r="K2094" s="68"/>
      <c r="L2094" s="68"/>
      <c r="M2094" s="68"/>
      <c r="N2094" s="362"/>
      <c r="O2094" s="362"/>
      <c r="P2094" s="216">
        <v>0</v>
      </c>
      <c r="Q2094" s="216">
        <v>950</v>
      </c>
      <c r="R2094" s="68" t="s">
        <v>638</v>
      </c>
      <c r="S2094" s="363"/>
      <c r="T2094" s="277"/>
    </row>
    <row r="2095" spans="1:20" ht="51">
      <c r="A2095" s="192">
        <v>20</v>
      </c>
      <c r="B2095" s="68"/>
      <c r="C2095" s="214" t="s">
        <v>41</v>
      </c>
      <c r="D2095" s="215">
        <v>45097</v>
      </c>
      <c r="E2095" s="192" t="s">
        <v>4686</v>
      </c>
      <c r="F2095" s="192" t="s">
        <v>3</v>
      </c>
      <c r="G2095" s="192">
        <v>2121357</v>
      </c>
      <c r="H2095" s="68"/>
      <c r="I2095" s="198" t="s">
        <v>5770</v>
      </c>
      <c r="J2095" s="68"/>
      <c r="K2095" s="68"/>
      <c r="L2095" s="68"/>
      <c r="M2095" s="68"/>
      <c r="N2095" s="362"/>
      <c r="O2095" s="362"/>
      <c r="P2095" s="216">
        <v>0</v>
      </c>
      <c r="Q2095" s="216">
        <v>5002.34</v>
      </c>
      <c r="R2095" s="68" t="s">
        <v>638</v>
      </c>
      <c r="S2095" s="363"/>
      <c r="T2095" s="277"/>
    </row>
    <row r="2096" spans="1:20" ht="38.25">
      <c r="A2096" s="192">
        <v>670</v>
      </c>
      <c r="B2096" s="68"/>
      <c r="C2096" s="214" t="s">
        <v>178</v>
      </c>
      <c r="D2096" s="215">
        <v>45097</v>
      </c>
      <c r="E2096" s="192" t="s">
        <v>4687</v>
      </c>
      <c r="F2096" s="192" t="s">
        <v>3</v>
      </c>
      <c r="G2096" s="192">
        <v>2121364</v>
      </c>
      <c r="H2096" s="68"/>
      <c r="I2096" s="198" t="s">
        <v>5771</v>
      </c>
      <c r="J2096" s="68"/>
      <c r="K2096" s="68"/>
      <c r="L2096" s="68"/>
      <c r="M2096" s="68"/>
      <c r="N2096" s="362"/>
      <c r="O2096" s="362"/>
      <c r="P2096" s="216">
        <v>0</v>
      </c>
      <c r="Q2096" s="216">
        <v>148.80000000000001</v>
      </c>
      <c r="R2096" s="68" t="s">
        <v>638</v>
      </c>
      <c r="S2096" s="363"/>
      <c r="T2096" s="277"/>
    </row>
    <row r="2097" spans="1:20" ht="51">
      <c r="A2097" s="192">
        <v>20</v>
      </c>
      <c r="B2097" s="68"/>
      <c r="C2097" s="214" t="s">
        <v>41</v>
      </c>
      <c r="D2097" s="215">
        <v>45097</v>
      </c>
      <c r="E2097" s="192" t="s">
        <v>4688</v>
      </c>
      <c r="F2097" s="192" t="s">
        <v>3</v>
      </c>
      <c r="G2097" s="192">
        <v>2121372</v>
      </c>
      <c r="H2097" s="68"/>
      <c r="I2097" s="198" t="s">
        <v>5772</v>
      </c>
      <c r="J2097" s="68"/>
      <c r="K2097" s="68"/>
      <c r="L2097" s="68"/>
      <c r="M2097" s="68"/>
      <c r="N2097" s="362"/>
      <c r="O2097" s="362"/>
      <c r="P2097" s="216">
        <v>0</v>
      </c>
      <c r="Q2097" s="216">
        <v>4900.25</v>
      </c>
      <c r="R2097" s="68" t="s">
        <v>638</v>
      </c>
      <c r="S2097" s="363"/>
      <c r="T2097" s="277"/>
    </row>
    <row r="2098" spans="1:20" ht="51">
      <c r="A2098" s="192">
        <v>20</v>
      </c>
      <c r="B2098" s="68"/>
      <c r="C2098" s="214" t="s">
        <v>41</v>
      </c>
      <c r="D2098" s="215">
        <v>45097</v>
      </c>
      <c r="E2098" s="192" t="s">
        <v>4689</v>
      </c>
      <c r="F2098" s="192" t="s">
        <v>3</v>
      </c>
      <c r="G2098" s="192">
        <v>2121388</v>
      </c>
      <c r="H2098" s="68"/>
      <c r="I2098" s="198" t="s">
        <v>5773</v>
      </c>
      <c r="J2098" s="68"/>
      <c r="K2098" s="68"/>
      <c r="L2098" s="68"/>
      <c r="M2098" s="68"/>
      <c r="N2098" s="362"/>
      <c r="O2098" s="362"/>
      <c r="P2098" s="216">
        <v>0</v>
      </c>
      <c r="Q2098" s="216">
        <v>5240</v>
      </c>
      <c r="R2098" s="68" t="s">
        <v>638</v>
      </c>
      <c r="S2098" s="363"/>
      <c r="T2098" s="277"/>
    </row>
    <row r="2099" spans="1:20" ht="51">
      <c r="A2099" s="192">
        <v>133</v>
      </c>
      <c r="B2099" s="68"/>
      <c r="C2099" s="214" t="s">
        <v>60</v>
      </c>
      <c r="D2099" s="215">
        <v>45097</v>
      </c>
      <c r="E2099" s="192" t="s">
        <v>4690</v>
      </c>
      <c r="F2099" s="192" t="s">
        <v>3</v>
      </c>
      <c r="G2099" s="192">
        <v>2121396</v>
      </c>
      <c r="H2099" s="68"/>
      <c r="I2099" s="198" t="s">
        <v>5774</v>
      </c>
      <c r="J2099" s="68"/>
      <c r="K2099" s="68"/>
      <c r="L2099" s="68"/>
      <c r="M2099" s="68"/>
      <c r="N2099" s="362"/>
      <c r="O2099" s="362"/>
      <c r="P2099" s="216">
        <v>0</v>
      </c>
      <c r="Q2099" s="216">
        <v>10638</v>
      </c>
      <c r="R2099" s="68" t="s">
        <v>638</v>
      </c>
      <c r="S2099" s="363"/>
      <c r="T2099" s="277"/>
    </row>
    <row r="2100" spans="1:20" ht="114.75">
      <c r="A2100" s="192">
        <v>373</v>
      </c>
      <c r="B2100" s="68"/>
      <c r="C2100" s="214" t="s">
        <v>607</v>
      </c>
      <c r="D2100" s="215">
        <v>45097</v>
      </c>
      <c r="E2100" s="192" t="s">
        <v>4691</v>
      </c>
      <c r="F2100" s="192" t="s">
        <v>639</v>
      </c>
      <c r="G2100" s="192">
        <v>5864794</v>
      </c>
      <c r="H2100" s="68"/>
      <c r="I2100" s="198" t="s">
        <v>5775</v>
      </c>
      <c r="J2100" s="68"/>
      <c r="K2100" s="68"/>
      <c r="L2100" s="68"/>
      <c r="M2100" s="68"/>
      <c r="N2100" s="362"/>
      <c r="O2100" s="362"/>
      <c r="P2100" s="216">
        <v>0</v>
      </c>
      <c r="Q2100" s="216">
        <v>9473471.2599999998</v>
      </c>
      <c r="R2100" s="68" t="s">
        <v>638</v>
      </c>
      <c r="S2100" s="363"/>
      <c r="T2100" s="277"/>
    </row>
    <row r="2101" spans="1:20" ht="114.75">
      <c r="A2101" s="192">
        <v>373</v>
      </c>
      <c r="B2101" s="68"/>
      <c r="C2101" s="214" t="s">
        <v>607</v>
      </c>
      <c r="D2101" s="215">
        <v>45097</v>
      </c>
      <c r="E2101" s="192" t="s">
        <v>4692</v>
      </c>
      <c r="F2101" s="192" t="s">
        <v>639</v>
      </c>
      <c r="G2101" s="192">
        <v>5864847</v>
      </c>
      <c r="H2101" s="68"/>
      <c r="I2101" s="198" t="s">
        <v>5776</v>
      </c>
      <c r="J2101" s="68"/>
      <c r="K2101" s="68"/>
      <c r="L2101" s="68"/>
      <c r="M2101" s="68"/>
      <c r="N2101" s="362"/>
      <c r="O2101" s="362"/>
      <c r="P2101" s="216">
        <v>0</v>
      </c>
      <c r="Q2101" s="216">
        <v>1903635.19</v>
      </c>
      <c r="R2101" s="68" t="s">
        <v>638</v>
      </c>
      <c r="S2101" s="363"/>
      <c r="T2101" s="277"/>
    </row>
    <row r="2102" spans="1:20" ht="76.5">
      <c r="A2102" s="192">
        <v>66</v>
      </c>
      <c r="B2102" s="68"/>
      <c r="C2102" s="214" t="s">
        <v>46</v>
      </c>
      <c r="D2102" s="215">
        <v>45097</v>
      </c>
      <c r="E2102" s="192" t="s">
        <v>4693</v>
      </c>
      <c r="F2102" s="192" t="s">
        <v>6</v>
      </c>
      <c r="G2102" s="192">
        <v>1831400</v>
      </c>
      <c r="H2102" s="68"/>
      <c r="I2102" s="198" t="s">
        <v>5777</v>
      </c>
      <c r="J2102" s="68"/>
      <c r="K2102" s="68"/>
      <c r="L2102" s="68"/>
      <c r="M2102" s="68"/>
      <c r="N2102" s="362"/>
      <c r="O2102" s="362"/>
      <c r="P2102" s="216">
        <v>0</v>
      </c>
      <c r="Q2102" s="216">
        <v>50</v>
      </c>
      <c r="R2102" s="68" t="s">
        <v>638</v>
      </c>
      <c r="S2102" s="363"/>
      <c r="T2102" s="277"/>
    </row>
    <row r="2103" spans="1:20" ht="51">
      <c r="A2103" s="192" t="s">
        <v>541</v>
      </c>
      <c r="B2103" s="68"/>
      <c r="C2103" s="214" t="s">
        <v>590</v>
      </c>
      <c r="D2103" s="215">
        <v>45097</v>
      </c>
      <c r="E2103" s="192" t="s">
        <v>4694</v>
      </c>
      <c r="F2103" s="192" t="s">
        <v>3</v>
      </c>
      <c r="G2103" s="192">
        <v>2121432</v>
      </c>
      <c r="H2103" s="68"/>
      <c r="I2103" s="198" t="s">
        <v>5778</v>
      </c>
      <c r="J2103" s="68"/>
      <c r="K2103" s="68"/>
      <c r="L2103" s="68"/>
      <c r="M2103" s="68"/>
      <c r="N2103" s="362"/>
      <c r="O2103" s="362"/>
      <c r="P2103" s="216">
        <v>0</v>
      </c>
      <c r="Q2103" s="216">
        <v>1788.3</v>
      </c>
      <c r="R2103" s="68" t="s">
        <v>638</v>
      </c>
      <c r="S2103" s="363"/>
      <c r="T2103" s="277"/>
    </row>
    <row r="2104" spans="1:20" ht="89.25">
      <c r="A2104" s="192">
        <v>587</v>
      </c>
      <c r="B2104" s="68"/>
      <c r="C2104" s="214" t="s">
        <v>673</v>
      </c>
      <c r="D2104" s="215">
        <v>45097</v>
      </c>
      <c r="E2104" s="192" t="s">
        <v>4695</v>
      </c>
      <c r="F2104" s="192" t="s">
        <v>3</v>
      </c>
      <c r="G2104" s="192">
        <v>2121453</v>
      </c>
      <c r="H2104" s="68"/>
      <c r="I2104" s="198" t="s">
        <v>5779</v>
      </c>
      <c r="J2104" s="68"/>
      <c r="K2104" s="68"/>
      <c r="L2104" s="68"/>
      <c r="M2104" s="68"/>
      <c r="N2104" s="362"/>
      <c r="O2104" s="362"/>
      <c r="P2104" s="216">
        <v>0</v>
      </c>
      <c r="Q2104" s="216">
        <v>20000</v>
      </c>
      <c r="R2104" s="68" t="s">
        <v>638</v>
      </c>
      <c r="S2104" s="363"/>
      <c r="T2104" s="277"/>
    </row>
    <row r="2105" spans="1:20" ht="51">
      <c r="A2105" s="192" t="s">
        <v>541</v>
      </c>
      <c r="B2105" s="68"/>
      <c r="C2105" s="214" t="s">
        <v>590</v>
      </c>
      <c r="D2105" s="215">
        <v>45097</v>
      </c>
      <c r="E2105" s="192" t="s">
        <v>4696</v>
      </c>
      <c r="F2105" s="192" t="s">
        <v>3</v>
      </c>
      <c r="G2105" s="192">
        <v>2121441</v>
      </c>
      <c r="H2105" s="68"/>
      <c r="I2105" s="198" t="s">
        <v>5780</v>
      </c>
      <c r="J2105" s="68"/>
      <c r="K2105" s="68"/>
      <c r="L2105" s="68"/>
      <c r="M2105" s="68"/>
      <c r="N2105" s="362"/>
      <c r="O2105" s="362"/>
      <c r="P2105" s="216">
        <v>0</v>
      </c>
      <c r="Q2105" s="216">
        <v>15.23</v>
      </c>
      <c r="R2105" s="68" t="s">
        <v>638</v>
      </c>
      <c r="S2105" s="363"/>
      <c r="T2105" s="277"/>
    </row>
    <row r="2106" spans="1:20" ht="89.25">
      <c r="A2106" s="192">
        <v>587</v>
      </c>
      <c r="B2106" s="68"/>
      <c r="C2106" s="214" t="s">
        <v>673</v>
      </c>
      <c r="D2106" s="215">
        <v>45097</v>
      </c>
      <c r="E2106" s="192" t="s">
        <v>4697</v>
      </c>
      <c r="F2106" s="192" t="s">
        <v>3</v>
      </c>
      <c r="G2106" s="192">
        <v>2121451</v>
      </c>
      <c r="H2106" s="68"/>
      <c r="I2106" s="198" t="s">
        <v>5781</v>
      </c>
      <c r="J2106" s="68"/>
      <c r="K2106" s="68"/>
      <c r="L2106" s="68"/>
      <c r="M2106" s="68"/>
      <c r="N2106" s="362"/>
      <c r="O2106" s="362"/>
      <c r="P2106" s="216">
        <v>0</v>
      </c>
      <c r="Q2106" s="216">
        <v>300</v>
      </c>
      <c r="R2106" s="68" t="s">
        <v>638</v>
      </c>
      <c r="S2106" s="363"/>
      <c r="T2106" s="277"/>
    </row>
    <row r="2107" spans="1:20" ht="51">
      <c r="A2107" s="192">
        <v>389</v>
      </c>
      <c r="B2107" s="68"/>
      <c r="C2107" s="214" t="s">
        <v>1422</v>
      </c>
      <c r="D2107" s="215">
        <v>45097</v>
      </c>
      <c r="E2107" s="192" t="s">
        <v>4698</v>
      </c>
      <c r="F2107" s="192" t="s">
        <v>3</v>
      </c>
      <c r="G2107" s="192">
        <v>2121455</v>
      </c>
      <c r="H2107" s="68"/>
      <c r="I2107" s="198" t="s">
        <v>5782</v>
      </c>
      <c r="J2107" s="68"/>
      <c r="K2107" s="68"/>
      <c r="L2107" s="68"/>
      <c r="M2107" s="68"/>
      <c r="N2107" s="362"/>
      <c r="O2107" s="362"/>
      <c r="P2107" s="216">
        <v>0</v>
      </c>
      <c r="Q2107" s="216">
        <v>15</v>
      </c>
      <c r="R2107" s="68" t="s">
        <v>638</v>
      </c>
      <c r="S2107" s="363"/>
      <c r="T2107" s="277"/>
    </row>
    <row r="2108" spans="1:20" ht="51">
      <c r="A2108" s="192" t="s">
        <v>541</v>
      </c>
      <c r="B2108" s="68"/>
      <c r="C2108" s="214" t="s">
        <v>590</v>
      </c>
      <c r="D2108" s="215">
        <v>45097</v>
      </c>
      <c r="E2108" s="192" t="s">
        <v>4699</v>
      </c>
      <c r="F2108" s="192" t="s">
        <v>3</v>
      </c>
      <c r="G2108" s="192">
        <v>2121456</v>
      </c>
      <c r="H2108" s="68"/>
      <c r="I2108" s="198" t="s">
        <v>5783</v>
      </c>
      <c r="J2108" s="68"/>
      <c r="K2108" s="68"/>
      <c r="L2108" s="68"/>
      <c r="M2108" s="68"/>
      <c r="N2108" s="362"/>
      <c r="O2108" s="362"/>
      <c r="P2108" s="216">
        <v>0</v>
      </c>
      <c r="Q2108" s="216">
        <v>30</v>
      </c>
      <c r="R2108" s="68" t="s">
        <v>638</v>
      </c>
      <c r="S2108" s="363"/>
      <c r="T2108" s="277"/>
    </row>
    <row r="2109" spans="1:20" ht="63.75">
      <c r="A2109" s="192">
        <v>340</v>
      </c>
      <c r="B2109" s="68"/>
      <c r="C2109" s="214" t="s">
        <v>136</v>
      </c>
      <c r="D2109" s="215">
        <v>45097</v>
      </c>
      <c r="E2109" s="192" t="s">
        <v>4700</v>
      </c>
      <c r="F2109" s="192" t="s">
        <v>6</v>
      </c>
      <c r="G2109" s="192">
        <v>2311515</v>
      </c>
      <c r="H2109" s="68"/>
      <c r="I2109" s="198" t="s">
        <v>5784</v>
      </c>
      <c r="J2109" s="68"/>
      <c r="K2109" s="68"/>
      <c r="L2109" s="68"/>
      <c r="M2109" s="68"/>
      <c r="N2109" s="362"/>
      <c r="O2109" s="362"/>
      <c r="P2109" s="216">
        <v>0</v>
      </c>
      <c r="Q2109" s="216">
        <v>11648.28</v>
      </c>
      <c r="R2109" s="68" t="s">
        <v>638</v>
      </c>
      <c r="S2109" s="363"/>
      <c r="T2109" s="277"/>
    </row>
    <row r="2110" spans="1:20" ht="63.75">
      <c r="A2110" s="192">
        <v>340</v>
      </c>
      <c r="B2110" s="68"/>
      <c r="C2110" s="214" t="s">
        <v>136</v>
      </c>
      <c r="D2110" s="215">
        <v>45097</v>
      </c>
      <c r="E2110" s="192" t="s">
        <v>4701</v>
      </c>
      <c r="F2110" s="192" t="s">
        <v>14</v>
      </c>
      <c r="G2110" s="192">
        <v>2311516</v>
      </c>
      <c r="H2110" s="68"/>
      <c r="I2110" s="198" t="s">
        <v>5785</v>
      </c>
      <c r="J2110" s="68"/>
      <c r="K2110" s="68"/>
      <c r="L2110" s="68"/>
      <c r="M2110" s="68"/>
      <c r="N2110" s="362"/>
      <c r="O2110" s="362"/>
      <c r="P2110" s="216">
        <v>50</v>
      </c>
      <c r="Q2110" s="216">
        <v>0</v>
      </c>
      <c r="R2110" s="68" t="s">
        <v>638</v>
      </c>
      <c r="S2110" s="363"/>
      <c r="T2110" s="277"/>
    </row>
    <row r="2111" spans="1:20" ht="76.5">
      <c r="A2111" s="192">
        <v>525</v>
      </c>
      <c r="B2111" s="68"/>
      <c r="C2111" s="214" t="s">
        <v>164</v>
      </c>
      <c r="D2111" s="215">
        <v>45097</v>
      </c>
      <c r="E2111" s="192" t="s">
        <v>4702</v>
      </c>
      <c r="F2111" s="192" t="s">
        <v>6</v>
      </c>
      <c r="G2111" s="192">
        <v>2311652</v>
      </c>
      <c r="H2111" s="68"/>
      <c r="I2111" s="198" t="s">
        <v>5786</v>
      </c>
      <c r="J2111" s="68"/>
      <c r="K2111" s="68"/>
      <c r="L2111" s="68"/>
      <c r="M2111" s="68"/>
      <c r="N2111" s="362"/>
      <c r="O2111" s="362"/>
      <c r="P2111" s="216">
        <v>0</v>
      </c>
      <c r="Q2111" s="216">
        <v>321699.7</v>
      </c>
      <c r="R2111" s="68" t="s">
        <v>638</v>
      </c>
      <c r="S2111" s="363"/>
      <c r="T2111" s="277"/>
    </row>
    <row r="2112" spans="1:20" ht="51">
      <c r="A2112" s="192">
        <v>650</v>
      </c>
      <c r="B2112" s="68"/>
      <c r="C2112" s="214" t="s">
        <v>175</v>
      </c>
      <c r="D2112" s="215">
        <v>45097</v>
      </c>
      <c r="E2112" s="192" t="s">
        <v>4703</v>
      </c>
      <c r="F2112" s="192" t="s">
        <v>3</v>
      </c>
      <c r="G2112" s="192">
        <v>2121479</v>
      </c>
      <c r="H2112" s="68"/>
      <c r="I2112" s="198" t="s">
        <v>5787</v>
      </c>
      <c r="J2112" s="68"/>
      <c r="K2112" s="68"/>
      <c r="L2112" s="68"/>
      <c r="M2112" s="68"/>
      <c r="N2112" s="362"/>
      <c r="O2112" s="362"/>
      <c r="P2112" s="216">
        <v>0</v>
      </c>
      <c r="Q2112" s="216">
        <v>2909.2</v>
      </c>
      <c r="R2112" s="68" t="s">
        <v>638</v>
      </c>
      <c r="S2112" s="363"/>
      <c r="T2112" s="277"/>
    </row>
    <row r="2113" spans="1:20" ht="51">
      <c r="A2113" s="192">
        <v>46</v>
      </c>
      <c r="B2113" s="68"/>
      <c r="C2113" s="214" t="s">
        <v>1379</v>
      </c>
      <c r="D2113" s="215">
        <v>45097</v>
      </c>
      <c r="E2113" s="192" t="s">
        <v>4704</v>
      </c>
      <c r="F2113" s="192" t="s">
        <v>3</v>
      </c>
      <c r="G2113" s="192">
        <v>2121488</v>
      </c>
      <c r="H2113" s="68"/>
      <c r="I2113" s="198" t="s">
        <v>5788</v>
      </c>
      <c r="J2113" s="68"/>
      <c r="K2113" s="68"/>
      <c r="L2113" s="68"/>
      <c r="M2113" s="68"/>
      <c r="N2113" s="362"/>
      <c r="O2113" s="362"/>
      <c r="P2113" s="216">
        <v>0</v>
      </c>
      <c r="Q2113" s="216">
        <v>830</v>
      </c>
      <c r="R2113" s="68" t="s">
        <v>638</v>
      </c>
      <c r="S2113" s="363"/>
      <c r="T2113" s="277"/>
    </row>
    <row r="2114" spans="1:20" ht="51">
      <c r="A2114" s="192">
        <v>46</v>
      </c>
      <c r="B2114" s="68"/>
      <c r="C2114" s="214" t="s">
        <v>1379</v>
      </c>
      <c r="D2114" s="215">
        <v>45097</v>
      </c>
      <c r="E2114" s="192" t="s">
        <v>4705</v>
      </c>
      <c r="F2114" s="192" t="s">
        <v>3</v>
      </c>
      <c r="G2114" s="192">
        <v>2121492</v>
      </c>
      <c r="H2114" s="68"/>
      <c r="I2114" s="198" t="s">
        <v>5789</v>
      </c>
      <c r="J2114" s="68"/>
      <c r="K2114" s="68"/>
      <c r="L2114" s="68"/>
      <c r="M2114" s="68"/>
      <c r="N2114" s="362"/>
      <c r="O2114" s="362"/>
      <c r="P2114" s="216">
        <v>0</v>
      </c>
      <c r="Q2114" s="216">
        <v>830</v>
      </c>
      <c r="R2114" s="68" t="s">
        <v>638</v>
      </c>
      <c r="S2114" s="363"/>
      <c r="T2114" s="277"/>
    </row>
    <row r="2115" spans="1:20" ht="76.5">
      <c r="A2115" s="192">
        <v>513</v>
      </c>
      <c r="B2115" s="68"/>
      <c r="C2115" s="214" t="s">
        <v>160</v>
      </c>
      <c r="D2115" s="215">
        <v>45097</v>
      </c>
      <c r="E2115" s="192" t="s">
        <v>4706</v>
      </c>
      <c r="F2115" s="192" t="s">
        <v>14</v>
      </c>
      <c r="G2115" s="192">
        <v>2311649</v>
      </c>
      <c r="H2115" s="68"/>
      <c r="I2115" s="198" t="s">
        <v>5790</v>
      </c>
      <c r="J2115" s="68"/>
      <c r="K2115" s="68"/>
      <c r="L2115" s="68"/>
      <c r="M2115" s="68"/>
      <c r="N2115" s="362"/>
      <c r="O2115" s="362"/>
      <c r="P2115" s="216">
        <v>50</v>
      </c>
      <c r="Q2115" s="216">
        <v>0</v>
      </c>
      <c r="R2115" s="68" t="s">
        <v>638</v>
      </c>
      <c r="S2115" s="363"/>
      <c r="T2115" s="277"/>
    </row>
    <row r="2116" spans="1:20" ht="76.5">
      <c r="A2116" s="192">
        <v>117</v>
      </c>
      <c r="B2116" s="68"/>
      <c r="C2116" s="214" t="s">
        <v>54</v>
      </c>
      <c r="D2116" s="215">
        <v>45097</v>
      </c>
      <c r="E2116" s="192" t="s">
        <v>4707</v>
      </c>
      <c r="F2116" s="192" t="s">
        <v>10</v>
      </c>
      <c r="G2116" s="192">
        <v>1062848</v>
      </c>
      <c r="H2116" s="68"/>
      <c r="I2116" s="198" t="s">
        <v>5791</v>
      </c>
      <c r="J2116" s="68"/>
      <c r="K2116" s="68"/>
      <c r="L2116" s="68"/>
      <c r="M2116" s="68"/>
      <c r="N2116" s="362"/>
      <c r="O2116" s="362"/>
      <c r="P2116" s="216">
        <v>50</v>
      </c>
      <c r="Q2116" s="216">
        <v>0</v>
      </c>
      <c r="R2116" s="68" t="s">
        <v>638</v>
      </c>
      <c r="S2116" s="363"/>
      <c r="T2116" s="277"/>
    </row>
    <row r="2117" spans="1:20" ht="89.25">
      <c r="A2117" s="192">
        <v>117</v>
      </c>
      <c r="B2117" s="68"/>
      <c r="C2117" s="214" t="s">
        <v>54</v>
      </c>
      <c r="D2117" s="215">
        <v>45097</v>
      </c>
      <c r="E2117" s="192" t="s">
        <v>4708</v>
      </c>
      <c r="F2117" s="192" t="s">
        <v>10</v>
      </c>
      <c r="G2117" s="192">
        <v>1062850</v>
      </c>
      <c r="H2117" s="68"/>
      <c r="I2117" s="198" t="s">
        <v>5792</v>
      </c>
      <c r="J2117" s="68"/>
      <c r="K2117" s="68"/>
      <c r="L2117" s="68"/>
      <c r="M2117" s="68"/>
      <c r="N2117" s="362"/>
      <c r="O2117" s="362"/>
      <c r="P2117" s="216">
        <v>50</v>
      </c>
      <c r="Q2117" s="216">
        <v>0</v>
      </c>
      <c r="R2117" s="68" t="s">
        <v>638</v>
      </c>
      <c r="S2117" s="363"/>
      <c r="T2117" s="277"/>
    </row>
    <row r="2118" spans="1:20" ht="89.25">
      <c r="A2118" s="192">
        <v>117</v>
      </c>
      <c r="B2118" s="68"/>
      <c r="C2118" s="214" t="s">
        <v>54</v>
      </c>
      <c r="D2118" s="215">
        <v>45097</v>
      </c>
      <c r="E2118" s="192" t="s">
        <v>4709</v>
      </c>
      <c r="F2118" s="192" t="s">
        <v>10</v>
      </c>
      <c r="G2118" s="192">
        <v>1062851</v>
      </c>
      <c r="H2118" s="68"/>
      <c r="I2118" s="198" t="s">
        <v>5793</v>
      </c>
      <c r="J2118" s="68"/>
      <c r="K2118" s="68"/>
      <c r="L2118" s="68"/>
      <c r="M2118" s="68"/>
      <c r="N2118" s="362"/>
      <c r="O2118" s="362"/>
      <c r="P2118" s="216">
        <v>50</v>
      </c>
      <c r="Q2118" s="216">
        <v>0</v>
      </c>
      <c r="R2118" s="68" t="s">
        <v>638</v>
      </c>
      <c r="S2118" s="363"/>
      <c r="T2118" s="277"/>
    </row>
    <row r="2119" spans="1:20" ht="51">
      <c r="A2119" s="192" t="s">
        <v>541</v>
      </c>
      <c r="B2119" s="68"/>
      <c r="C2119" s="214" t="s">
        <v>590</v>
      </c>
      <c r="D2119" s="215">
        <v>45097</v>
      </c>
      <c r="E2119" s="192" t="s">
        <v>4710</v>
      </c>
      <c r="F2119" s="192" t="s">
        <v>3</v>
      </c>
      <c r="G2119" s="192">
        <v>2121343</v>
      </c>
      <c r="H2119" s="68"/>
      <c r="I2119" s="198" t="s">
        <v>5794</v>
      </c>
      <c r="J2119" s="68"/>
      <c r="K2119" s="68"/>
      <c r="L2119" s="68"/>
      <c r="M2119" s="68"/>
      <c r="N2119" s="362"/>
      <c r="O2119" s="362"/>
      <c r="P2119" s="216">
        <v>0</v>
      </c>
      <c r="Q2119" s="216">
        <v>359492.35</v>
      </c>
      <c r="R2119" s="68" t="s">
        <v>638</v>
      </c>
      <c r="S2119" s="363"/>
      <c r="T2119" s="277"/>
    </row>
    <row r="2120" spans="1:20" ht="51">
      <c r="A2120" s="192">
        <v>35</v>
      </c>
      <c r="B2120" s="68"/>
      <c r="C2120" s="214" t="s">
        <v>43</v>
      </c>
      <c r="D2120" s="215">
        <v>45097</v>
      </c>
      <c r="E2120" s="192" t="s">
        <v>4711</v>
      </c>
      <c r="F2120" s="192" t="s">
        <v>3</v>
      </c>
      <c r="G2120" s="192">
        <v>2121344</v>
      </c>
      <c r="H2120" s="68"/>
      <c r="I2120" s="198" t="s">
        <v>5795</v>
      </c>
      <c r="J2120" s="68"/>
      <c r="K2120" s="68"/>
      <c r="L2120" s="68"/>
      <c r="M2120" s="68"/>
      <c r="N2120" s="362"/>
      <c r="O2120" s="362"/>
      <c r="P2120" s="216">
        <v>0</v>
      </c>
      <c r="Q2120" s="216">
        <v>202</v>
      </c>
      <c r="R2120" s="68" t="s">
        <v>638</v>
      </c>
      <c r="S2120" s="363"/>
      <c r="T2120" s="277"/>
    </row>
    <row r="2121" spans="1:20" ht="51">
      <c r="A2121" s="192" t="s">
        <v>541</v>
      </c>
      <c r="B2121" s="68"/>
      <c r="C2121" s="214" t="s">
        <v>590</v>
      </c>
      <c r="D2121" s="215">
        <v>45097</v>
      </c>
      <c r="E2121" s="192" t="s">
        <v>4712</v>
      </c>
      <c r="F2121" s="192" t="s">
        <v>3</v>
      </c>
      <c r="G2121" s="192">
        <v>2121345</v>
      </c>
      <c r="H2121" s="68"/>
      <c r="I2121" s="198" t="s">
        <v>5796</v>
      </c>
      <c r="J2121" s="68"/>
      <c r="K2121" s="68"/>
      <c r="L2121" s="68"/>
      <c r="M2121" s="68"/>
      <c r="N2121" s="362"/>
      <c r="O2121" s="362"/>
      <c r="P2121" s="216">
        <v>0</v>
      </c>
      <c r="Q2121" s="216">
        <v>43208.81</v>
      </c>
      <c r="R2121" s="68" t="s">
        <v>638</v>
      </c>
      <c r="S2121" s="363"/>
      <c r="T2121" s="277"/>
    </row>
    <row r="2122" spans="1:20" ht="51">
      <c r="A2122" s="192">
        <v>35</v>
      </c>
      <c r="B2122" s="68"/>
      <c r="C2122" s="214" t="s">
        <v>43</v>
      </c>
      <c r="D2122" s="215">
        <v>45097</v>
      </c>
      <c r="E2122" s="192" t="s">
        <v>4713</v>
      </c>
      <c r="F2122" s="192" t="s">
        <v>3</v>
      </c>
      <c r="G2122" s="192">
        <v>2121346</v>
      </c>
      <c r="H2122" s="68"/>
      <c r="I2122" s="198" t="s">
        <v>5797</v>
      </c>
      <c r="J2122" s="68"/>
      <c r="K2122" s="68"/>
      <c r="L2122" s="68"/>
      <c r="M2122" s="68"/>
      <c r="N2122" s="362"/>
      <c r="O2122" s="362"/>
      <c r="P2122" s="216">
        <v>0</v>
      </c>
      <c r="Q2122" s="216">
        <v>885</v>
      </c>
      <c r="R2122" s="68" t="s">
        <v>638</v>
      </c>
      <c r="S2122" s="363"/>
      <c r="T2122" s="277"/>
    </row>
    <row r="2123" spans="1:20" ht="51">
      <c r="A2123" s="192">
        <v>35</v>
      </c>
      <c r="B2123" s="68"/>
      <c r="C2123" s="214" t="s">
        <v>43</v>
      </c>
      <c r="D2123" s="215">
        <v>45097</v>
      </c>
      <c r="E2123" s="192" t="s">
        <v>4714</v>
      </c>
      <c r="F2123" s="192" t="s">
        <v>3</v>
      </c>
      <c r="G2123" s="192">
        <v>2121347</v>
      </c>
      <c r="H2123" s="68"/>
      <c r="I2123" s="198" t="s">
        <v>5798</v>
      </c>
      <c r="J2123" s="68"/>
      <c r="K2123" s="68"/>
      <c r="L2123" s="68"/>
      <c r="M2123" s="68"/>
      <c r="N2123" s="362"/>
      <c r="O2123" s="362"/>
      <c r="P2123" s="216">
        <v>0</v>
      </c>
      <c r="Q2123" s="216">
        <v>34593</v>
      </c>
      <c r="R2123" s="68" t="s">
        <v>638</v>
      </c>
      <c r="S2123" s="363"/>
      <c r="T2123" s="277"/>
    </row>
    <row r="2124" spans="1:20" ht="63.75">
      <c r="A2124" s="192">
        <v>35</v>
      </c>
      <c r="B2124" s="68"/>
      <c r="C2124" s="214" t="s">
        <v>43</v>
      </c>
      <c r="D2124" s="215">
        <v>45097</v>
      </c>
      <c r="E2124" s="192" t="s">
        <v>4715</v>
      </c>
      <c r="F2124" s="192" t="s">
        <v>3</v>
      </c>
      <c r="G2124" s="192">
        <v>2121348</v>
      </c>
      <c r="H2124" s="68"/>
      <c r="I2124" s="198" t="s">
        <v>5799</v>
      </c>
      <c r="J2124" s="68"/>
      <c r="K2124" s="68"/>
      <c r="L2124" s="68"/>
      <c r="M2124" s="68"/>
      <c r="N2124" s="362"/>
      <c r="O2124" s="362"/>
      <c r="P2124" s="216">
        <v>0</v>
      </c>
      <c r="Q2124" s="216">
        <v>3471</v>
      </c>
      <c r="R2124" s="68" t="s">
        <v>638</v>
      </c>
      <c r="S2124" s="363"/>
      <c r="T2124" s="277"/>
    </row>
    <row r="2125" spans="1:20" ht="51">
      <c r="A2125" s="192">
        <v>213</v>
      </c>
      <c r="B2125" s="68"/>
      <c r="C2125" s="214" t="s">
        <v>91</v>
      </c>
      <c r="D2125" s="215">
        <v>45097</v>
      </c>
      <c r="E2125" s="192" t="s">
        <v>4716</v>
      </c>
      <c r="F2125" s="192" t="s">
        <v>3</v>
      </c>
      <c r="G2125" s="192">
        <v>2121368</v>
      </c>
      <c r="H2125" s="68"/>
      <c r="I2125" s="198" t="s">
        <v>5800</v>
      </c>
      <c r="J2125" s="68"/>
      <c r="K2125" s="68"/>
      <c r="L2125" s="68"/>
      <c r="M2125" s="68"/>
      <c r="N2125" s="362"/>
      <c r="O2125" s="362"/>
      <c r="P2125" s="216">
        <v>0</v>
      </c>
      <c r="Q2125" s="216">
        <v>252</v>
      </c>
      <c r="R2125" s="68" t="s">
        <v>638</v>
      </c>
      <c r="S2125" s="363"/>
      <c r="T2125" s="277"/>
    </row>
    <row r="2126" spans="1:20" ht="63.75">
      <c r="A2126" s="192">
        <v>342</v>
      </c>
      <c r="B2126" s="68"/>
      <c r="C2126" s="214" t="s">
        <v>137</v>
      </c>
      <c r="D2126" s="215">
        <v>45097</v>
      </c>
      <c r="E2126" s="192" t="s">
        <v>4717</v>
      </c>
      <c r="F2126" s="192" t="s">
        <v>3</v>
      </c>
      <c r="G2126" s="192">
        <v>2121386</v>
      </c>
      <c r="H2126" s="68"/>
      <c r="I2126" s="198" t="s">
        <v>5801</v>
      </c>
      <c r="J2126" s="68"/>
      <c r="K2126" s="68"/>
      <c r="L2126" s="68"/>
      <c r="M2126" s="68"/>
      <c r="N2126" s="362"/>
      <c r="O2126" s="362"/>
      <c r="P2126" s="216">
        <v>0</v>
      </c>
      <c r="Q2126" s="216">
        <v>726</v>
      </c>
      <c r="R2126" s="68" t="s">
        <v>638</v>
      </c>
      <c r="S2126" s="363"/>
      <c r="T2126" s="277"/>
    </row>
    <row r="2127" spans="1:20" ht="63.75">
      <c r="A2127" s="192">
        <v>342</v>
      </c>
      <c r="B2127" s="68"/>
      <c r="C2127" s="214" t="s">
        <v>137</v>
      </c>
      <c r="D2127" s="215">
        <v>45097</v>
      </c>
      <c r="E2127" s="192" t="s">
        <v>4718</v>
      </c>
      <c r="F2127" s="192" t="s">
        <v>3</v>
      </c>
      <c r="G2127" s="192">
        <v>2121387</v>
      </c>
      <c r="H2127" s="68"/>
      <c r="I2127" s="198" t="s">
        <v>5802</v>
      </c>
      <c r="J2127" s="68"/>
      <c r="K2127" s="68"/>
      <c r="L2127" s="68"/>
      <c r="M2127" s="68"/>
      <c r="N2127" s="362"/>
      <c r="O2127" s="362"/>
      <c r="P2127" s="216">
        <v>0</v>
      </c>
      <c r="Q2127" s="216">
        <v>8571</v>
      </c>
      <c r="R2127" s="68" t="s">
        <v>638</v>
      </c>
      <c r="S2127" s="363"/>
      <c r="T2127" s="277"/>
    </row>
    <row r="2128" spans="1:20" ht="63.75">
      <c r="A2128" s="192">
        <v>342</v>
      </c>
      <c r="B2128" s="68"/>
      <c r="C2128" s="214" t="s">
        <v>137</v>
      </c>
      <c r="D2128" s="215">
        <v>45097</v>
      </c>
      <c r="E2128" s="192" t="s">
        <v>4719</v>
      </c>
      <c r="F2128" s="192" t="s">
        <v>3</v>
      </c>
      <c r="G2128" s="192">
        <v>2121390</v>
      </c>
      <c r="H2128" s="68"/>
      <c r="I2128" s="198" t="s">
        <v>5803</v>
      </c>
      <c r="J2128" s="68"/>
      <c r="K2128" s="68"/>
      <c r="L2128" s="68"/>
      <c r="M2128" s="68"/>
      <c r="N2128" s="362"/>
      <c r="O2128" s="362"/>
      <c r="P2128" s="216">
        <v>0</v>
      </c>
      <c r="Q2128" s="216">
        <v>11420</v>
      </c>
      <c r="R2128" s="68" t="s">
        <v>638</v>
      </c>
      <c r="S2128" s="363"/>
      <c r="T2128" s="277"/>
    </row>
    <row r="2129" spans="1:20" ht="63.75">
      <c r="A2129" s="192">
        <v>342</v>
      </c>
      <c r="B2129" s="68"/>
      <c r="C2129" s="214" t="s">
        <v>137</v>
      </c>
      <c r="D2129" s="215">
        <v>45097</v>
      </c>
      <c r="E2129" s="192" t="s">
        <v>4720</v>
      </c>
      <c r="F2129" s="192" t="s">
        <v>3</v>
      </c>
      <c r="G2129" s="192">
        <v>2121391</v>
      </c>
      <c r="H2129" s="68"/>
      <c r="I2129" s="198" t="s">
        <v>5804</v>
      </c>
      <c r="J2129" s="68"/>
      <c r="K2129" s="68"/>
      <c r="L2129" s="68"/>
      <c r="M2129" s="68"/>
      <c r="N2129" s="362"/>
      <c r="O2129" s="362"/>
      <c r="P2129" s="216">
        <v>0</v>
      </c>
      <c r="Q2129" s="216">
        <v>11951.33</v>
      </c>
      <c r="R2129" s="68" t="s">
        <v>638</v>
      </c>
      <c r="S2129" s="363"/>
      <c r="T2129" s="277"/>
    </row>
    <row r="2130" spans="1:20" ht="63.75">
      <c r="A2130" s="192">
        <v>342</v>
      </c>
      <c r="B2130" s="68"/>
      <c r="C2130" s="214" t="s">
        <v>137</v>
      </c>
      <c r="D2130" s="215">
        <v>45097</v>
      </c>
      <c r="E2130" s="192" t="s">
        <v>4721</v>
      </c>
      <c r="F2130" s="192" t="s">
        <v>3</v>
      </c>
      <c r="G2130" s="192">
        <v>2121393</v>
      </c>
      <c r="H2130" s="68"/>
      <c r="I2130" s="198" t="s">
        <v>5805</v>
      </c>
      <c r="J2130" s="68"/>
      <c r="K2130" s="68"/>
      <c r="L2130" s="68"/>
      <c r="M2130" s="68"/>
      <c r="N2130" s="362"/>
      <c r="O2130" s="362"/>
      <c r="P2130" s="216">
        <v>0</v>
      </c>
      <c r="Q2130" s="216">
        <v>11955</v>
      </c>
      <c r="R2130" s="68" t="s">
        <v>638</v>
      </c>
      <c r="S2130" s="363"/>
      <c r="T2130" s="277"/>
    </row>
    <row r="2131" spans="1:20" ht="63.75">
      <c r="A2131" s="192">
        <v>342</v>
      </c>
      <c r="B2131" s="68"/>
      <c r="C2131" s="214" t="s">
        <v>137</v>
      </c>
      <c r="D2131" s="215">
        <v>45097</v>
      </c>
      <c r="E2131" s="192" t="s">
        <v>4722</v>
      </c>
      <c r="F2131" s="192" t="s">
        <v>3</v>
      </c>
      <c r="G2131" s="192">
        <v>2121395</v>
      </c>
      <c r="H2131" s="68"/>
      <c r="I2131" s="198" t="s">
        <v>5806</v>
      </c>
      <c r="J2131" s="68"/>
      <c r="K2131" s="68"/>
      <c r="L2131" s="68"/>
      <c r="M2131" s="68"/>
      <c r="N2131" s="362"/>
      <c r="O2131" s="362"/>
      <c r="P2131" s="216">
        <v>0</v>
      </c>
      <c r="Q2131" s="216">
        <v>11385.78</v>
      </c>
      <c r="R2131" s="68" t="s">
        <v>638</v>
      </c>
      <c r="S2131" s="363"/>
      <c r="T2131" s="277"/>
    </row>
    <row r="2132" spans="1:20" ht="51">
      <c r="A2132" s="192">
        <v>16</v>
      </c>
      <c r="B2132" s="68"/>
      <c r="C2132" s="214" t="s">
        <v>40</v>
      </c>
      <c r="D2132" s="215">
        <v>45097</v>
      </c>
      <c r="E2132" s="192" t="s">
        <v>4723</v>
      </c>
      <c r="F2132" s="192" t="s">
        <v>3</v>
      </c>
      <c r="G2132" s="192">
        <v>2121401</v>
      </c>
      <c r="H2132" s="68"/>
      <c r="I2132" s="198" t="s">
        <v>5807</v>
      </c>
      <c r="J2132" s="68"/>
      <c r="K2132" s="68"/>
      <c r="L2132" s="68"/>
      <c r="M2132" s="68"/>
      <c r="N2132" s="362"/>
      <c r="O2132" s="362"/>
      <c r="P2132" s="216">
        <v>0</v>
      </c>
      <c r="Q2132" s="216">
        <v>255253.81</v>
      </c>
      <c r="R2132" s="68" t="s">
        <v>638</v>
      </c>
      <c r="S2132" s="363"/>
      <c r="T2132" s="277"/>
    </row>
    <row r="2133" spans="1:20" ht="51">
      <c r="A2133" s="192">
        <v>16</v>
      </c>
      <c r="B2133" s="68"/>
      <c r="C2133" s="214" t="s">
        <v>40</v>
      </c>
      <c r="D2133" s="215">
        <v>45097</v>
      </c>
      <c r="E2133" s="192" t="s">
        <v>4724</v>
      </c>
      <c r="F2133" s="192" t="s">
        <v>3</v>
      </c>
      <c r="G2133" s="192">
        <v>2121399</v>
      </c>
      <c r="H2133" s="68"/>
      <c r="I2133" s="198" t="s">
        <v>5808</v>
      </c>
      <c r="J2133" s="68"/>
      <c r="K2133" s="68"/>
      <c r="L2133" s="68"/>
      <c r="M2133" s="68"/>
      <c r="N2133" s="362"/>
      <c r="O2133" s="362"/>
      <c r="P2133" s="216">
        <v>0</v>
      </c>
      <c r="Q2133" s="216">
        <v>180490.01</v>
      </c>
      <c r="R2133" s="68" t="s">
        <v>638</v>
      </c>
      <c r="S2133" s="363"/>
      <c r="T2133" s="277"/>
    </row>
    <row r="2134" spans="1:20" ht="51">
      <c r="A2134" s="192">
        <v>340</v>
      </c>
      <c r="B2134" s="68"/>
      <c r="C2134" s="214" t="s">
        <v>136</v>
      </c>
      <c r="D2134" s="215">
        <v>45097</v>
      </c>
      <c r="E2134" s="192" t="s">
        <v>4725</v>
      </c>
      <c r="F2134" s="192" t="s">
        <v>3</v>
      </c>
      <c r="G2134" s="192">
        <v>2121400</v>
      </c>
      <c r="H2134" s="68"/>
      <c r="I2134" s="198" t="s">
        <v>5809</v>
      </c>
      <c r="J2134" s="68"/>
      <c r="K2134" s="68"/>
      <c r="L2134" s="68"/>
      <c r="M2134" s="68"/>
      <c r="N2134" s="362"/>
      <c r="O2134" s="362"/>
      <c r="P2134" s="216">
        <v>0</v>
      </c>
      <c r="Q2134" s="216">
        <v>371</v>
      </c>
      <c r="R2134" s="68" t="s">
        <v>638</v>
      </c>
      <c r="S2134" s="363"/>
      <c r="T2134" s="277"/>
    </row>
    <row r="2135" spans="1:20" ht="51">
      <c r="A2135" s="192" t="s">
        <v>541</v>
      </c>
      <c r="B2135" s="68"/>
      <c r="C2135" s="214" t="s">
        <v>590</v>
      </c>
      <c r="D2135" s="215">
        <v>45097</v>
      </c>
      <c r="E2135" s="192" t="s">
        <v>4726</v>
      </c>
      <c r="F2135" s="192" t="s">
        <v>3</v>
      </c>
      <c r="G2135" s="192">
        <v>2121403</v>
      </c>
      <c r="H2135" s="68"/>
      <c r="I2135" s="198" t="s">
        <v>5810</v>
      </c>
      <c r="J2135" s="68"/>
      <c r="K2135" s="68"/>
      <c r="L2135" s="68"/>
      <c r="M2135" s="68"/>
      <c r="N2135" s="362"/>
      <c r="O2135" s="362"/>
      <c r="P2135" s="216">
        <v>0</v>
      </c>
      <c r="Q2135" s="216">
        <v>555</v>
      </c>
      <c r="R2135" s="68" t="s">
        <v>638</v>
      </c>
      <c r="S2135" s="363"/>
      <c r="T2135" s="277"/>
    </row>
    <row r="2136" spans="1:20" ht="89.25">
      <c r="A2136" s="192">
        <v>117</v>
      </c>
      <c r="B2136" s="68"/>
      <c r="C2136" s="214" t="s">
        <v>54</v>
      </c>
      <c r="D2136" s="215">
        <v>45097</v>
      </c>
      <c r="E2136" s="192" t="s">
        <v>4727</v>
      </c>
      <c r="F2136" s="192" t="s">
        <v>10</v>
      </c>
      <c r="G2136" s="192">
        <v>1062852</v>
      </c>
      <c r="H2136" s="68"/>
      <c r="I2136" s="198" t="s">
        <v>5811</v>
      </c>
      <c r="J2136" s="68"/>
      <c r="K2136" s="68"/>
      <c r="L2136" s="68"/>
      <c r="M2136" s="68"/>
      <c r="N2136" s="362"/>
      <c r="O2136" s="362"/>
      <c r="P2136" s="216">
        <v>50</v>
      </c>
      <c r="Q2136" s="216">
        <v>0</v>
      </c>
      <c r="R2136" s="68" t="s">
        <v>638</v>
      </c>
      <c r="S2136" s="363"/>
      <c r="T2136" s="277"/>
    </row>
    <row r="2137" spans="1:20" ht="63.75">
      <c r="A2137" s="192">
        <v>513</v>
      </c>
      <c r="B2137" s="68"/>
      <c r="C2137" s="214" t="s">
        <v>160</v>
      </c>
      <c r="D2137" s="215">
        <v>45097</v>
      </c>
      <c r="E2137" s="192" t="s">
        <v>4728</v>
      </c>
      <c r="F2137" s="192" t="s">
        <v>10</v>
      </c>
      <c r="G2137" s="192">
        <v>1062860</v>
      </c>
      <c r="H2137" s="68"/>
      <c r="I2137" s="198" t="s">
        <v>5812</v>
      </c>
      <c r="J2137" s="68"/>
      <c r="K2137" s="68"/>
      <c r="L2137" s="68"/>
      <c r="M2137" s="68"/>
      <c r="N2137" s="362"/>
      <c r="O2137" s="362"/>
      <c r="P2137" s="216">
        <v>50</v>
      </c>
      <c r="Q2137" s="216">
        <v>0</v>
      </c>
      <c r="R2137" s="68" t="s">
        <v>638</v>
      </c>
      <c r="S2137" s="363"/>
      <c r="T2137" s="277"/>
    </row>
    <row r="2138" spans="1:20" ht="102">
      <c r="A2138" s="192">
        <v>117</v>
      </c>
      <c r="B2138" s="68"/>
      <c r="C2138" s="214" t="s">
        <v>54</v>
      </c>
      <c r="D2138" s="215">
        <v>45097</v>
      </c>
      <c r="E2138" s="192" t="s">
        <v>4729</v>
      </c>
      <c r="F2138" s="192" t="s">
        <v>10</v>
      </c>
      <c r="G2138" s="192">
        <v>1062844</v>
      </c>
      <c r="H2138" s="68"/>
      <c r="I2138" s="198" t="s">
        <v>5813</v>
      </c>
      <c r="J2138" s="68"/>
      <c r="K2138" s="68"/>
      <c r="L2138" s="68"/>
      <c r="M2138" s="68"/>
      <c r="N2138" s="362"/>
      <c r="O2138" s="362"/>
      <c r="P2138" s="216">
        <v>50</v>
      </c>
      <c r="Q2138" s="216">
        <v>0</v>
      </c>
      <c r="R2138" s="68" t="s">
        <v>638</v>
      </c>
      <c r="S2138" s="363"/>
      <c r="T2138" s="277"/>
    </row>
    <row r="2139" spans="1:20" ht="63.75">
      <c r="A2139" s="192">
        <v>117</v>
      </c>
      <c r="B2139" s="68"/>
      <c r="C2139" s="214" t="s">
        <v>54</v>
      </c>
      <c r="D2139" s="215">
        <v>45097</v>
      </c>
      <c r="E2139" s="192" t="s">
        <v>4730</v>
      </c>
      <c r="F2139" s="192" t="s">
        <v>10</v>
      </c>
      <c r="G2139" s="192">
        <v>1062889</v>
      </c>
      <c r="H2139" s="68"/>
      <c r="I2139" s="198" t="s">
        <v>5814</v>
      </c>
      <c r="J2139" s="68"/>
      <c r="K2139" s="68"/>
      <c r="L2139" s="68"/>
      <c r="M2139" s="68"/>
      <c r="N2139" s="362"/>
      <c r="O2139" s="362"/>
      <c r="P2139" s="216">
        <v>50</v>
      </c>
      <c r="Q2139" s="216">
        <v>0</v>
      </c>
      <c r="R2139" s="68" t="s">
        <v>638</v>
      </c>
      <c r="S2139" s="363"/>
      <c r="T2139" s="277"/>
    </row>
    <row r="2140" spans="1:20" ht="51">
      <c r="A2140" s="192" t="s">
        <v>541</v>
      </c>
      <c r="B2140" s="68"/>
      <c r="C2140" s="214" t="s">
        <v>590</v>
      </c>
      <c r="D2140" s="215">
        <v>45099</v>
      </c>
      <c r="E2140" s="192" t="s">
        <v>4731</v>
      </c>
      <c r="F2140" s="192" t="s">
        <v>3</v>
      </c>
      <c r="G2140" s="192">
        <v>2121667</v>
      </c>
      <c r="H2140" s="68"/>
      <c r="I2140" s="198" t="s">
        <v>5815</v>
      </c>
      <c r="J2140" s="68"/>
      <c r="K2140" s="68"/>
      <c r="L2140" s="68"/>
      <c r="M2140" s="68"/>
      <c r="N2140" s="362"/>
      <c r="O2140" s="362"/>
      <c r="P2140" s="216">
        <v>0</v>
      </c>
      <c r="Q2140" s="216">
        <v>4152.16</v>
      </c>
      <c r="R2140" s="68" t="s">
        <v>638</v>
      </c>
      <c r="S2140" s="363"/>
      <c r="T2140" s="277"/>
    </row>
    <row r="2141" spans="1:20" ht="51">
      <c r="A2141" s="192">
        <v>20</v>
      </c>
      <c r="B2141" s="68"/>
      <c r="C2141" s="214" t="s">
        <v>41</v>
      </c>
      <c r="D2141" s="215">
        <v>45099</v>
      </c>
      <c r="E2141" s="192" t="s">
        <v>4732</v>
      </c>
      <c r="F2141" s="192" t="s">
        <v>3</v>
      </c>
      <c r="G2141" s="192">
        <v>2121672</v>
      </c>
      <c r="H2141" s="68"/>
      <c r="I2141" s="198" t="s">
        <v>5566</v>
      </c>
      <c r="J2141" s="68"/>
      <c r="K2141" s="68"/>
      <c r="L2141" s="68"/>
      <c r="M2141" s="68"/>
      <c r="N2141" s="362"/>
      <c r="O2141" s="362"/>
      <c r="P2141" s="216">
        <v>0</v>
      </c>
      <c r="Q2141" s="216">
        <v>322.8</v>
      </c>
      <c r="R2141" s="68" t="s">
        <v>638</v>
      </c>
      <c r="S2141" s="363"/>
      <c r="T2141" s="277"/>
    </row>
    <row r="2142" spans="1:20" ht="51">
      <c r="A2142" s="192">
        <v>670</v>
      </c>
      <c r="B2142" s="68"/>
      <c r="C2142" s="214" t="s">
        <v>178</v>
      </c>
      <c r="D2142" s="215">
        <v>45099</v>
      </c>
      <c r="E2142" s="192" t="s">
        <v>4733</v>
      </c>
      <c r="F2142" s="192" t="s">
        <v>3</v>
      </c>
      <c r="G2142" s="192">
        <v>2121683</v>
      </c>
      <c r="H2142" s="68"/>
      <c r="I2142" s="198" t="s">
        <v>5816</v>
      </c>
      <c r="J2142" s="68"/>
      <c r="K2142" s="68"/>
      <c r="L2142" s="68"/>
      <c r="M2142" s="68"/>
      <c r="N2142" s="362"/>
      <c r="O2142" s="362"/>
      <c r="P2142" s="216">
        <v>0</v>
      </c>
      <c r="Q2142" s="216">
        <v>50</v>
      </c>
      <c r="R2142" s="68" t="s">
        <v>638</v>
      </c>
      <c r="S2142" s="363"/>
      <c r="T2142" s="277"/>
    </row>
    <row r="2143" spans="1:20" ht="38.25">
      <c r="A2143" s="192">
        <v>551</v>
      </c>
      <c r="B2143" s="68"/>
      <c r="C2143" s="214" t="s">
        <v>165</v>
      </c>
      <c r="D2143" s="215">
        <v>45099</v>
      </c>
      <c r="E2143" s="192" t="s">
        <v>4734</v>
      </c>
      <c r="F2143" s="192" t="s">
        <v>3</v>
      </c>
      <c r="G2143" s="192">
        <v>2121688</v>
      </c>
      <c r="H2143" s="68"/>
      <c r="I2143" s="198" t="s">
        <v>5817</v>
      </c>
      <c r="J2143" s="68"/>
      <c r="K2143" s="68"/>
      <c r="L2143" s="68"/>
      <c r="M2143" s="68"/>
      <c r="N2143" s="362"/>
      <c r="O2143" s="362"/>
      <c r="P2143" s="216">
        <v>0</v>
      </c>
      <c r="Q2143" s="216">
        <v>80</v>
      </c>
      <c r="R2143" s="68" t="s">
        <v>638</v>
      </c>
      <c r="S2143" s="363"/>
      <c r="T2143" s="277"/>
    </row>
    <row r="2144" spans="1:20" ht="51">
      <c r="A2144" s="192" t="s">
        <v>542</v>
      </c>
      <c r="B2144" s="68"/>
      <c r="C2144" s="214" t="s">
        <v>691</v>
      </c>
      <c r="D2144" s="215">
        <v>45099</v>
      </c>
      <c r="E2144" s="192" t="s">
        <v>4735</v>
      </c>
      <c r="F2144" s="192" t="s">
        <v>10</v>
      </c>
      <c r="G2144" s="192">
        <v>17455</v>
      </c>
      <c r="H2144" s="68"/>
      <c r="I2144" s="198" t="s">
        <v>5818</v>
      </c>
      <c r="J2144" s="68"/>
      <c r="K2144" s="68"/>
      <c r="L2144" s="68"/>
      <c r="M2144" s="68"/>
      <c r="N2144" s="362"/>
      <c r="O2144" s="362"/>
      <c r="P2144" s="216">
        <v>567.38</v>
      </c>
      <c r="Q2144" s="216">
        <v>0</v>
      </c>
      <c r="R2144" s="68" t="s">
        <v>638</v>
      </c>
      <c r="S2144" s="363"/>
      <c r="T2144" s="277"/>
    </row>
    <row r="2145" spans="1:20" ht="38.25">
      <c r="A2145" s="192">
        <v>213</v>
      </c>
      <c r="B2145" s="68"/>
      <c r="C2145" s="214" t="s">
        <v>91</v>
      </c>
      <c r="D2145" s="215">
        <v>45099</v>
      </c>
      <c r="E2145" s="192" t="s">
        <v>4736</v>
      </c>
      <c r="F2145" s="192" t="s">
        <v>3</v>
      </c>
      <c r="G2145" s="192">
        <v>2121712</v>
      </c>
      <c r="H2145" s="68"/>
      <c r="I2145" s="198" t="s">
        <v>5819</v>
      </c>
      <c r="J2145" s="68"/>
      <c r="K2145" s="68"/>
      <c r="L2145" s="68"/>
      <c r="M2145" s="68"/>
      <c r="N2145" s="362"/>
      <c r="O2145" s="362"/>
      <c r="P2145" s="216">
        <v>0</v>
      </c>
      <c r="Q2145" s="216">
        <v>110</v>
      </c>
      <c r="R2145" s="68" t="s">
        <v>638</v>
      </c>
      <c r="S2145" s="363"/>
      <c r="T2145" s="277"/>
    </row>
    <row r="2146" spans="1:20" ht="38.25">
      <c r="A2146" s="192">
        <v>213</v>
      </c>
      <c r="B2146" s="68"/>
      <c r="C2146" s="214" t="s">
        <v>91</v>
      </c>
      <c r="D2146" s="215">
        <v>45099</v>
      </c>
      <c r="E2146" s="192" t="s">
        <v>4737</v>
      </c>
      <c r="F2146" s="192" t="s">
        <v>3</v>
      </c>
      <c r="G2146" s="192">
        <v>2121713</v>
      </c>
      <c r="H2146" s="68"/>
      <c r="I2146" s="198" t="s">
        <v>5820</v>
      </c>
      <c r="J2146" s="68"/>
      <c r="K2146" s="68"/>
      <c r="L2146" s="68"/>
      <c r="M2146" s="68"/>
      <c r="N2146" s="362"/>
      <c r="O2146" s="362"/>
      <c r="P2146" s="216">
        <v>0</v>
      </c>
      <c r="Q2146" s="216">
        <v>1815</v>
      </c>
      <c r="R2146" s="68" t="s">
        <v>638</v>
      </c>
      <c r="S2146" s="363"/>
      <c r="T2146" s="277"/>
    </row>
    <row r="2147" spans="1:20" ht="38.25">
      <c r="A2147" s="192">
        <v>35</v>
      </c>
      <c r="B2147" s="68"/>
      <c r="C2147" s="214" t="s">
        <v>43</v>
      </c>
      <c r="D2147" s="215">
        <v>45099</v>
      </c>
      <c r="E2147" s="192" t="s">
        <v>4738</v>
      </c>
      <c r="F2147" s="192" t="s">
        <v>3</v>
      </c>
      <c r="G2147" s="192">
        <v>2121735</v>
      </c>
      <c r="H2147" s="68"/>
      <c r="I2147" s="198" t="s">
        <v>5821</v>
      </c>
      <c r="J2147" s="68"/>
      <c r="K2147" s="68"/>
      <c r="L2147" s="68"/>
      <c r="M2147" s="68"/>
      <c r="N2147" s="362"/>
      <c r="O2147" s="362"/>
      <c r="P2147" s="216">
        <v>0</v>
      </c>
      <c r="Q2147" s="216">
        <v>900</v>
      </c>
      <c r="R2147" s="68" t="s">
        <v>638</v>
      </c>
      <c r="S2147" s="363"/>
      <c r="T2147" s="277"/>
    </row>
    <row r="2148" spans="1:20" ht="51">
      <c r="A2148" s="192" t="s">
        <v>541</v>
      </c>
      <c r="B2148" s="68"/>
      <c r="C2148" s="214" t="s">
        <v>590</v>
      </c>
      <c r="D2148" s="215">
        <v>45099</v>
      </c>
      <c r="E2148" s="192" t="s">
        <v>4739</v>
      </c>
      <c r="F2148" s="192" t="s">
        <v>3</v>
      </c>
      <c r="G2148" s="192">
        <v>2121743</v>
      </c>
      <c r="H2148" s="68"/>
      <c r="I2148" s="198" t="s">
        <v>5822</v>
      </c>
      <c r="J2148" s="68"/>
      <c r="K2148" s="68"/>
      <c r="L2148" s="68"/>
      <c r="M2148" s="68"/>
      <c r="N2148" s="362"/>
      <c r="O2148" s="362"/>
      <c r="P2148" s="216">
        <v>0</v>
      </c>
      <c r="Q2148" s="216">
        <v>120</v>
      </c>
      <c r="R2148" s="68" t="s">
        <v>638</v>
      </c>
      <c r="S2148" s="363"/>
      <c r="T2148" s="277"/>
    </row>
    <row r="2149" spans="1:20" ht="51">
      <c r="A2149" s="192">
        <v>670</v>
      </c>
      <c r="B2149" s="68"/>
      <c r="C2149" s="214" t="s">
        <v>178</v>
      </c>
      <c r="D2149" s="215">
        <v>45099</v>
      </c>
      <c r="E2149" s="192" t="s">
        <v>4740</v>
      </c>
      <c r="F2149" s="192" t="s">
        <v>3</v>
      </c>
      <c r="G2149" s="192">
        <v>2121744</v>
      </c>
      <c r="H2149" s="68"/>
      <c r="I2149" s="198" t="s">
        <v>5823</v>
      </c>
      <c r="J2149" s="68"/>
      <c r="K2149" s="68"/>
      <c r="L2149" s="68"/>
      <c r="M2149" s="68"/>
      <c r="N2149" s="362"/>
      <c r="O2149" s="362"/>
      <c r="P2149" s="216">
        <v>0</v>
      </c>
      <c r="Q2149" s="216">
        <v>50</v>
      </c>
      <c r="R2149" s="68" t="s">
        <v>638</v>
      </c>
      <c r="S2149" s="363"/>
      <c r="T2149" s="277"/>
    </row>
    <row r="2150" spans="1:20" ht="51">
      <c r="A2150" s="192" t="s">
        <v>541</v>
      </c>
      <c r="B2150" s="68"/>
      <c r="C2150" s="214" t="s">
        <v>590</v>
      </c>
      <c r="D2150" s="215">
        <v>45099</v>
      </c>
      <c r="E2150" s="192" t="s">
        <v>4741</v>
      </c>
      <c r="F2150" s="192" t="s">
        <v>3</v>
      </c>
      <c r="G2150" s="192">
        <v>2121759</v>
      </c>
      <c r="H2150" s="68"/>
      <c r="I2150" s="198" t="s">
        <v>5824</v>
      </c>
      <c r="J2150" s="68"/>
      <c r="K2150" s="68"/>
      <c r="L2150" s="68"/>
      <c r="M2150" s="68"/>
      <c r="N2150" s="362"/>
      <c r="O2150" s="362"/>
      <c r="P2150" s="216">
        <v>0</v>
      </c>
      <c r="Q2150" s="216">
        <v>523.63</v>
      </c>
      <c r="R2150" s="68" t="s">
        <v>638</v>
      </c>
      <c r="S2150" s="363"/>
      <c r="T2150" s="277"/>
    </row>
    <row r="2151" spans="1:20" ht="51">
      <c r="A2151" s="192">
        <v>389</v>
      </c>
      <c r="B2151" s="68"/>
      <c r="C2151" s="214" t="s">
        <v>1422</v>
      </c>
      <c r="D2151" s="215">
        <v>45099</v>
      </c>
      <c r="E2151" s="192" t="s">
        <v>4742</v>
      </c>
      <c r="F2151" s="192" t="s">
        <v>3</v>
      </c>
      <c r="G2151" s="192">
        <v>2121771</v>
      </c>
      <c r="H2151" s="68"/>
      <c r="I2151" s="198" t="s">
        <v>5825</v>
      </c>
      <c r="J2151" s="68"/>
      <c r="K2151" s="68"/>
      <c r="L2151" s="68"/>
      <c r="M2151" s="68"/>
      <c r="N2151" s="362"/>
      <c r="O2151" s="362"/>
      <c r="P2151" s="216">
        <v>0</v>
      </c>
      <c r="Q2151" s="216">
        <v>30</v>
      </c>
      <c r="R2151" s="68" t="s">
        <v>638</v>
      </c>
      <c r="S2151" s="363"/>
      <c r="T2151" s="277"/>
    </row>
    <row r="2152" spans="1:20" ht="51">
      <c r="A2152" s="192">
        <v>389</v>
      </c>
      <c r="B2152" s="68"/>
      <c r="C2152" s="214" t="s">
        <v>1422</v>
      </c>
      <c r="D2152" s="215">
        <v>45099</v>
      </c>
      <c r="E2152" s="192" t="s">
        <v>4743</v>
      </c>
      <c r="F2152" s="192" t="s">
        <v>3</v>
      </c>
      <c r="G2152" s="192">
        <v>2121776</v>
      </c>
      <c r="H2152" s="68"/>
      <c r="I2152" s="198" t="s">
        <v>5826</v>
      </c>
      <c r="J2152" s="68"/>
      <c r="K2152" s="68"/>
      <c r="L2152" s="68"/>
      <c r="M2152" s="68"/>
      <c r="N2152" s="362"/>
      <c r="O2152" s="362"/>
      <c r="P2152" s="216">
        <v>0</v>
      </c>
      <c r="Q2152" s="216">
        <v>30</v>
      </c>
      <c r="R2152" s="68" t="s">
        <v>638</v>
      </c>
      <c r="S2152" s="363"/>
      <c r="T2152" s="277"/>
    </row>
    <row r="2153" spans="1:20" ht="51">
      <c r="A2153" s="192" t="s">
        <v>541</v>
      </c>
      <c r="B2153" s="68"/>
      <c r="C2153" s="214" t="s">
        <v>590</v>
      </c>
      <c r="D2153" s="215">
        <v>45099</v>
      </c>
      <c r="E2153" s="192" t="s">
        <v>4744</v>
      </c>
      <c r="F2153" s="192" t="s">
        <v>3</v>
      </c>
      <c r="G2153" s="192">
        <v>2121781</v>
      </c>
      <c r="H2153" s="68"/>
      <c r="I2153" s="198" t="s">
        <v>5827</v>
      </c>
      <c r="J2153" s="68"/>
      <c r="K2153" s="68"/>
      <c r="L2153" s="68"/>
      <c r="M2153" s="68"/>
      <c r="N2153" s="362"/>
      <c r="O2153" s="362"/>
      <c r="P2153" s="216">
        <v>0</v>
      </c>
      <c r="Q2153" s="216">
        <v>7443.65</v>
      </c>
      <c r="R2153" s="68" t="s">
        <v>638</v>
      </c>
      <c r="S2153" s="363"/>
      <c r="T2153" s="277"/>
    </row>
    <row r="2154" spans="1:20" ht="89.25">
      <c r="A2154" s="192" t="s">
        <v>541</v>
      </c>
      <c r="B2154" s="68"/>
      <c r="C2154" s="214" t="s">
        <v>590</v>
      </c>
      <c r="D2154" s="215">
        <v>45099</v>
      </c>
      <c r="E2154" s="192" t="s">
        <v>4745</v>
      </c>
      <c r="F2154" s="192" t="s">
        <v>6</v>
      </c>
      <c r="G2154" s="192">
        <v>1832221</v>
      </c>
      <c r="H2154" s="68"/>
      <c r="I2154" s="198" t="s">
        <v>5828</v>
      </c>
      <c r="J2154" s="68"/>
      <c r="K2154" s="68"/>
      <c r="L2154" s="68"/>
      <c r="M2154" s="68"/>
      <c r="N2154" s="362"/>
      <c r="O2154" s="362"/>
      <c r="P2154" s="216">
        <v>0</v>
      </c>
      <c r="Q2154" s="216">
        <v>17.8</v>
      </c>
      <c r="R2154" s="68" t="s">
        <v>638</v>
      </c>
      <c r="S2154" s="363"/>
      <c r="T2154" s="277"/>
    </row>
    <row r="2155" spans="1:20" ht="63.75">
      <c r="A2155" s="192">
        <v>53</v>
      </c>
      <c r="B2155" s="68"/>
      <c r="C2155" s="214" t="s">
        <v>1384</v>
      </c>
      <c r="D2155" s="215">
        <v>45099</v>
      </c>
      <c r="E2155" s="192" t="s">
        <v>4746</v>
      </c>
      <c r="F2155" s="192" t="s">
        <v>3</v>
      </c>
      <c r="G2155" s="192">
        <v>2121793</v>
      </c>
      <c r="H2155" s="68"/>
      <c r="I2155" s="198" t="s">
        <v>5829</v>
      </c>
      <c r="J2155" s="68"/>
      <c r="K2155" s="68"/>
      <c r="L2155" s="68"/>
      <c r="M2155" s="68"/>
      <c r="N2155" s="362"/>
      <c r="O2155" s="362"/>
      <c r="P2155" s="216">
        <v>0</v>
      </c>
      <c r="Q2155" s="216">
        <v>1002</v>
      </c>
      <c r="R2155" s="68" t="s">
        <v>638</v>
      </c>
      <c r="S2155" s="363"/>
      <c r="T2155" s="277"/>
    </row>
    <row r="2156" spans="1:20" ht="63.75">
      <c r="A2156" s="192">
        <v>132</v>
      </c>
      <c r="B2156" s="68"/>
      <c r="C2156" s="214" t="s">
        <v>59</v>
      </c>
      <c r="D2156" s="215">
        <v>45099</v>
      </c>
      <c r="E2156" s="192" t="s">
        <v>4747</v>
      </c>
      <c r="F2156" s="192" t="s">
        <v>3</v>
      </c>
      <c r="G2156" s="192">
        <v>2121797</v>
      </c>
      <c r="H2156" s="68"/>
      <c r="I2156" s="198" t="s">
        <v>5830</v>
      </c>
      <c r="J2156" s="68"/>
      <c r="K2156" s="68"/>
      <c r="L2156" s="68"/>
      <c r="M2156" s="68"/>
      <c r="N2156" s="362"/>
      <c r="O2156" s="362"/>
      <c r="P2156" s="216">
        <v>0</v>
      </c>
      <c r="Q2156" s="216">
        <v>3.9</v>
      </c>
      <c r="R2156" s="68" t="s">
        <v>638</v>
      </c>
      <c r="S2156" s="363"/>
      <c r="T2156" s="277"/>
    </row>
    <row r="2157" spans="1:20" ht="76.5">
      <c r="A2157" s="192">
        <v>10</v>
      </c>
      <c r="B2157" s="68"/>
      <c r="C2157" s="214" t="s">
        <v>38</v>
      </c>
      <c r="D2157" s="215">
        <v>45099</v>
      </c>
      <c r="E2157" s="192" t="s">
        <v>4748</v>
      </c>
      <c r="F2157" s="192" t="s">
        <v>6</v>
      </c>
      <c r="G2157" s="192">
        <v>2313254</v>
      </c>
      <c r="H2157" s="68"/>
      <c r="I2157" s="198" t="s">
        <v>5831</v>
      </c>
      <c r="J2157" s="68"/>
      <c r="K2157" s="68"/>
      <c r="L2157" s="68"/>
      <c r="M2157" s="68"/>
      <c r="N2157" s="362"/>
      <c r="O2157" s="362"/>
      <c r="P2157" s="216">
        <v>0</v>
      </c>
      <c r="Q2157" s="216">
        <v>164987.25</v>
      </c>
      <c r="R2157" s="68" t="s">
        <v>638</v>
      </c>
      <c r="S2157" s="363"/>
      <c r="T2157" s="277"/>
    </row>
    <row r="2158" spans="1:20" ht="76.5">
      <c r="A2158" s="192">
        <v>10</v>
      </c>
      <c r="B2158" s="68"/>
      <c r="C2158" s="214" t="s">
        <v>38</v>
      </c>
      <c r="D2158" s="215">
        <v>45099</v>
      </c>
      <c r="E2158" s="192" t="s">
        <v>4749</v>
      </c>
      <c r="F2158" s="192" t="s">
        <v>6</v>
      </c>
      <c r="G2158" s="192">
        <v>2313256</v>
      </c>
      <c r="H2158" s="68"/>
      <c r="I2158" s="198" t="s">
        <v>5832</v>
      </c>
      <c r="J2158" s="68"/>
      <c r="K2158" s="68"/>
      <c r="L2158" s="68"/>
      <c r="M2158" s="68"/>
      <c r="N2158" s="362"/>
      <c r="O2158" s="362"/>
      <c r="P2158" s="216">
        <v>0</v>
      </c>
      <c r="Q2158" s="216">
        <v>12298.88</v>
      </c>
      <c r="R2158" s="68" t="s">
        <v>638</v>
      </c>
      <c r="S2158" s="363"/>
      <c r="T2158" s="277"/>
    </row>
    <row r="2159" spans="1:20" ht="102">
      <c r="A2159" s="192">
        <v>132</v>
      </c>
      <c r="B2159" s="68"/>
      <c r="C2159" s="214" t="s">
        <v>59</v>
      </c>
      <c r="D2159" s="215">
        <v>45099</v>
      </c>
      <c r="E2159" s="192" t="s">
        <v>4750</v>
      </c>
      <c r="F2159" s="192" t="s">
        <v>601</v>
      </c>
      <c r="G2159" s="192">
        <v>18539</v>
      </c>
      <c r="H2159" s="68"/>
      <c r="I2159" s="198" t="s">
        <v>5833</v>
      </c>
      <c r="J2159" s="68"/>
      <c r="K2159" s="68"/>
      <c r="L2159" s="68"/>
      <c r="M2159" s="68"/>
      <c r="N2159" s="362"/>
      <c r="O2159" s="362"/>
      <c r="P2159" s="216">
        <v>2620.63</v>
      </c>
      <c r="Q2159" s="216">
        <v>0</v>
      </c>
      <c r="R2159" s="68" t="s">
        <v>638</v>
      </c>
      <c r="S2159" s="363"/>
      <c r="T2159" s="277"/>
    </row>
    <row r="2160" spans="1:20" ht="102">
      <c r="A2160" s="192">
        <v>576</v>
      </c>
      <c r="B2160" s="68"/>
      <c r="C2160" s="214" t="s">
        <v>1247</v>
      </c>
      <c r="D2160" s="215">
        <v>45099</v>
      </c>
      <c r="E2160" s="192" t="s">
        <v>4751</v>
      </c>
      <c r="F2160" s="192" t="s">
        <v>601</v>
      </c>
      <c r="G2160" s="192">
        <v>18529</v>
      </c>
      <c r="H2160" s="68"/>
      <c r="I2160" s="198" t="s">
        <v>5834</v>
      </c>
      <c r="J2160" s="68"/>
      <c r="K2160" s="68"/>
      <c r="L2160" s="68"/>
      <c r="M2160" s="68"/>
      <c r="N2160" s="362"/>
      <c r="O2160" s="362"/>
      <c r="P2160" s="216">
        <v>163.35</v>
      </c>
      <c r="Q2160" s="216">
        <v>0</v>
      </c>
      <c r="R2160" s="68" t="s">
        <v>638</v>
      </c>
      <c r="S2160" s="363"/>
      <c r="T2160" s="277"/>
    </row>
    <row r="2161" spans="1:20" ht="76.5">
      <c r="A2161" s="192">
        <v>10</v>
      </c>
      <c r="B2161" s="68"/>
      <c r="C2161" s="214" t="s">
        <v>38</v>
      </c>
      <c r="D2161" s="215">
        <v>45099</v>
      </c>
      <c r="E2161" s="192" t="s">
        <v>4752</v>
      </c>
      <c r="F2161" s="192" t="s">
        <v>14</v>
      </c>
      <c r="G2161" s="192">
        <v>2313255</v>
      </c>
      <c r="H2161" s="68"/>
      <c r="I2161" s="198" t="s">
        <v>5835</v>
      </c>
      <c r="J2161" s="68"/>
      <c r="K2161" s="68"/>
      <c r="L2161" s="68"/>
      <c r="M2161" s="68"/>
      <c r="N2161" s="362"/>
      <c r="O2161" s="362"/>
      <c r="P2161" s="216">
        <v>50</v>
      </c>
      <c r="Q2161" s="216">
        <v>0</v>
      </c>
      <c r="R2161" s="68" t="s">
        <v>638</v>
      </c>
      <c r="S2161" s="363"/>
      <c r="T2161" s="277"/>
    </row>
    <row r="2162" spans="1:20" ht="76.5">
      <c r="A2162" s="192">
        <v>10</v>
      </c>
      <c r="B2162" s="68"/>
      <c r="C2162" s="214" t="s">
        <v>38</v>
      </c>
      <c r="D2162" s="215">
        <v>45099</v>
      </c>
      <c r="E2162" s="192" t="s">
        <v>4753</v>
      </c>
      <c r="F2162" s="192" t="s">
        <v>14</v>
      </c>
      <c r="G2162" s="192">
        <v>2313257</v>
      </c>
      <c r="H2162" s="68"/>
      <c r="I2162" s="198" t="s">
        <v>5836</v>
      </c>
      <c r="J2162" s="68"/>
      <c r="K2162" s="68"/>
      <c r="L2162" s="68"/>
      <c r="M2162" s="68"/>
      <c r="N2162" s="362"/>
      <c r="O2162" s="362"/>
      <c r="P2162" s="216">
        <v>50</v>
      </c>
      <c r="Q2162" s="216">
        <v>0</v>
      </c>
      <c r="R2162" s="68" t="s">
        <v>638</v>
      </c>
      <c r="S2162" s="363"/>
      <c r="T2162" s="277"/>
    </row>
    <row r="2163" spans="1:20" ht="63.75">
      <c r="A2163" s="192">
        <v>301</v>
      </c>
      <c r="B2163" s="68"/>
      <c r="C2163" s="214" t="s">
        <v>128</v>
      </c>
      <c r="D2163" s="215">
        <v>45099</v>
      </c>
      <c r="E2163" s="192" t="s">
        <v>4754</v>
      </c>
      <c r="F2163" s="192" t="s">
        <v>3</v>
      </c>
      <c r="G2163" s="192">
        <v>2121671</v>
      </c>
      <c r="H2163" s="68"/>
      <c r="I2163" s="198" t="s">
        <v>5837</v>
      </c>
      <c r="J2163" s="68"/>
      <c r="K2163" s="68"/>
      <c r="L2163" s="68"/>
      <c r="M2163" s="68"/>
      <c r="N2163" s="362"/>
      <c r="O2163" s="362"/>
      <c r="P2163" s="216">
        <v>0</v>
      </c>
      <c r="Q2163" s="216">
        <v>1500000</v>
      </c>
      <c r="R2163" s="68" t="s">
        <v>638</v>
      </c>
      <c r="S2163" s="363"/>
      <c r="T2163" s="277"/>
    </row>
    <row r="2164" spans="1:20" ht="51">
      <c r="A2164" s="192">
        <v>291</v>
      </c>
      <c r="B2164" s="68"/>
      <c r="C2164" s="214" t="s">
        <v>119</v>
      </c>
      <c r="D2164" s="215">
        <v>45099</v>
      </c>
      <c r="E2164" s="192" t="s">
        <v>4755</v>
      </c>
      <c r="F2164" s="192" t="s">
        <v>3</v>
      </c>
      <c r="G2164" s="192">
        <v>2121693</v>
      </c>
      <c r="H2164" s="68"/>
      <c r="I2164" s="198" t="s">
        <v>5838</v>
      </c>
      <c r="J2164" s="68"/>
      <c r="K2164" s="68"/>
      <c r="L2164" s="68"/>
      <c r="M2164" s="68"/>
      <c r="N2164" s="362"/>
      <c r="O2164" s="362"/>
      <c r="P2164" s="216">
        <v>0</v>
      </c>
      <c r="Q2164" s="216">
        <v>13000000</v>
      </c>
      <c r="R2164" s="68" t="s">
        <v>638</v>
      </c>
      <c r="S2164" s="363"/>
      <c r="T2164" s="277"/>
    </row>
    <row r="2165" spans="1:20" ht="63.75">
      <c r="A2165" s="192">
        <v>660</v>
      </c>
      <c r="B2165" s="68"/>
      <c r="C2165" s="214" t="s">
        <v>176</v>
      </c>
      <c r="D2165" s="215">
        <v>45099</v>
      </c>
      <c r="E2165" s="192" t="s">
        <v>4756</v>
      </c>
      <c r="F2165" s="192" t="s">
        <v>3</v>
      </c>
      <c r="G2165" s="192">
        <v>2121696</v>
      </c>
      <c r="H2165" s="68"/>
      <c r="I2165" s="198" t="s">
        <v>5839</v>
      </c>
      <c r="J2165" s="68"/>
      <c r="K2165" s="68"/>
      <c r="L2165" s="68"/>
      <c r="M2165" s="68"/>
      <c r="N2165" s="362"/>
      <c r="O2165" s="362"/>
      <c r="P2165" s="216">
        <v>0</v>
      </c>
      <c r="Q2165" s="216">
        <v>394.09</v>
      </c>
      <c r="R2165" s="68" t="s">
        <v>638</v>
      </c>
      <c r="S2165" s="363"/>
      <c r="T2165" s="277"/>
    </row>
    <row r="2166" spans="1:20" ht="63.75">
      <c r="A2166" s="192">
        <v>660</v>
      </c>
      <c r="B2166" s="68"/>
      <c r="C2166" s="214" t="s">
        <v>176</v>
      </c>
      <c r="D2166" s="215">
        <v>45099</v>
      </c>
      <c r="E2166" s="192" t="s">
        <v>4757</v>
      </c>
      <c r="F2166" s="192" t="s">
        <v>3</v>
      </c>
      <c r="G2166" s="192">
        <v>2121698</v>
      </c>
      <c r="H2166" s="68"/>
      <c r="I2166" s="198" t="s">
        <v>5840</v>
      </c>
      <c r="J2166" s="68"/>
      <c r="K2166" s="68"/>
      <c r="L2166" s="68"/>
      <c r="M2166" s="68"/>
      <c r="N2166" s="362"/>
      <c r="O2166" s="362"/>
      <c r="P2166" s="216">
        <v>0</v>
      </c>
      <c r="Q2166" s="216">
        <v>88.95</v>
      </c>
      <c r="R2166" s="68" t="s">
        <v>638</v>
      </c>
      <c r="S2166" s="363"/>
      <c r="T2166" s="277"/>
    </row>
    <row r="2167" spans="1:20" ht="51">
      <c r="A2167" s="192">
        <v>16</v>
      </c>
      <c r="B2167" s="68"/>
      <c r="C2167" s="214" t="s">
        <v>40</v>
      </c>
      <c r="D2167" s="215">
        <v>45099</v>
      </c>
      <c r="E2167" s="192" t="s">
        <v>4758</v>
      </c>
      <c r="F2167" s="192" t="s">
        <v>3</v>
      </c>
      <c r="G2167" s="192">
        <v>2121702</v>
      </c>
      <c r="H2167" s="68"/>
      <c r="I2167" s="198" t="s">
        <v>5841</v>
      </c>
      <c r="J2167" s="68"/>
      <c r="K2167" s="68"/>
      <c r="L2167" s="68"/>
      <c r="M2167" s="68"/>
      <c r="N2167" s="362"/>
      <c r="O2167" s="362"/>
      <c r="P2167" s="216">
        <v>0</v>
      </c>
      <c r="Q2167" s="216">
        <v>214039.43</v>
      </c>
      <c r="R2167" s="68" t="s">
        <v>638</v>
      </c>
      <c r="S2167" s="363"/>
      <c r="T2167" s="277"/>
    </row>
    <row r="2168" spans="1:20" ht="51">
      <c r="A2168" s="192">
        <v>16</v>
      </c>
      <c r="B2168" s="68"/>
      <c r="C2168" s="214" t="s">
        <v>40</v>
      </c>
      <c r="D2168" s="215">
        <v>45099</v>
      </c>
      <c r="E2168" s="192" t="s">
        <v>4759</v>
      </c>
      <c r="F2168" s="192" t="s">
        <v>3</v>
      </c>
      <c r="G2168" s="192">
        <v>2121705</v>
      </c>
      <c r="H2168" s="68"/>
      <c r="I2168" s="198" t="s">
        <v>5842</v>
      </c>
      <c r="J2168" s="68"/>
      <c r="K2168" s="68"/>
      <c r="L2168" s="68"/>
      <c r="M2168" s="68"/>
      <c r="N2168" s="362"/>
      <c r="O2168" s="362"/>
      <c r="P2168" s="216">
        <v>0</v>
      </c>
      <c r="Q2168" s="216">
        <v>1086</v>
      </c>
      <c r="R2168" s="68" t="s">
        <v>638</v>
      </c>
      <c r="S2168" s="363"/>
      <c r="T2168" s="277"/>
    </row>
    <row r="2169" spans="1:20" ht="76.5">
      <c r="A2169" s="192">
        <v>597</v>
      </c>
      <c r="B2169" s="68"/>
      <c r="C2169" s="214" t="s">
        <v>677</v>
      </c>
      <c r="D2169" s="215">
        <v>45099</v>
      </c>
      <c r="E2169" s="192" t="s">
        <v>4760</v>
      </c>
      <c r="F2169" s="192" t="s">
        <v>6</v>
      </c>
      <c r="G2169" s="192">
        <v>2313416</v>
      </c>
      <c r="H2169" s="68"/>
      <c r="I2169" s="198" t="s">
        <v>5843</v>
      </c>
      <c r="J2169" s="68"/>
      <c r="K2169" s="68"/>
      <c r="L2169" s="68"/>
      <c r="M2169" s="68"/>
      <c r="N2169" s="362"/>
      <c r="O2169" s="362"/>
      <c r="P2169" s="216">
        <v>0</v>
      </c>
      <c r="Q2169" s="216">
        <v>195921.6</v>
      </c>
      <c r="R2169" s="68" t="s">
        <v>638</v>
      </c>
      <c r="S2169" s="363"/>
      <c r="T2169" s="277"/>
    </row>
    <row r="2170" spans="1:20" ht="63.75">
      <c r="A2170" s="192">
        <v>597</v>
      </c>
      <c r="B2170" s="68"/>
      <c r="C2170" s="214" t="s">
        <v>677</v>
      </c>
      <c r="D2170" s="215">
        <v>45099</v>
      </c>
      <c r="E2170" s="192" t="s">
        <v>4761</v>
      </c>
      <c r="F2170" s="192" t="s">
        <v>14</v>
      </c>
      <c r="G2170" s="192">
        <v>2313417</v>
      </c>
      <c r="H2170" s="68"/>
      <c r="I2170" s="198" t="s">
        <v>5844</v>
      </c>
      <c r="J2170" s="68"/>
      <c r="K2170" s="68"/>
      <c r="L2170" s="68"/>
      <c r="M2170" s="68"/>
      <c r="N2170" s="362"/>
      <c r="O2170" s="362"/>
      <c r="P2170" s="216">
        <v>50</v>
      </c>
      <c r="Q2170" s="216">
        <v>0</v>
      </c>
      <c r="R2170" s="68" t="s">
        <v>638</v>
      </c>
      <c r="S2170" s="363"/>
      <c r="T2170" s="277"/>
    </row>
    <row r="2171" spans="1:20" ht="63.75">
      <c r="A2171" s="192">
        <v>513</v>
      </c>
      <c r="B2171" s="68"/>
      <c r="C2171" s="214" t="s">
        <v>160</v>
      </c>
      <c r="D2171" s="215">
        <v>45099</v>
      </c>
      <c r="E2171" s="192" t="s">
        <v>4762</v>
      </c>
      <c r="F2171" s="192" t="s">
        <v>14</v>
      </c>
      <c r="G2171" s="192">
        <v>2313419</v>
      </c>
      <c r="H2171" s="68"/>
      <c r="I2171" s="198" t="s">
        <v>5845</v>
      </c>
      <c r="J2171" s="68"/>
      <c r="K2171" s="68"/>
      <c r="L2171" s="68"/>
      <c r="M2171" s="68"/>
      <c r="N2171" s="362"/>
      <c r="O2171" s="362"/>
      <c r="P2171" s="216">
        <v>50</v>
      </c>
      <c r="Q2171" s="216">
        <v>0</v>
      </c>
      <c r="R2171" s="68" t="s">
        <v>638</v>
      </c>
      <c r="S2171" s="363"/>
      <c r="T2171" s="277"/>
    </row>
    <row r="2172" spans="1:20" ht="76.5">
      <c r="A2172" s="192">
        <v>578</v>
      </c>
      <c r="B2172" s="68"/>
      <c r="C2172" s="214" t="s">
        <v>168</v>
      </c>
      <c r="D2172" s="215">
        <v>45099</v>
      </c>
      <c r="E2172" s="192" t="s">
        <v>4763</v>
      </c>
      <c r="F2172" s="192" t="s">
        <v>601</v>
      </c>
      <c r="G2172" s="192">
        <v>18519</v>
      </c>
      <c r="H2172" s="68"/>
      <c r="I2172" s="198" t="s">
        <v>5846</v>
      </c>
      <c r="J2172" s="68"/>
      <c r="K2172" s="68"/>
      <c r="L2172" s="68"/>
      <c r="M2172" s="68"/>
      <c r="N2172" s="362"/>
      <c r="O2172" s="362"/>
      <c r="P2172" s="216">
        <v>22015.07</v>
      </c>
      <c r="Q2172" s="216">
        <v>0</v>
      </c>
      <c r="R2172" s="68" t="s">
        <v>638</v>
      </c>
      <c r="S2172" s="363"/>
      <c r="T2172" s="277"/>
    </row>
    <row r="2173" spans="1:20" ht="51">
      <c r="A2173" s="192">
        <v>287</v>
      </c>
      <c r="B2173" s="68"/>
      <c r="C2173" s="214" t="s">
        <v>116</v>
      </c>
      <c r="D2173" s="215">
        <v>45099</v>
      </c>
      <c r="E2173" s="192" t="s">
        <v>4764</v>
      </c>
      <c r="F2173" s="192" t="s">
        <v>6</v>
      </c>
      <c r="G2173" s="192">
        <v>113574</v>
      </c>
      <c r="H2173" s="68"/>
      <c r="I2173" s="198" t="s">
        <v>5847</v>
      </c>
      <c r="J2173" s="68"/>
      <c r="K2173" s="68"/>
      <c r="L2173" s="68"/>
      <c r="M2173" s="68"/>
      <c r="N2173" s="362"/>
      <c r="O2173" s="362"/>
      <c r="P2173" s="216">
        <v>0</v>
      </c>
      <c r="Q2173" s="216">
        <v>1122639</v>
      </c>
      <c r="R2173" s="68" t="s">
        <v>638</v>
      </c>
      <c r="S2173" s="363"/>
      <c r="T2173" s="277"/>
    </row>
    <row r="2174" spans="1:20" ht="89.25">
      <c r="A2174" s="192">
        <v>117</v>
      </c>
      <c r="B2174" s="68"/>
      <c r="C2174" s="214" t="s">
        <v>54</v>
      </c>
      <c r="D2174" s="215">
        <v>45099</v>
      </c>
      <c r="E2174" s="192" t="s">
        <v>4765</v>
      </c>
      <c r="F2174" s="192" t="s">
        <v>10</v>
      </c>
      <c r="G2174" s="192">
        <v>1062921</v>
      </c>
      <c r="H2174" s="68"/>
      <c r="I2174" s="198" t="s">
        <v>5848</v>
      </c>
      <c r="J2174" s="68"/>
      <c r="K2174" s="68"/>
      <c r="L2174" s="68"/>
      <c r="M2174" s="68"/>
      <c r="N2174" s="362"/>
      <c r="O2174" s="362"/>
      <c r="P2174" s="216">
        <v>50</v>
      </c>
      <c r="Q2174" s="216">
        <v>0</v>
      </c>
      <c r="R2174" s="68" t="s">
        <v>638</v>
      </c>
      <c r="S2174" s="363"/>
      <c r="T2174" s="277"/>
    </row>
    <row r="2175" spans="1:20" ht="76.5">
      <c r="A2175" s="192">
        <v>117</v>
      </c>
      <c r="B2175" s="68"/>
      <c r="C2175" s="214" t="s">
        <v>54</v>
      </c>
      <c r="D2175" s="215">
        <v>45099</v>
      </c>
      <c r="E2175" s="192" t="s">
        <v>4766</v>
      </c>
      <c r="F2175" s="192" t="s">
        <v>10</v>
      </c>
      <c r="G2175" s="192">
        <v>1062929</v>
      </c>
      <c r="H2175" s="68"/>
      <c r="I2175" s="198" t="s">
        <v>5849</v>
      </c>
      <c r="J2175" s="68"/>
      <c r="K2175" s="68"/>
      <c r="L2175" s="68"/>
      <c r="M2175" s="68"/>
      <c r="N2175" s="362"/>
      <c r="O2175" s="362"/>
      <c r="P2175" s="216">
        <v>50</v>
      </c>
      <c r="Q2175" s="216">
        <v>0</v>
      </c>
      <c r="R2175" s="68" t="s">
        <v>638</v>
      </c>
      <c r="S2175" s="363"/>
      <c r="T2175" s="277"/>
    </row>
    <row r="2176" spans="1:20" ht="63.75">
      <c r="A2176" s="192">
        <v>117</v>
      </c>
      <c r="B2176" s="68"/>
      <c r="C2176" s="214" t="s">
        <v>54</v>
      </c>
      <c r="D2176" s="215">
        <v>45099</v>
      </c>
      <c r="E2176" s="192" t="s">
        <v>4767</v>
      </c>
      <c r="F2176" s="192" t="s">
        <v>10</v>
      </c>
      <c r="G2176" s="192">
        <v>1062934</v>
      </c>
      <c r="H2176" s="68"/>
      <c r="I2176" s="198" t="s">
        <v>5850</v>
      </c>
      <c r="J2176" s="68"/>
      <c r="K2176" s="68"/>
      <c r="L2176" s="68"/>
      <c r="M2176" s="68"/>
      <c r="N2176" s="362"/>
      <c r="O2176" s="362"/>
      <c r="P2176" s="216">
        <v>50</v>
      </c>
      <c r="Q2176" s="216">
        <v>0</v>
      </c>
      <c r="R2176" s="68" t="s">
        <v>638</v>
      </c>
      <c r="S2176" s="363"/>
      <c r="T2176" s="277"/>
    </row>
    <row r="2177" spans="1:20" ht="76.5">
      <c r="A2177" s="192">
        <v>117</v>
      </c>
      <c r="B2177" s="68"/>
      <c r="C2177" s="214" t="s">
        <v>54</v>
      </c>
      <c r="D2177" s="215">
        <v>45099</v>
      </c>
      <c r="E2177" s="192" t="s">
        <v>4768</v>
      </c>
      <c r="F2177" s="192" t="s">
        <v>10</v>
      </c>
      <c r="G2177" s="192">
        <v>1062938</v>
      </c>
      <c r="H2177" s="68"/>
      <c r="I2177" s="198" t="s">
        <v>5851</v>
      </c>
      <c r="J2177" s="68"/>
      <c r="K2177" s="68"/>
      <c r="L2177" s="68"/>
      <c r="M2177" s="68"/>
      <c r="N2177" s="362"/>
      <c r="O2177" s="362"/>
      <c r="P2177" s="216">
        <v>50</v>
      </c>
      <c r="Q2177" s="216">
        <v>0</v>
      </c>
      <c r="R2177" s="68" t="s">
        <v>638</v>
      </c>
      <c r="S2177" s="363"/>
      <c r="T2177" s="277"/>
    </row>
    <row r="2178" spans="1:20" ht="89.25">
      <c r="A2178" s="192">
        <v>287</v>
      </c>
      <c r="B2178" s="68"/>
      <c r="C2178" s="214" t="s">
        <v>116</v>
      </c>
      <c r="D2178" s="215">
        <v>45099</v>
      </c>
      <c r="E2178" s="192" t="s">
        <v>4769</v>
      </c>
      <c r="F2178" s="192" t="s">
        <v>10</v>
      </c>
      <c r="G2178" s="192">
        <v>1062942</v>
      </c>
      <c r="H2178" s="68"/>
      <c r="I2178" s="198" t="s">
        <v>5852</v>
      </c>
      <c r="J2178" s="68"/>
      <c r="K2178" s="68"/>
      <c r="L2178" s="68"/>
      <c r="M2178" s="68"/>
      <c r="N2178" s="362"/>
      <c r="O2178" s="362"/>
      <c r="P2178" s="216">
        <v>50</v>
      </c>
      <c r="Q2178" s="216">
        <v>0</v>
      </c>
      <c r="R2178" s="68" t="s">
        <v>638</v>
      </c>
      <c r="S2178" s="363"/>
      <c r="T2178" s="277"/>
    </row>
    <row r="2179" spans="1:20" ht="89.25">
      <c r="A2179" s="192" t="s">
        <v>542</v>
      </c>
      <c r="B2179" s="68"/>
      <c r="C2179" s="214" t="s">
        <v>691</v>
      </c>
      <c r="D2179" s="215">
        <v>45099</v>
      </c>
      <c r="E2179" s="192" t="s">
        <v>4770</v>
      </c>
      <c r="F2179" s="192" t="s">
        <v>10</v>
      </c>
      <c r="G2179" s="192">
        <v>1062950</v>
      </c>
      <c r="H2179" s="68"/>
      <c r="I2179" s="198" t="s">
        <v>5853</v>
      </c>
      <c r="J2179" s="68"/>
      <c r="K2179" s="68"/>
      <c r="L2179" s="68"/>
      <c r="M2179" s="68"/>
      <c r="N2179" s="362"/>
      <c r="O2179" s="362"/>
      <c r="P2179" s="216">
        <v>50</v>
      </c>
      <c r="Q2179" s="216">
        <v>0</v>
      </c>
      <c r="R2179" s="68" t="s">
        <v>638</v>
      </c>
      <c r="S2179" s="363"/>
      <c r="T2179" s="277"/>
    </row>
    <row r="2180" spans="1:20" ht="89.25">
      <c r="A2180" s="192">
        <v>590</v>
      </c>
      <c r="B2180" s="68"/>
      <c r="C2180" s="214" t="s">
        <v>1286</v>
      </c>
      <c r="D2180" s="215">
        <v>45099</v>
      </c>
      <c r="E2180" s="192" t="s">
        <v>4771</v>
      </c>
      <c r="F2180" s="192" t="s">
        <v>10</v>
      </c>
      <c r="G2180" s="192">
        <v>1062952</v>
      </c>
      <c r="H2180" s="68"/>
      <c r="I2180" s="198" t="s">
        <v>5854</v>
      </c>
      <c r="J2180" s="68"/>
      <c r="K2180" s="68"/>
      <c r="L2180" s="68"/>
      <c r="M2180" s="68"/>
      <c r="N2180" s="362"/>
      <c r="O2180" s="362"/>
      <c r="P2180" s="216">
        <v>536.65</v>
      </c>
      <c r="Q2180" s="216">
        <v>0</v>
      </c>
      <c r="R2180" s="68" t="s">
        <v>638</v>
      </c>
      <c r="S2180" s="363"/>
      <c r="T2180" s="277"/>
    </row>
    <row r="2181" spans="1:20" ht="38.25">
      <c r="A2181" s="192">
        <v>46</v>
      </c>
      <c r="B2181" s="68"/>
      <c r="C2181" s="214" t="s">
        <v>1379</v>
      </c>
      <c r="D2181" s="215">
        <v>45100</v>
      </c>
      <c r="E2181" s="192" t="s">
        <v>4772</v>
      </c>
      <c r="F2181" s="192" t="s">
        <v>3</v>
      </c>
      <c r="G2181" s="192">
        <v>2121978</v>
      </c>
      <c r="H2181" s="68"/>
      <c r="I2181" s="198" t="s">
        <v>5855</v>
      </c>
      <c r="J2181" s="68"/>
      <c r="K2181" s="68"/>
      <c r="L2181" s="68"/>
      <c r="M2181" s="68"/>
      <c r="N2181" s="362"/>
      <c r="O2181" s="362"/>
      <c r="P2181" s="216">
        <v>0</v>
      </c>
      <c r="Q2181" s="216">
        <v>10500</v>
      </c>
      <c r="R2181" s="68" t="s">
        <v>638</v>
      </c>
      <c r="S2181" s="363"/>
      <c r="T2181" s="277"/>
    </row>
    <row r="2182" spans="1:20" ht="51">
      <c r="A2182" s="192" t="s">
        <v>541</v>
      </c>
      <c r="B2182" s="68"/>
      <c r="C2182" s="214" t="s">
        <v>590</v>
      </c>
      <c r="D2182" s="215">
        <v>45100</v>
      </c>
      <c r="E2182" s="192" t="s">
        <v>4773</v>
      </c>
      <c r="F2182" s="192" t="s">
        <v>3</v>
      </c>
      <c r="G2182" s="192">
        <v>2121986</v>
      </c>
      <c r="H2182" s="68"/>
      <c r="I2182" s="198" t="s">
        <v>5856</v>
      </c>
      <c r="J2182" s="68"/>
      <c r="K2182" s="68"/>
      <c r="L2182" s="68"/>
      <c r="M2182" s="68"/>
      <c r="N2182" s="362"/>
      <c r="O2182" s="362"/>
      <c r="P2182" s="216">
        <v>0</v>
      </c>
      <c r="Q2182" s="216">
        <v>1036</v>
      </c>
      <c r="R2182" s="68" t="s">
        <v>638</v>
      </c>
      <c r="S2182" s="363"/>
      <c r="T2182" s="277"/>
    </row>
    <row r="2183" spans="1:20" ht="51">
      <c r="A2183" s="192">
        <v>590</v>
      </c>
      <c r="B2183" s="68"/>
      <c r="C2183" s="214" t="s">
        <v>1286</v>
      </c>
      <c r="D2183" s="215">
        <v>45100</v>
      </c>
      <c r="E2183" s="192" t="s">
        <v>4774</v>
      </c>
      <c r="F2183" s="192" t="s">
        <v>3</v>
      </c>
      <c r="G2183" s="192">
        <v>2121994</v>
      </c>
      <c r="H2183" s="68"/>
      <c r="I2183" s="198" t="s">
        <v>5857</v>
      </c>
      <c r="J2183" s="68"/>
      <c r="K2183" s="68"/>
      <c r="L2183" s="68"/>
      <c r="M2183" s="68"/>
      <c r="N2183" s="362"/>
      <c r="O2183" s="362"/>
      <c r="P2183" s="216">
        <v>0</v>
      </c>
      <c r="Q2183" s="216">
        <v>80</v>
      </c>
      <c r="R2183" s="68" t="s">
        <v>638</v>
      </c>
      <c r="S2183" s="363"/>
      <c r="T2183" s="277"/>
    </row>
    <row r="2184" spans="1:20" ht="51">
      <c r="A2184" s="192">
        <v>46</v>
      </c>
      <c r="B2184" s="68"/>
      <c r="C2184" s="214" t="s">
        <v>1379</v>
      </c>
      <c r="D2184" s="215">
        <v>45100</v>
      </c>
      <c r="E2184" s="192" t="s">
        <v>4775</v>
      </c>
      <c r="F2184" s="192" t="s">
        <v>3</v>
      </c>
      <c r="G2184" s="192">
        <v>2121995</v>
      </c>
      <c r="H2184" s="68"/>
      <c r="I2184" s="198" t="s">
        <v>5858</v>
      </c>
      <c r="J2184" s="68"/>
      <c r="K2184" s="68"/>
      <c r="L2184" s="68"/>
      <c r="M2184" s="68"/>
      <c r="N2184" s="362"/>
      <c r="O2184" s="362"/>
      <c r="P2184" s="216">
        <v>0</v>
      </c>
      <c r="Q2184" s="216">
        <v>250</v>
      </c>
      <c r="R2184" s="68" t="s">
        <v>638</v>
      </c>
      <c r="S2184" s="363"/>
      <c r="T2184" s="277"/>
    </row>
    <row r="2185" spans="1:20" ht="51">
      <c r="A2185" s="192">
        <v>291</v>
      </c>
      <c r="B2185" s="68"/>
      <c r="C2185" s="214" t="s">
        <v>119</v>
      </c>
      <c r="D2185" s="215">
        <v>45100</v>
      </c>
      <c r="E2185" s="192" t="s">
        <v>4776</v>
      </c>
      <c r="F2185" s="192" t="s">
        <v>3</v>
      </c>
      <c r="G2185" s="192">
        <v>2122016</v>
      </c>
      <c r="H2185" s="68"/>
      <c r="I2185" s="198" t="s">
        <v>5859</v>
      </c>
      <c r="J2185" s="68"/>
      <c r="K2185" s="68"/>
      <c r="L2185" s="68"/>
      <c r="M2185" s="68"/>
      <c r="N2185" s="362"/>
      <c r="O2185" s="362"/>
      <c r="P2185" s="216">
        <v>0</v>
      </c>
      <c r="Q2185" s="216">
        <v>70</v>
      </c>
      <c r="R2185" s="68" t="s">
        <v>638</v>
      </c>
      <c r="S2185" s="363"/>
      <c r="T2185" s="277"/>
    </row>
    <row r="2186" spans="1:20" ht="51">
      <c r="A2186" s="192">
        <v>212</v>
      </c>
      <c r="B2186" s="68"/>
      <c r="C2186" s="214" t="s">
        <v>90</v>
      </c>
      <c r="D2186" s="215">
        <v>45100</v>
      </c>
      <c r="E2186" s="192" t="s">
        <v>4777</v>
      </c>
      <c r="F2186" s="192" t="s">
        <v>3</v>
      </c>
      <c r="G2186" s="192">
        <v>2122034</v>
      </c>
      <c r="H2186" s="68"/>
      <c r="I2186" s="198" t="s">
        <v>5860</v>
      </c>
      <c r="J2186" s="68"/>
      <c r="K2186" s="68"/>
      <c r="L2186" s="68"/>
      <c r="M2186" s="68"/>
      <c r="N2186" s="362"/>
      <c r="O2186" s="362"/>
      <c r="P2186" s="216">
        <v>0</v>
      </c>
      <c r="Q2186" s="216">
        <v>60</v>
      </c>
      <c r="R2186" s="68" t="s">
        <v>638</v>
      </c>
      <c r="S2186" s="363"/>
      <c r="T2186" s="277"/>
    </row>
    <row r="2187" spans="1:20" ht="51">
      <c r="A2187" s="192" t="s">
        <v>541</v>
      </c>
      <c r="B2187" s="68"/>
      <c r="C2187" s="214" t="s">
        <v>590</v>
      </c>
      <c r="D2187" s="215">
        <v>45100</v>
      </c>
      <c r="E2187" s="192" t="s">
        <v>4778</v>
      </c>
      <c r="F2187" s="192" t="s">
        <v>3</v>
      </c>
      <c r="G2187" s="192">
        <v>2122032</v>
      </c>
      <c r="H2187" s="68"/>
      <c r="I2187" s="198" t="s">
        <v>5861</v>
      </c>
      <c r="J2187" s="68"/>
      <c r="K2187" s="68"/>
      <c r="L2187" s="68"/>
      <c r="M2187" s="68"/>
      <c r="N2187" s="362"/>
      <c r="O2187" s="362"/>
      <c r="P2187" s="216">
        <v>0</v>
      </c>
      <c r="Q2187" s="216">
        <v>249.78</v>
      </c>
      <c r="R2187" s="68" t="s">
        <v>638</v>
      </c>
      <c r="S2187" s="363"/>
      <c r="T2187" s="277"/>
    </row>
    <row r="2188" spans="1:20" ht="51">
      <c r="A2188" s="192">
        <v>213</v>
      </c>
      <c r="B2188" s="68"/>
      <c r="C2188" s="214" t="s">
        <v>91</v>
      </c>
      <c r="D2188" s="215">
        <v>45100</v>
      </c>
      <c r="E2188" s="192" t="s">
        <v>4779</v>
      </c>
      <c r="F2188" s="192" t="s">
        <v>3</v>
      </c>
      <c r="G2188" s="192">
        <v>2122025</v>
      </c>
      <c r="H2188" s="68"/>
      <c r="I2188" s="198" t="s">
        <v>5862</v>
      </c>
      <c r="J2188" s="68"/>
      <c r="K2188" s="68"/>
      <c r="L2188" s="68"/>
      <c r="M2188" s="68"/>
      <c r="N2188" s="362"/>
      <c r="O2188" s="362"/>
      <c r="P2188" s="216">
        <v>0</v>
      </c>
      <c r="Q2188" s="216">
        <v>1365</v>
      </c>
      <c r="R2188" s="68" t="s">
        <v>638</v>
      </c>
      <c r="S2188" s="363"/>
      <c r="T2188" s="277"/>
    </row>
    <row r="2189" spans="1:20" ht="38.25">
      <c r="A2189" s="192">
        <v>213</v>
      </c>
      <c r="B2189" s="68"/>
      <c r="C2189" s="214" t="s">
        <v>91</v>
      </c>
      <c r="D2189" s="215">
        <v>45100</v>
      </c>
      <c r="E2189" s="192" t="s">
        <v>4780</v>
      </c>
      <c r="F2189" s="192" t="s">
        <v>3</v>
      </c>
      <c r="G2189" s="192">
        <v>2122022</v>
      </c>
      <c r="H2189" s="68"/>
      <c r="I2189" s="198" t="s">
        <v>5863</v>
      </c>
      <c r="J2189" s="68"/>
      <c r="K2189" s="68"/>
      <c r="L2189" s="68"/>
      <c r="M2189" s="68"/>
      <c r="N2189" s="362"/>
      <c r="O2189" s="362"/>
      <c r="P2189" s="216">
        <v>0</v>
      </c>
      <c r="Q2189" s="216">
        <v>1815</v>
      </c>
      <c r="R2189" s="68" t="s">
        <v>638</v>
      </c>
      <c r="S2189" s="363"/>
      <c r="T2189" s="277"/>
    </row>
    <row r="2190" spans="1:20" ht="38.25">
      <c r="A2190" s="192">
        <v>46</v>
      </c>
      <c r="B2190" s="68"/>
      <c r="C2190" s="214" t="s">
        <v>1379</v>
      </c>
      <c r="D2190" s="215">
        <v>45100</v>
      </c>
      <c r="E2190" s="192" t="s">
        <v>4781</v>
      </c>
      <c r="F2190" s="192" t="s">
        <v>3</v>
      </c>
      <c r="G2190" s="192">
        <v>2122035</v>
      </c>
      <c r="H2190" s="68"/>
      <c r="I2190" s="198" t="s">
        <v>5864</v>
      </c>
      <c r="J2190" s="68"/>
      <c r="K2190" s="68"/>
      <c r="L2190" s="68"/>
      <c r="M2190" s="68"/>
      <c r="N2190" s="362"/>
      <c r="O2190" s="362"/>
      <c r="P2190" s="216">
        <v>0</v>
      </c>
      <c r="Q2190" s="216">
        <v>5052.5</v>
      </c>
      <c r="R2190" s="68" t="s">
        <v>638</v>
      </c>
      <c r="S2190" s="363"/>
      <c r="T2190" s="277"/>
    </row>
    <row r="2191" spans="1:20" ht="51">
      <c r="A2191" s="192">
        <v>20</v>
      </c>
      <c r="B2191" s="68"/>
      <c r="C2191" s="214" t="s">
        <v>41</v>
      </c>
      <c r="D2191" s="215">
        <v>45100</v>
      </c>
      <c r="E2191" s="192" t="s">
        <v>4782</v>
      </c>
      <c r="F2191" s="192" t="s">
        <v>3</v>
      </c>
      <c r="G2191" s="192">
        <v>2122040</v>
      </c>
      <c r="H2191" s="68"/>
      <c r="I2191" s="198" t="s">
        <v>5770</v>
      </c>
      <c r="J2191" s="68"/>
      <c r="K2191" s="68"/>
      <c r="L2191" s="68"/>
      <c r="M2191" s="68"/>
      <c r="N2191" s="362"/>
      <c r="O2191" s="362"/>
      <c r="P2191" s="216">
        <v>0</v>
      </c>
      <c r="Q2191" s="216">
        <v>2818.02</v>
      </c>
      <c r="R2191" s="68" t="s">
        <v>638</v>
      </c>
      <c r="S2191" s="363"/>
      <c r="T2191" s="277"/>
    </row>
    <row r="2192" spans="1:20" ht="38.25">
      <c r="A2192" s="192">
        <v>213</v>
      </c>
      <c r="B2192" s="68"/>
      <c r="C2192" s="214" t="s">
        <v>91</v>
      </c>
      <c r="D2192" s="215">
        <v>45100</v>
      </c>
      <c r="E2192" s="192" t="s">
        <v>4783</v>
      </c>
      <c r="F2192" s="192" t="s">
        <v>3</v>
      </c>
      <c r="G2192" s="192">
        <v>2122049</v>
      </c>
      <c r="H2192" s="68"/>
      <c r="I2192" s="198" t="s">
        <v>5865</v>
      </c>
      <c r="J2192" s="68"/>
      <c r="K2192" s="68"/>
      <c r="L2192" s="68"/>
      <c r="M2192" s="68"/>
      <c r="N2192" s="362"/>
      <c r="O2192" s="362"/>
      <c r="P2192" s="216">
        <v>0</v>
      </c>
      <c r="Q2192" s="216">
        <v>235</v>
      </c>
      <c r="R2192" s="68" t="s">
        <v>638</v>
      </c>
      <c r="S2192" s="363"/>
      <c r="T2192" s="277"/>
    </row>
    <row r="2193" spans="1:20" ht="51">
      <c r="A2193" s="192" t="s">
        <v>541</v>
      </c>
      <c r="B2193" s="68"/>
      <c r="C2193" s="214" t="s">
        <v>590</v>
      </c>
      <c r="D2193" s="215">
        <v>45100</v>
      </c>
      <c r="E2193" s="192" t="s">
        <v>4784</v>
      </c>
      <c r="F2193" s="192" t="s">
        <v>3</v>
      </c>
      <c r="G2193" s="192">
        <v>2122051</v>
      </c>
      <c r="H2193" s="68"/>
      <c r="I2193" s="198" t="s">
        <v>5866</v>
      </c>
      <c r="J2193" s="68"/>
      <c r="K2193" s="68"/>
      <c r="L2193" s="68"/>
      <c r="M2193" s="68"/>
      <c r="N2193" s="362"/>
      <c r="O2193" s="362"/>
      <c r="P2193" s="216">
        <v>0</v>
      </c>
      <c r="Q2193" s="216">
        <v>7265</v>
      </c>
      <c r="R2193" s="68" t="s">
        <v>638</v>
      </c>
      <c r="S2193" s="363"/>
      <c r="T2193" s="277"/>
    </row>
    <row r="2194" spans="1:20" ht="51">
      <c r="A2194" s="192" t="s">
        <v>541</v>
      </c>
      <c r="B2194" s="68"/>
      <c r="C2194" s="214" t="s">
        <v>590</v>
      </c>
      <c r="D2194" s="215">
        <v>45100</v>
      </c>
      <c r="E2194" s="192" t="s">
        <v>4785</v>
      </c>
      <c r="F2194" s="192" t="s">
        <v>3</v>
      </c>
      <c r="G2194" s="192">
        <v>2122052</v>
      </c>
      <c r="H2194" s="68"/>
      <c r="I2194" s="198" t="s">
        <v>5866</v>
      </c>
      <c r="J2194" s="68"/>
      <c r="K2194" s="68"/>
      <c r="L2194" s="68"/>
      <c r="M2194" s="68"/>
      <c r="N2194" s="362"/>
      <c r="O2194" s="362"/>
      <c r="P2194" s="216">
        <v>0</v>
      </c>
      <c r="Q2194" s="216">
        <v>146</v>
      </c>
      <c r="R2194" s="68" t="s">
        <v>638</v>
      </c>
      <c r="S2194" s="363"/>
      <c r="T2194" s="277"/>
    </row>
    <row r="2195" spans="1:20" ht="63.75">
      <c r="A2195" s="192">
        <v>344</v>
      </c>
      <c r="B2195" s="68"/>
      <c r="C2195" s="214" t="s">
        <v>139</v>
      </c>
      <c r="D2195" s="215">
        <v>45100</v>
      </c>
      <c r="E2195" s="192" t="s">
        <v>4786</v>
      </c>
      <c r="F2195" s="192" t="s">
        <v>6</v>
      </c>
      <c r="G2195" s="192">
        <v>1832950</v>
      </c>
      <c r="H2195" s="68"/>
      <c r="I2195" s="198" t="s">
        <v>5867</v>
      </c>
      <c r="J2195" s="68"/>
      <c r="K2195" s="68"/>
      <c r="L2195" s="68"/>
      <c r="M2195" s="68"/>
      <c r="N2195" s="362"/>
      <c r="O2195" s="362"/>
      <c r="P2195" s="216">
        <v>0</v>
      </c>
      <c r="Q2195" s="216">
        <v>387240</v>
      </c>
      <c r="R2195" s="68" t="s">
        <v>638</v>
      </c>
      <c r="S2195" s="363"/>
      <c r="T2195" s="277"/>
    </row>
    <row r="2196" spans="1:20" ht="51">
      <c r="A2196" s="192">
        <v>203</v>
      </c>
      <c r="B2196" s="68"/>
      <c r="C2196" s="214" t="s">
        <v>86</v>
      </c>
      <c r="D2196" s="215">
        <v>45100</v>
      </c>
      <c r="E2196" s="192" t="s">
        <v>4787</v>
      </c>
      <c r="F2196" s="192" t="s">
        <v>3</v>
      </c>
      <c r="G2196" s="192">
        <v>2122055</v>
      </c>
      <c r="H2196" s="68"/>
      <c r="I2196" s="198" t="s">
        <v>5868</v>
      </c>
      <c r="J2196" s="68"/>
      <c r="K2196" s="68"/>
      <c r="L2196" s="68"/>
      <c r="M2196" s="68"/>
      <c r="N2196" s="362"/>
      <c r="O2196" s="362"/>
      <c r="P2196" s="216">
        <v>0</v>
      </c>
      <c r="Q2196" s="216">
        <v>166.95</v>
      </c>
      <c r="R2196" s="68" t="s">
        <v>638</v>
      </c>
      <c r="S2196" s="363"/>
      <c r="T2196" s="277"/>
    </row>
    <row r="2197" spans="1:20" ht="63.75">
      <c r="A2197" s="192">
        <v>513</v>
      </c>
      <c r="B2197" s="68"/>
      <c r="C2197" s="214" t="s">
        <v>160</v>
      </c>
      <c r="D2197" s="215">
        <v>45100</v>
      </c>
      <c r="E2197" s="192" t="s">
        <v>4788</v>
      </c>
      <c r="F2197" s="192" t="s">
        <v>14</v>
      </c>
      <c r="G2197" s="192">
        <v>2314704</v>
      </c>
      <c r="H2197" s="68"/>
      <c r="I2197" s="198" t="s">
        <v>5869</v>
      </c>
      <c r="J2197" s="68"/>
      <c r="K2197" s="68"/>
      <c r="L2197" s="68"/>
      <c r="M2197" s="68"/>
      <c r="N2197" s="362"/>
      <c r="O2197" s="362"/>
      <c r="P2197" s="216">
        <v>50</v>
      </c>
      <c r="Q2197" s="216">
        <v>0</v>
      </c>
      <c r="R2197" s="68" t="s">
        <v>638</v>
      </c>
      <c r="S2197" s="363"/>
      <c r="T2197" s="277"/>
    </row>
    <row r="2198" spans="1:20" ht="63.75">
      <c r="A2198" s="192">
        <v>525</v>
      </c>
      <c r="B2198" s="68"/>
      <c r="C2198" s="214" t="s">
        <v>164</v>
      </c>
      <c r="D2198" s="215">
        <v>45100</v>
      </c>
      <c r="E2198" s="192" t="s">
        <v>4789</v>
      </c>
      <c r="F2198" s="192" t="s">
        <v>6</v>
      </c>
      <c r="G2198" s="192">
        <v>2314961</v>
      </c>
      <c r="H2198" s="68"/>
      <c r="I2198" s="198" t="s">
        <v>5870</v>
      </c>
      <c r="J2198" s="68"/>
      <c r="K2198" s="68"/>
      <c r="L2198" s="68"/>
      <c r="M2198" s="68"/>
      <c r="N2198" s="362"/>
      <c r="O2198" s="362"/>
      <c r="P2198" s="216">
        <v>0</v>
      </c>
      <c r="Q2198" s="216">
        <v>4889979.5</v>
      </c>
      <c r="R2198" s="68" t="s">
        <v>638</v>
      </c>
      <c r="S2198" s="363"/>
      <c r="T2198" s="277"/>
    </row>
    <row r="2199" spans="1:20" ht="51">
      <c r="A2199" s="192">
        <v>526</v>
      </c>
      <c r="B2199" s="68"/>
      <c r="C2199" s="214" t="s">
        <v>1266</v>
      </c>
      <c r="D2199" s="215">
        <v>45100</v>
      </c>
      <c r="E2199" s="192" t="s">
        <v>4790</v>
      </c>
      <c r="F2199" s="192" t="s">
        <v>3</v>
      </c>
      <c r="G2199" s="192">
        <v>2122061</v>
      </c>
      <c r="H2199" s="68"/>
      <c r="I2199" s="198" t="s">
        <v>5871</v>
      </c>
      <c r="J2199" s="68"/>
      <c r="K2199" s="68"/>
      <c r="L2199" s="68"/>
      <c r="M2199" s="68"/>
      <c r="N2199" s="362"/>
      <c r="O2199" s="362"/>
      <c r="P2199" s="216">
        <v>0</v>
      </c>
      <c r="Q2199" s="216">
        <v>0.03</v>
      </c>
      <c r="R2199" s="68" t="s">
        <v>638</v>
      </c>
      <c r="S2199" s="363"/>
      <c r="T2199" s="277"/>
    </row>
    <row r="2200" spans="1:20" ht="51">
      <c r="A2200" s="192">
        <v>422</v>
      </c>
      <c r="B2200" s="68"/>
      <c r="C2200" s="214" t="s">
        <v>149</v>
      </c>
      <c r="D2200" s="215">
        <v>45100</v>
      </c>
      <c r="E2200" s="192" t="s">
        <v>4791</v>
      </c>
      <c r="F2200" s="192" t="s">
        <v>3</v>
      </c>
      <c r="G2200" s="192">
        <v>2122077</v>
      </c>
      <c r="H2200" s="68"/>
      <c r="I2200" s="198" t="s">
        <v>5872</v>
      </c>
      <c r="J2200" s="68"/>
      <c r="K2200" s="68"/>
      <c r="L2200" s="68"/>
      <c r="M2200" s="68"/>
      <c r="N2200" s="362"/>
      <c r="O2200" s="362"/>
      <c r="P2200" s="216">
        <v>0</v>
      </c>
      <c r="Q2200" s="216">
        <v>1101</v>
      </c>
      <c r="R2200" s="68" t="s">
        <v>638</v>
      </c>
      <c r="S2200" s="363"/>
      <c r="T2200" s="277"/>
    </row>
    <row r="2201" spans="1:20" ht="51">
      <c r="A2201" s="192">
        <v>580</v>
      </c>
      <c r="B2201" s="68"/>
      <c r="C2201" s="214" t="s">
        <v>169</v>
      </c>
      <c r="D2201" s="215">
        <v>45100</v>
      </c>
      <c r="E2201" s="192" t="s">
        <v>4792</v>
      </c>
      <c r="F2201" s="192" t="s">
        <v>3</v>
      </c>
      <c r="G2201" s="192">
        <v>2122079</v>
      </c>
      <c r="H2201" s="68"/>
      <c r="I2201" s="198" t="s">
        <v>5873</v>
      </c>
      <c r="J2201" s="68"/>
      <c r="K2201" s="68"/>
      <c r="L2201" s="68"/>
      <c r="M2201" s="68"/>
      <c r="N2201" s="362"/>
      <c r="O2201" s="362"/>
      <c r="P2201" s="216">
        <v>0</v>
      </c>
      <c r="Q2201" s="216">
        <v>75</v>
      </c>
      <c r="R2201" s="68" t="s">
        <v>638</v>
      </c>
      <c r="S2201" s="363"/>
      <c r="T2201" s="277"/>
    </row>
    <row r="2202" spans="1:20" ht="76.5">
      <c r="A2202" s="192" t="s">
        <v>544</v>
      </c>
      <c r="B2202" s="68"/>
      <c r="C2202" s="214" t="s">
        <v>683</v>
      </c>
      <c r="D2202" s="215">
        <v>45100</v>
      </c>
      <c r="E2202" s="192" t="s">
        <v>4793</v>
      </c>
      <c r="F2202" s="192" t="s">
        <v>6</v>
      </c>
      <c r="G2202" s="192">
        <v>1833208</v>
      </c>
      <c r="H2202" s="68"/>
      <c r="I2202" s="198" t="s">
        <v>5874</v>
      </c>
      <c r="J2202" s="68"/>
      <c r="K2202" s="68"/>
      <c r="L2202" s="68"/>
      <c r="M2202" s="68"/>
      <c r="N2202" s="362"/>
      <c r="O2202" s="362"/>
      <c r="P2202" s="216">
        <v>0</v>
      </c>
      <c r="Q2202" s="216">
        <v>43181.59</v>
      </c>
      <c r="R2202" s="68" t="s">
        <v>638</v>
      </c>
      <c r="S2202" s="363"/>
      <c r="T2202" s="277"/>
    </row>
    <row r="2203" spans="1:20" ht="63.75">
      <c r="A2203" s="192">
        <v>513</v>
      </c>
      <c r="B2203" s="68"/>
      <c r="C2203" s="214" t="s">
        <v>160</v>
      </c>
      <c r="D2203" s="215">
        <v>45100</v>
      </c>
      <c r="E2203" s="192" t="s">
        <v>4796</v>
      </c>
      <c r="F2203" s="192" t="s">
        <v>14</v>
      </c>
      <c r="G2203" s="192">
        <v>2314964</v>
      </c>
      <c r="H2203" s="68"/>
      <c r="I2203" s="198" t="s">
        <v>5877</v>
      </c>
      <c r="J2203" s="68"/>
      <c r="K2203" s="68"/>
      <c r="L2203" s="68"/>
      <c r="M2203" s="68"/>
      <c r="N2203" s="362"/>
      <c r="O2203" s="362"/>
      <c r="P2203" s="216">
        <v>50</v>
      </c>
      <c r="Q2203" s="216">
        <v>0</v>
      </c>
      <c r="R2203" s="68" t="s">
        <v>638</v>
      </c>
      <c r="S2203" s="363"/>
      <c r="T2203" s="277"/>
    </row>
    <row r="2204" spans="1:20" ht="76.5">
      <c r="A2204" s="192" t="s">
        <v>542</v>
      </c>
      <c r="B2204" s="68"/>
      <c r="C2204" s="214" t="s">
        <v>691</v>
      </c>
      <c r="D2204" s="215">
        <v>45100</v>
      </c>
      <c r="E2204" s="192" t="s">
        <v>4797</v>
      </c>
      <c r="F2204" s="192" t="s">
        <v>19</v>
      </c>
      <c r="G2204" s="192">
        <v>1062958</v>
      </c>
      <c r="H2204" s="68"/>
      <c r="I2204" s="198" t="s">
        <v>5878</v>
      </c>
      <c r="J2204" s="68"/>
      <c r="K2204" s="68"/>
      <c r="L2204" s="68"/>
      <c r="M2204" s="68"/>
      <c r="N2204" s="362"/>
      <c r="O2204" s="362"/>
      <c r="P2204" s="216">
        <v>25871138.289999999</v>
      </c>
      <c r="Q2204" s="216">
        <v>0</v>
      </c>
      <c r="R2204" s="68" t="s">
        <v>638</v>
      </c>
      <c r="S2204" s="363"/>
      <c r="T2204" s="277"/>
    </row>
    <row r="2205" spans="1:20" ht="76.5">
      <c r="A2205" s="192" t="s">
        <v>542</v>
      </c>
      <c r="B2205" s="68"/>
      <c r="C2205" s="214" t="s">
        <v>691</v>
      </c>
      <c r="D2205" s="215">
        <v>45100</v>
      </c>
      <c r="E2205" s="192" t="s">
        <v>4798</v>
      </c>
      <c r="F2205" s="192" t="s">
        <v>10</v>
      </c>
      <c r="G2205" s="192">
        <v>1062958</v>
      </c>
      <c r="H2205" s="68"/>
      <c r="I2205" s="198" t="s">
        <v>5879</v>
      </c>
      <c r="J2205" s="68"/>
      <c r="K2205" s="68"/>
      <c r="L2205" s="68"/>
      <c r="M2205" s="68"/>
      <c r="N2205" s="362"/>
      <c r="O2205" s="362"/>
      <c r="P2205" s="216">
        <v>18119.580000000002</v>
      </c>
      <c r="Q2205" s="216">
        <v>0</v>
      </c>
      <c r="R2205" s="68" t="s">
        <v>638</v>
      </c>
      <c r="S2205" s="363"/>
      <c r="T2205" s="277"/>
    </row>
    <row r="2206" spans="1:20" ht="63.75">
      <c r="A2206" s="192" t="s">
        <v>541</v>
      </c>
      <c r="B2206" s="68"/>
      <c r="C2206" s="214" t="s">
        <v>590</v>
      </c>
      <c r="D2206" s="215">
        <v>45100</v>
      </c>
      <c r="E2206" s="192" t="s">
        <v>4799</v>
      </c>
      <c r="F2206" s="192" t="s">
        <v>3</v>
      </c>
      <c r="G2206" s="192">
        <v>2122080</v>
      </c>
      <c r="H2206" s="68"/>
      <c r="I2206" s="198" t="s">
        <v>5880</v>
      </c>
      <c r="J2206" s="68"/>
      <c r="K2206" s="68"/>
      <c r="L2206" s="68"/>
      <c r="M2206" s="68"/>
      <c r="N2206" s="362"/>
      <c r="O2206" s="362"/>
      <c r="P2206" s="216">
        <v>0</v>
      </c>
      <c r="Q2206" s="216">
        <v>249.78</v>
      </c>
      <c r="R2206" s="68" t="s">
        <v>638</v>
      </c>
      <c r="S2206" s="363"/>
      <c r="T2206" s="277"/>
    </row>
    <row r="2207" spans="1:20" ht="51">
      <c r="A2207" s="192" t="s">
        <v>541</v>
      </c>
      <c r="B2207" s="68"/>
      <c r="C2207" s="214" t="s">
        <v>590</v>
      </c>
      <c r="D2207" s="215">
        <v>45100</v>
      </c>
      <c r="E2207" s="192" t="s">
        <v>4800</v>
      </c>
      <c r="F2207" s="192" t="s">
        <v>3</v>
      </c>
      <c r="G2207" s="192">
        <v>2122083</v>
      </c>
      <c r="H2207" s="68"/>
      <c r="I2207" s="198" t="s">
        <v>5881</v>
      </c>
      <c r="J2207" s="68"/>
      <c r="K2207" s="68"/>
      <c r="L2207" s="68"/>
      <c r="M2207" s="68"/>
      <c r="N2207" s="362"/>
      <c r="O2207" s="362"/>
      <c r="P2207" s="216">
        <v>0</v>
      </c>
      <c r="Q2207" s="216">
        <v>7903.24</v>
      </c>
      <c r="R2207" s="68" t="s">
        <v>638</v>
      </c>
      <c r="S2207" s="363"/>
      <c r="T2207" s="277"/>
    </row>
    <row r="2208" spans="1:20" ht="51">
      <c r="A2208" s="192">
        <v>46</v>
      </c>
      <c r="B2208" s="68"/>
      <c r="C2208" s="214" t="s">
        <v>1379</v>
      </c>
      <c r="D2208" s="215">
        <v>45100</v>
      </c>
      <c r="E2208" s="192" t="s">
        <v>4801</v>
      </c>
      <c r="F2208" s="192" t="s">
        <v>3</v>
      </c>
      <c r="G2208" s="192">
        <v>2122094</v>
      </c>
      <c r="H2208" s="68"/>
      <c r="I2208" s="198" t="s">
        <v>3927</v>
      </c>
      <c r="J2208" s="68"/>
      <c r="K2208" s="68"/>
      <c r="L2208" s="68"/>
      <c r="M2208" s="68"/>
      <c r="N2208" s="362"/>
      <c r="O2208" s="362"/>
      <c r="P2208" s="216">
        <v>0</v>
      </c>
      <c r="Q2208" s="216">
        <v>830</v>
      </c>
      <c r="R2208" s="68" t="s">
        <v>638</v>
      </c>
      <c r="S2208" s="363"/>
      <c r="T2208" s="277"/>
    </row>
    <row r="2209" spans="1:20" ht="63.75">
      <c r="A2209" s="192">
        <v>580</v>
      </c>
      <c r="B2209" s="68"/>
      <c r="C2209" s="214" t="s">
        <v>169</v>
      </c>
      <c r="D2209" s="215">
        <v>45100</v>
      </c>
      <c r="E2209" s="192" t="s">
        <v>4803</v>
      </c>
      <c r="F2209" s="192" t="s">
        <v>3</v>
      </c>
      <c r="G2209" s="192">
        <v>2121983</v>
      </c>
      <c r="H2209" s="68"/>
      <c r="I2209" s="198" t="s">
        <v>5883</v>
      </c>
      <c r="J2209" s="68"/>
      <c r="K2209" s="68"/>
      <c r="L2209" s="68"/>
      <c r="M2209" s="68"/>
      <c r="N2209" s="362"/>
      <c r="O2209" s="362"/>
      <c r="P2209" s="216">
        <v>0</v>
      </c>
      <c r="Q2209" s="216">
        <v>228.45</v>
      </c>
      <c r="R2209" s="68" t="s">
        <v>638</v>
      </c>
      <c r="S2209" s="363"/>
      <c r="T2209" s="277"/>
    </row>
    <row r="2210" spans="1:20" ht="63.75">
      <c r="A2210" s="192">
        <v>291</v>
      </c>
      <c r="B2210" s="68"/>
      <c r="C2210" s="214" t="s">
        <v>119</v>
      </c>
      <c r="D2210" s="215">
        <v>45100</v>
      </c>
      <c r="E2210" s="192" t="s">
        <v>4804</v>
      </c>
      <c r="F2210" s="192" t="s">
        <v>3</v>
      </c>
      <c r="G2210" s="192">
        <v>2121988</v>
      </c>
      <c r="H2210" s="68"/>
      <c r="I2210" s="198" t="s">
        <v>5884</v>
      </c>
      <c r="J2210" s="68"/>
      <c r="K2210" s="68"/>
      <c r="L2210" s="68"/>
      <c r="M2210" s="68"/>
      <c r="N2210" s="362"/>
      <c r="O2210" s="362"/>
      <c r="P2210" s="216">
        <v>0</v>
      </c>
      <c r="Q2210" s="216">
        <v>2187</v>
      </c>
      <c r="R2210" s="68" t="s">
        <v>638</v>
      </c>
      <c r="S2210" s="363"/>
      <c r="T2210" s="277"/>
    </row>
    <row r="2211" spans="1:20" ht="63.75">
      <c r="A2211" s="192">
        <v>249</v>
      </c>
      <c r="B2211" s="68"/>
      <c r="C2211" s="214" t="s">
        <v>102</v>
      </c>
      <c r="D2211" s="215">
        <v>45100</v>
      </c>
      <c r="E2211" s="192" t="s">
        <v>4805</v>
      </c>
      <c r="F2211" s="192" t="s">
        <v>3</v>
      </c>
      <c r="G2211" s="192">
        <v>2122008</v>
      </c>
      <c r="H2211" s="68"/>
      <c r="I2211" s="198" t="s">
        <v>5885</v>
      </c>
      <c r="J2211" s="68"/>
      <c r="K2211" s="68"/>
      <c r="L2211" s="68"/>
      <c r="M2211" s="68"/>
      <c r="N2211" s="362"/>
      <c r="O2211" s="362"/>
      <c r="P2211" s="216">
        <v>0</v>
      </c>
      <c r="Q2211" s="216">
        <v>5353.34</v>
      </c>
      <c r="R2211" s="68" t="s">
        <v>638</v>
      </c>
      <c r="S2211" s="363"/>
      <c r="T2211" s="277"/>
    </row>
    <row r="2212" spans="1:20" ht="51">
      <c r="A2212" s="192">
        <v>660</v>
      </c>
      <c r="B2212" s="68"/>
      <c r="C2212" s="214" t="s">
        <v>176</v>
      </c>
      <c r="D2212" s="215">
        <v>45100</v>
      </c>
      <c r="E2212" s="192" t="s">
        <v>4806</v>
      </c>
      <c r="F2212" s="192" t="s">
        <v>3</v>
      </c>
      <c r="G2212" s="192">
        <v>2122009</v>
      </c>
      <c r="H2212" s="68"/>
      <c r="I2212" s="198" t="s">
        <v>5886</v>
      </c>
      <c r="J2212" s="68"/>
      <c r="K2212" s="68"/>
      <c r="L2212" s="68"/>
      <c r="M2212" s="68"/>
      <c r="N2212" s="362"/>
      <c r="O2212" s="362"/>
      <c r="P2212" s="216">
        <v>0</v>
      </c>
      <c r="Q2212" s="216">
        <v>1674</v>
      </c>
      <c r="R2212" s="68" t="s">
        <v>638</v>
      </c>
      <c r="S2212" s="363"/>
      <c r="T2212" s="277"/>
    </row>
    <row r="2213" spans="1:20" ht="51">
      <c r="A2213" s="192">
        <v>291</v>
      </c>
      <c r="B2213" s="68"/>
      <c r="C2213" s="214" t="s">
        <v>119</v>
      </c>
      <c r="D2213" s="215">
        <v>45100</v>
      </c>
      <c r="E2213" s="192" t="s">
        <v>4807</v>
      </c>
      <c r="F2213" s="192" t="s">
        <v>3</v>
      </c>
      <c r="G2213" s="192">
        <v>2122014</v>
      </c>
      <c r="H2213" s="68"/>
      <c r="I2213" s="198" t="s">
        <v>5887</v>
      </c>
      <c r="J2213" s="68"/>
      <c r="K2213" s="68"/>
      <c r="L2213" s="68"/>
      <c r="M2213" s="68"/>
      <c r="N2213" s="362"/>
      <c r="O2213" s="362"/>
      <c r="P2213" s="216">
        <v>0</v>
      </c>
      <c r="Q2213" s="216">
        <v>70</v>
      </c>
      <c r="R2213" s="68" t="s">
        <v>638</v>
      </c>
      <c r="S2213" s="363"/>
      <c r="T2213" s="277"/>
    </row>
    <row r="2214" spans="1:20" ht="51">
      <c r="A2214" s="192" t="s">
        <v>541</v>
      </c>
      <c r="B2214" s="68"/>
      <c r="C2214" s="214" t="s">
        <v>590</v>
      </c>
      <c r="D2214" s="215">
        <v>45100</v>
      </c>
      <c r="E2214" s="192" t="s">
        <v>4808</v>
      </c>
      <c r="F2214" s="192" t="s">
        <v>3</v>
      </c>
      <c r="G2214" s="192">
        <v>2122020</v>
      </c>
      <c r="H2214" s="68"/>
      <c r="I2214" s="198" t="s">
        <v>5888</v>
      </c>
      <c r="J2214" s="68"/>
      <c r="K2214" s="68"/>
      <c r="L2214" s="68"/>
      <c r="M2214" s="68"/>
      <c r="N2214" s="362"/>
      <c r="O2214" s="362"/>
      <c r="P2214" s="216">
        <v>0</v>
      </c>
      <c r="Q2214" s="216">
        <v>12790.75</v>
      </c>
      <c r="R2214" s="68" t="s">
        <v>638</v>
      </c>
      <c r="S2214" s="363"/>
      <c r="T2214" s="277"/>
    </row>
    <row r="2215" spans="1:20" ht="89.25">
      <c r="A2215" s="192">
        <v>587</v>
      </c>
      <c r="B2215" s="68"/>
      <c r="C2215" s="214" t="s">
        <v>673</v>
      </c>
      <c r="D2215" s="215">
        <v>45100</v>
      </c>
      <c r="E2215" s="192" t="s">
        <v>4809</v>
      </c>
      <c r="F2215" s="192" t="s">
        <v>3</v>
      </c>
      <c r="G2215" s="192">
        <v>2122021</v>
      </c>
      <c r="H2215" s="68"/>
      <c r="I2215" s="198" t="s">
        <v>5889</v>
      </c>
      <c r="J2215" s="68"/>
      <c r="K2215" s="68"/>
      <c r="L2215" s="68"/>
      <c r="M2215" s="68"/>
      <c r="N2215" s="362"/>
      <c r="O2215" s="362"/>
      <c r="P2215" s="216">
        <v>0</v>
      </c>
      <c r="Q2215" s="216">
        <v>831517.06</v>
      </c>
      <c r="R2215" s="68" t="s">
        <v>638</v>
      </c>
      <c r="S2215" s="363"/>
      <c r="T2215" s="277"/>
    </row>
    <row r="2216" spans="1:20" ht="51">
      <c r="A2216" s="192" t="s">
        <v>541</v>
      </c>
      <c r="B2216" s="68"/>
      <c r="C2216" s="214" t="s">
        <v>590</v>
      </c>
      <c r="D2216" s="215">
        <v>45100</v>
      </c>
      <c r="E2216" s="192" t="s">
        <v>4810</v>
      </c>
      <c r="F2216" s="192" t="s">
        <v>3</v>
      </c>
      <c r="G2216" s="192">
        <v>2122031</v>
      </c>
      <c r="H2216" s="68"/>
      <c r="I2216" s="198" t="s">
        <v>5890</v>
      </c>
      <c r="J2216" s="68"/>
      <c r="K2216" s="68"/>
      <c r="L2216" s="68"/>
      <c r="M2216" s="68"/>
      <c r="N2216" s="362"/>
      <c r="O2216" s="362"/>
      <c r="P2216" s="216">
        <v>0</v>
      </c>
      <c r="Q2216" s="216">
        <v>2509.12</v>
      </c>
      <c r="R2216" s="68" t="s">
        <v>638</v>
      </c>
      <c r="S2216" s="363"/>
      <c r="T2216" s="277"/>
    </row>
    <row r="2217" spans="1:20" ht="63.75">
      <c r="A2217" s="192">
        <v>597</v>
      </c>
      <c r="B2217" s="68"/>
      <c r="C2217" s="214" t="s">
        <v>677</v>
      </c>
      <c r="D2217" s="215">
        <v>45100</v>
      </c>
      <c r="E2217" s="192" t="s">
        <v>4811</v>
      </c>
      <c r="F2217" s="192" t="s">
        <v>6</v>
      </c>
      <c r="G2217" s="192">
        <v>2315117</v>
      </c>
      <c r="H2217" s="68"/>
      <c r="I2217" s="198" t="s">
        <v>5891</v>
      </c>
      <c r="J2217" s="68"/>
      <c r="K2217" s="68"/>
      <c r="L2217" s="68"/>
      <c r="M2217" s="68"/>
      <c r="N2217" s="362"/>
      <c r="O2217" s="362"/>
      <c r="P2217" s="216">
        <v>0</v>
      </c>
      <c r="Q2217" s="216">
        <v>472311</v>
      </c>
      <c r="R2217" s="68" t="s">
        <v>638</v>
      </c>
      <c r="S2217" s="363"/>
      <c r="T2217" s="277"/>
    </row>
    <row r="2218" spans="1:20" ht="76.5">
      <c r="A2218" s="192">
        <v>373</v>
      </c>
      <c r="B2218" s="68"/>
      <c r="C2218" s="214" t="s">
        <v>607</v>
      </c>
      <c r="D2218" s="215">
        <v>45100</v>
      </c>
      <c r="E2218" s="192" t="s">
        <v>4812</v>
      </c>
      <c r="F2218" s="192" t="s">
        <v>6</v>
      </c>
      <c r="G2218" s="192">
        <v>1833337</v>
      </c>
      <c r="H2218" s="68"/>
      <c r="I2218" s="198" t="s">
        <v>5892</v>
      </c>
      <c r="J2218" s="68"/>
      <c r="K2218" s="68"/>
      <c r="L2218" s="68"/>
      <c r="M2218" s="68"/>
      <c r="N2218" s="362"/>
      <c r="O2218" s="362"/>
      <c r="P2218" s="216">
        <v>0</v>
      </c>
      <c r="Q2218" s="216">
        <v>4698.2</v>
      </c>
      <c r="R2218" s="68" t="s">
        <v>638</v>
      </c>
      <c r="S2218" s="363"/>
      <c r="T2218" s="277"/>
    </row>
    <row r="2219" spans="1:20" ht="63.75">
      <c r="A2219" s="192">
        <v>597</v>
      </c>
      <c r="B2219" s="68"/>
      <c r="C2219" s="214" t="s">
        <v>677</v>
      </c>
      <c r="D2219" s="215">
        <v>45100</v>
      </c>
      <c r="E2219" s="192" t="s">
        <v>4813</v>
      </c>
      <c r="F2219" s="192" t="s">
        <v>14</v>
      </c>
      <c r="G2219" s="192">
        <v>2315118</v>
      </c>
      <c r="H2219" s="68"/>
      <c r="I2219" s="198" t="s">
        <v>5893</v>
      </c>
      <c r="J2219" s="68"/>
      <c r="K2219" s="68"/>
      <c r="L2219" s="68"/>
      <c r="M2219" s="68"/>
      <c r="N2219" s="362"/>
      <c r="O2219" s="362"/>
      <c r="P2219" s="216">
        <v>50</v>
      </c>
      <c r="Q2219" s="216">
        <v>0</v>
      </c>
      <c r="R2219" s="68" t="s">
        <v>638</v>
      </c>
      <c r="S2219" s="363"/>
      <c r="T2219" s="277"/>
    </row>
    <row r="2220" spans="1:20" ht="76.5">
      <c r="A2220" s="192">
        <v>117</v>
      </c>
      <c r="B2220" s="68"/>
      <c r="C2220" s="214" t="s">
        <v>54</v>
      </c>
      <c r="D2220" s="215">
        <v>45100</v>
      </c>
      <c r="E2220" s="192" t="s">
        <v>4814</v>
      </c>
      <c r="F2220" s="192" t="s">
        <v>10</v>
      </c>
      <c r="G2220" s="192">
        <v>1062969</v>
      </c>
      <c r="H2220" s="68"/>
      <c r="I2220" s="198" t="s">
        <v>5894</v>
      </c>
      <c r="J2220" s="68"/>
      <c r="K2220" s="68"/>
      <c r="L2220" s="68"/>
      <c r="M2220" s="68"/>
      <c r="N2220" s="362"/>
      <c r="O2220" s="362"/>
      <c r="P2220" s="216">
        <v>50</v>
      </c>
      <c r="Q2220" s="216">
        <v>0</v>
      </c>
      <c r="R2220" s="68" t="s">
        <v>638</v>
      </c>
      <c r="S2220" s="363"/>
      <c r="T2220" s="277"/>
    </row>
    <row r="2221" spans="1:20" ht="76.5">
      <c r="A2221" s="192">
        <v>513</v>
      </c>
      <c r="B2221" s="68"/>
      <c r="C2221" s="214" t="s">
        <v>160</v>
      </c>
      <c r="D2221" s="215">
        <v>45100</v>
      </c>
      <c r="E2221" s="192" t="s">
        <v>4815</v>
      </c>
      <c r="F2221" s="192" t="s">
        <v>10</v>
      </c>
      <c r="G2221" s="192">
        <v>1062971</v>
      </c>
      <c r="H2221" s="68"/>
      <c r="I2221" s="198" t="s">
        <v>5895</v>
      </c>
      <c r="J2221" s="68"/>
      <c r="K2221" s="68"/>
      <c r="L2221" s="68"/>
      <c r="M2221" s="68"/>
      <c r="N2221" s="362"/>
      <c r="O2221" s="362"/>
      <c r="P2221" s="216">
        <v>50</v>
      </c>
      <c r="Q2221" s="216">
        <v>0</v>
      </c>
      <c r="R2221" s="68" t="s">
        <v>638</v>
      </c>
      <c r="S2221" s="363"/>
      <c r="T2221" s="277"/>
    </row>
    <row r="2222" spans="1:20" ht="63.75">
      <c r="A2222" s="192">
        <v>117</v>
      </c>
      <c r="B2222" s="68"/>
      <c r="C2222" s="214" t="s">
        <v>54</v>
      </c>
      <c r="D2222" s="215">
        <v>45100</v>
      </c>
      <c r="E2222" s="192" t="s">
        <v>4816</v>
      </c>
      <c r="F2222" s="192" t="s">
        <v>10</v>
      </c>
      <c r="G2222" s="192">
        <v>1062973</v>
      </c>
      <c r="H2222" s="68"/>
      <c r="I2222" s="198" t="s">
        <v>5896</v>
      </c>
      <c r="J2222" s="68"/>
      <c r="K2222" s="68"/>
      <c r="L2222" s="68"/>
      <c r="M2222" s="68"/>
      <c r="N2222" s="362"/>
      <c r="O2222" s="362"/>
      <c r="P2222" s="216">
        <v>50</v>
      </c>
      <c r="Q2222" s="216">
        <v>0</v>
      </c>
      <c r="R2222" s="68" t="s">
        <v>638</v>
      </c>
      <c r="S2222" s="363"/>
      <c r="T2222" s="277"/>
    </row>
    <row r="2223" spans="1:20" ht="76.5">
      <c r="A2223" s="192">
        <v>513</v>
      </c>
      <c r="B2223" s="68"/>
      <c r="C2223" s="214" t="s">
        <v>160</v>
      </c>
      <c r="D2223" s="215">
        <v>45100</v>
      </c>
      <c r="E2223" s="192" t="s">
        <v>4817</v>
      </c>
      <c r="F2223" s="192" t="s">
        <v>10</v>
      </c>
      <c r="G2223" s="192">
        <v>1062986</v>
      </c>
      <c r="H2223" s="68"/>
      <c r="I2223" s="198" t="s">
        <v>5897</v>
      </c>
      <c r="J2223" s="68"/>
      <c r="K2223" s="68"/>
      <c r="L2223" s="68"/>
      <c r="M2223" s="68"/>
      <c r="N2223" s="362"/>
      <c r="O2223" s="362"/>
      <c r="P2223" s="216">
        <v>50</v>
      </c>
      <c r="Q2223" s="216">
        <v>0</v>
      </c>
      <c r="R2223" s="68" t="s">
        <v>638</v>
      </c>
      <c r="S2223" s="363"/>
      <c r="T2223" s="277"/>
    </row>
    <row r="2224" spans="1:20" ht="89.25">
      <c r="A2224" s="192">
        <v>597</v>
      </c>
      <c r="B2224" s="68"/>
      <c r="C2224" s="214" t="s">
        <v>677</v>
      </c>
      <c r="D2224" s="215">
        <v>45100</v>
      </c>
      <c r="E2224" s="192" t="s">
        <v>4818</v>
      </c>
      <c r="F2224" s="192" t="s">
        <v>10</v>
      </c>
      <c r="G2224" s="192">
        <v>1063021</v>
      </c>
      <c r="H2224" s="68"/>
      <c r="I2224" s="198" t="s">
        <v>5898</v>
      </c>
      <c r="J2224" s="68"/>
      <c r="K2224" s="68"/>
      <c r="L2224" s="68"/>
      <c r="M2224" s="68"/>
      <c r="N2224" s="362"/>
      <c r="O2224" s="362"/>
      <c r="P2224" s="216">
        <v>350</v>
      </c>
      <c r="Q2224" s="216">
        <v>0</v>
      </c>
      <c r="R2224" s="68" t="s">
        <v>638</v>
      </c>
      <c r="S2224" s="363"/>
      <c r="T2224" s="277"/>
    </row>
    <row r="2225" spans="1:20" ht="63.75">
      <c r="A2225" s="192">
        <v>660</v>
      </c>
      <c r="B2225" s="68"/>
      <c r="C2225" s="214" t="s">
        <v>176</v>
      </c>
      <c r="D2225" s="215">
        <v>45100</v>
      </c>
      <c r="E2225" s="192" t="s">
        <v>4819</v>
      </c>
      <c r="F2225" s="192" t="s">
        <v>3</v>
      </c>
      <c r="G2225" s="192">
        <v>2122012</v>
      </c>
      <c r="H2225" s="68"/>
      <c r="I2225" s="198" t="s">
        <v>5899</v>
      </c>
      <c r="J2225" s="68"/>
      <c r="K2225" s="68"/>
      <c r="L2225" s="68"/>
      <c r="M2225" s="68"/>
      <c r="N2225" s="362"/>
      <c r="O2225" s="362"/>
      <c r="P2225" s="216">
        <v>0</v>
      </c>
      <c r="Q2225" s="216">
        <v>72</v>
      </c>
      <c r="R2225" s="68" t="s">
        <v>1472</v>
      </c>
      <c r="S2225" s="363"/>
      <c r="T2225" s="277"/>
    </row>
    <row r="2226" spans="1:20" ht="51">
      <c r="A2226" s="192" t="s">
        <v>541</v>
      </c>
      <c r="B2226" s="68"/>
      <c r="C2226" s="214" t="s">
        <v>590</v>
      </c>
      <c r="D2226" s="215">
        <v>45103</v>
      </c>
      <c r="E2226" s="192" t="s">
        <v>4820</v>
      </c>
      <c r="F2226" s="192" t="s">
        <v>3</v>
      </c>
      <c r="G2226" s="192">
        <v>2122285</v>
      </c>
      <c r="H2226" s="68"/>
      <c r="I2226" s="198" t="s">
        <v>5900</v>
      </c>
      <c r="J2226" s="68"/>
      <c r="K2226" s="68"/>
      <c r="L2226" s="68"/>
      <c r="M2226" s="68"/>
      <c r="N2226" s="362"/>
      <c r="O2226" s="362"/>
      <c r="P2226" s="216">
        <v>0</v>
      </c>
      <c r="Q2226" s="216">
        <v>4</v>
      </c>
      <c r="R2226" s="68" t="s">
        <v>638</v>
      </c>
      <c r="S2226" s="363"/>
      <c r="T2226" s="277"/>
    </row>
    <row r="2227" spans="1:20" ht="38.25">
      <c r="A2227" s="192">
        <v>526</v>
      </c>
      <c r="B2227" s="68"/>
      <c r="C2227" s="214" t="s">
        <v>1266</v>
      </c>
      <c r="D2227" s="215">
        <v>45103</v>
      </c>
      <c r="E2227" s="192" t="s">
        <v>4821</v>
      </c>
      <c r="F2227" s="192" t="s">
        <v>3</v>
      </c>
      <c r="G2227" s="192">
        <v>2122291</v>
      </c>
      <c r="H2227" s="68"/>
      <c r="I2227" s="198" t="s">
        <v>5901</v>
      </c>
      <c r="J2227" s="68"/>
      <c r="K2227" s="68"/>
      <c r="L2227" s="68"/>
      <c r="M2227" s="68"/>
      <c r="N2227" s="362"/>
      <c r="O2227" s="362"/>
      <c r="P2227" s="216">
        <v>0</v>
      </c>
      <c r="Q2227" s="216">
        <v>109.75</v>
      </c>
      <c r="R2227" s="68" t="s">
        <v>638</v>
      </c>
      <c r="S2227" s="363"/>
      <c r="T2227" s="277"/>
    </row>
    <row r="2228" spans="1:20" ht="51">
      <c r="A2228" s="192">
        <v>526</v>
      </c>
      <c r="B2228" s="68"/>
      <c r="C2228" s="214" t="s">
        <v>1266</v>
      </c>
      <c r="D2228" s="215">
        <v>45103</v>
      </c>
      <c r="E2228" s="192" t="s">
        <v>4822</v>
      </c>
      <c r="F2228" s="192" t="s">
        <v>3</v>
      </c>
      <c r="G2228" s="192">
        <v>2122292</v>
      </c>
      <c r="H2228" s="68"/>
      <c r="I2228" s="198" t="s">
        <v>5902</v>
      </c>
      <c r="J2228" s="68"/>
      <c r="K2228" s="68"/>
      <c r="L2228" s="68"/>
      <c r="M2228" s="68"/>
      <c r="N2228" s="362"/>
      <c r="O2228" s="362"/>
      <c r="P2228" s="216">
        <v>0</v>
      </c>
      <c r="Q2228" s="216">
        <v>1875.4</v>
      </c>
      <c r="R2228" s="68" t="s">
        <v>638</v>
      </c>
      <c r="S2228" s="363"/>
      <c r="T2228" s="277"/>
    </row>
    <row r="2229" spans="1:20" ht="51">
      <c r="A2229" s="192">
        <v>526</v>
      </c>
      <c r="B2229" s="68"/>
      <c r="C2229" s="214" t="s">
        <v>1266</v>
      </c>
      <c r="D2229" s="215">
        <v>45103</v>
      </c>
      <c r="E2229" s="192" t="s">
        <v>4823</v>
      </c>
      <c r="F2229" s="192" t="s">
        <v>3</v>
      </c>
      <c r="G2229" s="192">
        <v>2122293</v>
      </c>
      <c r="H2229" s="68"/>
      <c r="I2229" s="198" t="s">
        <v>5903</v>
      </c>
      <c r="J2229" s="68"/>
      <c r="K2229" s="68"/>
      <c r="L2229" s="68"/>
      <c r="M2229" s="68"/>
      <c r="N2229" s="362"/>
      <c r="O2229" s="362"/>
      <c r="P2229" s="216">
        <v>0</v>
      </c>
      <c r="Q2229" s="216">
        <v>350</v>
      </c>
      <c r="R2229" s="68" t="s">
        <v>638</v>
      </c>
      <c r="S2229" s="363"/>
      <c r="T2229" s="277"/>
    </row>
    <row r="2230" spans="1:20" ht="38.25">
      <c r="A2230" s="192">
        <v>526</v>
      </c>
      <c r="B2230" s="68"/>
      <c r="C2230" s="214" t="s">
        <v>1266</v>
      </c>
      <c r="D2230" s="215">
        <v>45103</v>
      </c>
      <c r="E2230" s="192" t="s">
        <v>4824</v>
      </c>
      <c r="F2230" s="192" t="s">
        <v>3</v>
      </c>
      <c r="G2230" s="192">
        <v>2122295</v>
      </c>
      <c r="H2230" s="68"/>
      <c r="I2230" s="198" t="s">
        <v>5904</v>
      </c>
      <c r="J2230" s="68"/>
      <c r="K2230" s="68"/>
      <c r="L2230" s="68"/>
      <c r="M2230" s="68"/>
      <c r="N2230" s="362"/>
      <c r="O2230" s="362"/>
      <c r="P2230" s="216">
        <v>0</v>
      </c>
      <c r="Q2230" s="216">
        <v>350</v>
      </c>
      <c r="R2230" s="68" t="s">
        <v>638</v>
      </c>
      <c r="S2230" s="363"/>
      <c r="T2230" s="277"/>
    </row>
    <row r="2231" spans="1:20" ht="51">
      <c r="A2231" s="192" t="s">
        <v>541</v>
      </c>
      <c r="B2231" s="68"/>
      <c r="C2231" s="214" t="s">
        <v>590</v>
      </c>
      <c r="D2231" s="215">
        <v>45103</v>
      </c>
      <c r="E2231" s="192" t="s">
        <v>4825</v>
      </c>
      <c r="F2231" s="192" t="s">
        <v>3</v>
      </c>
      <c r="G2231" s="192">
        <v>2122308</v>
      </c>
      <c r="H2231" s="68"/>
      <c r="I2231" s="198" t="s">
        <v>5905</v>
      </c>
      <c r="J2231" s="68"/>
      <c r="K2231" s="68"/>
      <c r="L2231" s="68"/>
      <c r="M2231" s="68"/>
      <c r="N2231" s="362"/>
      <c r="O2231" s="362"/>
      <c r="P2231" s="216">
        <v>0</v>
      </c>
      <c r="Q2231" s="216">
        <v>248.82</v>
      </c>
      <c r="R2231" s="68" t="s">
        <v>638</v>
      </c>
      <c r="S2231" s="363"/>
      <c r="T2231" s="277"/>
    </row>
    <row r="2232" spans="1:20" ht="38.25">
      <c r="A2232" s="192">
        <v>213</v>
      </c>
      <c r="B2232" s="68"/>
      <c r="C2232" s="214" t="s">
        <v>91</v>
      </c>
      <c r="D2232" s="215">
        <v>45103</v>
      </c>
      <c r="E2232" s="192" t="s">
        <v>4826</v>
      </c>
      <c r="F2232" s="192" t="s">
        <v>3</v>
      </c>
      <c r="G2232" s="192">
        <v>2122325</v>
      </c>
      <c r="H2232" s="68"/>
      <c r="I2232" s="198" t="s">
        <v>5906</v>
      </c>
      <c r="J2232" s="68"/>
      <c r="K2232" s="68"/>
      <c r="L2232" s="68"/>
      <c r="M2232" s="68"/>
      <c r="N2232" s="362"/>
      <c r="O2232" s="362"/>
      <c r="P2232" s="216">
        <v>0</v>
      </c>
      <c r="Q2232" s="216">
        <v>196</v>
      </c>
      <c r="R2232" s="68" t="s">
        <v>638</v>
      </c>
      <c r="S2232" s="363"/>
      <c r="T2232" s="277"/>
    </row>
    <row r="2233" spans="1:20" ht="76.5">
      <c r="A2233" s="192" t="s">
        <v>542</v>
      </c>
      <c r="B2233" s="68"/>
      <c r="C2233" s="214" t="s">
        <v>691</v>
      </c>
      <c r="D2233" s="215">
        <v>45103</v>
      </c>
      <c r="E2233" s="192" t="s">
        <v>4827</v>
      </c>
      <c r="F2233" s="192" t="s">
        <v>19</v>
      </c>
      <c r="G2233" s="192">
        <v>1063039</v>
      </c>
      <c r="H2233" s="68"/>
      <c r="I2233" s="198" t="s">
        <v>5907</v>
      </c>
      <c r="J2233" s="68"/>
      <c r="K2233" s="68"/>
      <c r="L2233" s="68"/>
      <c r="M2233" s="68"/>
      <c r="N2233" s="362"/>
      <c r="O2233" s="362"/>
      <c r="P2233" s="216">
        <v>3905851.29</v>
      </c>
      <c r="Q2233" s="216">
        <v>0</v>
      </c>
      <c r="R2233" s="68" t="s">
        <v>638</v>
      </c>
      <c r="S2233" s="363"/>
      <c r="T2233" s="277"/>
    </row>
    <row r="2234" spans="1:20" ht="76.5">
      <c r="A2234" s="192" t="s">
        <v>542</v>
      </c>
      <c r="B2234" s="68"/>
      <c r="C2234" s="214" t="s">
        <v>691</v>
      </c>
      <c r="D2234" s="215">
        <v>45103</v>
      </c>
      <c r="E2234" s="192" t="s">
        <v>4828</v>
      </c>
      <c r="F2234" s="192" t="s">
        <v>10</v>
      </c>
      <c r="G2234" s="192">
        <v>1063039</v>
      </c>
      <c r="H2234" s="68"/>
      <c r="I2234" s="198" t="s">
        <v>5908</v>
      </c>
      <c r="J2234" s="68"/>
      <c r="K2234" s="68"/>
      <c r="L2234" s="68"/>
      <c r="M2234" s="68"/>
      <c r="N2234" s="362"/>
      <c r="O2234" s="362"/>
      <c r="P2234" s="216">
        <v>2964.81</v>
      </c>
      <c r="Q2234" s="216">
        <v>0</v>
      </c>
      <c r="R2234" s="68" t="s">
        <v>638</v>
      </c>
      <c r="S2234" s="363"/>
      <c r="T2234" s="277"/>
    </row>
    <row r="2235" spans="1:20" ht="51">
      <c r="A2235" s="192" t="s">
        <v>541</v>
      </c>
      <c r="B2235" s="68"/>
      <c r="C2235" s="214" t="s">
        <v>590</v>
      </c>
      <c r="D2235" s="215">
        <v>45103</v>
      </c>
      <c r="E2235" s="192" t="s">
        <v>4829</v>
      </c>
      <c r="F2235" s="192" t="s">
        <v>3</v>
      </c>
      <c r="G2235" s="192">
        <v>2122327</v>
      </c>
      <c r="H2235" s="68"/>
      <c r="I2235" s="198" t="s">
        <v>5909</v>
      </c>
      <c r="J2235" s="68"/>
      <c r="K2235" s="68"/>
      <c r="L2235" s="68"/>
      <c r="M2235" s="68"/>
      <c r="N2235" s="362"/>
      <c r="O2235" s="362"/>
      <c r="P2235" s="216">
        <v>0</v>
      </c>
      <c r="Q2235" s="216">
        <v>124.66</v>
      </c>
      <c r="R2235" s="68" t="s">
        <v>638</v>
      </c>
      <c r="S2235" s="363"/>
      <c r="T2235" s="277"/>
    </row>
    <row r="2236" spans="1:20" ht="51">
      <c r="A2236" s="192">
        <v>20</v>
      </c>
      <c r="B2236" s="68"/>
      <c r="C2236" s="214" t="s">
        <v>41</v>
      </c>
      <c r="D2236" s="215">
        <v>45103</v>
      </c>
      <c r="E2236" s="192" t="s">
        <v>4830</v>
      </c>
      <c r="F2236" s="192" t="s">
        <v>3</v>
      </c>
      <c r="G2236" s="192">
        <v>2122328</v>
      </c>
      <c r="H2236" s="68"/>
      <c r="I2236" s="198" t="s">
        <v>5566</v>
      </c>
      <c r="J2236" s="68"/>
      <c r="K2236" s="68"/>
      <c r="L2236" s="68"/>
      <c r="M2236" s="68"/>
      <c r="N2236" s="362"/>
      <c r="O2236" s="362"/>
      <c r="P2236" s="216">
        <v>0</v>
      </c>
      <c r="Q2236" s="216">
        <v>322.8</v>
      </c>
      <c r="R2236" s="68" t="s">
        <v>638</v>
      </c>
      <c r="S2236" s="363"/>
      <c r="T2236" s="277"/>
    </row>
    <row r="2237" spans="1:20" ht="51">
      <c r="A2237" s="192" t="s">
        <v>541</v>
      </c>
      <c r="B2237" s="68"/>
      <c r="C2237" s="214" t="s">
        <v>590</v>
      </c>
      <c r="D2237" s="215">
        <v>45103</v>
      </c>
      <c r="E2237" s="192" t="s">
        <v>4831</v>
      </c>
      <c r="F2237" s="192" t="s">
        <v>3</v>
      </c>
      <c r="G2237" s="192">
        <v>2122332</v>
      </c>
      <c r="H2237" s="68"/>
      <c r="I2237" s="198" t="s">
        <v>5910</v>
      </c>
      <c r="J2237" s="68"/>
      <c r="K2237" s="68"/>
      <c r="L2237" s="68"/>
      <c r="M2237" s="68"/>
      <c r="N2237" s="362"/>
      <c r="O2237" s="362"/>
      <c r="P2237" s="216">
        <v>0</v>
      </c>
      <c r="Q2237" s="216">
        <v>249.78</v>
      </c>
      <c r="R2237" s="68" t="s">
        <v>638</v>
      </c>
      <c r="S2237" s="363"/>
      <c r="T2237" s="277"/>
    </row>
    <row r="2238" spans="1:20" ht="51">
      <c r="A2238" s="192">
        <v>526</v>
      </c>
      <c r="B2238" s="68"/>
      <c r="C2238" s="214" t="s">
        <v>1266</v>
      </c>
      <c r="D2238" s="215">
        <v>45103</v>
      </c>
      <c r="E2238" s="192" t="s">
        <v>4832</v>
      </c>
      <c r="F2238" s="192" t="s">
        <v>3</v>
      </c>
      <c r="G2238" s="192">
        <v>2122334</v>
      </c>
      <c r="H2238" s="68"/>
      <c r="I2238" s="198" t="s">
        <v>5911</v>
      </c>
      <c r="J2238" s="68"/>
      <c r="K2238" s="68"/>
      <c r="L2238" s="68"/>
      <c r="M2238" s="68"/>
      <c r="N2238" s="362"/>
      <c r="O2238" s="362"/>
      <c r="P2238" s="216">
        <v>0</v>
      </c>
      <c r="Q2238" s="216">
        <v>355.82</v>
      </c>
      <c r="R2238" s="68" t="s">
        <v>638</v>
      </c>
      <c r="S2238" s="363"/>
      <c r="T2238" s="277"/>
    </row>
    <row r="2239" spans="1:20" ht="63.75">
      <c r="A2239" s="192">
        <v>16</v>
      </c>
      <c r="B2239" s="68"/>
      <c r="C2239" s="214" t="s">
        <v>40</v>
      </c>
      <c r="D2239" s="215">
        <v>45103</v>
      </c>
      <c r="E2239" s="192" t="s">
        <v>4833</v>
      </c>
      <c r="F2239" s="192" t="s">
        <v>3</v>
      </c>
      <c r="G2239" s="192">
        <v>2122335</v>
      </c>
      <c r="H2239" s="68"/>
      <c r="I2239" s="198" t="s">
        <v>5912</v>
      </c>
      <c r="J2239" s="68"/>
      <c r="K2239" s="68"/>
      <c r="L2239" s="68"/>
      <c r="M2239" s="68"/>
      <c r="N2239" s="362"/>
      <c r="O2239" s="362"/>
      <c r="P2239" s="216">
        <v>0</v>
      </c>
      <c r="Q2239" s="216">
        <v>147</v>
      </c>
      <c r="R2239" s="68" t="s">
        <v>638</v>
      </c>
      <c r="S2239" s="363"/>
      <c r="T2239" s="277"/>
    </row>
    <row r="2240" spans="1:20" ht="51">
      <c r="A2240" s="192">
        <v>526</v>
      </c>
      <c r="B2240" s="68"/>
      <c r="C2240" s="214" t="s">
        <v>1266</v>
      </c>
      <c r="D2240" s="215">
        <v>45103</v>
      </c>
      <c r="E2240" s="192" t="s">
        <v>4834</v>
      </c>
      <c r="F2240" s="192" t="s">
        <v>3</v>
      </c>
      <c r="G2240" s="192">
        <v>2122339</v>
      </c>
      <c r="H2240" s="68"/>
      <c r="I2240" s="198" t="s">
        <v>5913</v>
      </c>
      <c r="J2240" s="68"/>
      <c r="K2240" s="68"/>
      <c r="L2240" s="68"/>
      <c r="M2240" s="68"/>
      <c r="N2240" s="362"/>
      <c r="O2240" s="362"/>
      <c r="P2240" s="216">
        <v>0</v>
      </c>
      <c r="Q2240" s="216">
        <v>92.99</v>
      </c>
      <c r="R2240" s="68" t="s">
        <v>638</v>
      </c>
      <c r="S2240" s="363"/>
      <c r="T2240" s="277"/>
    </row>
    <row r="2241" spans="1:20" ht="51">
      <c r="A2241" s="192">
        <v>203</v>
      </c>
      <c r="B2241" s="68"/>
      <c r="C2241" s="214" t="s">
        <v>86</v>
      </c>
      <c r="D2241" s="215">
        <v>45103</v>
      </c>
      <c r="E2241" s="192" t="s">
        <v>4835</v>
      </c>
      <c r="F2241" s="192" t="s">
        <v>3</v>
      </c>
      <c r="G2241" s="192">
        <v>2122346</v>
      </c>
      <c r="H2241" s="68"/>
      <c r="I2241" s="198" t="s">
        <v>5914</v>
      </c>
      <c r="J2241" s="68"/>
      <c r="K2241" s="68"/>
      <c r="L2241" s="68"/>
      <c r="M2241" s="68"/>
      <c r="N2241" s="362"/>
      <c r="O2241" s="362"/>
      <c r="P2241" s="216">
        <v>0</v>
      </c>
      <c r="Q2241" s="216">
        <v>15</v>
      </c>
      <c r="R2241" s="68" t="s">
        <v>638</v>
      </c>
      <c r="S2241" s="363"/>
      <c r="T2241" s="277"/>
    </row>
    <row r="2242" spans="1:20" ht="76.5">
      <c r="A2242" s="192">
        <v>513</v>
      </c>
      <c r="B2242" s="68"/>
      <c r="C2242" s="214" t="s">
        <v>160</v>
      </c>
      <c r="D2242" s="215">
        <v>45103</v>
      </c>
      <c r="E2242" s="192" t="s">
        <v>4836</v>
      </c>
      <c r="F2242" s="192" t="s">
        <v>14</v>
      </c>
      <c r="G2242" s="192">
        <v>2316366</v>
      </c>
      <c r="H2242" s="68"/>
      <c r="I2242" s="198" t="s">
        <v>5915</v>
      </c>
      <c r="J2242" s="68"/>
      <c r="K2242" s="68"/>
      <c r="L2242" s="68"/>
      <c r="M2242" s="68"/>
      <c r="N2242" s="362"/>
      <c r="O2242" s="362"/>
      <c r="P2242" s="216">
        <v>50</v>
      </c>
      <c r="Q2242" s="216">
        <v>0</v>
      </c>
      <c r="R2242" s="68" t="s">
        <v>638</v>
      </c>
      <c r="S2242" s="363"/>
      <c r="T2242" s="277"/>
    </row>
    <row r="2243" spans="1:20" ht="76.5">
      <c r="A2243" s="192">
        <v>340</v>
      </c>
      <c r="B2243" s="68"/>
      <c r="C2243" s="214" t="s">
        <v>136</v>
      </c>
      <c r="D2243" s="215">
        <v>45103</v>
      </c>
      <c r="E2243" s="192" t="s">
        <v>4837</v>
      </c>
      <c r="F2243" s="192" t="s">
        <v>6</v>
      </c>
      <c r="G2243" s="192">
        <v>2316664</v>
      </c>
      <c r="H2243" s="68"/>
      <c r="I2243" s="198" t="s">
        <v>5916</v>
      </c>
      <c r="J2243" s="68"/>
      <c r="K2243" s="68"/>
      <c r="L2243" s="68"/>
      <c r="M2243" s="68"/>
      <c r="N2243" s="362"/>
      <c r="O2243" s="362"/>
      <c r="P2243" s="216">
        <v>0</v>
      </c>
      <c r="Q2243" s="216">
        <v>74457.55</v>
      </c>
      <c r="R2243" s="68" t="s">
        <v>638</v>
      </c>
      <c r="S2243" s="363"/>
      <c r="T2243" s="277"/>
    </row>
    <row r="2244" spans="1:20" ht="63.75">
      <c r="A2244" s="192">
        <v>597</v>
      </c>
      <c r="B2244" s="68"/>
      <c r="C2244" s="214" t="s">
        <v>677</v>
      </c>
      <c r="D2244" s="215">
        <v>45103</v>
      </c>
      <c r="E2244" s="192" t="s">
        <v>4838</v>
      </c>
      <c r="F2244" s="192" t="s">
        <v>6</v>
      </c>
      <c r="G2244" s="192">
        <v>2316658</v>
      </c>
      <c r="H2244" s="68"/>
      <c r="I2244" s="198" t="s">
        <v>5917</v>
      </c>
      <c r="J2244" s="68"/>
      <c r="K2244" s="68"/>
      <c r="L2244" s="68"/>
      <c r="M2244" s="68"/>
      <c r="N2244" s="362"/>
      <c r="O2244" s="362"/>
      <c r="P2244" s="216">
        <v>0</v>
      </c>
      <c r="Q2244" s="216">
        <v>107564.8</v>
      </c>
      <c r="R2244" s="68" t="s">
        <v>638</v>
      </c>
      <c r="S2244" s="363"/>
      <c r="T2244" s="277"/>
    </row>
    <row r="2245" spans="1:20" ht="76.5">
      <c r="A2245" s="192">
        <v>10</v>
      </c>
      <c r="B2245" s="68"/>
      <c r="C2245" s="214" t="s">
        <v>38</v>
      </c>
      <c r="D2245" s="215">
        <v>45103</v>
      </c>
      <c r="E2245" s="192" t="s">
        <v>4839</v>
      </c>
      <c r="F2245" s="192" t="s">
        <v>6</v>
      </c>
      <c r="G2245" s="192">
        <v>2316660</v>
      </c>
      <c r="H2245" s="68"/>
      <c r="I2245" s="198" t="s">
        <v>5918</v>
      </c>
      <c r="J2245" s="68"/>
      <c r="K2245" s="68"/>
      <c r="L2245" s="68"/>
      <c r="M2245" s="68"/>
      <c r="N2245" s="362"/>
      <c r="O2245" s="362"/>
      <c r="P2245" s="216">
        <v>0</v>
      </c>
      <c r="Q2245" s="216">
        <v>11371.2</v>
      </c>
      <c r="R2245" s="68" t="s">
        <v>638</v>
      </c>
      <c r="S2245" s="363"/>
      <c r="T2245" s="277"/>
    </row>
    <row r="2246" spans="1:20" ht="76.5">
      <c r="A2246" s="192">
        <v>10</v>
      </c>
      <c r="B2246" s="68"/>
      <c r="C2246" s="214" t="s">
        <v>38</v>
      </c>
      <c r="D2246" s="215">
        <v>45103</v>
      </c>
      <c r="E2246" s="192" t="s">
        <v>4840</v>
      </c>
      <c r="F2246" s="192" t="s">
        <v>6</v>
      </c>
      <c r="G2246" s="192">
        <v>2316662</v>
      </c>
      <c r="H2246" s="68"/>
      <c r="I2246" s="198" t="s">
        <v>5919</v>
      </c>
      <c r="J2246" s="68"/>
      <c r="K2246" s="68"/>
      <c r="L2246" s="68"/>
      <c r="M2246" s="68"/>
      <c r="N2246" s="362"/>
      <c r="O2246" s="362"/>
      <c r="P2246" s="216">
        <v>0</v>
      </c>
      <c r="Q2246" s="216">
        <v>18082.48</v>
      </c>
      <c r="R2246" s="68" t="s">
        <v>638</v>
      </c>
      <c r="S2246" s="363"/>
      <c r="T2246" s="277"/>
    </row>
    <row r="2247" spans="1:20" ht="51">
      <c r="A2247" s="192">
        <v>213</v>
      </c>
      <c r="B2247" s="68"/>
      <c r="C2247" s="214" t="s">
        <v>91</v>
      </c>
      <c r="D2247" s="215">
        <v>45103</v>
      </c>
      <c r="E2247" s="192" t="s">
        <v>4841</v>
      </c>
      <c r="F2247" s="192" t="s">
        <v>3</v>
      </c>
      <c r="G2247" s="192">
        <v>2122393</v>
      </c>
      <c r="H2247" s="68"/>
      <c r="I2247" s="198" t="s">
        <v>5920</v>
      </c>
      <c r="J2247" s="68"/>
      <c r="K2247" s="68"/>
      <c r="L2247" s="68"/>
      <c r="M2247" s="68"/>
      <c r="N2247" s="362"/>
      <c r="O2247" s="362"/>
      <c r="P2247" s="216">
        <v>0</v>
      </c>
      <c r="Q2247" s="216">
        <v>766.2</v>
      </c>
      <c r="R2247" s="68" t="s">
        <v>638</v>
      </c>
      <c r="S2247" s="363"/>
      <c r="T2247" s="277"/>
    </row>
    <row r="2248" spans="1:20" ht="63.75">
      <c r="A2248" s="192">
        <v>597</v>
      </c>
      <c r="B2248" s="68"/>
      <c r="C2248" s="214" t="s">
        <v>677</v>
      </c>
      <c r="D2248" s="215">
        <v>45103</v>
      </c>
      <c r="E2248" s="192" t="s">
        <v>4842</v>
      </c>
      <c r="F2248" s="192" t="s">
        <v>14</v>
      </c>
      <c r="G2248" s="192">
        <v>2316659</v>
      </c>
      <c r="H2248" s="68"/>
      <c r="I2248" s="198" t="s">
        <v>5921</v>
      </c>
      <c r="J2248" s="68"/>
      <c r="K2248" s="68"/>
      <c r="L2248" s="68"/>
      <c r="M2248" s="68"/>
      <c r="N2248" s="362"/>
      <c r="O2248" s="362"/>
      <c r="P2248" s="216">
        <v>50</v>
      </c>
      <c r="Q2248" s="216">
        <v>0</v>
      </c>
      <c r="R2248" s="68" t="s">
        <v>638</v>
      </c>
      <c r="S2248" s="363"/>
      <c r="T2248" s="277"/>
    </row>
    <row r="2249" spans="1:20" ht="76.5">
      <c r="A2249" s="192">
        <v>10</v>
      </c>
      <c r="B2249" s="68"/>
      <c r="C2249" s="214" t="s">
        <v>38</v>
      </c>
      <c r="D2249" s="215">
        <v>45103</v>
      </c>
      <c r="E2249" s="192" t="s">
        <v>4843</v>
      </c>
      <c r="F2249" s="192" t="s">
        <v>14</v>
      </c>
      <c r="G2249" s="192">
        <v>2316661</v>
      </c>
      <c r="H2249" s="68"/>
      <c r="I2249" s="198" t="s">
        <v>5922</v>
      </c>
      <c r="J2249" s="68"/>
      <c r="K2249" s="68"/>
      <c r="L2249" s="68"/>
      <c r="M2249" s="68"/>
      <c r="N2249" s="362"/>
      <c r="O2249" s="362"/>
      <c r="P2249" s="216">
        <v>50</v>
      </c>
      <c r="Q2249" s="216">
        <v>0</v>
      </c>
      <c r="R2249" s="68" t="s">
        <v>638</v>
      </c>
      <c r="S2249" s="363"/>
      <c r="T2249" s="277"/>
    </row>
    <row r="2250" spans="1:20" ht="63.75">
      <c r="A2250" s="192">
        <v>10</v>
      </c>
      <c r="B2250" s="68"/>
      <c r="C2250" s="214" t="s">
        <v>38</v>
      </c>
      <c r="D2250" s="215">
        <v>45103</v>
      </c>
      <c r="E2250" s="192" t="s">
        <v>4844</v>
      </c>
      <c r="F2250" s="192" t="s">
        <v>14</v>
      </c>
      <c r="G2250" s="192">
        <v>2316663</v>
      </c>
      <c r="H2250" s="68"/>
      <c r="I2250" s="198" t="s">
        <v>5923</v>
      </c>
      <c r="J2250" s="68"/>
      <c r="K2250" s="68"/>
      <c r="L2250" s="68"/>
      <c r="M2250" s="68"/>
      <c r="N2250" s="362"/>
      <c r="O2250" s="362"/>
      <c r="P2250" s="216">
        <v>50</v>
      </c>
      <c r="Q2250" s="216">
        <v>0</v>
      </c>
      <c r="R2250" s="68" t="s">
        <v>638</v>
      </c>
      <c r="S2250" s="363"/>
      <c r="T2250" s="277"/>
    </row>
    <row r="2251" spans="1:20" ht="63.75">
      <c r="A2251" s="192">
        <v>340</v>
      </c>
      <c r="B2251" s="68"/>
      <c r="C2251" s="214" t="s">
        <v>136</v>
      </c>
      <c r="D2251" s="215">
        <v>45103</v>
      </c>
      <c r="E2251" s="192" t="s">
        <v>4845</v>
      </c>
      <c r="F2251" s="192" t="s">
        <v>14</v>
      </c>
      <c r="G2251" s="192">
        <v>2316665</v>
      </c>
      <c r="H2251" s="68"/>
      <c r="I2251" s="198" t="s">
        <v>5924</v>
      </c>
      <c r="J2251" s="68"/>
      <c r="K2251" s="68"/>
      <c r="L2251" s="68"/>
      <c r="M2251" s="68"/>
      <c r="N2251" s="362"/>
      <c r="O2251" s="362"/>
      <c r="P2251" s="216">
        <v>50</v>
      </c>
      <c r="Q2251" s="216">
        <v>0</v>
      </c>
      <c r="R2251" s="68" t="s">
        <v>638</v>
      </c>
      <c r="S2251" s="363"/>
      <c r="T2251" s="277"/>
    </row>
    <row r="2252" spans="1:20" ht="51">
      <c r="A2252" s="192" t="s">
        <v>541</v>
      </c>
      <c r="B2252" s="68"/>
      <c r="C2252" s="214" t="s">
        <v>590</v>
      </c>
      <c r="D2252" s="215">
        <v>45103</v>
      </c>
      <c r="E2252" s="192" t="s">
        <v>4846</v>
      </c>
      <c r="F2252" s="192" t="s">
        <v>3</v>
      </c>
      <c r="G2252" s="192">
        <v>2122403</v>
      </c>
      <c r="H2252" s="68"/>
      <c r="I2252" s="198" t="s">
        <v>5925</v>
      </c>
      <c r="J2252" s="68"/>
      <c r="K2252" s="68"/>
      <c r="L2252" s="68"/>
      <c r="M2252" s="68"/>
      <c r="N2252" s="362"/>
      <c r="O2252" s="362"/>
      <c r="P2252" s="216">
        <v>0</v>
      </c>
      <c r="Q2252" s="216">
        <v>66.819999999999993</v>
      </c>
      <c r="R2252" s="68" t="s">
        <v>638</v>
      </c>
      <c r="S2252" s="363"/>
      <c r="T2252" s="277"/>
    </row>
    <row r="2253" spans="1:20" ht="89.25">
      <c r="A2253" s="192">
        <v>41</v>
      </c>
      <c r="B2253" s="68"/>
      <c r="C2253" s="214" t="s">
        <v>44</v>
      </c>
      <c r="D2253" s="215">
        <v>45103</v>
      </c>
      <c r="E2253" s="192" t="s">
        <v>4847</v>
      </c>
      <c r="F2253" s="192" t="s">
        <v>10</v>
      </c>
      <c r="G2253" s="192">
        <v>1063027</v>
      </c>
      <c r="H2253" s="68"/>
      <c r="I2253" s="198" t="s">
        <v>5926</v>
      </c>
      <c r="J2253" s="68"/>
      <c r="K2253" s="68"/>
      <c r="L2253" s="68"/>
      <c r="M2253" s="68"/>
      <c r="N2253" s="362"/>
      <c r="O2253" s="362"/>
      <c r="P2253" s="216">
        <v>50</v>
      </c>
      <c r="Q2253" s="216">
        <v>0</v>
      </c>
      <c r="R2253" s="68" t="s">
        <v>638</v>
      </c>
      <c r="S2253" s="363"/>
      <c r="T2253" s="277"/>
    </row>
    <row r="2254" spans="1:20" ht="76.5">
      <c r="A2254" s="192">
        <v>513</v>
      </c>
      <c r="B2254" s="68"/>
      <c r="C2254" s="214" t="s">
        <v>160</v>
      </c>
      <c r="D2254" s="215">
        <v>45103</v>
      </c>
      <c r="E2254" s="192" t="s">
        <v>4848</v>
      </c>
      <c r="F2254" s="192" t="s">
        <v>10</v>
      </c>
      <c r="G2254" s="192">
        <v>1063047</v>
      </c>
      <c r="H2254" s="68"/>
      <c r="I2254" s="198" t="s">
        <v>5927</v>
      </c>
      <c r="J2254" s="68"/>
      <c r="K2254" s="68"/>
      <c r="L2254" s="68"/>
      <c r="M2254" s="68"/>
      <c r="N2254" s="362"/>
      <c r="O2254" s="362"/>
      <c r="P2254" s="216">
        <v>50</v>
      </c>
      <c r="Q2254" s="216">
        <v>0</v>
      </c>
      <c r="R2254" s="68" t="s">
        <v>638</v>
      </c>
      <c r="S2254" s="363"/>
      <c r="T2254" s="277"/>
    </row>
    <row r="2255" spans="1:20" ht="76.5">
      <c r="A2255" s="192">
        <v>117</v>
      </c>
      <c r="B2255" s="68"/>
      <c r="C2255" s="214" t="s">
        <v>54</v>
      </c>
      <c r="D2255" s="215">
        <v>45103</v>
      </c>
      <c r="E2255" s="192" t="s">
        <v>4849</v>
      </c>
      <c r="F2255" s="192" t="s">
        <v>10</v>
      </c>
      <c r="G2255" s="192">
        <v>1063050</v>
      </c>
      <c r="H2255" s="68"/>
      <c r="I2255" s="198" t="s">
        <v>5928</v>
      </c>
      <c r="J2255" s="68"/>
      <c r="K2255" s="68"/>
      <c r="L2255" s="68"/>
      <c r="M2255" s="68"/>
      <c r="N2255" s="362"/>
      <c r="O2255" s="362"/>
      <c r="P2255" s="216">
        <v>50</v>
      </c>
      <c r="Q2255" s="216">
        <v>0</v>
      </c>
      <c r="R2255" s="68" t="s">
        <v>638</v>
      </c>
      <c r="S2255" s="363"/>
      <c r="T2255" s="277"/>
    </row>
    <row r="2256" spans="1:20" ht="76.5">
      <c r="A2256" s="192">
        <v>10</v>
      </c>
      <c r="B2256" s="68"/>
      <c r="C2256" s="214" t="s">
        <v>38</v>
      </c>
      <c r="D2256" s="215">
        <v>45103</v>
      </c>
      <c r="E2256" s="192" t="s">
        <v>4850</v>
      </c>
      <c r="F2256" s="192" t="s">
        <v>6</v>
      </c>
      <c r="G2256" s="192">
        <v>2316824</v>
      </c>
      <c r="H2256" s="68"/>
      <c r="I2256" s="198" t="s">
        <v>5929</v>
      </c>
      <c r="J2256" s="68"/>
      <c r="K2256" s="68"/>
      <c r="L2256" s="68"/>
      <c r="M2256" s="68"/>
      <c r="N2256" s="362"/>
      <c r="O2256" s="362"/>
      <c r="P2256" s="216">
        <v>0</v>
      </c>
      <c r="Q2256" s="216">
        <v>49191.76</v>
      </c>
      <c r="R2256" s="68" t="s">
        <v>638</v>
      </c>
      <c r="S2256" s="363"/>
      <c r="T2256" s="277"/>
    </row>
    <row r="2257" spans="1:20" ht="76.5">
      <c r="A2257" s="192">
        <v>10</v>
      </c>
      <c r="B2257" s="68"/>
      <c r="C2257" s="214" t="s">
        <v>38</v>
      </c>
      <c r="D2257" s="215">
        <v>45103</v>
      </c>
      <c r="E2257" s="192" t="s">
        <v>4851</v>
      </c>
      <c r="F2257" s="192" t="s">
        <v>14</v>
      </c>
      <c r="G2257" s="192">
        <v>2316825</v>
      </c>
      <c r="H2257" s="68"/>
      <c r="I2257" s="198" t="s">
        <v>5930</v>
      </c>
      <c r="J2257" s="68"/>
      <c r="K2257" s="68"/>
      <c r="L2257" s="68"/>
      <c r="M2257" s="68"/>
      <c r="N2257" s="362"/>
      <c r="O2257" s="362"/>
      <c r="P2257" s="216">
        <v>50</v>
      </c>
      <c r="Q2257" s="216">
        <v>0</v>
      </c>
      <c r="R2257" s="68" t="s">
        <v>638</v>
      </c>
      <c r="S2257" s="363"/>
      <c r="T2257" s="277"/>
    </row>
    <row r="2258" spans="1:20" ht="63.75">
      <c r="A2258" s="192">
        <v>291</v>
      </c>
      <c r="B2258" s="68"/>
      <c r="C2258" s="214" t="s">
        <v>119</v>
      </c>
      <c r="D2258" s="215">
        <v>45103</v>
      </c>
      <c r="E2258" s="192" t="s">
        <v>4852</v>
      </c>
      <c r="F2258" s="192" t="s">
        <v>10</v>
      </c>
      <c r="G2258" s="192">
        <v>2316828</v>
      </c>
      <c r="H2258" s="68"/>
      <c r="I2258" s="198" t="s">
        <v>5931</v>
      </c>
      <c r="J2258" s="68"/>
      <c r="K2258" s="68"/>
      <c r="L2258" s="68"/>
      <c r="M2258" s="68"/>
      <c r="N2258" s="362"/>
      <c r="O2258" s="362"/>
      <c r="P2258" s="216">
        <v>50</v>
      </c>
      <c r="Q2258" s="216">
        <v>0</v>
      </c>
      <c r="R2258" s="68" t="s">
        <v>638</v>
      </c>
      <c r="S2258" s="363"/>
      <c r="T2258" s="277"/>
    </row>
    <row r="2259" spans="1:20" ht="76.5">
      <c r="A2259" s="192">
        <v>513</v>
      </c>
      <c r="B2259" s="68"/>
      <c r="C2259" s="214" t="s">
        <v>160</v>
      </c>
      <c r="D2259" s="215">
        <v>45103</v>
      </c>
      <c r="E2259" s="192" t="s">
        <v>4853</v>
      </c>
      <c r="F2259" s="192" t="s">
        <v>10</v>
      </c>
      <c r="G2259" s="192">
        <v>1063053</v>
      </c>
      <c r="H2259" s="68"/>
      <c r="I2259" s="198" t="s">
        <v>5932</v>
      </c>
      <c r="J2259" s="68"/>
      <c r="K2259" s="68"/>
      <c r="L2259" s="68"/>
      <c r="M2259" s="68"/>
      <c r="N2259" s="362"/>
      <c r="O2259" s="362"/>
      <c r="P2259" s="216">
        <v>50</v>
      </c>
      <c r="Q2259" s="216">
        <v>0</v>
      </c>
      <c r="R2259" s="68" t="s">
        <v>638</v>
      </c>
      <c r="S2259" s="363"/>
      <c r="T2259" s="277"/>
    </row>
    <row r="2260" spans="1:20" ht="63.75">
      <c r="A2260" s="192">
        <v>660</v>
      </c>
      <c r="B2260" s="68"/>
      <c r="C2260" s="214" t="s">
        <v>176</v>
      </c>
      <c r="D2260" s="215">
        <v>45103</v>
      </c>
      <c r="E2260" s="192" t="s">
        <v>4854</v>
      </c>
      <c r="F2260" s="192" t="s">
        <v>3</v>
      </c>
      <c r="G2260" s="192">
        <v>2122309</v>
      </c>
      <c r="H2260" s="68"/>
      <c r="I2260" s="198" t="s">
        <v>5933</v>
      </c>
      <c r="J2260" s="68"/>
      <c r="K2260" s="68"/>
      <c r="L2260" s="68"/>
      <c r="M2260" s="68"/>
      <c r="N2260" s="362"/>
      <c r="O2260" s="362"/>
      <c r="P2260" s="216">
        <v>0</v>
      </c>
      <c r="Q2260" s="216">
        <v>2002.37</v>
      </c>
      <c r="R2260" s="68" t="s">
        <v>638</v>
      </c>
      <c r="S2260" s="363"/>
      <c r="T2260" s="277"/>
    </row>
    <row r="2261" spans="1:20" ht="63.75">
      <c r="A2261" s="192">
        <v>660</v>
      </c>
      <c r="B2261" s="68"/>
      <c r="C2261" s="214" t="s">
        <v>176</v>
      </c>
      <c r="D2261" s="215">
        <v>45103</v>
      </c>
      <c r="E2261" s="192" t="s">
        <v>4855</v>
      </c>
      <c r="F2261" s="192" t="s">
        <v>3</v>
      </c>
      <c r="G2261" s="192">
        <v>2122310</v>
      </c>
      <c r="H2261" s="68"/>
      <c r="I2261" s="198" t="s">
        <v>5934</v>
      </c>
      <c r="J2261" s="68"/>
      <c r="K2261" s="68"/>
      <c r="L2261" s="68"/>
      <c r="M2261" s="68"/>
      <c r="N2261" s="362"/>
      <c r="O2261" s="362"/>
      <c r="P2261" s="216">
        <v>0</v>
      </c>
      <c r="Q2261" s="216">
        <v>8800.2000000000007</v>
      </c>
      <c r="R2261" s="68" t="s">
        <v>638</v>
      </c>
      <c r="S2261" s="363"/>
      <c r="T2261" s="277"/>
    </row>
    <row r="2262" spans="1:20" ht="51">
      <c r="A2262" s="192" t="s">
        <v>541</v>
      </c>
      <c r="B2262" s="68"/>
      <c r="C2262" s="214" t="s">
        <v>590</v>
      </c>
      <c r="D2262" s="215">
        <v>45103</v>
      </c>
      <c r="E2262" s="192" t="s">
        <v>4856</v>
      </c>
      <c r="F2262" s="192" t="s">
        <v>3</v>
      </c>
      <c r="G2262" s="192">
        <v>2122312</v>
      </c>
      <c r="H2262" s="68"/>
      <c r="I2262" s="198" t="s">
        <v>5935</v>
      </c>
      <c r="J2262" s="68"/>
      <c r="K2262" s="68"/>
      <c r="L2262" s="68"/>
      <c r="M2262" s="68"/>
      <c r="N2262" s="362"/>
      <c r="O2262" s="362"/>
      <c r="P2262" s="216">
        <v>0</v>
      </c>
      <c r="Q2262" s="216">
        <v>7917.64</v>
      </c>
      <c r="R2262" s="68" t="s">
        <v>638</v>
      </c>
      <c r="S2262" s="363"/>
      <c r="T2262" s="277"/>
    </row>
    <row r="2263" spans="1:20" ht="51">
      <c r="A2263" s="192">
        <v>590</v>
      </c>
      <c r="B2263" s="68"/>
      <c r="C2263" s="214" t="s">
        <v>1286</v>
      </c>
      <c r="D2263" s="215">
        <v>45103</v>
      </c>
      <c r="E2263" s="192" t="s">
        <v>4857</v>
      </c>
      <c r="F2263" s="192" t="s">
        <v>3</v>
      </c>
      <c r="G2263" s="192">
        <v>2122318</v>
      </c>
      <c r="H2263" s="68"/>
      <c r="I2263" s="198" t="s">
        <v>5936</v>
      </c>
      <c r="J2263" s="68"/>
      <c r="K2263" s="68"/>
      <c r="L2263" s="68"/>
      <c r="M2263" s="68"/>
      <c r="N2263" s="362"/>
      <c r="O2263" s="362"/>
      <c r="P2263" s="216">
        <v>0</v>
      </c>
      <c r="Q2263" s="216">
        <v>8600.7900000000009</v>
      </c>
      <c r="R2263" s="68" t="s">
        <v>638</v>
      </c>
      <c r="S2263" s="363"/>
      <c r="T2263" s="277"/>
    </row>
    <row r="2264" spans="1:20" ht="63.75">
      <c r="A2264" s="192">
        <v>660</v>
      </c>
      <c r="B2264" s="68"/>
      <c r="C2264" s="214" t="s">
        <v>176</v>
      </c>
      <c r="D2264" s="215">
        <v>45103</v>
      </c>
      <c r="E2264" s="192" t="s">
        <v>4858</v>
      </c>
      <c r="F2264" s="192" t="s">
        <v>3</v>
      </c>
      <c r="G2264" s="192">
        <v>2122321</v>
      </c>
      <c r="H2264" s="68"/>
      <c r="I2264" s="198" t="s">
        <v>5937</v>
      </c>
      <c r="J2264" s="68"/>
      <c r="K2264" s="68"/>
      <c r="L2264" s="68"/>
      <c r="M2264" s="68"/>
      <c r="N2264" s="362"/>
      <c r="O2264" s="362"/>
      <c r="P2264" s="216">
        <v>0</v>
      </c>
      <c r="Q2264" s="216">
        <v>200</v>
      </c>
      <c r="R2264" s="68" t="s">
        <v>638</v>
      </c>
      <c r="S2264" s="363"/>
      <c r="T2264" s="277"/>
    </row>
    <row r="2265" spans="1:20" ht="89.25">
      <c r="A2265" s="192">
        <v>20</v>
      </c>
      <c r="B2265" s="68"/>
      <c r="C2265" s="214" t="s">
        <v>41</v>
      </c>
      <c r="D2265" s="215">
        <v>45103</v>
      </c>
      <c r="E2265" s="192" t="s">
        <v>4859</v>
      </c>
      <c r="F2265" s="192" t="s">
        <v>10</v>
      </c>
      <c r="G2265" s="192">
        <v>1063036</v>
      </c>
      <c r="H2265" s="68"/>
      <c r="I2265" s="198" t="s">
        <v>5938</v>
      </c>
      <c r="J2265" s="68"/>
      <c r="K2265" s="68"/>
      <c r="L2265" s="68"/>
      <c r="M2265" s="68"/>
      <c r="N2265" s="362"/>
      <c r="O2265" s="362"/>
      <c r="P2265" s="216">
        <v>4590</v>
      </c>
      <c r="Q2265" s="216">
        <v>0</v>
      </c>
      <c r="R2265" s="68" t="s">
        <v>638</v>
      </c>
      <c r="S2265" s="363"/>
      <c r="T2265" s="277"/>
    </row>
    <row r="2266" spans="1:20" ht="51">
      <c r="A2266" s="192" t="s">
        <v>541</v>
      </c>
      <c r="B2266" s="68"/>
      <c r="C2266" s="214" t="s">
        <v>590</v>
      </c>
      <c r="D2266" s="215">
        <v>45104</v>
      </c>
      <c r="E2266" s="192" t="s">
        <v>4860</v>
      </c>
      <c r="F2266" s="192" t="s">
        <v>3</v>
      </c>
      <c r="G2266" s="192">
        <v>2122575</v>
      </c>
      <c r="H2266" s="68"/>
      <c r="I2266" s="198" t="s">
        <v>5939</v>
      </c>
      <c r="J2266" s="68"/>
      <c r="K2266" s="68"/>
      <c r="L2266" s="68"/>
      <c r="M2266" s="68"/>
      <c r="N2266" s="362"/>
      <c r="O2266" s="362"/>
      <c r="P2266" s="216">
        <v>0</v>
      </c>
      <c r="Q2266" s="216">
        <v>689.73</v>
      </c>
      <c r="R2266" s="68" t="s">
        <v>638</v>
      </c>
      <c r="S2266" s="363"/>
      <c r="T2266" s="277"/>
    </row>
    <row r="2267" spans="1:20" ht="63.75">
      <c r="A2267" s="192">
        <v>683</v>
      </c>
      <c r="B2267" s="68"/>
      <c r="C2267" s="214" t="s">
        <v>1251</v>
      </c>
      <c r="D2267" s="215">
        <v>45104</v>
      </c>
      <c r="E2267" s="192" t="s">
        <v>4861</v>
      </c>
      <c r="F2267" s="192" t="s">
        <v>3</v>
      </c>
      <c r="G2267" s="192">
        <v>2122577</v>
      </c>
      <c r="H2267" s="68"/>
      <c r="I2267" s="198" t="s">
        <v>5940</v>
      </c>
      <c r="J2267" s="68"/>
      <c r="K2267" s="68"/>
      <c r="L2267" s="68"/>
      <c r="M2267" s="68"/>
      <c r="N2267" s="362"/>
      <c r="O2267" s="362"/>
      <c r="P2267" s="216">
        <v>0</v>
      </c>
      <c r="Q2267" s="216">
        <v>245.4</v>
      </c>
      <c r="R2267" s="68" t="s">
        <v>638</v>
      </c>
      <c r="S2267" s="363"/>
      <c r="T2267" s="277"/>
    </row>
    <row r="2268" spans="1:20" ht="51">
      <c r="A2268" s="192">
        <v>660</v>
      </c>
      <c r="B2268" s="68"/>
      <c r="C2268" s="214" t="s">
        <v>176</v>
      </c>
      <c r="D2268" s="215">
        <v>45104</v>
      </c>
      <c r="E2268" s="192" t="s">
        <v>4862</v>
      </c>
      <c r="F2268" s="192" t="s">
        <v>3</v>
      </c>
      <c r="G2268" s="192">
        <v>2122589</v>
      </c>
      <c r="H2268" s="68"/>
      <c r="I2268" s="198" t="s">
        <v>5941</v>
      </c>
      <c r="J2268" s="68"/>
      <c r="K2268" s="68"/>
      <c r="L2268" s="68"/>
      <c r="M2268" s="68"/>
      <c r="N2268" s="362"/>
      <c r="O2268" s="362"/>
      <c r="P2268" s="216">
        <v>0</v>
      </c>
      <c r="Q2268" s="216">
        <v>240</v>
      </c>
      <c r="R2268" s="68" t="s">
        <v>638</v>
      </c>
      <c r="S2268" s="363"/>
      <c r="T2268" s="277"/>
    </row>
    <row r="2269" spans="1:20" ht="51">
      <c r="A2269" s="192" t="s">
        <v>541</v>
      </c>
      <c r="B2269" s="68"/>
      <c r="C2269" s="214" t="s">
        <v>590</v>
      </c>
      <c r="D2269" s="215">
        <v>45104</v>
      </c>
      <c r="E2269" s="192" t="s">
        <v>4863</v>
      </c>
      <c r="F2269" s="192" t="s">
        <v>3</v>
      </c>
      <c r="G2269" s="192">
        <v>2122594</v>
      </c>
      <c r="H2269" s="68"/>
      <c r="I2269" s="198" t="s">
        <v>1425</v>
      </c>
      <c r="J2269" s="68"/>
      <c r="K2269" s="68"/>
      <c r="L2269" s="68"/>
      <c r="M2269" s="68"/>
      <c r="N2269" s="362"/>
      <c r="O2269" s="362"/>
      <c r="P2269" s="216">
        <v>0</v>
      </c>
      <c r="Q2269" s="216">
        <v>200</v>
      </c>
      <c r="R2269" s="68" t="s">
        <v>638</v>
      </c>
      <c r="S2269" s="363"/>
      <c r="T2269" s="277"/>
    </row>
    <row r="2270" spans="1:20" ht="63.75">
      <c r="A2270" s="192">
        <v>680</v>
      </c>
      <c r="B2270" s="68"/>
      <c r="C2270" s="214" t="s">
        <v>179</v>
      </c>
      <c r="D2270" s="215">
        <v>45104</v>
      </c>
      <c r="E2270" s="192" t="s">
        <v>4864</v>
      </c>
      <c r="F2270" s="192" t="s">
        <v>3</v>
      </c>
      <c r="G2270" s="192">
        <v>2122628</v>
      </c>
      <c r="H2270" s="68"/>
      <c r="I2270" s="198" t="s">
        <v>5942</v>
      </c>
      <c r="J2270" s="68"/>
      <c r="K2270" s="68"/>
      <c r="L2270" s="68"/>
      <c r="M2270" s="68"/>
      <c r="N2270" s="362"/>
      <c r="O2270" s="362"/>
      <c r="P2270" s="216">
        <v>0</v>
      </c>
      <c r="Q2270" s="216">
        <v>50</v>
      </c>
      <c r="R2270" s="68" t="s">
        <v>638</v>
      </c>
      <c r="S2270" s="363"/>
      <c r="T2270" s="277"/>
    </row>
    <row r="2271" spans="1:20" ht="51">
      <c r="A2271" s="192">
        <v>132</v>
      </c>
      <c r="B2271" s="68"/>
      <c r="C2271" s="214" t="s">
        <v>59</v>
      </c>
      <c r="D2271" s="215">
        <v>45104</v>
      </c>
      <c r="E2271" s="192" t="s">
        <v>4865</v>
      </c>
      <c r="F2271" s="192" t="s">
        <v>3</v>
      </c>
      <c r="G2271" s="192">
        <v>2122648</v>
      </c>
      <c r="H2271" s="68"/>
      <c r="I2271" s="198" t="s">
        <v>5419</v>
      </c>
      <c r="J2271" s="68"/>
      <c r="K2271" s="68"/>
      <c r="L2271" s="68"/>
      <c r="M2271" s="68"/>
      <c r="N2271" s="362"/>
      <c r="O2271" s="362"/>
      <c r="P2271" s="216">
        <v>0</v>
      </c>
      <c r="Q2271" s="216">
        <v>19</v>
      </c>
      <c r="R2271" s="68" t="s">
        <v>638</v>
      </c>
      <c r="S2271" s="363"/>
      <c r="T2271" s="277"/>
    </row>
    <row r="2272" spans="1:20" ht="51">
      <c r="A2272" s="192">
        <v>548</v>
      </c>
      <c r="B2272" s="68"/>
      <c r="C2272" s="214" t="s">
        <v>1285</v>
      </c>
      <c r="D2272" s="215">
        <v>45104</v>
      </c>
      <c r="E2272" s="192" t="s">
        <v>4866</v>
      </c>
      <c r="F2272" s="192" t="s">
        <v>3</v>
      </c>
      <c r="G2272" s="192">
        <v>2122698</v>
      </c>
      <c r="H2272" s="68"/>
      <c r="I2272" s="198" t="s">
        <v>5943</v>
      </c>
      <c r="J2272" s="68"/>
      <c r="K2272" s="68"/>
      <c r="L2272" s="68"/>
      <c r="M2272" s="68"/>
      <c r="N2272" s="362"/>
      <c r="O2272" s="362"/>
      <c r="P2272" s="216">
        <v>0</v>
      </c>
      <c r="Q2272" s="216">
        <v>145</v>
      </c>
      <c r="R2272" s="68" t="s">
        <v>638</v>
      </c>
      <c r="S2272" s="363"/>
      <c r="T2272" s="277"/>
    </row>
    <row r="2273" spans="1:20" ht="51">
      <c r="A2273" s="192" t="s">
        <v>541</v>
      </c>
      <c r="B2273" s="68"/>
      <c r="C2273" s="214" t="s">
        <v>590</v>
      </c>
      <c r="D2273" s="215">
        <v>45104</v>
      </c>
      <c r="E2273" s="192" t="s">
        <v>4867</v>
      </c>
      <c r="F2273" s="192" t="s">
        <v>3</v>
      </c>
      <c r="G2273" s="192">
        <v>2122703</v>
      </c>
      <c r="H2273" s="68"/>
      <c r="I2273" s="198" t="s">
        <v>5944</v>
      </c>
      <c r="J2273" s="68"/>
      <c r="K2273" s="68"/>
      <c r="L2273" s="68"/>
      <c r="M2273" s="68"/>
      <c r="N2273" s="362"/>
      <c r="O2273" s="362"/>
      <c r="P2273" s="216">
        <v>0</v>
      </c>
      <c r="Q2273" s="216">
        <v>74.2</v>
      </c>
      <c r="R2273" s="68" t="s">
        <v>638</v>
      </c>
      <c r="S2273" s="363"/>
      <c r="T2273" s="277"/>
    </row>
    <row r="2274" spans="1:20" ht="51">
      <c r="A2274" s="192" t="s">
        <v>541</v>
      </c>
      <c r="B2274" s="68"/>
      <c r="C2274" s="214" t="s">
        <v>590</v>
      </c>
      <c r="D2274" s="215">
        <v>45104</v>
      </c>
      <c r="E2274" s="192" t="s">
        <v>4868</v>
      </c>
      <c r="F2274" s="192" t="s">
        <v>3</v>
      </c>
      <c r="G2274" s="192">
        <v>2122704</v>
      </c>
      <c r="H2274" s="68"/>
      <c r="I2274" s="198" t="s">
        <v>5944</v>
      </c>
      <c r="J2274" s="68"/>
      <c r="K2274" s="68"/>
      <c r="L2274" s="68"/>
      <c r="M2274" s="68"/>
      <c r="N2274" s="362"/>
      <c r="O2274" s="362"/>
      <c r="P2274" s="216">
        <v>0</v>
      </c>
      <c r="Q2274" s="216">
        <v>74.2</v>
      </c>
      <c r="R2274" s="68" t="s">
        <v>638</v>
      </c>
      <c r="S2274" s="363"/>
      <c r="T2274" s="277"/>
    </row>
    <row r="2275" spans="1:20" ht="51">
      <c r="A2275" s="192">
        <v>548</v>
      </c>
      <c r="B2275" s="68"/>
      <c r="C2275" s="214" t="s">
        <v>1285</v>
      </c>
      <c r="D2275" s="215">
        <v>45104</v>
      </c>
      <c r="E2275" s="192" t="s">
        <v>4869</v>
      </c>
      <c r="F2275" s="192" t="s">
        <v>3</v>
      </c>
      <c r="G2275" s="192">
        <v>2122706</v>
      </c>
      <c r="H2275" s="68"/>
      <c r="I2275" s="198" t="s">
        <v>3854</v>
      </c>
      <c r="J2275" s="68"/>
      <c r="K2275" s="68"/>
      <c r="L2275" s="68"/>
      <c r="M2275" s="68"/>
      <c r="N2275" s="362"/>
      <c r="O2275" s="362"/>
      <c r="P2275" s="216">
        <v>0</v>
      </c>
      <c r="Q2275" s="216">
        <v>117</v>
      </c>
      <c r="R2275" s="68" t="s">
        <v>638</v>
      </c>
      <c r="S2275" s="363"/>
      <c r="T2275" s="277"/>
    </row>
    <row r="2276" spans="1:20" ht="51">
      <c r="A2276" s="192">
        <v>548</v>
      </c>
      <c r="B2276" s="68"/>
      <c r="C2276" s="214" t="s">
        <v>1285</v>
      </c>
      <c r="D2276" s="215">
        <v>45104</v>
      </c>
      <c r="E2276" s="192" t="s">
        <v>4870</v>
      </c>
      <c r="F2276" s="192" t="s">
        <v>3</v>
      </c>
      <c r="G2276" s="192">
        <v>2122707</v>
      </c>
      <c r="H2276" s="68"/>
      <c r="I2276" s="198" t="s">
        <v>5945</v>
      </c>
      <c r="J2276" s="68"/>
      <c r="K2276" s="68"/>
      <c r="L2276" s="68"/>
      <c r="M2276" s="68"/>
      <c r="N2276" s="362"/>
      <c r="O2276" s="362"/>
      <c r="P2276" s="216">
        <v>0</v>
      </c>
      <c r="Q2276" s="216">
        <v>20</v>
      </c>
      <c r="R2276" s="68" t="s">
        <v>638</v>
      </c>
      <c r="S2276" s="363"/>
      <c r="T2276" s="277"/>
    </row>
    <row r="2277" spans="1:20" ht="51">
      <c r="A2277" s="192">
        <v>190</v>
      </c>
      <c r="B2277" s="68"/>
      <c r="C2277" s="214" t="s">
        <v>82</v>
      </c>
      <c r="D2277" s="215">
        <v>45104</v>
      </c>
      <c r="E2277" s="192" t="s">
        <v>4871</v>
      </c>
      <c r="F2277" s="192" t="s">
        <v>3</v>
      </c>
      <c r="G2277" s="192">
        <v>2122708</v>
      </c>
      <c r="H2277" s="68"/>
      <c r="I2277" s="198" t="s">
        <v>5946</v>
      </c>
      <c r="J2277" s="68"/>
      <c r="K2277" s="68"/>
      <c r="L2277" s="68"/>
      <c r="M2277" s="68"/>
      <c r="N2277" s="362"/>
      <c r="O2277" s="362"/>
      <c r="P2277" s="216">
        <v>0</v>
      </c>
      <c r="Q2277" s="216">
        <v>155.4</v>
      </c>
      <c r="R2277" s="68" t="s">
        <v>638</v>
      </c>
      <c r="S2277" s="363"/>
      <c r="T2277" s="277"/>
    </row>
    <row r="2278" spans="1:20" ht="51">
      <c r="A2278" s="192">
        <v>190</v>
      </c>
      <c r="B2278" s="68"/>
      <c r="C2278" s="214" t="s">
        <v>82</v>
      </c>
      <c r="D2278" s="215">
        <v>45104</v>
      </c>
      <c r="E2278" s="192" t="s">
        <v>4872</v>
      </c>
      <c r="F2278" s="192" t="s">
        <v>3</v>
      </c>
      <c r="G2278" s="192">
        <v>2122709</v>
      </c>
      <c r="H2278" s="68"/>
      <c r="I2278" s="198" t="s">
        <v>5947</v>
      </c>
      <c r="J2278" s="68"/>
      <c r="K2278" s="68"/>
      <c r="L2278" s="68"/>
      <c r="M2278" s="68"/>
      <c r="N2278" s="362"/>
      <c r="O2278" s="362"/>
      <c r="P2278" s="216">
        <v>0</v>
      </c>
      <c r="Q2278" s="216">
        <v>155</v>
      </c>
      <c r="R2278" s="68" t="s">
        <v>638</v>
      </c>
      <c r="S2278" s="363"/>
      <c r="T2278" s="277"/>
    </row>
    <row r="2279" spans="1:20" ht="51">
      <c r="A2279" s="192">
        <v>291</v>
      </c>
      <c r="B2279" s="68"/>
      <c r="C2279" s="214" t="s">
        <v>119</v>
      </c>
      <c r="D2279" s="215">
        <v>45104</v>
      </c>
      <c r="E2279" s="192" t="s">
        <v>4873</v>
      </c>
      <c r="F2279" s="192" t="s">
        <v>3</v>
      </c>
      <c r="G2279" s="192">
        <v>2122718</v>
      </c>
      <c r="H2279" s="68"/>
      <c r="I2279" s="198" t="s">
        <v>5948</v>
      </c>
      <c r="J2279" s="68"/>
      <c r="K2279" s="68"/>
      <c r="L2279" s="68"/>
      <c r="M2279" s="68"/>
      <c r="N2279" s="362"/>
      <c r="O2279" s="362"/>
      <c r="P2279" s="216">
        <v>0</v>
      </c>
      <c r="Q2279" s="216">
        <v>70</v>
      </c>
      <c r="R2279" s="68" t="s">
        <v>638</v>
      </c>
      <c r="S2279" s="363"/>
      <c r="T2279" s="277"/>
    </row>
    <row r="2280" spans="1:20" ht="51">
      <c r="A2280" s="192">
        <v>190</v>
      </c>
      <c r="B2280" s="68"/>
      <c r="C2280" s="214" t="s">
        <v>82</v>
      </c>
      <c r="D2280" s="215">
        <v>45104</v>
      </c>
      <c r="E2280" s="192" t="s">
        <v>4874</v>
      </c>
      <c r="F2280" s="192" t="s">
        <v>3</v>
      </c>
      <c r="G2280" s="192">
        <v>2122710</v>
      </c>
      <c r="H2280" s="68"/>
      <c r="I2280" s="198" t="s">
        <v>5949</v>
      </c>
      <c r="J2280" s="68"/>
      <c r="K2280" s="68"/>
      <c r="L2280" s="68"/>
      <c r="M2280" s="68"/>
      <c r="N2280" s="362"/>
      <c r="O2280" s="362"/>
      <c r="P2280" s="216">
        <v>0</v>
      </c>
      <c r="Q2280" s="216">
        <v>155</v>
      </c>
      <c r="R2280" s="68" t="s">
        <v>638</v>
      </c>
      <c r="S2280" s="363"/>
      <c r="T2280" s="277"/>
    </row>
    <row r="2281" spans="1:20" ht="51">
      <c r="A2281" s="192">
        <v>190</v>
      </c>
      <c r="B2281" s="68"/>
      <c r="C2281" s="214" t="s">
        <v>82</v>
      </c>
      <c r="D2281" s="215">
        <v>45104</v>
      </c>
      <c r="E2281" s="192" t="s">
        <v>4875</v>
      </c>
      <c r="F2281" s="192" t="s">
        <v>3</v>
      </c>
      <c r="G2281" s="192">
        <v>2122711</v>
      </c>
      <c r="H2281" s="68"/>
      <c r="I2281" s="198" t="s">
        <v>5950</v>
      </c>
      <c r="J2281" s="68"/>
      <c r="K2281" s="68"/>
      <c r="L2281" s="68"/>
      <c r="M2281" s="68"/>
      <c r="N2281" s="362"/>
      <c r="O2281" s="362"/>
      <c r="P2281" s="216">
        <v>0</v>
      </c>
      <c r="Q2281" s="216">
        <v>222</v>
      </c>
      <c r="R2281" s="68" t="s">
        <v>638</v>
      </c>
      <c r="S2281" s="363"/>
      <c r="T2281" s="277"/>
    </row>
    <row r="2282" spans="1:20" ht="51">
      <c r="A2282" s="192">
        <v>203</v>
      </c>
      <c r="B2282" s="68"/>
      <c r="C2282" s="214" t="s">
        <v>86</v>
      </c>
      <c r="D2282" s="215">
        <v>45104</v>
      </c>
      <c r="E2282" s="192" t="s">
        <v>4876</v>
      </c>
      <c r="F2282" s="192" t="s">
        <v>3</v>
      </c>
      <c r="G2282" s="192">
        <v>2122717</v>
      </c>
      <c r="H2282" s="68"/>
      <c r="I2282" s="198" t="s">
        <v>5951</v>
      </c>
      <c r="J2282" s="68"/>
      <c r="K2282" s="68"/>
      <c r="L2282" s="68"/>
      <c r="M2282" s="68"/>
      <c r="N2282" s="362"/>
      <c r="O2282" s="362"/>
      <c r="P2282" s="216">
        <v>0</v>
      </c>
      <c r="Q2282" s="216">
        <v>371</v>
      </c>
      <c r="R2282" s="68" t="s">
        <v>638</v>
      </c>
      <c r="S2282" s="363"/>
      <c r="T2282" s="277"/>
    </row>
    <row r="2283" spans="1:20" ht="63.75">
      <c r="A2283" s="192">
        <v>86</v>
      </c>
      <c r="B2283" s="68"/>
      <c r="C2283" s="214" t="s">
        <v>50</v>
      </c>
      <c r="D2283" s="215">
        <v>45104</v>
      </c>
      <c r="E2283" s="192" t="s">
        <v>4877</v>
      </c>
      <c r="F2283" s="192" t="s">
        <v>3</v>
      </c>
      <c r="G2283" s="192">
        <v>2122719</v>
      </c>
      <c r="H2283" s="68"/>
      <c r="I2283" s="198" t="s">
        <v>5952</v>
      </c>
      <c r="J2283" s="68"/>
      <c r="K2283" s="68"/>
      <c r="L2283" s="68"/>
      <c r="M2283" s="68"/>
      <c r="N2283" s="362"/>
      <c r="O2283" s="362"/>
      <c r="P2283" s="216">
        <v>0</v>
      </c>
      <c r="Q2283" s="216">
        <v>50</v>
      </c>
      <c r="R2283" s="68" t="s">
        <v>638</v>
      </c>
      <c r="S2283" s="363"/>
      <c r="T2283" s="277"/>
    </row>
    <row r="2284" spans="1:20" ht="51">
      <c r="A2284" s="192">
        <v>41</v>
      </c>
      <c r="B2284" s="68"/>
      <c r="C2284" s="214" t="s">
        <v>44</v>
      </c>
      <c r="D2284" s="215">
        <v>45104</v>
      </c>
      <c r="E2284" s="192" t="s">
        <v>4878</v>
      </c>
      <c r="F2284" s="192" t="s">
        <v>3</v>
      </c>
      <c r="G2284" s="192">
        <v>2122723</v>
      </c>
      <c r="H2284" s="68"/>
      <c r="I2284" s="198" t="s">
        <v>3154</v>
      </c>
      <c r="J2284" s="68"/>
      <c r="K2284" s="68"/>
      <c r="L2284" s="68"/>
      <c r="M2284" s="68"/>
      <c r="N2284" s="362"/>
      <c r="O2284" s="362"/>
      <c r="P2284" s="216">
        <v>0</v>
      </c>
      <c r="Q2284" s="216">
        <v>70</v>
      </c>
      <c r="R2284" s="68" t="s">
        <v>638</v>
      </c>
      <c r="S2284" s="363"/>
      <c r="T2284" s="277"/>
    </row>
    <row r="2285" spans="1:20" ht="63.75">
      <c r="A2285" s="192">
        <v>594</v>
      </c>
      <c r="B2285" s="68"/>
      <c r="C2285" s="214" t="s">
        <v>88</v>
      </c>
      <c r="D2285" s="215">
        <v>45104</v>
      </c>
      <c r="E2285" s="192" t="s">
        <v>4879</v>
      </c>
      <c r="F2285" s="192" t="s">
        <v>3</v>
      </c>
      <c r="G2285" s="192">
        <v>2122736</v>
      </c>
      <c r="H2285" s="68"/>
      <c r="I2285" s="198" t="s">
        <v>5953</v>
      </c>
      <c r="J2285" s="68"/>
      <c r="K2285" s="68"/>
      <c r="L2285" s="68"/>
      <c r="M2285" s="68"/>
      <c r="N2285" s="362"/>
      <c r="O2285" s="362"/>
      <c r="P2285" s="216">
        <v>0</v>
      </c>
      <c r="Q2285" s="216">
        <v>781.94</v>
      </c>
      <c r="R2285" s="68" t="s">
        <v>638</v>
      </c>
      <c r="S2285" s="363"/>
      <c r="T2285" s="277"/>
    </row>
    <row r="2286" spans="1:20" ht="76.5">
      <c r="A2286" s="192" t="s">
        <v>544</v>
      </c>
      <c r="B2286" s="68"/>
      <c r="C2286" s="214" t="s">
        <v>683</v>
      </c>
      <c r="D2286" s="215">
        <v>45104</v>
      </c>
      <c r="E2286" s="192" t="s">
        <v>4880</v>
      </c>
      <c r="F2286" s="192" t="s">
        <v>6</v>
      </c>
      <c r="G2286" s="192">
        <v>1834575</v>
      </c>
      <c r="H2286" s="68"/>
      <c r="I2286" s="198" t="s">
        <v>5954</v>
      </c>
      <c r="J2286" s="68"/>
      <c r="K2286" s="68"/>
      <c r="L2286" s="68"/>
      <c r="M2286" s="68"/>
      <c r="N2286" s="362"/>
      <c r="O2286" s="362"/>
      <c r="P2286" s="216">
        <v>0</v>
      </c>
      <c r="Q2286" s="216">
        <v>158.74</v>
      </c>
      <c r="R2286" s="68" t="s">
        <v>638</v>
      </c>
      <c r="S2286" s="363"/>
      <c r="T2286" s="277"/>
    </row>
    <row r="2287" spans="1:20" ht="63.75">
      <c r="A2287" s="192">
        <v>513</v>
      </c>
      <c r="B2287" s="68"/>
      <c r="C2287" s="214" t="s">
        <v>160</v>
      </c>
      <c r="D2287" s="215">
        <v>45104</v>
      </c>
      <c r="E2287" s="192" t="s">
        <v>4881</v>
      </c>
      <c r="F2287" s="192" t="s">
        <v>14</v>
      </c>
      <c r="G2287" s="192">
        <v>2318510</v>
      </c>
      <c r="H2287" s="68"/>
      <c r="I2287" s="198" t="s">
        <v>5955</v>
      </c>
      <c r="J2287" s="68"/>
      <c r="K2287" s="68"/>
      <c r="L2287" s="68"/>
      <c r="M2287" s="68"/>
      <c r="N2287" s="362"/>
      <c r="O2287" s="362"/>
      <c r="P2287" s="216">
        <v>50</v>
      </c>
      <c r="Q2287" s="216">
        <v>0</v>
      </c>
      <c r="R2287" s="68" t="s">
        <v>638</v>
      </c>
      <c r="S2287" s="363"/>
      <c r="T2287" s="277"/>
    </row>
    <row r="2288" spans="1:20" ht="51">
      <c r="A2288" s="192">
        <v>513</v>
      </c>
      <c r="B2288" s="68"/>
      <c r="C2288" s="214" t="s">
        <v>160</v>
      </c>
      <c r="D2288" s="215">
        <v>45104</v>
      </c>
      <c r="E2288" s="192" t="s">
        <v>4882</v>
      </c>
      <c r="F2288" s="192" t="s">
        <v>14</v>
      </c>
      <c r="G2288" s="192">
        <v>2318286</v>
      </c>
      <c r="H2288" s="68"/>
      <c r="I2288" s="198" t="s">
        <v>5956</v>
      </c>
      <c r="J2288" s="68"/>
      <c r="K2288" s="68"/>
      <c r="L2288" s="68"/>
      <c r="M2288" s="68"/>
      <c r="N2288" s="362"/>
      <c r="O2288" s="362"/>
      <c r="P2288" s="216">
        <v>50</v>
      </c>
      <c r="Q2288" s="216">
        <v>0</v>
      </c>
      <c r="R2288" s="68" t="s">
        <v>638</v>
      </c>
      <c r="S2288" s="363"/>
      <c r="T2288" s="277"/>
    </row>
    <row r="2289" spans="1:20" ht="89.25">
      <c r="A2289" s="192">
        <v>132</v>
      </c>
      <c r="B2289" s="68"/>
      <c r="C2289" s="214" t="s">
        <v>59</v>
      </c>
      <c r="D2289" s="215">
        <v>45104</v>
      </c>
      <c r="E2289" s="192" t="s">
        <v>4883</v>
      </c>
      <c r="F2289" s="192" t="s">
        <v>12</v>
      </c>
      <c r="G2289" s="192">
        <v>1063241</v>
      </c>
      <c r="H2289" s="68"/>
      <c r="I2289" s="198" t="s">
        <v>5957</v>
      </c>
      <c r="J2289" s="68"/>
      <c r="K2289" s="68"/>
      <c r="L2289" s="68"/>
      <c r="M2289" s="68"/>
      <c r="N2289" s="362"/>
      <c r="O2289" s="362"/>
      <c r="P2289" s="216">
        <v>50</v>
      </c>
      <c r="Q2289" s="216">
        <v>0</v>
      </c>
      <c r="R2289" s="68" t="s">
        <v>638</v>
      </c>
      <c r="S2289" s="363"/>
      <c r="T2289" s="277"/>
    </row>
    <row r="2290" spans="1:20" ht="89.25">
      <c r="A2290" s="192">
        <v>132</v>
      </c>
      <c r="B2290" s="68"/>
      <c r="C2290" s="214" t="s">
        <v>59</v>
      </c>
      <c r="D2290" s="215">
        <v>45104</v>
      </c>
      <c r="E2290" s="192" t="s">
        <v>4884</v>
      </c>
      <c r="F2290" s="192" t="s">
        <v>10</v>
      </c>
      <c r="G2290" s="192">
        <v>1063180</v>
      </c>
      <c r="H2290" s="68"/>
      <c r="I2290" s="198" t="s">
        <v>5958</v>
      </c>
      <c r="J2290" s="68"/>
      <c r="K2290" s="68"/>
      <c r="L2290" s="68"/>
      <c r="M2290" s="68"/>
      <c r="N2290" s="362"/>
      <c r="O2290" s="362"/>
      <c r="P2290" s="216">
        <v>2209.8000000000002</v>
      </c>
      <c r="Q2290" s="216">
        <v>0</v>
      </c>
      <c r="R2290" s="68" t="s">
        <v>638</v>
      </c>
      <c r="S2290" s="363"/>
      <c r="T2290" s="277"/>
    </row>
    <row r="2291" spans="1:20" ht="102">
      <c r="A2291" s="192">
        <v>132</v>
      </c>
      <c r="B2291" s="68"/>
      <c r="C2291" s="214" t="s">
        <v>59</v>
      </c>
      <c r="D2291" s="215">
        <v>45104</v>
      </c>
      <c r="E2291" s="192" t="s">
        <v>4885</v>
      </c>
      <c r="F2291" s="192" t="s">
        <v>12</v>
      </c>
      <c r="G2291" s="192">
        <v>1063241</v>
      </c>
      <c r="H2291" s="68"/>
      <c r="I2291" s="198" t="s">
        <v>5959</v>
      </c>
      <c r="J2291" s="68"/>
      <c r="K2291" s="68"/>
      <c r="L2291" s="68"/>
      <c r="M2291" s="68"/>
      <c r="N2291" s="362"/>
      <c r="O2291" s="362"/>
      <c r="P2291" s="216">
        <v>231.98</v>
      </c>
      <c r="Q2291" s="216">
        <v>0</v>
      </c>
      <c r="R2291" s="68" t="s">
        <v>638</v>
      </c>
      <c r="S2291" s="363"/>
      <c r="T2291" s="277"/>
    </row>
    <row r="2292" spans="1:20" ht="89.25">
      <c r="A2292" s="192">
        <v>20</v>
      </c>
      <c r="B2292" s="68"/>
      <c r="C2292" s="214" t="s">
        <v>41</v>
      </c>
      <c r="D2292" s="215">
        <v>45104</v>
      </c>
      <c r="E2292" s="192" t="s">
        <v>4886</v>
      </c>
      <c r="F2292" s="192" t="s">
        <v>10</v>
      </c>
      <c r="G2292" s="192">
        <v>1063143</v>
      </c>
      <c r="H2292" s="68"/>
      <c r="I2292" s="198" t="s">
        <v>5960</v>
      </c>
      <c r="J2292" s="68"/>
      <c r="K2292" s="68"/>
      <c r="L2292" s="68"/>
      <c r="M2292" s="68"/>
      <c r="N2292" s="362"/>
      <c r="O2292" s="362"/>
      <c r="P2292" s="216">
        <v>4590</v>
      </c>
      <c r="Q2292" s="216">
        <v>0</v>
      </c>
      <c r="R2292" s="68" t="s">
        <v>638</v>
      </c>
      <c r="S2292" s="363"/>
      <c r="T2292" s="277"/>
    </row>
    <row r="2293" spans="1:20" ht="63.75">
      <c r="A2293" s="192" t="s">
        <v>541</v>
      </c>
      <c r="B2293" s="68"/>
      <c r="C2293" s="214" t="s">
        <v>590</v>
      </c>
      <c r="D2293" s="215">
        <v>45104</v>
      </c>
      <c r="E2293" s="192" t="s">
        <v>4887</v>
      </c>
      <c r="F2293" s="192" t="s">
        <v>3</v>
      </c>
      <c r="G2293" s="192">
        <v>2122586</v>
      </c>
      <c r="H2293" s="68"/>
      <c r="I2293" s="198" t="s">
        <v>5961</v>
      </c>
      <c r="J2293" s="68"/>
      <c r="K2293" s="68"/>
      <c r="L2293" s="68"/>
      <c r="M2293" s="68"/>
      <c r="N2293" s="362"/>
      <c r="O2293" s="362"/>
      <c r="P2293" s="216">
        <v>0</v>
      </c>
      <c r="Q2293" s="216">
        <v>737034.75</v>
      </c>
      <c r="R2293" s="68" t="s">
        <v>638</v>
      </c>
      <c r="S2293" s="363"/>
      <c r="T2293" s="277"/>
    </row>
    <row r="2294" spans="1:20" ht="51">
      <c r="A2294" s="192">
        <v>155</v>
      </c>
      <c r="B2294" s="68"/>
      <c r="C2294" s="214" t="s">
        <v>75</v>
      </c>
      <c r="D2294" s="215">
        <v>45104</v>
      </c>
      <c r="E2294" s="192" t="s">
        <v>4888</v>
      </c>
      <c r="F2294" s="192" t="s">
        <v>3</v>
      </c>
      <c r="G2294" s="192">
        <v>2122588</v>
      </c>
      <c r="H2294" s="68"/>
      <c r="I2294" s="198" t="s">
        <v>5962</v>
      </c>
      <c r="J2294" s="68"/>
      <c r="K2294" s="68"/>
      <c r="L2294" s="68"/>
      <c r="M2294" s="68"/>
      <c r="N2294" s="362"/>
      <c r="O2294" s="362"/>
      <c r="P2294" s="216">
        <v>0</v>
      </c>
      <c r="Q2294" s="216">
        <v>21258</v>
      </c>
      <c r="R2294" s="68" t="s">
        <v>638</v>
      </c>
      <c r="S2294" s="363"/>
      <c r="T2294" s="277"/>
    </row>
    <row r="2295" spans="1:20" ht="63.75">
      <c r="A2295" s="192">
        <v>660</v>
      </c>
      <c r="B2295" s="68"/>
      <c r="C2295" s="214" t="s">
        <v>176</v>
      </c>
      <c r="D2295" s="215">
        <v>45104</v>
      </c>
      <c r="E2295" s="192" t="s">
        <v>4889</v>
      </c>
      <c r="F2295" s="192" t="s">
        <v>3</v>
      </c>
      <c r="G2295" s="192">
        <v>2122596</v>
      </c>
      <c r="H2295" s="68"/>
      <c r="I2295" s="198" t="s">
        <v>5963</v>
      </c>
      <c r="J2295" s="68"/>
      <c r="K2295" s="68"/>
      <c r="L2295" s="68"/>
      <c r="M2295" s="68"/>
      <c r="N2295" s="362"/>
      <c r="O2295" s="362"/>
      <c r="P2295" s="216">
        <v>0</v>
      </c>
      <c r="Q2295" s="216">
        <v>888</v>
      </c>
      <c r="R2295" s="68" t="s">
        <v>638</v>
      </c>
      <c r="S2295" s="363"/>
      <c r="T2295" s="277"/>
    </row>
    <row r="2296" spans="1:20" ht="63.75">
      <c r="A2296" s="192">
        <v>660</v>
      </c>
      <c r="B2296" s="68"/>
      <c r="C2296" s="214" t="s">
        <v>176</v>
      </c>
      <c r="D2296" s="215">
        <v>45104</v>
      </c>
      <c r="E2296" s="192" t="s">
        <v>4890</v>
      </c>
      <c r="F2296" s="192" t="s">
        <v>3</v>
      </c>
      <c r="G2296" s="192">
        <v>2122597</v>
      </c>
      <c r="H2296" s="68"/>
      <c r="I2296" s="198" t="s">
        <v>5964</v>
      </c>
      <c r="J2296" s="68"/>
      <c r="K2296" s="68"/>
      <c r="L2296" s="68"/>
      <c r="M2296" s="68"/>
      <c r="N2296" s="362"/>
      <c r="O2296" s="362"/>
      <c r="P2296" s="216">
        <v>0</v>
      </c>
      <c r="Q2296" s="216">
        <v>91704.46</v>
      </c>
      <c r="R2296" s="68" t="s">
        <v>638</v>
      </c>
      <c r="S2296" s="363"/>
      <c r="T2296" s="277"/>
    </row>
    <row r="2297" spans="1:20" ht="63.75">
      <c r="A2297" s="192">
        <v>660</v>
      </c>
      <c r="B2297" s="68"/>
      <c r="C2297" s="214" t="s">
        <v>176</v>
      </c>
      <c r="D2297" s="215">
        <v>45104</v>
      </c>
      <c r="E2297" s="192" t="s">
        <v>4891</v>
      </c>
      <c r="F2297" s="192" t="s">
        <v>3</v>
      </c>
      <c r="G2297" s="192">
        <v>2122605</v>
      </c>
      <c r="H2297" s="68"/>
      <c r="I2297" s="198" t="s">
        <v>5965</v>
      </c>
      <c r="J2297" s="68"/>
      <c r="K2297" s="68"/>
      <c r="L2297" s="68"/>
      <c r="M2297" s="68"/>
      <c r="N2297" s="362"/>
      <c r="O2297" s="362"/>
      <c r="P2297" s="216">
        <v>0</v>
      </c>
      <c r="Q2297" s="216">
        <v>51394.04</v>
      </c>
      <c r="R2297" s="68" t="s">
        <v>638</v>
      </c>
      <c r="S2297" s="363"/>
      <c r="T2297" s="277"/>
    </row>
    <row r="2298" spans="1:20" ht="63.75">
      <c r="A2298" s="192">
        <v>660</v>
      </c>
      <c r="B2298" s="68"/>
      <c r="C2298" s="214" t="s">
        <v>176</v>
      </c>
      <c r="D2298" s="215">
        <v>45104</v>
      </c>
      <c r="E2298" s="192" t="s">
        <v>4892</v>
      </c>
      <c r="F2298" s="192" t="s">
        <v>3</v>
      </c>
      <c r="G2298" s="192">
        <v>2122606</v>
      </c>
      <c r="H2298" s="68"/>
      <c r="I2298" s="198" t="s">
        <v>5966</v>
      </c>
      <c r="J2298" s="68"/>
      <c r="K2298" s="68"/>
      <c r="L2298" s="68"/>
      <c r="M2298" s="68"/>
      <c r="N2298" s="362"/>
      <c r="O2298" s="362"/>
      <c r="P2298" s="216">
        <v>0</v>
      </c>
      <c r="Q2298" s="216">
        <v>61360.76</v>
      </c>
      <c r="R2298" s="68" t="s">
        <v>638</v>
      </c>
      <c r="S2298" s="363"/>
      <c r="T2298" s="277"/>
    </row>
    <row r="2299" spans="1:20" ht="63.75">
      <c r="A2299" s="192">
        <v>660</v>
      </c>
      <c r="B2299" s="68"/>
      <c r="C2299" s="214" t="s">
        <v>176</v>
      </c>
      <c r="D2299" s="215">
        <v>45104</v>
      </c>
      <c r="E2299" s="192" t="s">
        <v>4893</v>
      </c>
      <c r="F2299" s="192" t="s">
        <v>3</v>
      </c>
      <c r="G2299" s="192">
        <v>2122609</v>
      </c>
      <c r="H2299" s="68"/>
      <c r="I2299" s="198" t="s">
        <v>5967</v>
      </c>
      <c r="J2299" s="68"/>
      <c r="K2299" s="68"/>
      <c r="L2299" s="68"/>
      <c r="M2299" s="68"/>
      <c r="N2299" s="362"/>
      <c r="O2299" s="362"/>
      <c r="P2299" s="216">
        <v>0</v>
      </c>
      <c r="Q2299" s="216">
        <v>73880.789999999994</v>
      </c>
      <c r="R2299" s="68" t="s">
        <v>638</v>
      </c>
      <c r="S2299" s="363"/>
      <c r="T2299" s="277"/>
    </row>
    <row r="2300" spans="1:20" ht="63.75">
      <c r="A2300" s="192" t="s">
        <v>541</v>
      </c>
      <c r="B2300" s="68"/>
      <c r="C2300" s="214" t="s">
        <v>590</v>
      </c>
      <c r="D2300" s="215">
        <v>45104</v>
      </c>
      <c r="E2300" s="192" t="s">
        <v>4894</v>
      </c>
      <c r="F2300" s="192" t="s">
        <v>3</v>
      </c>
      <c r="G2300" s="192">
        <v>2122610</v>
      </c>
      <c r="H2300" s="68"/>
      <c r="I2300" s="198" t="s">
        <v>5968</v>
      </c>
      <c r="J2300" s="68"/>
      <c r="K2300" s="68"/>
      <c r="L2300" s="68"/>
      <c r="M2300" s="68"/>
      <c r="N2300" s="362"/>
      <c r="O2300" s="362"/>
      <c r="P2300" s="216">
        <v>0</v>
      </c>
      <c r="Q2300" s="216">
        <v>1500</v>
      </c>
      <c r="R2300" s="68" t="s">
        <v>638</v>
      </c>
      <c r="S2300" s="363"/>
      <c r="T2300" s="277"/>
    </row>
    <row r="2301" spans="1:20" ht="51">
      <c r="A2301" s="192">
        <v>680</v>
      </c>
      <c r="B2301" s="68"/>
      <c r="C2301" s="214" t="s">
        <v>179</v>
      </c>
      <c r="D2301" s="215">
        <v>45104</v>
      </c>
      <c r="E2301" s="192" t="s">
        <v>4895</v>
      </c>
      <c r="F2301" s="192" t="s">
        <v>3</v>
      </c>
      <c r="G2301" s="192">
        <v>2122625</v>
      </c>
      <c r="H2301" s="68"/>
      <c r="I2301" s="198" t="s">
        <v>5969</v>
      </c>
      <c r="J2301" s="68"/>
      <c r="K2301" s="68"/>
      <c r="L2301" s="68"/>
      <c r="M2301" s="68"/>
      <c r="N2301" s="362"/>
      <c r="O2301" s="362"/>
      <c r="P2301" s="216">
        <v>0</v>
      </c>
      <c r="Q2301" s="216">
        <v>55</v>
      </c>
      <c r="R2301" s="68" t="s">
        <v>638</v>
      </c>
      <c r="S2301" s="363"/>
      <c r="T2301" s="277"/>
    </row>
    <row r="2302" spans="1:20" ht="51">
      <c r="A2302" s="192">
        <v>16</v>
      </c>
      <c r="B2302" s="68"/>
      <c r="C2302" s="214" t="s">
        <v>40</v>
      </c>
      <c r="D2302" s="215">
        <v>45104</v>
      </c>
      <c r="E2302" s="192" t="s">
        <v>4896</v>
      </c>
      <c r="F2302" s="192" t="s">
        <v>3</v>
      </c>
      <c r="G2302" s="192">
        <v>2122657</v>
      </c>
      <c r="H2302" s="68"/>
      <c r="I2302" s="198" t="s">
        <v>5970</v>
      </c>
      <c r="J2302" s="68"/>
      <c r="K2302" s="68"/>
      <c r="L2302" s="68"/>
      <c r="M2302" s="68"/>
      <c r="N2302" s="362"/>
      <c r="O2302" s="362"/>
      <c r="P2302" s="216">
        <v>0</v>
      </c>
      <c r="Q2302" s="216">
        <v>413256.77</v>
      </c>
      <c r="R2302" s="68" t="s">
        <v>638</v>
      </c>
      <c r="S2302" s="363"/>
      <c r="T2302" s="277"/>
    </row>
    <row r="2303" spans="1:20" ht="51">
      <c r="A2303" s="192">
        <v>16</v>
      </c>
      <c r="B2303" s="68"/>
      <c r="C2303" s="214" t="s">
        <v>40</v>
      </c>
      <c r="D2303" s="215">
        <v>45104</v>
      </c>
      <c r="E2303" s="192" t="s">
        <v>4897</v>
      </c>
      <c r="F2303" s="192" t="s">
        <v>3</v>
      </c>
      <c r="G2303" s="192">
        <v>2122669</v>
      </c>
      <c r="H2303" s="68"/>
      <c r="I2303" s="198" t="s">
        <v>5971</v>
      </c>
      <c r="J2303" s="68"/>
      <c r="K2303" s="68"/>
      <c r="L2303" s="68"/>
      <c r="M2303" s="68"/>
      <c r="N2303" s="362"/>
      <c r="O2303" s="362"/>
      <c r="P2303" s="216">
        <v>0</v>
      </c>
      <c r="Q2303" s="216">
        <v>241.5</v>
      </c>
      <c r="R2303" s="68" t="s">
        <v>638</v>
      </c>
      <c r="S2303" s="363"/>
      <c r="T2303" s="277"/>
    </row>
    <row r="2304" spans="1:20" ht="63.75">
      <c r="A2304" s="192">
        <v>590</v>
      </c>
      <c r="B2304" s="68"/>
      <c r="C2304" s="214" t="s">
        <v>1286</v>
      </c>
      <c r="D2304" s="215">
        <v>45104</v>
      </c>
      <c r="E2304" s="192" t="s">
        <v>4898</v>
      </c>
      <c r="F2304" s="192" t="s">
        <v>3</v>
      </c>
      <c r="G2304" s="192">
        <v>2122671</v>
      </c>
      <c r="H2304" s="68"/>
      <c r="I2304" s="198" t="s">
        <v>5972</v>
      </c>
      <c r="J2304" s="68"/>
      <c r="K2304" s="68"/>
      <c r="L2304" s="68"/>
      <c r="M2304" s="68"/>
      <c r="N2304" s="362"/>
      <c r="O2304" s="362"/>
      <c r="P2304" s="216">
        <v>0</v>
      </c>
      <c r="Q2304" s="216">
        <v>35000</v>
      </c>
      <c r="R2304" s="68" t="s">
        <v>638</v>
      </c>
      <c r="S2304" s="363"/>
      <c r="T2304" s="277"/>
    </row>
    <row r="2305" spans="1:20" ht="63.75">
      <c r="A2305" s="192">
        <v>590</v>
      </c>
      <c r="B2305" s="68"/>
      <c r="C2305" s="214" t="s">
        <v>1286</v>
      </c>
      <c r="D2305" s="215">
        <v>45104</v>
      </c>
      <c r="E2305" s="192" t="s">
        <v>4899</v>
      </c>
      <c r="F2305" s="192" t="s">
        <v>3</v>
      </c>
      <c r="G2305" s="192">
        <v>2122674</v>
      </c>
      <c r="H2305" s="68"/>
      <c r="I2305" s="198" t="s">
        <v>5973</v>
      </c>
      <c r="J2305" s="68"/>
      <c r="K2305" s="68"/>
      <c r="L2305" s="68"/>
      <c r="M2305" s="68"/>
      <c r="N2305" s="362"/>
      <c r="O2305" s="362"/>
      <c r="P2305" s="216">
        <v>0</v>
      </c>
      <c r="Q2305" s="216">
        <v>17000</v>
      </c>
      <c r="R2305" s="68" t="s">
        <v>638</v>
      </c>
      <c r="S2305" s="363"/>
      <c r="T2305" s="277"/>
    </row>
    <row r="2306" spans="1:20" ht="89.25">
      <c r="A2306" s="192">
        <v>389</v>
      </c>
      <c r="B2306" s="68"/>
      <c r="C2306" s="214" t="s">
        <v>1422</v>
      </c>
      <c r="D2306" s="215">
        <v>45104</v>
      </c>
      <c r="E2306" s="192" t="s">
        <v>4900</v>
      </c>
      <c r="F2306" s="192" t="s">
        <v>10</v>
      </c>
      <c r="G2306" s="192">
        <v>1063167</v>
      </c>
      <c r="H2306" s="68"/>
      <c r="I2306" s="198" t="s">
        <v>5974</v>
      </c>
      <c r="J2306" s="68"/>
      <c r="K2306" s="68"/>
      <c r="L2306" s="68"/>
      <c r="M2306" s="68"/>
      <c r="N2306" s="362"/>
      <c r="O2306" s="362"/>
      <c r="P2306" s="216">
        <v>50</v>
      </c>
      <c r="Q2306" s="216">
        <v>0</v>
      </c>
      <c r="R2306" s="68" t="s">
        <v>638</v>
      </c>
      <c r="S2306" s="363"/>
      <c r="T2306" s="277"/>
    </row>
    <row r="2307" spans="1:20" ht="76.5">
      <c r="A2307" s="192">
        <v>117</v>
      </c>
      <c r="B2307" s="68"/>
      <c r="C2307" s="214" t="s">
        <v>54</v>
      </c>
      <c r="D2307" s="215">
        <v>45104</v>
      </c>
      <c r="E2307" s="192" t="s">
        <v>4901</v>
      </c>
      <c r="F2307" s="192" t="s">
        <v>10</v>
      </c>
      <c r="G2307" s="192">
        <v>1063249</v>
      </c>
      <c r="H2307" s="68"/>
      <c r="I2307" s="198" t="s">
        <v>5975</v>
      </c>
      <c r="J2307" s="68"/>
      <c r="K2307" s="68"/>
      <c r="L2307" s="68"/>
      <c r="M2307" s="68"/>
      <c r="N2307" s="362"/>
      <c r="O2307" s="362"/>
      <c r="P2307" s="216">
        <v>50</v>
      </c>
      <c r="Q2307" s="216">
        <v>0</v>
      </c>
      <c r="R2307" s="68" t="s">
        <v>638</v>
      </c>
      <c r="S2307" s="363"/>
      <c r="T2307" s="277"/>
    </row>
    <row r="2308" spans="1:20" ht="89.25">
      <c r="A2308" s="192">
        <v>117</v>
      </c>
      <c r="B2308" s="68"/>
      <c r="C2308" s="214" t="s">
        <v>54</v>
      </c>
      <c r="D2308" s="215">
        <v>45104</v>
      </c>
      <c r="E2308" s="192" t="s">
        <v>4902</v>
      </c>
      <c r="F2308" s="192" t="s">
        <v>10</v>
      </c>
      <c r="G2308" s="192">
        <v>1063173</v>
      </c>
      <c r="H2308" s="68"/>
      <c r="I2308" s="198" t="s">
        <v>5976</v>
      </c>
      <c r="J2308" s="68"/>
      <c r="K2308" s="68"/>
      <c r="L2308" s="68"/>
      <c r="M2308" s="68"/>
      <c r="N2308" s="362"/>
      <c r="O2308" s="362"/>
      <c r="P2308" s="216">
        <v>50</v>
      </c>
      <c r="Q2308" s="216">
        <v>0</v>
      </c>
      <c r="R2308" s="68" t="s">
        <v>638</v>
      </c>
      <c r="S2308" s="363"/>
      <c r="T2308" s="277"/>
    </row>
    <row r="2309" spans="1:20" ht="89.25">
      <c r="A2309" s="192">
        <v>117</v>
      </c>
      <c r="B2309" s="68"/>
      <c r="C2309" s="214" t="s">
        <v>54</v>
      </c>
      <c r="D2309" s="215">
        <v>45104</v>
      </c>
      <c r="E2309" s="192" t="s">
        <v>4903</v>
      </c>
      <c r="F2309" s="192" t="s">
        <v>10</v>
      </c>
      <c r="G2309" s="192">
        <v>1063179</v>
      </c>
      <c r="H2309" s="68"/>
      <c r="I2309" s="198" t="s">
        <v>5977</v>
      </c>
      <c r="J2309" s="68"/>
      <c r="K2309" s="68"/>
      <c r="L2309" s="68"/>
      <c r="M2309" s="68"/>
      <c r="N2309" s="362"/>
      <c r="O2309" s="362"/>
      <c r="P2309" s="216">
        <v>50</v>
      </c>
      <c r="Q2309" s="216">
        <v>0</v>
      </c>
      <c r="R2309" s="68" t="s">
        <v>638</v>
      </c>
      <c r="S2309" s="363"/>
      <c r="T2309" s="277"/>
    </row>
    <row r="2310" spans="1:20" ht="89.25">
      <c r="A2310" s="192">
        <v>117</v>
      </c>
      <c r="B2310" s="68"/>
      <c r="C2310" s="214" t="s">
        <v>54</v>
      </c>
      <c r="D2310" s="215">
        <v>45104</v>
      </c>
      <c r="E2310" s="192" t="s">
        <v>4904</v>
      </c>
      <c r="F2310" s="192" t="s">
        <v>10</v>
      </c>
      <c r="G2310" s="192">
        <v>1063195</v>
      </c>
      <c r="H2310" s="68"/>
      <c r="I2310" s="198" t="s">
        <v>5978</v>
      </c>
      <c r="J2310" s="68"/>
      <c r="K2310" s="68"/>
      <c r="L2310" s="68"/>
      <c r="M2310" s="68"/>
      <c r="N2310" s="362"/>
      <c r="O2310" s="362"/>
      <c r="P2310" s="216">
        <v>50</v>
      </c>
      <c r="Q2310" s="216">
        <v>0</v>
      </c>
      <c r="R2310" s="68" t="s">
        <v>638</v>
      </c>
      <c r="S2310" s="363"/>
      <c r="T2310" s="277"/>
    </row>
    <row r="2311" spans="1:20" ht="63.75">
      <c r="A2311" s="192">
        <v>117</v>
      </c>
      <c r="B2311" s="68"/>
      <c r="C2311" s="214" t="s">
        <v>54</v>
      </c>
      <c r="D2311" s="215">
        <v>45104</v>
      </c>
      <c r="E2311" s="192" t="s">
        <v>4905</v>
      </c>
      <c r="F2311" s="192" t="s">
        <v>10</v>
      </c>
      <c r="G2311" s="192">
        <v>1063227</v>
      </c>
      <c r="H2311" s="68"/>
      <c r="I2311" s="198" t="s">
        <v>5979</v>
      </c>
      <c r="J2311" s="68"/>
      <c r="K2311" s="68"/>
      <c r="L2311" s="68"/>
      <c r="M2311" s="68"/>
      <c r="N2311" s="362"/>
      <c r="O2311" s="362"/>
      <c r="P2311" s="216">
        <v>50</v>
      </c>
      <c r="Q2311" s="216">
        <v>0</v>
      </c>
      <c r="R2311" s="68" t="s">
        <v>638</v>
      </c>
      <c r="S2311" s="363"/>
      <c r="T2311" s="277"/>
    </row>
    <row r="2312" spans="1:20" ht="76.5">
      <c r="A2312" s="192">
        <v>383</v>
      </c>
      <c r="B2312" s="68"/>
      <c r="C2312" s="214" t="s">
        <v>1246</v>
      </c>
      <c r="D2312" s="215">
        <v>45104</v>
      </c>
      <c r="E2312" s="192" t="s">
        <v>4906</v>
      </c>
      <c r="F2312" s="192" t="s">
        <v>10</v>
      </c>
      <c r="G2312" s="192">
        <v>1063237</v>
      </c>
      <c r="H2312" s="68"/>
      <c r="I2312" s="198" t="s">
        <v>5980</v>
      </c>
      <c r="J2312" s="68"/>
      <c r="K2312" s="68"/>
      <c r="L2312" s="68"/>
      <c r="M2312" s="68"/>
      <c r="N2312" s="362"/>
      <c r="O2312" s="362"/>
      <c r="P2312" s="216">
        <v>50</v>
      </c>
      <c r="Q2312" s="216">
        <v>0</v>
      </c>
      <c r="R2312" s="68" t="s">
        <v>638</v>
      </c>
      <c r="S2312" s="363"/>
      <c r="T2312" s="277"/>
    </row>
    <row r="2313" spans="1:20" ht="76.5">
      <c r="A2313" s="192">
        <v>513</v>
      </c>
      <c r="B2313" s="68"/>
      <c r="C2313" s="214" t="s">
        <v>160</v>
      </c>
      <c r="D2313" s="215">
        <v>45104</v>
      </c>
      <c r="E2313" s="192" t="s">
        <v>4907</v>
      </c>
      <c r="F2313" s="192" t="s">
        <v>10</v>
      </c>
      <c r="G2313" s="192">
        <v>1063244</v>
      </c>
      <c r="H2313" s="68"/>
      <c r="I2313" s="198" t="s">
        <v>5981</v>
      </c>
      <c r="J2313" s="68"/>
      <c r="K2313" s="68"/>
      <c r="L2313" s="68"/>
      <c r="M2313" s="68"/>
      <c r="N2313" s="362"/>
      <c r="O2313" s="362"/>
      <c r="P2313" s="216">
        <v>50</v>
      </c>
      <c r="Q2313" s="216">
        <v>0</v>
      </c>
      <c r="R2313" s="68" t="s">
        <v>638</v>
      </c>
      <c r="S2313" s="363"/>
      <c r="T2313" s="277"/>
    </row>
    <row r="2314" spans="1:20" ht="51">
      <c r="A2314" s="192">
        <v>132</v>
      </c>
      <c r="B2314" s="68"/>
      <c r="C2314" s="214" t="s">
        <v>59</v>
      </c>
      <c r="D2314" s="215">
        <v>45105</v>
      </c>
      <c r="E2314" s="192" t="s">
        <v>4908</v>
      </c>
      <c r="F2314" s="192" t="s">
        <v>3</v>
      </c>
      <c r="G2314" s="192">
        <v>2122926</v>
      </c>
      <c r="H2314" s="68"/>
      <c r="I2314" s="198" t="s">
        <v>5982</v>
      </c>
      <c r="J2314" s="68"/>
      <c r="K2314" s="68"/>
      <c r="L2314" s="68"/>
      <c r="M2314" s="68"/>
      <c r="N2314" s="362"/>
      <c r="O2314" s="362"/>
      <c r="P2314" s="216">
        <v>0</v>
      </c>
      <c r="Q2314" s="216">
        <v>2</v>
      </c>
      <c r="R2314" s="68" t="s">
        <v>638</v>
      </c>
      <c r="S2314" s="363"/>
      <c r="T2314" s="277"/>
    </row>
    <row r="2315" spans="1:20" ht="51">
      <c r="A2315" s="192">
        <v>132</v>
      </c>
      <c r="B2315" s="68"/>
      <c r="C2315" s="214" t="s">
        <v>59</v>
      </c>
      <c r="D2315" s="215">
        <v>45105</v>
      </c>
      <c r="E2315" s="192" t="s">
        <v>4909</v>
      </c>
      <c r="F2315" s="192" t="s">
        <v>3</v>
      </c>
      <c r="G2315" s="192">
        <v>2122928</v>
      </c>
      <c r="H2315" s="68"/>
      <c r="I2315" s="198" t="s">
        <v>5982</v>
      </c>
      <c r="J2315" s="68"/>
      <c r="K2315" s="68"/>
      <c r="L2315" s="68"/>
      <c r="M2315" s="68"/>
      <c r="N2315" s="362"/>
      <c r="O2315" s="362"/>
      <c r="P2315" s="216">
        <v>0</v>
      </c>
      <c r="Q2315" s="216">
        <v>2</v>
      </c>
      <c r="R2315" s="68" t="s">
        <v>638</v>
      </c>
      <c r="S2315" s="363"/>
      <c r="T2315" s="277"/>
    </row>
    <row r="2316" spans="1:20" ht="51">
      <c r="A2316" s="192">
        <v>132</v>
      </c>
      <c r="B2316" s="68"/>
      <c r="C2316" s="214" t="s">
        <v>59</v>
      </c>
      <c r="D2316" s="215">
        <v>45105</v>
      </c>
      <c r="E2316" s="192" t="s">
        <v>4910</v>
      </c>
      <c r="F2316" s="192" t="s">
        <v>3</v>
      </c>
      <c r="G2316" s="192">
        <v>2122930</v>
      </c>
      <c r="H2316" s="68"/>
      <c r="I2316" s="198" t="s">
        <v>5982</v>
      </c>
      <c r="J2316" s="68"/>
      <c r="K2316" s="68"/>
      <c r="L2316" s="68"/>
      <c r="M2316" s="68"/>
      <c r="N2316" s="362"/>
      <c r="O2316" s="362"/>
      <c r="P2316" s="216">
        <v>0</v>
      </c>
      <c r="Q2316" s="216">
        <v>2</v>
      </c>
      <c r="R2316" s="68" t="s">
        <v>638</v>
      </c>
      <c r="S2316" s="363"/>
      <c r="T2316" s="277"/>
    </row>
    <row r="2317" spans="1:20" ht="51">
      <c r="A2317" s="192">
        <v>423</v>
      </c>
      <c r="B2317" s="68"/>
      <c r="C2317" s="214" t="s">
        <v>150</v>
      </c>
      <c r="D2317" s="215">
        <v>45105</v>
      </c>
      <c r="E2317" s="192" t="s">
        <v>4911</v>
      </c>
      <c r="F2317" s="192" t="s">
        <v>3</v>
      </c>
      <c r="G2317" s="192">
        <v>2122937</v>
      </c>
      <c r="H2317" s="68"/>
      <c r="I2317" s="198" t="s">
        <v>5983</v>
      </c>
      <c r="J2317" s="68"/>
      <c r="K2317" s="68"/>
      <c r="L2317" s="68"/>
      <c r="M2317" s="68"/>
      <c r="N2317" s="362"/>
      <c r="O2317" s="362"/>
      <c r="P2317" s="216">
        <v>0</v>
      </c>
      <c r="Q2317" s="216">
        <v>1280</v>
      </c>
      <c r="R2317" s="68" t="s">
        <v>638</v>
      </c>
      <c r="S2317" s="363"/>
      <c r="T2317" s="277"/>
    </row>
    <row r="2318" spans="1:20" ht="51">
      <c r="A2318" s="192">
        <v>526</v>
      </c>
      <c r="B2318" s="68"/>
      <c r="C2318" s="214" t="s">
        <v>1266</v>
      </c>
      <c r="D2318" s="215">
        <v>45105</v>
      </c>
      <c r="E2318" s="192" t="s">
        <v>4912</v>
      </c>
      <c r="F2318" s="192" t="s">
        <v>3</v>
      </c>
      <c r="G2318" s="192">
        <v>2122946</v>
      </c>
      <c r="H2318" s="68"/>
      <c r="I2318" s="198" t="s">
        <v>5984</v>
      </c>
      <c r="J2318" s="68"/>
      <c r="K2318" s="68"/>
      <c r="L2318" s="68"/>
      <c r="M2318" s="68"/>
      <c r="N2318" s="362"/>
      <c r="O2318" s="362"/>
      <c r="P2318" s="216">
        <v>0</v>
      </c>
      <c r="Q2318" s="216">
        <v>1582.4</v>
      </c>
      <c r="R2318" s="68" t="s">
        <v>638</v>
      </c>
      <c r="S2318" s="363"/>
      <c r="T2318" s="277"/>
    </row>
    <row r="2319" spans="1:20" ht="51">
      <c r="A2319" s="192">
        <v>526</v>
      </c>
      <c r="B2319" s="68"/>
      <c r="C2319" s="214" t="s">
        <v>1266</v>
      </c>
      <c r="D2319" s="215">
        <v>45105</v>
      </c>
      <c r="E2319" s="192" t="s">
        <v>4913</v>
      </c>
      <c r="F2319" s="192" t="s">
        <v>3</v>
      </c>
      <c r="G2319" s="192">
        <v>2122954</v>
      </c>
      <c r="H2319" s="68"/>
      <c r="I2319" s="198" t="s">
        <v>5985</v>
      </c>
      <c r="J2319" s="68"/>
      <c r="K2319" s="68"/>
      <c r="L2319" s="68"/>
      <c r="M2319" s="68"/>
      <c r="N2319" s="362"/>
      <c r="O2319" s="362"/>
      <c r="P2319" s="216">
        <v>0</v>
      </c>
      <c r="Q2319" s="216">
        <v>87.5</v>
      </c>
      <c r="R2319" s="68" t="s">
        <v>638</v>
      </c>
      <c r="S2319" s="363"/>
      <c r="T2319" s="277"/>
    </row>
    <row r="2320" spans="1:20" ht="51">
      <c r="A2320" s="192">
        <v>526</v>
      </c>
      <c r="B2320" s="68"/>
      <c r="C2320" s="214" t="s">
        <v>1266</v>
      </c>
      <c r="D2320" s="215">
        <v>45105</v>
      </c>
      <c r="E2320" s="192" t="s">
        <v>4914</v>
      </c>
      <c r="F2320" s="192" t="s">
        <v>3</v>
      </c>
      <c r="G2320" s="192">
        <v>2122956</v>
      </c>
      <c r="H2320" s="68"/>
      <c r="I2320" s="198" t="s">
        <v>5986</v>
      </c>
      <c r="J2320" s="68"/>
      <c r="K2320" s="68"/>
      <c r="L2320" s="68"/>
      <c r="M2320" s="68"/>
      <c r="N2320" s="362"/>
      <c r="O2320" s="362"/>
      <c r="P2320" s="216">
        <v>0</v>
      </c>
      <c r="Q2320" s="216">
        <v>87.5</v>
      </c>
      <c r="R2320" s="68" t="s">
        <v>638</v>
      </c>
      <c r="S2320" s="363"/>
      <c r="T2320" s="277"/>
    </row>
    <row r="2321" spans="1:20" ht="51">
      <c r="A2321" s="192" t="s">
        <v>541</v>
      </c>
      <c r="B2321" s="68"/>
      <c r="C2321" s="214" t="s">
        <v>590</v>
      </c>
      <c r="D2321" s="215">
        <v>45105</v>
      </c>
      <c r="E2321" s="192" t="s">
        <v>4915</v>
      </c>
      <c r="F2321" s="192" t="s">
        <v>3</v>
      </c>
      <c r="G2321" s="192">
        <v>2122958</v>
      </c>
      <c r="H2321" s="68"/>
      <c r="I2321" s="198" t="s">
        <v>5987</v>
      </c>
      <c r="J2321" s="68"/>
      <c r="K2321" s="68"/>
      <c r="L2321" s="68"/>
      <c r="M2321" s="68"/>
      <c r="N2321" s="362"/>
      <c r="O2321" s="362"/>
      <c r="P2321" s="216">
        <v>0</v>
      </c>
      <c r="Q2321" s="216">
        <v>519.4</v>
      </c>
      <c r="R2321" s="68" t="s">
        <v>638</v>
      </c>
      <c r="S2321" s="363"/>
      <c r="T2321" s="277"/>
    </row>
    <row r="2322" spans="1:20" ht="51">
      <c r="A2322" s="192">
        <v>423</v>
      </c>
      <c r="B2322" s="68"/>
      <c r="C2322" s="214" t="s">
        <v>150</v>
      </c>
      <c r="D2322" s="215">
        <v>45105</v>
      </c>
      <c r="E2322" s="192" t="s">
        <v>4916</v>
      </c>
      <c r="F2322" s="192" t="s">
        <v>3</v>
      </c>
      <c r="G2322" s="192">
        <v>2122967</v>
      </c>
      <c r="H2322" s="68"/>
      <c r="I2322" s="198" t="s">
        <v>5988</v>
      </c>
      <c r="J2322" s="68"/>
      <c r="K2322" s="68"/>
      <c r="L2322" s="68"/>
      <c r="M2322" s="68"/>
      <c r="N2322" s="362"/>
      <c r="O2322" s="362"/>
      <c r="P2322" s="216">
        <v>0</v>
      </c>
      <c r="Q2322" s="216">
        <v>220</v>
      </c>
      <c r="R2322" s="68" t="s">
        <v>638</v>
      </c>
      <c r="S2322" s="363"/>
      <c r="T2322" s="277"/>
    </row>
    <row r="2323" spans="1:20" ht="51">
      <c r="A2323" s="192">
        <v>526</v>
      </c>
      <c r="B2323" s="68"/>
      <c r="C2323" s="214" t="s">
        <v>1266</v>
      </c>
      <c r="D2323" s="215">
        <v>45105</v>
      </c>
      <c r="E2323" s="192" t="s">
        <v>4917</v>
      </c>
      <c r="F2323" s="192" t="s">
        <v>3</v>
      </c>
      <c r="G2323" s="192">
        <v>2122969</v>
      </c>
      <c r="H2323" s="68"/>
      <c r="I2323" s="198" t="s">
        <v>5989</v>
      </c>
      <c r="J2323" s="68"/>
      <c r="K2323" s="68"/>
      <c r="L2323" s="68"/>
      <c r="M2323" s="68"/>
      <c r="N2323" s="362"/>
      <c r="O2323" s="362"/>
      <c r="P2323" s="216">
        <v>0</v>
      </c>
      <c r="Q2323" s="216">
        <v>87.5</v>
      </c>
      <c r="R2323" s="68" t="s">
        <v>638</v>
      </c>
      <c r="S2323" s="363"/>
      <c r="T2323" s="277"/>
    </row>
    <row r="2324" spans="1:20" ht="51">
      <c r="A2324" s="192">
        <v>389</v>
      </c>
      <c r="B2324" s="68"/>
      <c r="C2324" s="214" t="s">
        <v>1422</v>
      </c>
      <c r="D2324" s="215">
        <v>45105</v>
      </c>
      <c r="E2324" s="192" t="s">
        <v>4918</v>
      </c>
      <c r="F2324" s="192" t="s">
        <v>3</v>
      </c>
      <c r="G2324" s="192">
        <v>2122971</v>
      </c>
      <c r="H2324" s="68"/>
      <c r="I2324" s="198" t="s">
        <v>5990</v>
      </c>
      <c r="J2324" s="68"/>
      <c r="K2324" s="68"/>
      <c r="L2324" s="68"/>
      <c r="M2324" s="68"/>
      <c r="N2324" s="362"/>
      <c r="O2324" s="362"/>
      <c r="P2324" s="216">
        <v>0</v>
      </c>
      <c r="Q2324" s="216">
        <v>3080</v>
      </c>
      <c r="R2324" s="68" t="s">
        <v>638</v>
      </c>
      <c r="S2324" s="363"/>
      <c r="T2324" s="277"/>
    </row>
    <row r="2325" spans="1:20" ht="51">
      <c r="A2325" s="192" t="s">
        <v>541</v>
      </c>
      <c r="B2325" s="68"/>
      <c r="C2325" s="214" t="s">
        <v>590</v>
      </c>
      <c r="D2325" s="215">
        <v>45105</v>
      </c>
      <c r="E2325" s="192" t="s">
        <v>4919</v>
      </c>
      <c r="F2325" s="192" t="s">
        <v>3</v>
      </c>
      <c r="G2325" s="192">
        <v>2122978</v>
      </c>
      <c r="H2325" s="68"/>
      <c r="I2325" s="198" t="s">
        <v>5991</v>
      </c>
      <c r="J2325" s="68"/>
      <c r="K2325" s="68"/>
      <c r="L2325" s="68"/>
      <c r="M2325" s="68"/>
      <c r="N2325" s="362"/>
      <c r="O2325" s="362"/>
      <c r="P2325" s="216">
        <v>0</v>
      </c>
      <c r="Q2325" s="216">
        <v>249.78</v>
      </c>
      <c r="R2325" s="68" t="s">
        <v>638</v>
      </c>
      <c r="S2325" s="363"/>
      <c r="T2325" s="277"/>
    </row>
    <row r="2326" spans="1:20" ht="51">
      <c r="A2326" s="192">
        <v>132</v>
      </c>
      <c r="B2326" s="68"/>
      <c r="C2326" s="214" t="s">
        <v>59</v>
      </c>
      <c r="D2326" s="215">
        <v>45105</v>
      </c>
      <c r="E2326" s="192" t="s">
        <v>4920</v>
      </c>
      <c r="F2326" s="192" t="s">
        <v>3</v>
      </c>
      <c r="G2326" s="192">
        <v>2122980</v>
      </c>
      <c r="H2326" s="68"/>
      <c r="I2326" s="198" t="s">
        <v>5992</v>
      </c>
      <c r="J2326" s="68"/>
      <c r="K2326" s="68"/>
      <c r="L2326" s="68"/>
      <c r="M2326" s="68"/>
      <c r="N2326" s="362"/>
      <c r="O2326" s="362"/>
      <c r="P2326" s="216">
        <v>0</v>
      </c>
      <c r="Q2326" s="216">
        <v>371</v>
      </c>
      <c r="R2326" s="68" t="s">
        <v>638</v>
      </c>
      <c r="S2326" s="363"/>
      <c r="T2326" s="277"/>
    </row>
    <row r="2327" spans="1:20" ht="51">
      <c r="A2327" s="192">
        <v>132</v>
      </c>
      <c r="B2327" s="68"/>
      <c r="C2327" s="214" t="s">
        <v>59</v>
      </c>
      <c r="D2327" s="215">
        <v>45105</v>
      </c>
      <c r="E2327" s="192" t="s">
        <v>4921</v>
      </c>
      <c r="F2327" s="192" t="s">
        <v>3</v>
      </c>
      <c r="G2327" s="192">
        <v>2122982</v>
      </c>
      <c r="H2327" s="68"/>
      <c r="I2327" s="198" t="s">
        <v>5993</v>
      </c>
      <c r="J2327" s="68"/>
      <c r="K2327" s="68"/>
      <c r="L2327" s="68"/>
      <c r="M2327" s="68"/>
      <c r="N2327" s="362"/>
      <c r="O2327" s="362"/>
      <c r="P2327" s="216">
        <v>0</v>
      </c>
      <c r="Q2327" s="216">
        <v>371</v>
      </c>
      <c r="R2327" s="68" t="s">
        <v>638</v>
      </c>
      <c r="S2327" s="363"/>
      <c r="T2327" s="277"/>
    </row>
    <row r="2328" spans="1:20" ht="76.5">
      <c r="A2328" s="192">
        <v>513</v>
      </c>
      <c r="B2328" s="68"/>
      <c r="C2328" s="214" t="s">
        <v>160</v>
      </c>
      <c r="D2328" s="215">
        <v>45105</v>
      </c>
      <c r="E2328" s="192" t="s">
        <v>4922</v>
      </c>
      <c r="F2328" s="192" t="s">
        <v>12</v>
      </c>
      <c r="G2328" s="192">
        <v>1063323</v>
      </c>
      <c r="H2328" s="68"/>
      <c r="I2328" s="198" t="s">
        <v>5994</v>
      </c>
      <c r="J2328" s="68"/>
      <c r="K2328" s="68"/>
      <c r="L2328" s="68"/>
      <c r="M2328" s="68"/>
      <c r="N2328" s="362"/>
      <c r="O2328" s="362"/>
      <c r="P2328" s="216">
        <v>490516328.63999999</v>
      </c>
      <c r="Q2328" s="216">
        <v>0</v>
      </c>
      <c r="R2328" s="68" t="s">
        <v>638</v>
      </c>
      <c r="S2328" s="363"/>
      <c r="T2328" s="277"/>
    </row>
    <row r="2329" spans="1:20" ht="76.5">
      <c r="A2329" s="192">
        <v>513</v>
      </c>
      <c r="B2329" s="68"/>
      <c r="C2329" s="214" t="s">
        <v>160</v>
      </c>
      <c r="D2329" s="215">
        <v>45105</v>
      </c>
      <c r="E2329" s="192" t="s">
        <v>4923</v>
      </c>
      <c r="F2329" s="192" t="s">
        <v>10</v>
      </c>
      <c r="G2329" s="192">
        <v>1063323</v>
      </c>
      <c r="H2329" s="68"/>
      <c r="I2329" s="198" t="s">
        <v>5995</v>
      </c>
      <c r="J2329" s="68"/>
      <c r="K2329" s="68"/>
      <c r="L2329" s="68"/>
      <c r="M2329" s="68"/>
      <c r="N2329" s="362"/>
      <c r="O2329" s="362"/>
      <c r="P2329" s="216">
        <v>50</v>
      </c>
      <c r="Q2329" s="216">
        <v>0</v>
      </c>
      <c r="R2329" s="68" t="s">
        <v>638</v>
      </c>
      <c r="S2329" s="363"/>
      <c r="T2329" s="277"/>
    </row>
    <row r="2330" spans="1:20" ht="63.75">
      <c r="A2330" s="192">
        <v>525</v>
      </c>
      <c r="B2330" s="68"/>
      <c r="C2330" s="214" t="s">
        <v>164</v>
      </c>
      <c r="D2330" s="215">
        <v>45105</v>
      </c>
      <c r="E2330" s="192" t="s">
        <v>4924</v>
      </c>
      <c r="F2330" s="192" t="s">
        <v>6</v>
      </c>
      <c r="G2330" s="192">
        <v>2319650</v>
      </c>
      <c r="H2330" s="68"/>
      <c r="I2330" s="198" t="s">
        <v>5996</v>
      </c>
      <c r="J2330" s="68"/>
      <c r="K2330" s="68"/>
      <c r="L2330" s="68"/>
      <c r="M2330" s="68"/>
      <c r="N2330" s="362"/>
      <c r="O2330" s="362"/>
      <c r="P2330" s="216">
        <v>0</v>
      </c>
      <c r="Q2330" s="216">
        <v>10921.12</v>
      </c>
      <c r="R2330" s="68" t="s">
        <v>638</v>
      </c>
      <c r="S2330" s="363"/>
      <c r="T2330" s="277"/>
    </row>
    <row r="2331" spans="1:20" ht="51">
      <c r="A2331" s="192">
        <v>41</v>
      </c>
      <c r="B2331" s="68"/>
      <c r="C2331" s="214" t="s">
        <v>44</v>
      </c>
      <c r="D2331" s="215">
        <v>45105</v>
      </c>
      <c r="E2331" s="192" t="s">
        <v>4925</v>
      </c>
      <c r="F2331" s="192" t="s">
        <v>3</v>
      </c>
      <c r="G2331" s="192">
        <v>2123001</v>
      </c>
      <c r="H2331" s="68"/>
      <c r="I2331" s="198" t="s">
        <v>5997</v>
      </c>
      <c r="J2331" s="68"/>
      <c r="K2331" s="68"/>
      <c r="L2331" s="68"/>
      <c r="M2331" s="68"/>
      <c r="N2331" s="362"/>
      <c r="O2331" s="362"/>
      <c r="P2331" s="216">
        <v>0</v>
      </c>
      <c r="Q2331" s="216">
        <v>53</v>
      </c>
      <c r="R2331" s="68" t="s">
        <v>638</v>
      </c>
      <c r="S2331" s="363"/>
      <c r="T2331" s="277"/>
    </row>
    <row r="2332" spans="1:20" ht="51">
      <c r="A2332" s="192" t="s">
        <v>541</v>
      </c>
      <c r="B2332" s="68"/>
      <c r="C2332" s="214" t="s">
        <v>590</v>
      </c>
      <c r="D2332" s="215">
        <v>45105</v>
      </c>
      <c r="E2332" s="192" t="s">
        <v>4926</v>
      </c>
      <c r="F2332" s="192" t="s">
        <v>3</v>
      </c>
      <c r="G2332" s="192">
        <v>2123002</v>
      </c>
      <c r="H2332" s="68"/>
      <c r="I2332" s="198" t="s">
        <v>5998</v>
      </c>
      <c r="J2332" s="68"/>
      <c r="K2332" s="68"/>
      <c r="L2332" s="68"/>
      <c r="M2332" s="68"/>
      <c r="N2332" s="362"/>
      <c r="O2332" s="362"/>
      <c r="P2332" s="216">
        <v>0</v>
      </c>
      <c r="Q2332" s="216">
        <v>249.78</v>
      </c>
      <c r="R2332" s="68" t="s">
        <v>638</v>
      </c>
      <c r="S2332" s="363"/>
      <c r="T2332" s="277"/>
    </row>
    <row r="2333" spans="1:20" ht="51">
      <c r="A2333" s="192">
        <v>548</v>
      </c>
      <c r="B2333" s="68"/>
      <c r="C2333" s="214" t="s">
        <v>1285</v>
      </c>
      <c r="D2333" s="215">
        <v>45105</v>
      </c>
      <c r="E2333" s="192" t="s">
        <v>4927</v>
      </c>
      <c r="F2333" s="192" t="s">
        <v>3</v>
      </c>
      <c r="G2333" s="192">
        <v>2123003</v>
      </c>
      <c r="H2333" s="68"/>
      <c r="I2333" s="198" t="s">
        <v>5999</v>
      </c>
      <c r="J2333" s="68"/>
      <c r="K2333" s="68"/>
      <c r="L2333" s="68"/>
      <c r="M2333" s="68"/>
      <c r="N2333" s="362"/>
      <c r="O2333" s="362"/>
      <c r="P2333" s="216">
        <v>0</v>
      </c>
      <c r="Q2333" s="216">
        <v>59</v>
      </c>
      <c r="R2333" s="68" t="s">
        <v>638</v>
      </c>
      <c r="S2333" s="363"/>
      <c r="T2333" s="277"/>
    </row>
    <row r="2334" spans="1:20" ht="51">
      <c r="A2334" s="192">
        <v>548</v>
      </c>
      <c r="B2334" s="68"/>
      <c r="C2334" s="214" t="s">
        <v>1285</v>
      </c>
      <c r="D2334" s="215">
        <v>45105</v>
      </c>
      <c r="E2334" s="192" t="s">
        <v>4928</v>
      </c>
      <c r="F2334" s="192" t="s">
        <v>3</v>
      </c>
      <c r="G2334" s="192">
        <v>2123004</v>
      </c>
      <c r="H2334" s="68"/>
      <c r="I2334" s="198" t="s">
        <v>3921</v>
      </c>
      <c r="J2334" s="68"/>
      <c r="K2334" s="68"/>
      <c r="L2334" s="68"/>
      <c r="M2334" s="68"/>
      <c r="N2334" s="362"/>
      <c r="O2334" s="362"/>
      <c r="P2334" s="216">
        <v>0</v>
      </c>
      <c r="Q2334" s="216">
        <v>117</v>
      </c>
      <c r="R2334" s="68" t="s">
        <v>638</v>
      </c>
      <c r="S2334" s="363"/>
      <c r="T2334" s="277"/>
    </row>
    <row r="2335" spans="1:20" ht="89.25">
      <c r="A2335" s="192">
        <v>25</v>
      </c>
      <c r="B2335" s="68"/>
      <c r="C2335" s="214" t="s">
        <v>42</v>
      </c>
      <c r="D2335" s="215">
        <v>45105</v>
      </c>
      <c r="E2335" s="192" t="s">
        <v>4929</v>
      </c>
      <c r="F2335" s="192" t="s">
        <v>6</v>
      </c>
      <c r="G2335" s="192">
        <v>1835153</v>
      </c>
      <c r="H2335" s="68"/>
      <c r="I2335" s="198" t="s">
        <v>6000</v>
      </c>
      <c r="J2335" s="68"/>
      <c r="K2335" s="68"/>
      <c r="L2335" s="68"/>
      <c r="M2335" s="68"/>
      <c r="N2335" s="362"/>
      <c r="O2335" s="362"/>
      <c r="P2335" s="216">
        <v>0</v>
      </c>
      <c r="Q2335" s="216">
        <v>2220787.34</v>
      </c>
      <c r="R2335" s="68" t="s">
        <v>638</v>
      </c>
      <c r="S2335" s="363"/>
      <c r="T2335" s="277"/>
    </row>
    <row r="2336" spans="1:20" ht="38.25">
      <c r="A2336" s="192">
        <v>212</v>
      </c>
      <c r="B2336" s="68"/>
      <c r="C2336" s="214" t="s">
        <v>90</v>
      </c>
      <c r="D2336" s="215">
        <v>45105</v>
      </c>
      <c r="E2336" s="192" t="s">
        <v>4930</v>
      </c>
      <c r="F2336" s="192" t="s">
        <v>3</v>
      </c>
      <c r="G2336" s="192">
        <v>2123011</v>
      </c>
      <c r="H2336" s="68"/>
      <c r="I2336" s="198" t="s">
        <v>6001</v>
      </c>
      <c r="J2336" s="68"/>
      <c r="K2336" s="68"/>
      <c r="L2336" s="68"/>
      <c r="M2336" s="68"/>
      <c r="N2336" s="362"/>
      <c r="O2336" s="362"/>
      <c r="P2336" s="216">
        <v>0</v>
      </c>
      <c r="Q2336" s="216">
        <v>1887</v>
      </c>
      <c r="R2336" s="68" t="s">
        <v>638</v>
      </c>
      <c r="S2336" s="363"/>
      <c r="T2336" s="277"/>
    </row>
    <row r="2337" spans="1:20" ht="63.75">
      <c r="A2337" s="192">
        <v>16</v>
      </c>
      <c r="B2337" s="68"/>
      <c r="C2337" s="214" t="s">
        <v>40</v>
      </c>
      <c r="D2337" s="215">
        <v>45105</v>
      </c>
      <c r="E2337" s="192" t="s">
        <v>4931</v>
      </c>
      <c r="F2337" s="192" t="s">
        <v>3</v>
      </c>
      <c r="G2337" s="192">
        <v>2123017</v>
      </c>
      <c r="H2337" s="68"/>
      <c r="I2337" s="198" t="s">
        <v>3182</v>
      </c>
      <c r="J2337" s="68"/>
      <c r="K2337" s="68"/>
      <c r="L2337" s="68"/>
      <c r="M2337" s="68"/>
      <c r="N2337" s="362"/>
      <c r="O2337" s="362"/>
      <c r="P2337" s="216">
        <v>0</v>
      </c>
      <c r="Q2337" s="216">
        <v>14</v>
      </c>
      <c r="R2337" s="68" t="s">
        <v>638</v>
      </c>
      <c r="S2337" s="363"/>
      <c r="T2337" s="277"/>
    </row>
    <row r="2338" spans="1:20" ht="51">
      <c r="A2338" s="192">
        <v>526</v>
      </c>
      <c r="B2338" s="68"/>
      <c r="C2338" s="214" t="s">
        <v>1266</v>
      </c>
      <c r="D2338" s="215">
        <v>45105</v>
      </c>
      <c r="E2338" s="192" t="s">
        <v>4932</v>
      </c>
      <c r="F2338" s="192" t="s">
        <v>3</v>
      </c>
      <c r="G2338" s="192">
        <v>2123023</v>
      </c>
      <c r="H2338" s="68"/>
      <c r="I2338" s="198" t="s">
        <v>6002</v>
      </c>
      <c r="J2338" s="68"/>
      <c r="K2338" s="68"/>
      <c r="L2338" s="68"/>
      <c r="M2338" s="68"/>
      <c r="N2338" s="362"/>
      <c r="O2338" s="362"/>
      <c r="P2338" s="216">
        <v>0</v>
      </c>
      <c r="Q2338" s="216">
        <v>3300</v>
      </c>
      <c r="R2338" s="68" t="s">
        <v>638</v>
      </c>
      <c r="S2338" s="363"/>
      <c r="T2338" s="277"/>
    </row>
    <row r="2339" spans="1:20" ht="63.75">
      <c r="A2339" s="192">
        <v>206</v>
      </c>
      <c r="B2339" s="68"/>
      <c r="C2339" s="214" t="s">
        <v>87</v>
      </c>
      <c r="D2339" s="215">
        <v>45105</v>
      </c>
      <c r="E2339" s="192" t="s">
        <v>4933</v>
      </c>
      <c r="F2339" s="192" t="s">
        <v>3</v>
      </c>
      <c r="G2339" s="192">
        <v>2123028</v>
      </c>
      <c r="H2339" s="68"/>
      <c r="I2339" s="198" t="s">
        <v>6003</v>
      </c>
      <c r="J2339" s="68"/>
      <c r="K2339" s="68"/>
      <c r="L2339" s="68"/>
      <c r="M2339" s="68"/>
      <c r="N2339" s="362"/>
      <c r="O2339" s="362"/>
      <c r="P2339" s="216">
        <v>0</v>
      </c>
      <c r="Q2339" s="216">
        <v>31.65</v>
      </c>
      <c r="R2339" s="68" t="s">
        <v>638</v>
      </c>
      <c r="S2339" s="363"/>
      <c r="T2339" s="277"/>
    </row>
    <row r="2340" spans="1:20" ht="51">
      <c r="A2340" s="192">
        <v>513</v>
      </c>
      <c r="B2340" s="68"/>
      <c r="C2340" s="214" t="s">
        <v>160</v>
      </c>
      <c r="D2340" s="215">
        <v>45105</v>
      </c>
      <c r="E2340" s="192" t="s">
        <v>4934</v>
      </c>
      <c r="F2340" s="192" t="s">
        <v>14</v>
      </c>
      <c r="G2340" s="192">
        <v>2319923</v>
      </c>
      <c r="H2340" s="68"/>
      <c r="I2340" s="198" t="s">
        <v>6004</v>
      </c>
      <c r="J2340" s="68"/>
      <c r="K2340" s="68"/>
      <c r="L2340" s="68"/>
      <c r="M2340" s="68"/>
      <c r="N2340" s="362"/>
      <c r="O2340" s="362"/>
      <c r="P2340" s="216">
        <v>50</v>
      </c>
      <c r="Q2340" s="216">
        <v>0</v>
      </c>
      <c r="R2340" s="68" t="s">
        <v>638</v>
      </c>
      <c r="S2340" s="363"/>
      <c r="T2340" s="277"/>
    </row>
    <row r="2341" spans="1:20" ht="63.75">
      <c r="A2341" s="192">
        <v>525</v>
      </c>
      <c r="B2341" s="68"/>
      <c r="C2341" s="214" t="s">
        <v>164</v>
      </c>
      <c r="D2341" s="215">
        <v>45105</v>
      </c>
      <c r="E2341" s="192" t="s">
        <v>4935</v>
      </c>
      <c r="F2341" s="192" t="s">
        <v>6</v>
      </c>
      <c r="G2341" s="192">
        <v>2320229</v>
      </c>
      <c r="H2341" s="68"/>
      <c r="I2341" s="198" t="s">
        <v>6005</v>
      </c>
      <c r="J2341" s="68"/>
      <c r="K2341" s="68"/>
      <c r="L2341" s="68"/>
      <c r="M2341" s="68"/>
      <c r="N2341" s="362"/>
      <c r="O2341" s="362"/>
      <c r="P2341" s="216">
        <v>0</v>
      </c>
      <c r="Q2341" s="216">
        <v>153218.1</v>
      </c>
      <c r="R2341" s="68" t="s">
        <v>638</v>
      </c>
      <c r="S2341" s="363"/>
      <c r="T2341" s="277"/>
    </row>
    <row r="2342" spans="1:20" ht="51">
      <c r="A2342" s="192" t="s">
        <v>541</v>
      </c>
      <c r="B2342" s="68"/>
      <c r="C2342" s="214" t="s">
        <v>590</v>
      </c>
      <c r="D2342" s="215">
        <v>45105</v>
      </c>
      <c r="E2342" s="192" t="s">
        <v>4936</v>
      </c>
      <c r="F2342" s="192" t="s">
        <v>639</v>
      </c>
      <c r="G2342" s="192">
        <v>5935286</v>
      </c>
      <c r="H2342" s="68"/>
      <c r="I2342" s="198" t="s">
        <v>6006</v>
      </c>
      <c r="J2342" s="68"/>
      <c r="K2342" s="68"/>
      <c r="L2342" s="68"/>
      <c r="M2342" s="68"/>
      <c r="N2342" s="362"/>
      <c r="O2342" s="362"/>
      <c r="P2342" s="216">
        <v>0</v>
      </c>
      <c r="Q2342" s="216">
        <v>320000000</v>
      </c>
      <c r="R2342" s="68" t="s">
        <v>638</v>
      </c>
      <c r="S2342" s="363"/>
      <c r="T2342" s="277"/>
    </row>
    <row r="2343" spans="1:20" ht="63.75">
      <c r="A2343" s="192">
        <v>291</v>
      </c>
      <c r="B2343" s="68"/>
      <c r="C2343" s="214" t="s">
        <v>119</v>
      </c>
      <c r="D2343" s="215">
        <v>45105</v>
      </c>
      <c r="E2343" s="192" t="s">
        <v>4937</v>
      </c>
      <c r="F2343" s="192" t="s">
        <v>10</v>
      </c>
      <c r="G2343" s="192">
        <v>2320077</v>
      </c>
      <c r="H2343" s="68"/>
      <c r="I2343" s="198" t="s">
        <v>6007</v>
      </c>
      <c r="J2343" s="68"/>
      <c r="K2343" s="68"/>
      <c r="L2343" s="68"/>
      <c r="M2343" s="68"/>
      <c r="N2343" s="362"/>
      <c r="O2343" s="362"/>
      <c r="P2343" s="216">
        <v>50</v>
      </c>
      <c r="Q2343" s="216">
        <v>0</v>
      </c>
      <c r="R2343" s="68" t="s">
        <v>638</v>
      </c>
      <c r="S2343" s="363"/>
      <c r="T2343" s="277"/>
    </row>
    <row r="2344" spans="1:20" ht="76.5">
      <c r="A2344" s="192">
        <v>513</v>
      </c>
      <c r="B2344" s="68"/>
      <c r="C2344" s="214" t="s">
        <v>160</v>
      </c>
      <c r="D2344" s="215">
        <v>45105</v>
      </c>
      <c r="E2344" s="192" t="s">
        <v>4938</v>
      </c>
      <c r="F2344" s="192" t="s">
        <v>10</v>
      </c>
      <c r="G2344" s="192">
        <v>1063335</v>
      </c>
      <c r="H2344" s="68"/>
      <c r="I2344" s="198" t="s">
        <v>6008</v>
      </c>
      <c r="J2344" s="68"/>
      <c r="K2344" s="68"/>
      <c r="L2344" s="68"/>
      <c r="M2344" s="68"/>
      <c r="N2344" s="362"/>
      <c r="O2344" s="362"/>
      <c r="P2344" s="216">
        <v>50</v>
      </c>
      <c r="Q2344" s="216">
        <v>0</v>
      </c>
      <c r="R2344" s="68" t="s">
        <v>638</v>
      </c>
      <c r="S2344" s="363"/>
      <c r="T2344" s="277"/>
    </row>
    <row r="2345" spans="1:20" ht="76.5">
      <c r="A2345" s="192">
        <v>513</v>
      </c>
      <c r="B2345" s="68"/>
      <c r="C2345" s="214" t="s">
        <v>160</v>
      </c>
      <c r="D2345" s="215">
        <v>45105</v>
      </c>
      <c r="E2345" s="192" t="s">
        <v>4939</v>
      </c>
      <c r="F2345" s="192" t="s">
        <v>10</v>
      </c>
      <c r="G2345" s="192">
        <v>1063326</v>
      </c>
      <c r="H2345" s="68"/>
      <c r="I2345" s="198" t="s">
        <v>6009</v>
      </c>
      <c r="J2345" s="68"/>
      <c r="K2345" s="68"/>
      <c r="L2345" s="68"/>
      <c r="M2345" s="68"/>
      <c r="N2345" s="362"/>
      <c r="O2345" s="362"/>
      <c r="P2345" s="216">
        <v>50</v>
      </c>
      <c r="Q2345" s="216">
        <v>0</v>
      </c>
      <c r="R2345" s="68" t="s">
        <v>638</v>
      </c>
      <c r="S2345" s="363"/>
      <c r="T2345" s="277"/>
    </row>
    <row r="2346" spans="1:20" ht="76.5">
      <c r="A2346" s="192">
        <v>513</v>
      </c>
      <c r="B2346" s="68"/>
      <c r="C2346" s="214" t="s">
        <v>160</v>
      </c>
      <c r="D2346" s="215">
        <v>45105</v>
      </c>
      <c r="E2346" s="192" t="s">
        <v>4940</v>
      </c>
      <c r="F2346" s="192" t="s">
        <v>10</v>
      </c>
      <c r="G2346" s="192">
        <v>1063329</v>
      </c>
      <c r="H2346" s="68"/>
      <c r="I2346" s="198" t="s">
        <v>6010</v>
      </c>
      <c r="J2346" s="68"/>
      <c r="K2346" s="68"/>
      <c r="L2346" s="68"/>
      <c r="M2346" s="68"/>
      <c r="N2346" s="362"/>
      <c r="O2346" s="362"/>
      <c r="P2346" s="216">
        <v>50</v>
      </c>
      <c r="Q2346" s="216">
        <v>0</v>
      </c>
      <c r="R2346" s="68" t="s">
        <v>638</v>
      </c>
      <c r="S2346" s="363"/>
      <c r="T2346" s="277"/>
    </row>
    <row r="2347" spans="1:20" ht="51">
      <c r="A2347" s="192">
        <v>578</v>
      </c>
      <c r="B2347" s="68"/>
      <c r="C2347" s="214" t="s">
        <v>168</v>
      </c>
      <c r="D2347" s="215">
        <v>45105</v>
      </c>
      <c r="E2347" s="192" t="s">
        <v>4941</v>
      </c>
      <c r="F2347" s="192" t="s">
        <v>3</v>
      </c>
      <c r="G2347" s="192">
        <v>2122970</v>
      </c>
      <c r="H2347" s="68"/>
      <c r="I2347" s="198" t="s">
        <v>6011</v>
      </c>
      <c r="J2347" s="68"/>
      <c r="K2347" s="68"/>
      <c r="L2347" s="68"/>
      <c r="M2347" s="68"/>
      <c r="N2347" s="362"/>
      <c r="O2347" s="362"/>
      <c r="P2347" s="216">
        <v>0</v>
      </c>
      <c r="Q2347" s="216">
        <v>1566</v>
      </c>
      <c r="R2347" s="68" t="s">
        <v>638</v>
      </c>
      <c r="S2347" s="363"/>
      <c r="T2347" s="277"/>
    </row>
    <row r="2348" spans="1:20" ht="51">
      <c r="A2348" s="192" t="s">
        <v>541</v>
      </c>
      <c r="B2348" s="68"/>
      <c r="C2348" s="214" t="s">
        <v>590</v>
      </c>
      <c r="D2348" s="215">
        <v>45105</v>
      </c>
      <c r="E2348" s="192" t="s">
        <v>4942</v>
      </c>
      <c r="F2348" s="192" t="s">
        <v>3</v>
      </c>
      <c r="G2348" s="192">
        <v>2122960</v>
      </c>
      <c r="H2348" s="68"/>
      <c r="I2348" s="198" t="s">
        <v>6012</v>
      </c>
      <c r="J2348" s="68"/>
      <c r="K2348" s="68"/>
      <c r="L2348" s="68"/>
      <c r="M2348" s="68"/>
      <c r="N2348" s="362"/>
      <c r="O2348" s="362"/>
      <c r="P2348" s="216">
        <v>0</v>
      </c>
      <c r="Q2348" s="216">
        <v>9019.73</v>
      </c>
      <c r="R2348" s="68" t="s">
        <v>638</v>
      </c>
      <c r="S2348" s="363"/>
      <c r="T2348" s="277"/>
    </row>
    <row r="2349" spans="1:20" ht="63.75">
      <c r="A2349" s="192">
        <v>41</v>
      </c>
      <c r="B2349" s="68"/>
      <c r="C2349" s="214" t="s">
        <v>44</v>
      </c>
      <c r="D2349" s="215">
        <v>45105</v>
      </c>
      <c r="E2349" s="192" t="s">
        <v>4943</v>
      </c>
      <c r="F2349" s="192" t="s">
        <v>3</v>
      </c>
      <c r="G2349" s="192">
        <v>2122945</v>
      </c>
      <c r="H2349" s="68"/>
      <c r="I2349" s="198" t="s">
        <v>6013</v>
      </c>
      <c r="J2349" s="68"/>
      <c r="K2349" s="68"/>
      <c r="L2349" s="68"/>
      <c r="M2349" s="68"/>
      <c r="N2349" s="362"/>
      <c r="O2349" s="362"/>
      <c r="P2349" s="216">
        <v>0</v>
      </c>
      <c r="Q2349" s="216">
        <v>79550</v>
      </c>
      <c r="R2349" s="68" t="s">
        <v>638</v>
      </c>
      <c r="S2349" s="363"/>
      <c r="T2349" s="277"/>
    </row>
    <row r="2350" spans="1:20" ht="63.75">
      <c r="A2350" s="192">
        <v>41</v>
      </c>
      <c r="B2350" s="68"/>
      <c r="C2350" s="214" t="s">
        <v>44</v>
      </c>
      <c r="D2350" s="215">
        <v>45105</v>
      </c>
      <c r="E2350" s="192" t="s">
        <v>4944</v>
      </c>
      <c r="F2350" s="192" t="s">
        <v>3</v>
      </c>
      <c r="G2350" s="192">
        <v>2122943</v>
      </c>
      <c r="H2350" s="68"/>
      <c r="I2350" s="198" t="s">
        <v>6014</v>
      </c>
      <c r="J2350" s="68"/>
      <c r="K2350" s="68"/>
      <c r="L2350" s="68"/>
      <c r="M2350" s="68"/>
      <c r="N2350" s="362"/>
      <c r="O2350" s="362"/>
      <c r="P2350" s="216">
        <v>0</v>
      </c>
      <c r="Q2350" s="216">
        <v>314960</v>
      </c>
      <c r="R2350" s="68" t="s">
        <v>638</v>
      </c>
      <c r="S2350" s="363"/>
      <c r="T2350" s="277"/>
    </row>
    <row r="2351" spans="1:20" ht="51">
      <c r="A2351" s="192">
        <v>70</v>
      </c>
      <c r="B2351" s="68"/>
      <c r="C2351" s="214" t="s">
        <v>47</v>
      </c>
      <c r="D2351" s="215">
        <v>45105</v>
      </c>
      <c r="E2351" s="192" t="s">
        <v>4945</v>
      </c>
      <c r="F2351" s="192" t="s">
        <v>3</v>
      </c>
      <c r="G2351" s="192">
        <v>2122925</v>
      </c>
      <c r="H2351" s="68"/>
      <c r="I2351" s="198" t="s">
        <v>6015</v>
      </c>
      <c r="J2351" s="68"/>
      <c r="K2351" s="68"/>
      <c r="L2351" s="68"/>
      <c r="M2351" s="68"/>
      <c r="N2351" s="362"/>
      <c r="O2351" s="362"/>
      <c r="P2351" s="216">
        <v>0</v>
      </c>
      <c r="Q2351" s="216">
        <v>230.2</v>
      </c>
      <c r="R2351" s="68" t="s">
        <v>638</v>
      </c>
      <c r="S2351" s="363"/>
      <c r="T2351" s="277"/>
    </row>
    <row r="2352" spans="1:20" ht="51">
      <c r="A2352" s="192">
        <v>70</v>
      </c>
      <c r="B2352" s="68"/>
      <c r="C2352" s="214" t="s">
        <v>47</v>
      </c>
      <c r="D2352" s="215">
        <v>45105</v>
      </c>
      <c r="E2352" s="192" t="s">
        <v>4946</v>
      </c>
      <c r="F2352" s="192" t="s">
        <v>3</v>
      </c>
      <c r="G2352" s="192">
        <v>2122923</v>
      </c>
      <c r="H2352" s="68"/>
      <c r="I2352" s="198" t="s">
        <v>6016</v>
      </c>
      <c r="J2352" s="68"/>
      <c r="K2352" s="68"/>
      <c r="L2352" s="68"/>
      <c r="M2352" s="68"/>
      <c r="N2352" s="362"/>
      <c r="O2352" s="362"/>
      <c r="P2352" s="216">
        <v>0</v>
      </c>
      <c r="Q2352" s="216">
        <v>1029.3800000000001</v>
      </c>
      <c r="R2352" s="68" t="s">
        <v>638</v>
      </c>
      <c r="S2352" s="363"/>
      <c r="T2352" s="277"/>
    </row>
    <row r="2353" spans="1:20" ht="76.5">
      <c r="A2353" s="192">
        <v>117</v>
      </c>
      <c r="B2353" s="68"/>
      <c r="C2353" s="214" t="s">
        <v>54</v>
      </c>
      <c r="D2353" s="215">
        <v>45105</v>
      </c>
      <c r="E2353" s="192" t="s">
        <v>4947</v>
      </c>
      <c r="F2353" s="192" t="s">
        <v>10</v>
      </c>
      <c r="G2353" s="192">
        <v>1063344</v>
      </c>
      <c r="H2353" s="68"/>
      <c r="I2353" s="198" t="s">
        <v>6017</v>
      </c>
      <c r="J2353" s="68"/>
      <c r="K2353" s="68"/>
      <c r="L2353" s="68"/>
      <c r="M2353" s="68"/>
      <c r="N2353" s="362"/>
      <c r="O2353" s="362"/>
      <c r="P2353" s="216">
        <v>50</v>
      </c>
      <c r="Q2353" s="216">
        <v>0</v>
      </c>
      <c r="R2353" s="68" t="s">
        <v>638</v>
      </c>
      <c r="S2353" s="363"/>
      <c r="T2353" s="277"/>
    </row>
    <row r="2354" spans="1:20" ht="89.25">
      <c r="A2354" s="192" t="s">
        <v>544</v>
      </c>
      <c r="B2354" s="68"/>
      <c r="C2354" s="214" t="s">
        <v>683</v>
      </c>
      <c r="D2354" s="215">
        <v>45105</v>
      </c>
      <c r="E2354" s="192" t="s">
        <v>4948</v>
      </c>
      <c r="F2354" s="192" t="s">
        <v>10</v>
      </c>
      <c r="G2354" s="192">
        <v>1063342</v>
      </c>
      <c r="H2354" s="68"/>
      <c r="I2354" s="198" t="s">
        <v>6018</v>
      </c>
      <c r="J2354" s="68"/>
      <c r="K2354" s="68"/>
      <c r="L2354" s="68"/>
      <c r="M2354" s="68"/>
      <c r="N2354" s="362"/>
      <c r="O2354" s="362"/>
      <c r="P2354" s="216">
        <v>50</v>
      </c>
      <c r="Q2354" s="216">
        <v>0</v>
      </c>
      <c r="R2354" s="68" t="s">
        <v>638</v>
      </c>
      <c r="S2354" s="363"/>
      <c r="T2354" s="277"/>
    </row>
    <row r="2355" spans="1:20" ht="102">
      <c r="A2355" s="192">
        <v>132</v>
      </c>
      <c r="B2355" s="68"/>
      <c r="C2355" s="214" t="s">
        <v>59</v>
      </c>
      <c r="D2355" s="215">
        <v>45105</v>
      </c>
      <c r="E2355" s="192" t="s">
        <v>4949</v>
      </c>
      <c r="F2355" s="192" t="s">
        <v>10</v>
      </c>
      <c r="G2355" s="192">
        <v>1063318</v>
      </c>
      <c r="H2355" s="68"/>
      <c r="I2355" s="198" t="s">
        <v>6019</v>
      </c>
      <c r="J2355" s="68"/>
      <c r="K2355" s="68"/>
      <c r="L2355" s="68"/>
      <c r="M2355" s="68"/>
      <c r="N2355" s="362"/>
      <c r="O2355" s="362"/>
      <c r="P2355" s="216">
        <v>2113.21</v>
      </c>
      <c r="Q2355" s="216">
        <v>0</v>
      </c>
      <c r="R2355" s="68" t="s">
        <v>638</v>
      </c>
      <c r="S2355" s="363"/>
      <c r="T2355" s="277"/>
    </row>
    <row r="2356" spans="1:20" ht="102">
      <c r="A2356" s="192">
        <v>132</v>
      </c>
      <c r="B2356" s="68"/>
      <c r="C2356" s="214" t="s">
        <v>59</v>
      </c>
      <c r="D2356" s="215">
        <v>45105</v>
      </c>
      <c r="E2356" s="192" t="s">
        <v>4950</v>
      </c>
      <c r="F2356" s="192" t="s">
        <v>10</v>
      </c>
      <c r="G2356" s="192">
        <v>1063316</v>
      </c>
      <c r="H2356" s="68"/>
      <c r="I2356" s="198" t="s">
        <v>6020</v>
      </c>
      <c r="J2356" s="68"/>
      <c r="K2356" s="68"/>
      <c r="L2356" s="68"/>
      <c r="M2356" s="68"/>
      <c r="N2356" s="362"/>
      <c r="O2356" s="362"/>
      <c r="P2356" s="216">
        <v>2216.04</v>
      </c>
      <c r="Q2356" s="216">
        <v>0</v>
      </c>
      <c r="R2356" s="68" t="s">
        <v>638</v>
      </c>
      <c r="S2356" s="363"/>
      <c r="T2356" s="277"/>
    </row>
    <row r="2357" spans="1:20" ht="102">
      <c r="A2357" s="192">
        <v>132</v>
      </c>
      <c r="B2357" s="68"/>
      <c r="C2357" s="214" t="s">
        <v>59</v>
      </c>
      <c r="D2357" s="215">
        <v>45105</v>
      </c>
      <c r="E2357" s="192" t="s">
        <v>4951</v>
      </c>
      <c r="F2357" s="192" t="s">
        <v>10</v>
      </c>
      <c r="G2357" s="192">
        <v>1063314</v>
      </c>
      <c r="H2357" s="68"/>
      <c r="I2357" s="198" t="s">
        <v>6021</v>
      </c>
      <c r="J2357" s="68"/>
      <c r="K2357" s="68"/>
      <c r="L2357" s="68"/>
      <c r="M2357" s="68"/>
      <c r="N2357" s="362"/>
      <c r="O2357" s="362"/>
      <c r="P2357" s="216">
        <v>1554.54</v>
      </c>
      <c r="Q2357" s="216">
        <v>0</v>
      </c>
      <c r="R2357" s="68" t="s">
        <v>638</v>
      </c>
      <c r="S2357" s="363"/>
      <c r="T2357" s="277"/>
    </row>
    <row r="2358" spans="1:20" ht="102">
      <c r="A2358" s="192">
        <v>132</v>
      </c>
      <c r="B2358" s="68"/>
      <c r="C2358" s="214" t="s">
        <v>59</v>
      </c>
      <c r="D2358" s="215">
        <v>45105</v>
      </c>
      <c r="E2358" s="192" t="s">
        <v>4952</v>
      </c>
      <c r="F2358" s="192" t="s">
        <v>10</v>
      </c>
      <c r="G2358" s="192">
        <v>1063312</v>
      </c>
      <c r="H2358" s="68"/>
      <c r="I2358" s="198" t="s">
        <v>6022</v>
      </c>
      <c r="J2358" s="68"/>
      <c r="K2358" s="68"/>
      <c r="L2358" s="68"/>
      <c r="M2358" s="68"/>
      <c r="N2358" s="362"/>
      <c r="O2358" s="362"/>
      <c r="P2358" s="216">
        <v>1315.4</v>
      </c>
      <c r="Q2358" s="216">
        <v>0</v>
      </c>
      <c r="R2358" s="68" t="s">
        <v>638</v>
      </c>
      <c r="S2358" s="363"/>
      <c r="T2358" s="277"/>
    </row>
    <row r="2359" spans="1:20" ht="102">
      <c r="A2359" s="192">
        <v>132</v>
      </c>
      <c r="B2359" s="68"/>
      <c r="C2359" s="214" t="s">
        <v>59</v>
      </c>
      <c r="D2359" s="215">
        <v>45105</v>
      </c>
      <c r="E2359" s="192" t="s">
        <v>4953</v>
      </c>
      <c r="F2359" s="192" t="s">
        <v>10</v>
      </c>
      <c r="G2359" s="192">
        <v>1063320</v>
      </c>
      <c r="H2359" s="68"/>
      <c r="I2359" s="198" t="s">
        <v>6023</v>
      </c>
      <c r="J2359" s="68"/>
      <c r="K2359" s="68"/>
      <c r="L2359" s="68"/>
      <c r="M2359" s="68"/>
      <c r="N2359" s="362"/>
      <c r="O2359" s="362"/>
      <c r="P2359" s="216">
        <v>1364.1</v>
      </c>
      <c r="Q2359" s="216">
        <v>0</v>
      </c>
      <c r="R2359" s="68" t="s">
        <v>638</v>
      </c>
      <c r="S2359" s="363"/>
      <c r="T2359" s="277"/>
    </row>
    <row r="2360" spans="1:20" ht="51">
      <c r="A2360" s="192">
        <v>283</v>
      </c>
      <c r="B2360" s="68"/>
      <c r="C2360" s="214" t="s">
        <v>115</v>
      </c>
      <c r="D2360" s="215">
        <v>45106</v>
      </c>
      <c r="E2360" s="192" t="s">
        <v>4954</v>
      </c>
      <c r="F2360" s="192" t="s">
        <v>3</v>
      </c>
      <c r="G2360" s="192">
        <v>2123179</v>
      </c>
      <c r="H2360" s="68"/>
      <c r="I2360" s="198" t="s">
        <v>6024</v>
      </c>
      <c r="J2360" s="68"/>
      <c r="K2360" s="68"/>
      <c r="L2360" s="68"/>
      <c r="M2360" s="68"/>
      <c r="N2360" s="362"/>
      <c r="O2360" s="362"/>
      <c r="P2360" s="216">
        <v>0</v>
      </c>
      <c r="Q2360" s="216">
        <v>161.62</v>
      </c>
      <c r="R2360" s="68" t="s">
        <v>638</v>
      </c>
      <c r="S2360" s="363"/>
      <c r="T2360" s="277"/>
    </row>
    <row r="2361" spans="1:20" ht="63.75">
      <c r="A2361" s="192">
        <v>389</v>
      </c>
      <c r="B2361" s="68"/>
      <c r="C2361" s="214" t="s">
        <v>1422</v>
      </c>
      <c r="D2361" s="215">
        <v>45106</v>
      </c>
      <c r="E2361" s="192" t="s">
        <v>4955</v>
      </c>
      <c r="F2361" s="192" t="s">
        <v>3</v>
      </c>
      <c r="G2361" s="192">
        <v>2123192</v>
      </c>
      <c r="H2361" s="68"/>
      <c r="I2361" s="198" t="s">
        <v>6025</v>
      </c>
      <c r="J2361" s="68"/>
      <c r="K2361" s="68"/>
      <c r="L2361" s="68"/>
      <c r="M2361" s="68"/>
      <c r="N2361" s="362"/>
      <c r="O2361" s="362"/>
      <c r="P2361" s="216">
        <v>0</v>
      </c>
      <c r="Q2361" s="216">
        <v>10000</v>
      </c>
      <c r="R2361" s="68" t="s">
        <v>638</v>
      </c>
      <c r="S2361" s="363"/>
      <c r="T2361" s="277"/>
    </row>
    <row r="2362" spans="1:20" ht="51">
      <c r="A2362" s="192" t="s">
        <v>541</v>
      </c>
      <c r="B2362" s="68"/>
      <c r="C2362" s="214" t="s">
        <v>590</v>
      </c>
      <c r="D2362" s="215">
        <v>45106</v>
      </c>
      <c r="E2362" s="192" t="s">
        <v>4956</v>
      </c>
      <c r="F2362" s="192" t="s">
        <v>3</v>
      </c>
      <c r="G2362" s="192">
        <v>2123200</v>
      </c>
      <c r="H2362" s="68"/>
      <c r="I2362" s="198" t="s">
        <v>6026</v>
      </c>
      <c r="J2362" s="68"/>
      <c r="K2362" s="68"/>
      <c r="L2362" s="68"/>
      <c r="M2362" s="68"/>
      <c r="N2362" s="362"/>
      <c r="O2362" s="362"/>
      <c r="P2362" s="216">
        <v>0</v>
      </c>
      <c r="Q2362" s="216">
        <v>7.2</v>
      </c>
      <c r="R2362" s="68" t="s">
        <v>638</v>
      </c>
      <c r="S2362" s="363"/>
      <c r="T2362" s="277"/>
    </row>
    <row r="2363" spans="1:20" ht="51">
      <c r="A2363" s="192">
        <v>46</v>
      </c>
      <c r="B2363" s="68"/>
      <c r="C2363" s="214" t="s">
        <v>1379</v>
      </c>
      <c r="D2363" s="215">
        <v>45106</v>
      </c>
      <c r="E2363" s="192" t="s">
        <v>4957</v>
      </c>
      <c r="F2363" s="192" t="s">
        <v>3</v>
      </c>
      <c r="G2363" s="192">
        <v>2123207</v>
      </c>
      <c r="H2363" s="68"/>
      <c r="I2363" s="198" t="s">
        <v>6027</v>
      </c>
      <c r="J2363" s="68"/>
      <c r="K2363" s="68"/>
      <c r="L2363" s="68"/>
      <c r="M2363" s="68"/>
      <c r="N2363" s="362"/>
      <c r="O2363" s="362"/>
      <c r="P2363" s="216">
        <v>0</v>
      </c>
      <c r="Q2363" s="216">
        <v>4000</v>
      </c>
      <c r="R2363" s="68" t="s">
        <v>638</v>
      </c>
      <c r="S2363" s="363"/>
      <c r="T2363" s="277"/>
    </row>
    <row r="2364" spans="1:20" ht="63.75">
      <c r="A2364" s="192">
        <v>46</v>
      </c>
      <c r="B2364" s="68"/>
      <c r="C2364" s="214" t="s">
        <v>1379</v>
      </c>
      <c r="D2364" s="215">
        <v>45106</v>
      </c>
      <c r="E2364" s="192" t="s">
        <v>4958</v>
      </c>
      <c r="F2364" s="192" t="s">
        <v>3</v>
      </c>
      <c r="G2364" s="192">
        <v>2123224</v>
      </c>
      <c r="H2364" s="68"/>
      <c r="I2364" s="198" t="s">
        <v>6028</v>
      </c>
      <c r="J2364" s="68"/>
      <c r="K2364" s="68"/>
      <c r="L2364" s="68"/>
      <c r="M2364" s="68"/>
      <c r="N2364" s="362"/>
      <c r="O2364" s="362"/>
      <c r="P2364" s="216">
        <v>0</v>
      </c>
      <c r="Q2364" s="216">
        <v>487.5</v>
      </c>
      <c r="R2364" s="68" t="s">
        <v>638</v>
      </c>
      <c r="S2364" s="363"/>
      <c r="T2364" s="277"/>
    </row>
    <row r="2365" spans="1:20" ht="51">
      <c r="A2365" s="192">
        <v>526</v>
      </c>
      <c r="B2365" s="68"/>
      <c r="C2365" s="214" t="s">
        <v>1266</v>
      </c>
      <c r="D2365" s="215">
        <v>45106</v>
      </c>
      <c r="E2365" s="192" t="s">
        <v>4959</v>
      </c>
      <c r="F2365" s="192" t="s">
        <v>3</v>
      </c>
      <c r="G2365" s="192">
        <v>2123225</v>
      </c>
      <c r="H2365" s="68"/>
      <c r="I2365" s="198" t="s">
        <v>6029</v>
      </c>
      <c r="J2365" s="68"/>
      <c r="K2365" s="68"/>
      <c r="L2365" s="68"/>
      <c r="M2365" s="68"/>
      <c r="N2365" s="362"/>
      <c r="O2365" s="362"/>
      <c r="P2365" s="216">
        <v>0</v>
      </c>
      <c r="Q2365" s="216">
        <v>2163.02</v>
      </c>
      <c r="R2365" s="68" t="s">
        <v>638</v>
      </c>
      <c r="S2365" s="363"/>
      <c r="T2365" s="277"/>
    </row>
    <row r="2366" spans="1:20" ht="51">
      <c r="A2366" s="192" t="s">
        <v>541</v>
      </c>
      <c r="B2366" s="68"/>
      <c r="C2366" s="214" t="s">
        <v>590</v>
      </c>
      <c r="D2366" s="215">
        <v>45106</v>
      </c>
      <c r="E2366" s="192" t="s">
        <v>4960</v>
      </c>
      <c r="F2366" s="192" t="s">
        <v>3</v>
      </c>
      <c r="G2366" s="192">
        <v>2123230</v>
      </c>
      <c r="H2366" s="68"/>
      <c r="I2366" s="198" t="s">
        <v>6030</v>
      </c>
      <c r="J2366" s="68"/>
      <c r="K2366" s="68"/>
      <c r="L2366" s="68"/>
      <c r="M2366" s="68"/>
      <c r="N2366" s="362"/>
      <c r="O2366" s="362"/>
      <c r="P2366" s="216">
        <v>0</v>
      </c>
      <c r="Q2366" s="216">
        <v>548.92999999999995</v>
      </c>
      <c r="R2366" s="68" t="s">
        <v>638</v>
      </c>
      <c r="S2366" s="363"/>
      <c r="T2366" s="277"/>
    </row>
    <row r="2367" spans="1:20" ht="63.75">
      <c r="A2367" s="192">
        <v>132</v>
      </c>
      <c r="B2367" s="68"/>
      <c r="C2367" s="214" t="s">
        <v>59</v>
      </c>
      <c r="D2367" s="215">
        <v>45106</v>
      </c>
      <c r="E2367" s="192" t="s">
        <v>4961</v>
      </c>
      <c r="F2367" s="192" t="s">
        <v>6</v>
      </c>
      <c r="G2367" s="192">
        <v>3412</v>
      </c>
      <c r="H2367" s="68"/>
      <c r="I2367" s="198" t="s">
        <v>6031</v>
      </c>
      <c r="J2367" s="68"/>
      <c r="K2367" s="68"/>
      <c r="L2367" s="68"/>
      <c r="M2367" s="68"/>
      <c r="N2367" s="362"/>
      <c r="O2367" s="362"/>
      <c r="P2367" s="216">
        <v>0</v>
      </c>
      <c r="Q2367" s="216">
        <v>1562539.44</v>
      </c>
      <c r="R2367" s="68" t="s">
        <v>638</v>
      </c>
      <c r="S2367" s="363"/>
      <c r="T2367" s="277"/>
    </row>
    <row r="2368" spans="1:20" ht="38.25">
      <c r="A2368" s="192">
        <v>213</v>
      </c>
      <c r="B2368" s="68"/>
      <c r="C2368" s="214" t="s">
        <v>91</v>
      </c>
      <c r="D2368" s="215">
        <v>45106</v>
      </c>
      <c r="E2368" s="192" t="s">
        <v>4962</v>
      </c>
      <c r="F2368" s="192" t="s">
        <v>3</v>
      </c>
      <c r="G2368" s="192">
        <v>2123232</v>
      </c>
      <c r="H2368" s="68"/>
      <c r="I2368" s="198" t="s">
        <v>6032</v>
      </c>
      <c r="J2368" s="68"/>
      <c r="K2368" s="68"/>
      <c r="L2368" s="68"/>
      <c r="M2368" s="68"/>
      <c r="N2368" s="362"/>
      <c r="O2368" s="362"/>
      <c r="P2368" s="216">
        <v>0</v>
      </c>
      <c r="Q2368" s="216">
        <v>2140</v>
      </c>
      <c r="R2368" s="68" t="s">
        <v>638</v>
      </c>
      <c r="S2368" s="363"/>
      <c r="T2368" s="277"/>
    </row>
    <row r="2369" spans="1:20" ht="38.25">
      <c r="A2369" s="192">
        <v>213</v>
      </c>
      <c r="B2369" s="68"/>
      <c r="C2369" s="214" t="s">
        <v>91</v>
      </c>
      <c r="D2369" s="215">
        <v>45106</v>
      </c>
      <c r="E2369" s="192" t="s">
        <v>4963</v>
      </c>
      <c r="F2369" s="192" t="s">
        <v>3</v>
      </c>
      <c r="G2369" s="192">
        <v>2123233</v>
      </c>
      <c r="H2369" s="68"/>
      <c r="I2369" s="198" t="s">
        <v>6033</v>
      </c>
      <c r="J2369" s="68"/>
      <c r="K2369" s="68"/>
      <c r="L2369" s="68"/>
      <c r="M2369" s="68"/>
      <c r="N2369" s="362"/>
      <c r="O2369" s="362"/>
      <c r="P2369" s="216">
        <v>0</v>
      </c>
      <c r="Q2369" s="216">
        <v>55</v>
      </c>
      <c r="R2369" s="68" t="s">
        <v>638</v>
      </c>
      <c r="S2369" s="363"/>
      <c r="T2369" s="277"/>
    </row>
    <row r="2370" spans="1:20" ht="38.25">
      <c r="A2370" s="192">
        <v>46</v>
      </c>
      <c r="B2370" s="68"/>
      <c r="C2370" s="214" t="s">
        <v>1379</v>
      </c>
      <c r="D2370" s="215">
        <v>45106</v>
      </c>
      <c r="E2370" s="192" t="s">
        <v>4964</v>
      </c>
      <c r="F2370" s="192" t="s">
        <v>3</v>
      </c>
      <c r="G2370" s="192">
        <v>2123236</v>
      </c>
      <c r="H2370" s="68"/>
      <c r="I2370" s="198" t="s">
        <v>6034</v>
      </c>
      <c r="J2370" s="68"/>
      <c r="K2370" s="68"/>
      <c r="L2370" s="68"/>
      <c r="M2370" s="68"/>
      <c r="N2370" s="362"/>
      <c r="O2370" s="362"/>
      <c r="P2370" s="216">
        <v>0</v>
      </c>
      <c r="Q2370" s="216">
        <v>371</v>
      </c>
      <c r="R2370" s="68" t="s">
        <v>638</v>
      </c>
      <c r="S2370" s="363"/>
      <c r="T2370" s="277"/>
    </row>
    <row r="2371" spans="1:20" ht="51">
      <c r="A2371" s="192">
        <v>548</v>
      </c>
      <c r="B2371" s="68"/>
      <c r="C2371" s="214" t="s">
        <v>1285</v>
      </c>
      <c r="D2371" s="215">
        <v>45106</v>
      </c>
      <c r="E2371" s="192" t="s">
        <v>4965</v>
      </c>
      <c r="F2371" s="192" t="s">
        <v>3</v>
      </c>
      <c r="G2371" s="192">
        <v>2123238</v>
      </c>
      <c r="H2371" s="68"/>
      <c r="I2371" s="198" t="s">
        <v>6035</v>
      </c>
      <c r="J2371" s="68"/>
      <c r="K2371" s="68"/>
      <c r="L2371" s="68"/>
      <c r="M2371" s="68"/>
      <c r="N2371" s="362"/>
      <c r="O2371" s="362"/>
      <c r="P2371" s="216">
        <v>0</v>
      </c>
      <c r="Q2371" s="216">
        <v>48</v>
      </c>
      <c r="R2371" s="68" t="s">
        <v>638</v>
      </c>
      <c r="S2371" s="363"/>
      <c r="T2371" s="277"/>
    </row>
    <row r="2372" spans="1:20" ht="63.75">
      <c r="A2372" s="192">
        <v>203</v>
      </c>
      <c r="B2372" s="68"/>
      <c r="C2372" s="214" t="s">
        <v>86</v>
      </c>
      <c r="D2372" s="215">
        <v>45106</v>
      </c>
      <c r="E2372" s="192" t="s">
        <v>4966</v>
      </c>
      <c r="F2372" s="192" t="s">
        <v>3</v>
      </c>
      <c r="G2372" s="192">
        <v>2123252</v>
      </c>
      <c r="H2372" s="68"/>
      <c r="I2372" s="198" t="s">
        <v>6036</v>
      </c>
      <c r="J2372" s="68"/>
      <c r="K2372" s="68"/>
      <c r="L2372" s="68"/>
      <c r="M2372" s="68"/>
      <c r="N2372" s="362"/>
      <c r="O2372" s="362"/>
      <c r="P2372" s="216">
        <v>0</v>
      </c>
      <c r="Q2372" s="216">
        <v>15</v>
      </c>
      <c r="R2372" s="68" t="s">
        <v>638</v>
      </c>
      <c r="S2372" s="363"/>
      <c r="T2372" s="277"/>
    </row>
    <row r="2373" spans="1:20" ht="38.25">
      <c r="A2373" s="192">
        <v>86</v>
      </c>
      <c r="B2373" s="68"/>
      <c r="C2373" s="214" t="s">
        <v>50</v>
      </c>
      <c r="D2373" s="215">
        <v>45106</v>
      </c>
      <c r="E2373" s="192" t="s">
        <v>4967</v>
      </c>
      <c r="F2373" s="192" t="s">
        <v>3</v>
      </c>
      <c r="G2373" s="192">
        <v>2123253</v>
      </c>
      <c r="H2373" s="68"/>
      <c r="I2373" s="198" t="s">
        <v>6037</v>
      </c>
      <c r="J2373" s="68"/>
      <c r="K2373" s="68"/>
      <c r="L2373" s="68"/>
      <c r="M2373" s="68"/>
      <c r="N2373" s="362"/>
      <c r="O2373" s="362"/>
      <c r="P2373" s="216">
        <v>0</v>
      </c>
      <c r="Q2373" s="216">
        <v>927.5</v>
      </c>
      <c r="R2373" s="68" t="s">
        <v>638</v>
      </c>
      <c r="S2373" s="363"/>
      <c r="T2373" s="277"/>
    </row>
    <row r="2374" spans="1:20" ht="38.25">
      <c r="A2374" s="192">
        <v>86</v>
      </c>
      <c r="B2374" s="68"/>
      <c r="C2374" s="214" t="s">
        <v>50</v>
      </c>
      <c r="D2374" s="215">
        <v>45106</v>
      </c>
      <c r="E2374" s="192" t="s">
        <v>4968</v>
      </c>
      <c r="F2374" s="192" t="s">
        <v>3</v>
      </c>
      <c r="G2374" s="192">
        <v>2123254</v>
      </c>
      <c r="H2374" s="68"/>
      <c r="I2374" s="198" t="s">
        <v>6038</v>
      </c>
      <c r="J2374" s="68"/>
      <c r="K2374" s="68"/>
      <c r="L2374" s="68"/>
      <c r="M2374" s="68"/>
      <c r="N2374" s="362"/>
      <c r="O2374" s="362"/>
      <c r="P2374" s="216">
        <v>0</v>
      </c>
      <c r="Q2374" s="216">
        <v>927.5</v>
      </c>
      <c r="R2374" s="68" t="s">
        <v>638</v>
      </c>
      <c r="S2374" s="363"/>
      <c r="T2374" s="277"/>
    </row>
    <row r="2375" spans="1:20" ht="63.75">
      <c r="A2375" s="192">
        <v>203</v>
      </c>
      <c r="B2375" s="68"/>
      <c r="C2375" s="214" t="s">
        <v>86</v>
      </c>
      <c r="D2375" s="215">
        <v>45106</v>
      </c>
      <c r="E2375" s="192" t="s">
        <v>4969</v>
      </c>
      <c r="F2375" s="192" t="s">
        <v>3</v>
      </c>
      <c r="G2375" s="192">
        <v>2123255</v>
      </c>
      <c r="H2375" s="68"/>
      <c r="I2375" s="198" t="s">
        <v>6039</v>
      </c>
      <c r="J2375" s="68"/>
      <c r="K2375" s="68"/>
      <c r="L2375" s="68"/>
      <c r="M2375" s="68"/>
      <c r="N2375" s="362"/>
      <c r="O2375" s="362"/>
      <c r="P2375" s="216">
        <v>0</v>
      </c>
      <c r="Q2375" s="216">
        <v>15</v>
      </c>
      <c r="R2375" s="68" t="s">
        <v>638</v>
      </c>
      <c r="S2375" s="363"/>
      <c r="T2375" s="277"/>
    </row>
    <row r="2376" spans="1:20" ht="51">
      <c r="A2376" s="192" t="s">
        <v>541</v>
      </c>
      <c r="B2376" s="68"/>
      <c r="C2376" s="214" t="s">
        <v>590</v>
      </c>
      <c r="D2376" s="215">
        <v>45106</v>
      </c>
      <c r="E2376" s="192" t="s">
        <v>4970</v>
      </c>
      <c r="F2376" s="192" t="s">
        <v>3</v>
      </c>
      <c r="G2376" s="192">
        <v>2123258</v>
      </c>
      <c r="H2376" s="68"/>
      <c r="I2376" s="198" t="s">
        <v>6040</v>
      </c>
      <c r="J2376" s="68"/>
      <c r="K2376" s="68"/>
      <c r="L2376" s="68"/>
      <c r="M2376" s="68"/>
      <c r="N2376" s="362"/>
      <c r="O2376" s="362"/>
      <c r="P2376" s="216">
        <v>0</v>
      </c>
      <c r="Q2376" s="216">
        <v>23.16</v>
      </c>
      <c r="R2376" s="68" t="s">
        <v>638</v>
      </c>
      <c r="S2376" s="363"/>
      <c r="T2376" s="277"/>
    </row>
    <row r="2377" spans="1:20" ht="76.5">
      <c r="A2377" s="192">
        <v>291</v>
      </c>
      <c r="B2377" s="68"/>
      <c r="C2377" s="214" t="s">
        <v>119</v>
      </c>
      <c r="D2377" s="215">
        <v>45106</v>
      </c>
      <c r="E2377" s="192" t="s">
        <v>4971</v>
      </c>
      <c r="F2377" s="192" t="s">
        <v>10</v>
      </c>
      <c r="G2377" s="192">
        <v>2321406</v>
      </c>
      <c r="H2377" s="68"/>
      <c r="I2377" s="198" t="s">
        <v>6041</v>
      </c>
      <c r="J2377" s="68"/>
      <c r="K2377" s="68"/>
      <c r="L2377" s="68"/>
      <c r="M2377" s="68"/>
      <c r="N2377" s="362"/>
      <c r="O2377" s="362"/>
      <c r="P2377" s="216">
        <v>50</v>
      </c>
      <c r="Q2377" s="216">
        <v>0</v>
      </c>
      <c r="R2377" s="68" t="s">
        <v>638</v>
      </c>
      <c r="S2377" s="363"/>
      <c r="T2377" s="277"/>
    </row>
    <row r="2378" spans="1:20" ht="63.75">
      <c r="A2378" s="192">
        <v>287</v>
      </c>
      <c r="B2378" s="68"/>
      <c r="C2378" s="214" t="s">
        <v>116</v>
      </c>
      <c r="D2378" s="215">
        <v>45106</v>
      </c>
      <c r="E2378" s="192" t="s">
        <v>4972</v>
      </c>
      <c r="F2378" s="192" t="s">
        <v>10</v>
      </c>
      <c r="G2378" s="192">
        <v>2321407</v>
      </c>
      <c r="H2378" s="68"/>
      <c r="I2378" s="198" t="s">
        <v>6042</v>
      </c>
      <c r="J2378" s="68"/>
      <c r="K2378" s="68"/>
      <c r="L2378" s="68"/>
      <c r="M2378" s="68"/>
      <c r="N2378" s="362"/>
      <c r="O2378" s="362"/>
      <c r="P2378" s="216">
        <v>50</v>
      </c>
      <c r="Q2378" s="216">
        <v>0</v>
      </c>
      <c r="R2378" s="68" t="s">
        <v>638</v>
      </c>
      <c r="S2378" s="363"/>
      <c r="T2378" s="277"/>
    </row>
    <row r="2379" spans="1:20" ht="63.75">
      <c r="A2379" s="192">
        <v>597</v>
      </c>
      <c r="B2379" s="68"/>
      <c r="C2379" s="214" t="s">
        <v>677</v>
      </c>
      <c r="D2379" s="215">
        <v>45106</v>
      </c>
      <c r="E2379" s="192" t="s">
        <v>4973</v>
      </c>
      <c r="F2379" s="192" t="s">
        <v>6</v>
      </c>
      <c r="G2379" s="192">
        <v>2321536</v>
      </c>
      <c r="H2379" s="68"/>
      <c r="I2379" s="198" t="s">
        <v>6043</v>
      </c>
      <c r="J2379" s="68"/>
      <c r="K2379" s="68"/>
      <c r="L2379" s="68"/>
      <c r="M2379" s="68"/>
      <c r="N2379" s="362"/>
      <c r="O2379" s="362"/>
      <c r="P2379" s="216">
        <v>0</v>
      </c>
      <c r="Q2379" s="216">
        <v>463050</v>
      </c>
      <c r="R2379" s="68" t="s">
        <v>638</v>
      </c>
      <c r="S2379" s="363"/>
      <c r="T2379" s="277"/>
    </row>
    <row r="2380" spans="1:20" ht="51">
      <c r="A2380" s="192" t="s">
        <v>541</v>
      </c>
      <c r="B2380" s="68"/>
      <c r="C2380" s="214" t="s">
        <v>590</v>
      </c>
      <c r="D2380" s="215">
        <v>45106</v>
      </c>
      <c r="E2380" s="192" t="s">
        <v>4974</v>
      </c>
      <c r="F2380" s="192" t="s">
        <v>3</v>
      </c>
      <c r="G2380" s="192">
        <v>2123270</v>
      </c>
      <c r="H2380" s="68"/>
      <c r="I2380" s="198" t="s">
        <v>6044</v>
      </c>
      <c r="J2380" s="68"/>
      <c r="K2380" s="68"/>
      <c r="L2380" s="68"/>
      <c r="M2380" s="68"/>
      <c r="N2380" s="362"/>
      <c r="O2380" s="362"/>
      <c r="P2380" s="216">
        <v>0</v>
      </c>
      <c r="Q2380" s="216">
        <v>4388.53</v>
      </c>
      <c r="R2380" s="68" t="s">
        <v>638</v>
      </c>
      <c r="S2380" s="363"/>
      <c r="T2380" s="277"/>
    </row>
    <row r="2381" spans="1:20" ht="51">
      <c r="A2381" s="192" t="s">
        <v>541</v>
      </c>
      <c r="B2381" s="68"/>
      <c r="C2381" s="214" t="s">
        <v>590</v>
      </c>
      <c r="D2381" s="215">
        <v>45106</v>
      </c>
      <c r="E2381" s="192" t="s">
        <v>4975</v>
      </c>
      <c r="F2381" s="192" t="s">
        <v>3</v>
      </c>
      <c r="G2381" s="192">
        <v>2123280</v>
      </c>
      <c r="H2381" s="68"/>
      <c r="I2381" s="198" t="s">
        <v>6045</v>
      </c>
      <c r="J2381" s="68"/>
      <c r="K2381" s="68"/>
      <c r="L2381" s="68"/>
      <c r="M2381" s="68"/>
      <c r="N2381" s="362"/>
      <c r="O2381" s="362"/>
      <c r="P2381" s="216">
        <v>0</v>
      </c>
      <c r="Q2381" s="216">
        <v>30</v>
      </c>
      <c r="R2381" s="68" t="s">
        <v>638</v>
      </c>
      <c r="S2381" s="363"/>
      <c r="T2381" s="277"/>
    </row>
    <row r="2382" spans="1:20" ht="76.5">
      <c r="A2382" s="192">
        <v>513</v>
      </c>
      <c r="B2382" s="68"/>
      <c r="C2382" s="214" t="s">
        <v>160</v>
      </c>
      <c r="D2382" s="215">
        <v>45106</v>
      </c>
      <c r="E2382" s="192" t="s">
        <v>4976</v>
      </c>
      <c r="F2382" s="192" t="s">
        <v>14</v>
      </c>
      <c r="G2382" s="192">
        <v>2321527</v>
      </c>
      <c r="H2382" s="68"/>
      <c r="I2382" s="198" t="s">
        <v>6046</v>
      </c>
      <c r="J2382" s="68"/>
      <c r="K2382" s="68"/>
      <c r="L2382" s="68"/>
      <c r="M2382" s="68"/>
      <c r="N2382" s="362"/>
      <c r="O2382" s="362"/>
      <c r="P2382" s="216">
        <v>369.54</v>
      </c>
      <c r="Q2382" s="216">
        <v>0</v>
      </c>
      <c r="R2382" s="68" t="s">
        <v>638</v>
      </c>
      <c r="S2382" s="363"/>
      <c r="T2382" s="277"/>
    </row>
    <row r="2383" spans="1:20" ht="76.5">
      <c r="A2383" s="192">
        <v>513</v>
      </c>
      <c r="B2383" s="68"/>
      <c r="C2383" s="214" t="s">
        <v>160</v>
      </c>
      <c r="D2383" s="215">
        <v>45106</v>
      </c>
      <c r="E2383" s="192" t="s">
        <v>4977</v>
      </c>
      <c r="F2383" s="192" t="s">
        <v>14</v>
      </c>
      <c r="G2383" s="192">
        <v>2321535</v>
      </c>
      <c r="H2383" s="68"/>
      <c r="I2383" s="198" t="s">
        <v>6047</v>
      </c>
      <c r="J2383" s="68"/>
      <c r="K2383" s="68"/>
      <c r="L2383" s="68"/>
      <c r="M2383" s="68"/>
      <c r="N2383" s="362"/>
      <c r="O2383" s="362"/>
      <c r="P2383" s="216">
        <v>50</v>
      </c>
      <c r="Q2383" s="216">
        <v>0</v>
      </c>
      <c r="R2383" s="68" t="s">
        <v>638</v>
      </c>
      <c r="S2383" s="363"/>
      <c r="T2383" s="277"/>
    </row>
    <row r="2384" spans="1:20" ht="63.75">
      <c r="A2384" s="192">
        <v>597</v>
      </c>
      <c r="B2384" s="68"/>
      <c r="C2384" s="214" t="s">
        <v>677</v>
      </c>
      <c r="D2384" s="215">
        <v>45106</v>
      </c>
      <c r="E2384" s="192" t="s">
        <v>4978</v>
      </c>
      <c r="F2384" s="192" t="s">
        <v>14</v>
      </c>
      <c r="G2384" s="192">
        <v>2321537</v>
      </c>
      <c r="H2384" s="68"/>
      <c r="I2384" s="198" t="s">
        <v>6048</v>
      </c>
      <c r="J2384" s="68"/>
      <c r="K2384" s="68"/>
      <c r="L2384" s="68"/>
      <c r="M2384" s="68"/>
      <c r="N2384" s="362"/>
      <c r="O2384" s="362"/>
      <c r="P2384" s="216">
        <v>50</v>
      </c>
      <c r="Q2384" s="216">
        <v>0</v>
      </c>
      <c r="R2384" s="68" t="s">
        <v>638</v>
      </c>
      <c r="S2384" s="363"/>
      <c r="T2384" s="277"/>
    </row>
    <row r="2385" spans="1:20" ht="51">
      <c r="A2385" s="192" t="s">
        <v>541</v>
      </c>
      <c r="B2385" s="68"/>
      <c r="C2385" s="214" t="s">
        <v>590</v>
      </c>
      <c r="D2385" s="215">
        <v>45106</v>
      </c>
      <c r="E2385" s="192" t="s">
        <v>4979</v>
      </c>
      <c r="F2385" s="192" t="s">
        <v>3</v>
      </c>
      <c r="G2385" s="192">
        <v>2123282</v>
      </c>
      <c r="H2385" s="68"/>
      <c r="I2385" s="198" t="s">
        <v>6049</v>
      </c>
      <c r="J2385" s="68"/>
      <c r="K2385" s="68"/>
      <c r="L2385" s="68"/>
      <c r="M2385" s="68"/>
      <c r="N2385" s="362"/>
      <c r="O2385" s="362"/>
      <c r="P2385" s="216">
        <v>0</v>
      </c>
      <c r="Q2385" s="216">
        <v>376.56</v>
      </c>
      <c r="R2385" s="68" t="s">
        <v>638</v>
      </c>
      <c r="S2385" s="363"/>
      <c r="T2385" s="277"/>
    </row>
    <row r="2386" spans="1:20" ht="38.25">
      <c r="A2386" s="192">
        <v>389</v>
      </c>
      <c r="B2386" s="68"/>
      <c r="C2386" s="214" t="s">
        <v>1422</v>
      </c>
      <c r="D2386" s="215">
        <v>45106</v>
      </c>
      <c r="E2386" s="192" t="s">
        <v>4980</v>
      </c>
      <c r="F2386" s="192" t="s">
        <v>3</v>
      </c>
      <c r="G2386" s="192">
        <v>2123283</v>
      </c>
      <c r="H2386" s="68"/>
      <c r="I2386" s="198" t="s">
        <v>6050</v>
      </c>
      <c r="J2386" s="68"/>
      <c r="K2386" s="68"/>
      <c r="L2386" s="68"/>
      <c r="M2386" s="68"/>
      <c r="N2386" s="362"/>
      <c r="O2386" s="362"/>
      <c r="P2386" s="216">
        <v>0</v>
      </c>
      <c r="Q2386" s="216">
        <v>15</v>
      </c>
      <c r="R2386" s="68" t="s">
        <v>638</v>
      </c>
      <c r="S2386" s="363"/>
      <c r="T2386" s="277"/>
    </row>
    <row r="2387" spans="1:20" ht="76.5">
      <c r="A2387" s="192">
        <v>86</v>
      </c>
      <c r="B2387" s="68"/>
      <c r="C2387" s="214" t="s">
        <v>50</v>
      </c>
      <c r="D2387" s="215">
        <v>45106</v>
      </c>
      <c r="E2387" s="192" t="s">
        <v>4981</v>
      </c>
      <c r="F2387" s="192" t="s">
        <v>6</v>
      </c>
      <c r="G2387" s="192">
        <v>1836450</v>
      </c>
      <c r="H2387" s="68"/>
      <c r="I2387" s="198" t="s">
        <v>6051</v>
      </c>
      <c r="J2387" s="68"/>
      <c r="K2387" s="68"/>
      <c r="L2387" s="68"/>
      <c r="M2387" s="68"/>
      <c r="N2387" s="362"/>
      <c r="O2387" s="362"/>
      <c r="P2387" s="216">
        <v>0</v>
      </c>
      <c r="Q2387" s="216">
        <v>35123.120000000003</v>
      </c>
      <c r="R2387" s="68" t="s">
        <v>638</v>
      </c>
      <c r="S2387" s="363"/>
      <c r="T2387" s="277"/>
    </row>
    <row r="2388" spans="1:20" ht="76.5">
      <c r="A2388" s="192">
        <v>46</v>
      </c>
      <c r="B2388" s="68"/>
      <c r="C2388" s="214" t="s">
        <v>1379</v>
      </c>
      <c r="D2388" s="215">
        <v>45106</v>
      </c>
      <c r="E2388" s="192" t="s">
        <v>4982</v>
      </c>
      <c r="F2388" s="192" t="s">
        <v>6</v>
      </c>
      <c r="G2388" s="192">
        <v>1836455</v>
      </c>
      <c r="H2388" s="68"/>
      <c r="I2388" s="198" t="s">
        <v>6052</v>
      </c>
      <c r="J2388" s="68"/>
      <c r="K2388" s="68"/>
      <c r="L2388" s="68"/>
      <c r="M2388" s="68"/>
      <c r="N2388" s="362"/>
      <c r="O2388" s="362"/>
      <c r="P2388" s="216">
        <v>0</v>
      </c>
      <c r="Q2388" s="216">
        <v>34303.29</v>
      </c>
      <c r="R2388" s="68" t="s">
        <v>638</v>
      </c>
      <c r="S2388" s="363"/>
      <c r="T2388" s="277"/>
    </row>
    <row r="2389" spans="1:20" ht="76.5">
      <c r="A2389" s="192">
        <v>46</v>
      </c>
      <c r="B2389" s="68"/>
      <c r="C2389" s="214" t="s">
        <v>1379</v>
      </c>
      <c r="D2389" s="215">
        <v>45106</v>
      </c>
      <c r="E2389" s="192" t="s">
        <v>4983</v>
      </c>
      <c r="F2389" s="192" t="s">
        <v>6</v>
      </c>
      <c r="G2389" s="192">
        <v>1836457</v>
      </c>
      <c r="H2389" s="68"/>
      <c r="I2389" s="198" t="s">
        <v>6053</v>
      </c>
      <c r="J2389" s="68"/>
      <c r="K2389" s="68"/>
      <c r="L2389" s="68"/>
      <c r="M2389" s="68"/>
      <c r="N2389" s="362"/>
      <c r="O2389" s="362"/>
      <c r="P2389" s="216">
        <v>0</v>
      </c>
      <c r="Q2389" s="216">
        <v>24526310</v>
      </c>
      <c r="R2389" s="68" t="s">
        <v>638</v>
      </c>
      <c r="S2389" s="363"/>
      <c r="T2389" s="277"/>
    </row>
    <row r="2390" spans="1:20" ht="89.25">
      <c r="A2390" s="192">
        <v>46</v>
      </c>
      <c r="B2390" s="68"/>
      <c r="C2390" s="214" t="s">
        <v>1379</v>
      </c>
      <c r="D2390" s="215">
        <v>45106</v>
      </c>
      <c r="E2390" s="192" t="s">
        <v>4984</v>
      </c>
      <c r="F2390" s="192" t="s">
        <v>6</v>
      </c>
      <c r="G2390" s="192">
        <v>1836460</v>
      </c>
      <c r="H2390" s="68"/>
      <c r="I2390" s="198" t="s">
        <v>6054</v>
      </c>
      <c r="J2390" s="68"/>
      <c r="K2390" s="68"/>
      <c r="L2390" s="68"/>
      <c r="M2390" s="68"/>
      <c r="N2390" s="362"/>
      <c r="O2390" s="362"/>
      <c r="P2390" s="216">
        <v>0</v>
      </c>
      <c r="Q2390" s="216">
        <v>10936684</v>
      </c>
      <c r="R2390" s="68" t="s">
        <v>638</v>
      </c>
      <c r="S2390" s="363"/>
      <c r="T2390" s="277"/>
    </row>
    <row r="2391" spans="1:20" ht="89.25">
      <c r="A2391" s="192">
        <v>46</v>
      </c>
      <c r="B2391" s="68"/>
      <c r="C2391" s="214" t="s">
        <v>1379</v>
      </c>
      <c r="D2391" s="215">
        <v>45106</v>
      </c>
      <c r="E2391" s="192" t="s">
        <v>4985</v>
      </c>
      <c r="F2391" s="192" t="s">
        <v>600</v>
      </c>
      <c r="G2391" s="192">
        <v>5918276</v>
      </c>
      <c r="H2391" s="68"/>
      <c r="I2391" s="198" t="s">
        <v>6055</v>
      </c>
      <c r="J2391" s="68"/>
      <c r="K2391" s="68"/>
      <c r="L2391" s="68"/>
      <c r="M2391" s="68"/>
      <c r="N2391" s="362"/>
      <c r="O2391" s="362"/>
      <c r="P2391" s="216">
        <v>0</v>
      </c>
      <c r="Q2391" s="216">
        <v>232213</v>
      </c>
      <c r="R2391" s="68" t="s">
        <v>638</v>
      </c>
      <c r="S2391" s="363"/>
      <c r="T2391" s="277"/>
    </row>
    <row r="2392" spans="1:20" ht="38.25">
      <c r="A2392" s="192" t="s">
        <v>667</v>
      </c>
      <c r="B2392" s="68"/>
      <c r="C2392" s="214" t="s">
        <v>1256</v>
      </c>
      <c r="D2392" s="215">
        <v>45106</v>
      </c>
      <c r="E2392" s="192" t="s">
        <v>4986</v>
      </c>
      <c r="F2392" s="192" t="s">
        <v>12</v>
      </c>
      <c r="G2392" s="192">
        <v>446639</v>
      </c>
      <c r="H2392" s="68"/>
      <c r="I2392" s="198" t="s">
        <v>1870</v>
      </c>
      <c r="J2392" s="68"/>
      <c r="K2392" s="68"/>
      <c r="L2392" s="68"/>
      <c r="M2392" s="68"/>
      <c r="N2392" s="362"/>
      <c r="O2392" s="362"/>
      <c r="P2392" s="216">
        <v>1945647.19</v>
      </c>
      <c r="Q2392" s="216">
        <v>0</v>
      </c>
      <c r="R2392" s="68" t="s">
        <v>638</v>
      </c>
      <c r="S2392" s="363"/>
      <c r="T2392" s="277"/>
    </row>
    <row r="2393" spans="1:20" ht="38.25">
      <c r="A2393" s="192" t="s">
        <v>667</v>
      </c>
      <c r="B2393" s="68"/>
      <c r="C2393" s="214" t="s">
        <v>1256</v>
      </c>
      <c r="D2393" s="215">
        <v>45106</v>
      </c>
      <c r="E2393" s="192" t="s">
        <v>4987</v>
      </c>
      <c r="F2393" s="192" t="s">
        <v>12</v>
      </c>
      <c r="G2393" s="192">
        <v>446641</v>
      </c>
      <c r="H2393" s="68"/>
      <c r="I2393" s="198" t="s">
        <v>1870</v>
      </c>
      <c r="J2393" s="68"/>
      <c r="K2393" s="68"/>
      <c r="L2393" s="68"/>
      <c r="M2393" s="68"/>
      <c r="N2393" s="362"/>
      <c r="O2393" s="362"/>
      <c r="P2393" s="216">
        <v>1945647.19</v>
      </c>
      <c r="Q2393" s="216">
        <v>0</v>
      </c>
      <c r="R2393" s="68" t="s">
        <v>638</v>
      </c>
      <c r="S2393" s="363"/>
      <c r="T2393" s="277"/>
    </row>
    <row r="2394" spans="1:20" ht="38.25">
      <c r="A2394" s="192" t="s">
        <v>667</v>
      </c>
      <c r="B2394" s="68"/>
      <c r="C2394" s="214" t="s">
        <v>1256</v>
      </c>
      <c r="D2394" s="215">
        <v>45106</v>
      </c>
      <c r="E2394" s="192" t="s">
        <v>4988</v>
      </c>
      <c r="F2394" s="192" t="s">
        <v>12</v>
      </c>
      <c r="G2394" s="192">
        <v>446643</v>
      </c>
      <c r="H2394" s="68"/>
      <c r="I2394" s="198" t="s">
        <v>1870</v>
      </c>
      <c r="J2394" s="68"/>
      <c r="K2394" s="68"/>
      <c r="L2394" s="68"/>
      <c r="M2394" s="68"/>
      <c r="N2394" s="362"/>
      <c r="O2394" s="362"/>
      <c r="P2394" s="216">
        <v>1945647.19</v>
      </c>
      <c r="Q2394" s="216">
        <v>0</v>
      </c>
      <c r="R2394" s="68" t="s">
        <v>638</v>
      </c>
      <c r="S2394" s="363"/>
      <c r="T2394" s="277"/>
    </row>
    <row r="2395" spans="1:20" ht="38.25">
      <c r="A2395" s="192" t="s">
        <v>667</v>
      </c>
      <c r="B2395" s="68"/>
      <c r="C2395" s="214" t="s">
        <v>1256</v>
      </c>
      <c r="D2395" s="215">
        <v>45106</v>
      </c>
      <c r="E2395" s="192" t="s">
        <v>4989</v>
      </c>
      <c r="F2395" s="192" t="s">
        <v>12</v>
      </c>
      <c r="G2395" s="192">
        <v>446645</v>
      </c>
      <c r="H2395" s="68"/>
      <c r="I2395" s="198" t="s">
        <v>1870</v>
      </c>
      <c r="J2395" s="68"/>
      <c r="K2395" s="68"/>
      <c r="L2395" s="68"/>
      <c r="M2395" s="68"/>
      <c r="N2395" s="362"/>
      <c r="O2395" s="362"/>
      <c r="P2395" s="216">
        <v>1945647.19</v>
      </c>
      <c r="Q2395" s="216">
        <v>0</v>
      </c>
      <c r="R2395" s="68" t="s">
        <v>638</v>
      </c>
      <c r="S2395" s="363"/>
      <c r="T2395" s="277"/>
    </row>
    <row r="2396" spans="1:20" ht="38.25">
      <c r="A2396" s="192" t="s">
        <v>667</v>
      </c>
      <c r="B2396" s="68"/>
      <c r="C2396" s="214" t="s">
        <v>1256</v>
      </c>
      <c r="D2396" s="215">
        <v>45106</v>
      </c>
      <c r="E2396" s="192" t="s">
        <v>4990</v>
      </c>
      <c r="F2396" s="192" t="s">
        <v>12</v>
      </c>
      <c r="G2396" s="192">
        <v>446647</v>
      </c>
      <c r="H2396" s="68"/>
      <c r="I2396" s="198" t="s">
        <v>1870</v>
      </c>
      <c r="J2396" s="68"/>
      <c r="K2396" s="68"/>
      <c r="L2396" s="68"/>
      <c r="M2396" s="68"/>
      <c r="N2396" s="362"/>
      <c r="O2396" s="362"/>
      <c r="P2396" s="216">
        <v>1945647.19</v>
      </c>
      <c r="Q2396" s="216">
        <v>0</v>
      </c>
      <c r="R2396" s="68" t="s">
        <v>638</v>
      </c>
      <c r="S2396" s="363"/>
      <c r="T2396" s="277"/>
    </row>
    <row r="2397" spans="1:20" ht="38.25">
      <c r="A2397" s="192" t="s">
        <v>667</v>
      </c>
      <c r="B2397" s="68"/>
      <c r="C2397" s="214" t="s">
        <v>1256</v>
      </c>
      <c r="D2397" s="215">
        <v>45106</v>
      </c>
      <c r="E2397" s="192" t="s">
        <v>4991</v>
      </c>
      <c r="F2397" s="192" t="s">
        <v>12</v>
      </c>
      <c r="G2397" s="192">
        <v>446649</v>
      </c>
      <c r="H2397" s="68"/>
      <c r="I2397" s="198" t="s">
        <v>1870</v>
      </c>
      <c r="J2397" s="68"/>
      <c r="K2397" s="68"/>
      <c r="L2397" s="68"/>
      <c r="M2397" s="68"/>
      <c r="N2397" s="362"/>
      <c r="O2397" s="362"/>
      <c r="P2397" s="216">
        <v>5343948.51</v>
      </c>
      <c r="Q2397" s="216">
        <v>0</v>
      </c>
      <c r="R2397" s="68" t="s">
        <v>638</v>
      </c>
      <c r="S2397" s="363"/>
      <c r="T2397" s="277"/>
    </row>
    <row r="2398" spans="1:20" ht="38.25">
      <c r="A2398" s="192" t="s">
        <v>667</v>
      </c>
      <c r="B2398" s="68"/>
      <c r="C2398" s="214" t="s">
        <v>1256</v>
      </c>
      <c r="D2398" s="215">
        <v>45106</v>
      </c>
      <c r="E2398" s="192" t="s">
        <v>4992</v>
      </c>
      <c r="F2398" s="192" t="s">
        <v>12</v>
      </c>
      <c r="G2398" s="192">
        <v>446651</v>
      </c>
      <c r="H2398" s="68"/>
      <c r="I2398" s="198" t="s">
        <v>1870</v>
      </c>
      <c r="J2398" s="68"/>
      <c r="K2398" s="68"/>
      <c r="L2398" s="68"/>
      <c r="M2398" s="68"/>
      <c r="N2398" s="362"/>
      <c r="O2398" s="362"/>
      <c r="P2398" s="216">
        <v>5343948.51</v>
      </c>
      <c r="Q2398" s="216">
        <v>0</v>
      </c>
      <c r="R2398" s="68" t="s">
        <v>638</v>
      </c>
      <c r="S2398" s="363"/>
      <c r="T2398" s="277"/>
    </row>
    <row r="2399" spans="1:20" ht="38.25">
      <c r="A2399" s="192" t="s">
        <v>667</v>
      </c>
      <c r="B2399" s="68"/>
      <c r="C2399" s="214" t="s">
        <v>1256</v>
      </c>
      <c r="D2399" s="215">
        <v>45106</v>
      </c>
      <c r="E2399" s="192" t="s">
        <v>4993</v>
      </c>
      <c r="F2399" s="192" t="s">
        <v>12</v>
      </c>
      <c r="G2399" s="192">
        <v>446653</v>
      </c>
      <c r="H2399" s="68"/>
      <c r="I2399" s="198" t="s">
        <v>1870</v>
      </c>
      <c r="J2399" s="68"/>
      <c r="K2399" s="68"/>
      <c r="L2399" s="68"/>
      <c r="M2399" s="68"/>
      <c r="N2399" s="362"/>
      <c r="O2399" s="362"/>
      <c r="P2399" s="216">
        <v>5343948.51</v>
      </c>
      <c r="Q2399" s="216">
        <v>0</v>
      </c>
      <c r="R2399" s="68" t="s">
        <v>638</v>
      </c>
      <c r="S2399" s="363"/>
      <c r="T2399" s="277"/>
    </row>
    <row r="2400" spans="1:20" ht="38.25">
      <c r="A2400" s="192" t="s">
        <v>667</v>
      </c>
      <c r="B2400" s="68"/>
      <c r="C2400" s="214" t="s">
        <v>1256</v>
      </c>
      <c r="D2400" s="215">
        <v>45106</v>
      </c>
      <c r="E2400" s="192" t="s">
        <v>4994</v>
      </c>
      <c r="F2400" s="192" t="s">
        <v>12</v>
      </c>
      <c r="G2400" s="192">
        <v>446655</v>
      </c>
      <c r="H2400" s="68"/>
      <c r="I2400" s="198" t="s">
        <v>1870</v>
      </c>
      <c r="J2400" s="68"/>
      <c r="K2400" s="68"/>
      <c r="L2400" s="68"/>
      <c r="M2400" s="68"/>
      <c r="N2400" s="362"/>
      <c r="O2400" s="362"/>
      <c r="P2400" s="216">
        <v>5343948.51</v>
      </c>
      <c r="Q2400" s="216">
        <v>0</v>
      </c>
      <c r="R2400" s="68" t="s">
        <v>638</v>
      </c>
      <c r="S2400" s="363"/>
      <c r="T2400" s="277"/>
    </row>
    <row r="2401" spans="1:20" ht="38.25">
      <c r="A2401" s="192" t="s">
        <v>667</v>
      </c>
      <c r="B2401" s="68"/>
      <c r="C2401" s="214" t="s">
        <v>1256</v>
      </c>
      <c r="D2401" s="215">
        <v>45106</v>
      </c>
      <c r="E2401" s="192" t="s">
        <v>4995</v>
      </c>
      <c r="F2401" s="192" t="s">
        <v>12</v>
      </c>
      <c r="G2401" s="192">
        <v>446657</v>
      </c>
      <c r="H2401" s="68"/>
      <c r="I2401" s="198" t="s">
        <v>1870</v>
      </c>
      <c r="J2401" s="68"/>
      <c r="K2401" s="68"/>
      <c r="L2401" s="68"/>
      <c r="M2401" s="68"/>
      <c r="N2401" s="362"/>
      <c r="O2401" s="362"/>
      <c r="P2401" s="216">
        <v>4526872.43</v>
      </c>
      <c r="Q2401" s="216">
        <v>0</v>
      </c>
      <c r="R2401" s="68" t="s">
        <v>638</v>
      </c>
      <c r="S2401" s="363"/>
      <c r="T2401" s="277"/>
    </row>
    <row r="2402" spans="1:20" ht="38.25">
      <c r="A2402" s="192" t="s">
        <v>667</v>
      </c>
      <c r="B2402" s="68"/>
      <c r="C2402" s="214" t="s">
        <v>1256</v>
      </c>
      <c r="D2402" s="215">
        <v>45106</v>
      </c>
      <c r="E2402" s="192" t="s">
        <v>4996</v>
      </c>
      <c r="F2402" s="192" t="s">
        <v>12</v>
      </c>
      <c r="G2402" s="192">
        <v>446659</v>
      </c>
      <c r="H2402" s="68"/>
      <c r="I2402" s="198" t="s">
        <v>1870</v>
      </c>
      <c r="J2402" s="68"/>
      <c r="K2402" s="68"/>
      <c r="L2402" s="68"/>
      <c r="M2402" s="68"/>
      <c r="N2402" s="362"/>
      <c r="O2402" s="362"/>
      <c r="P2402" s="216">
        <v>4526872.43</v>
      </c>
      <c r="Q2402" s="216">
        <v>0</v>
      </c>
      <c r="R2402" s="68" t="s">
        <v>638</v>
      </c>
      <c r="S2402" s="363"/>
      <c r="T2402" s="277"/>
    </row>
    <row r="2403" spans="1:20" ht="38.25">
      <c r="A2403" s="192" t="s">
        <v>667</v>
      </c>
      <c r="B2403" s="68"/>
      <c r="C2403" s="214" t="s">
        <v>1256</v>
      </c>
      <c r="D2403" s="215">
        <v>45106</v>
      </c>
      <c r="E2403" s="192" t="s">
        <v>4997</v>
      </c>
      <c r="F2403" s="192" t="s">
        <v>12</v>
      </c>
      <c r="G2403" s="192">
        <v>446661</v>
      </c>
      <c r="H2403" s="68"/>
      <c r="I2403" s="198" t="s">
        <v>1870</v>
      </c>
      <c r="J2403" s="68"/>
      <c r="K2403" s="68"/>
      <c r="L2403" s="68"/>
      <c r="M2403" s="68"/>
      <c r="N2403" s="362"/>
      <c r="O2403" s="362"/>
      <c r="P2403" s="216">
        <v>4526872.43</v>
      </c>
      <c r="Q2403" s="216">
        <v>0</v>
      </c>
      <c r="R2403" s="68" t="s">
        <v>638</v>
      </c>
      <c r="S2403" s="363"/>
      <c r="T2403" s="277"/>
    </row>
    <row r="2404" spans="1:20" ht="38.25">
      <c r="A2404" s="192" t="s">
        <v>667</v>
      </c>
      <c r="B2404" s="68"/>
      <c r="C2404" s="214" t="s">
        <v>1256</v>
      </c>
      <c r="D2404" s="215">
        <v>45106</v>
      </c>
      <c r="E2404" s="192" t="s">
        <v>4998</v>
      </c>
      <c r="F2404" s="192" t="s">
        <v>12</v>
      </c>
      <c r="G2404" s="192">
        <v>446663</v>
      </c>
      <c r="H2404" s="68"/>
      <c r="I2404" s="198" t="s">
        <v>1870</v>
      </c>
      <c r="J2404" s="68"/>
      <c r="K2404" s="68"/>
      <c r="L2404" s="68"/>
      <c r="M2404" s="68"/>
      <c r="N2404" s="362"/>
      <c r="O2404" s="362"/>
      <c r="P2404" s="216">
        <v>4526872.43</v>
      </c>
      <c r="Q2404" s="216">
        <v>0</v>
      </c>
      <c r="R2404" s="68" t="s">
        <v>638</v>
      </c>
      <c r="S2404" s="363"/>
      <c r="T2404" s="277"/>
    </row>
    <row r="2405" spans="1:20" ht="38.25">
      <c r="A2405" s="192" t="s">
        <v>667</v>
      </c>
      <c r="B2405" s="68"/>
      <c r="C2405" s="214" t="s">
        <v>1256</v>
      </c>
      <c r="D2405" s="215">
        <v>45106</v>
      </c>
      <c r="E2405" s="192" t="s">
        <v>4999</v>
      </c>
      <c r="F2405" s="192" t="s">
        <v>12</v>
      </c>
      <c r="G2405" s="192">
        <v>446665</v>
      </c>
      <c r="H2405" s="68"/>
      <c r="I2405" s="198" t="s">
        <v>1870</v>
      </c>
      <c r="J2405" s="68"/>
      <c r="K2405" s="68"/>
      <c r="L2405" s="68"/>
      <c r="M2405" s="68"/>
      <c r="N2405" s="362"/>
      <c r="O2405" s="362"/>
      <c r="P2405" s="216">
        <v>4526872.43</v>
      </c>
      <c r="Q2405" s="216">
        <v>0</v>
      </c>
      <c r="R2405" s="68" t="s">
        <v>638</v>
      </c>
      <c r="S2405" s="363"/>
      <c r="T2405" s="277"/>
    </row>
    <row r="2406" spans="1:20" ht="38.25">
      <c r="A2406" s="192" t="s">
        <v>667</v>
      </c>
      <c r="B2406" s="68"/>
      <c r="C2406" s="214" t="s">
        <v>1256</v>
      </c>
      <c r="D2406" s="215">
        <v>45106</v>
      </c>
      <c r="E2406" s="192" t="s">
        <v>5000</v>
      </c>
      <c r="F2406" s="192" t="s">
        <v>12</v>
      </c>
      <c r="G2406" s="192">
        <v>446667</v>
      </c>
      <c r="H2406" s="68"/>
      <c r="I2406" s="198" t="s">
        <v>1870</v>
      </c>
      <c r="J2406" s="68"/>
      <c r="K2406" s="68"/>
      <c r="L2406" s="68"/>
      <c r="M2406" s="68"/>
      <c r="N2406" s="362"/>
      <c r="O2406" s="362"/>
      <c r="P2406" s="216">
        <v>12433586.939999999</v>
      </c>
      <c r="Q2406" s="216">
        <v>0</v>
      </c>
      <c r="R2406" s="68" t="s">
        <v>638</v>
      </c>
      <c r="S2406" s="363"/>
      <c r="T2406" s="277"/>
    </row>
    <row r="2407" spans="1:20" ht="38.25">
      <c r="A2407" s="192" t="s">
        <v>667</v>
      </c>
      <c r="B2407" s="68"/>
      <c r="C2407" s="214" t="s">
        <v>1256</v>
      </c>
      <c r="D2407" s="215">
        <v>45106</v>
      </c>
      <c r="E2407" s="192" t="s">
        <v>5001</v>
      </c>
      <c r="F2407" s="192" t="s">
        <v>12</v>
      </c>
      <c r="G2407" s="192">
        <v>446669</v>
      </c>
      <c r="H2407" s="68"/>
      <c r="I2407" s="198" t="s">
        <v>1870</v>
      </c>
      <c r="J2407" s="68"/>
      <c r="K2407" s="68"/>
      <c r="L2407" s="68"/>
      <c r="M2407" s="68"/>
      <c r="N2407" s="362"/>
      <c r="O2407" s="362"/>
      <c r="P2407" s="216">
        <v>12433586.939999999</v>
      </c>
      <c r="Q2407" s="216">
        <v>0</v>
      </c>
      <c r="R2407" s="68" t="s">
        <v>638</v>
      </c>
      <c r="S2407" s="363"/>
      <c r="T2407" s="277"/>
    </row>
    <row r="2408" spans="1:20" ht="38.25">
      <c r="A2408" s="192" t="s">
        <v>667</v>
      </c>
      <c r="B2408" s="68"/>
      <c r="C2408" s="214" t="s">
        <v>1256</v>
      </c>
      <c r="D2408" s="215">
        <v>45106</v>
      </c>
      <c r="E2408" s="192" t="s">
        <v>5002</v>
      </c>
      <c r="F2408" s="192" t="s">
        <v>12</v>
      </c>
      <c r="G2408" s="192">
        <v>446671</v>
      </c>
      <c r="H2408" s="68"/>
      <c r="I2408" s="198" t="s">
        <v>1870</v>
      </c>
      <c r="J2408" s="68"/>
      <c r="K2408" s="68"/>
      <c r="L2408" s="68"/>
      <c r="M2408" s="68"/>
      <c r="N2408" s="362"/>
      <c r="O2408" s="362"/>
      <c r="P2408" s="216">
        <v>12433586.939999999</v>
      </c>
      <c r="Q2408" s="216">
        <v>0</v>
      </c>
      <c r="R2408" s="68" t="s">
        <v>638</v>
      </c>
      <c r="S2408" s="363"/>
      <c r="T2408" s="277"/>
    </row>
    <row r="2409" spans="1:20" ht="38.25">
      <c r="A2409" s="192" t="s">
        <v>667</v>
      </c>
      <c r="B2409" s="68"/>
      <c r="C2409" s="214" t="s">
        <v>1256</v>
      </c>
      <c r="D2409" s="215">
        <v>45106</v>
      </c>
      <c r="E2409" s="192" t="s">
        <v>5003</v>
      </c>
      <c r="F2409" s="192" t="s">
        <v>12</v>
      </c>
      <c r="G2409" s="192">
        <v>446673</v>
      </c>
      <c r="H2409" s="68"/>
      <c r="I2409" s="198" t="s">
        <v>1870</v>
      </c>
      <c r="J2409" s="68"/>
      <c r="K2409" s="68"/>
      <c r="L2409" s="68"/>
      <c r="M2409" s="68"/>
      <c r="N2409" s="362"/>
      <c r="O2409" s="362"/>
      <c r="P2409" s="216">
        <v>12433586.939999999</v>
      </c>
      <c r="Q2409" s="216">
        <v>0</v>
      </c>
      <c r="R2409" s="68" t="s">
        <v>638</v>
      </c>
      <c r="S2409" s="363"/>
      <c r="T2409" s="277"/>
    </row>
    <row r="2410" spans="1:20" ht="38.25">
      <c r="A2410" s="192" t="s">
        <v>667</v>
      </c>
      <c r="B2410" s="68"/>
      <c r="C2410" s="214" t="s">
        <v>1256</v>
      </c>
      <c r="D2410" s="215">
        <v>45106</v>
      </c>
      <c r="E2410" s="192" t="s">
        <v>5004</v>
      </c>
      <c r="F2410" s="192" t="s">
        <v>12</v>
      </c>
      <c r="G2410" s="192">
        <v>446675</v>
      </c>
      <c r="H2410" s="68"/>
      <c r="I2410" s="198" t="s">
        <v>1870</v>
      </c>
      <c r="J2410" s="68"/>
      <c r="K2410" s="68"/>
      <c r="L2410" s="68"/>
      <c r="M2410" s="68"/>
      <c r="N2410" s="362"/>
      <c r="O2410" s="362"/>
      <c r="P2410" s="216">
        <v>2287540.75</v>
      </c>
      <c r="Q2410" s="216">
        <v>0</v>
      </c>
      <c r="R2410" s="68" t="s">
        <v>638</v>
      </c>
      <c r="S2410" s="363"/>
      <c r="T2410" s="277"/>
    </row>
    <row r="2411" spans="1:20" ht="38.25">
      <c r="A2411" s="192" t="s">
        <v>667</v>
      </c>
      <c r="B2411" s="68"/>
      <c r="C2411" s="214" t="s">
        <v>1256</v>
      </c>
      <c r="D2411" s="215">
        <v>45106</v>
      </c>
      <c r="E2411" s="192" t="s">
        <v>5005</v>
      </c>
      <c r="F2411" s="192" t="s">
        <v>12</v>
      </c>
      <c r="G2411" s="192">
        <v>446677</v>
      </c>
      <c r="H2411" s="68"/>
      <c r="I2411" s="198" t="s">
        <v>1870</v>
      </c>
      <c r="J2411" s="68"/>
      <c r="K2411" s="68"/>
      <c r="L2411" s="68"/>
      <c r="M2411" s="68"/>
      <c r="N2411" s="362"/>
      <c r="O2411" s="362"/>
      <c r="P2411" s="216">
        <v>2287540.75</v>
      </c>
      <c r="Q2411" s="216">
        <v>0</v>
      </c>
      <c r="R2411" s="68" t="s">
        <v>638</v>
      </c>
      <c r="S2411" s="363"/>
      <c r="T2411" s="277"/>
    </row>
    <row r="2412" spans="1:20" ht="38.25">
      <c r="A2412" s="192" t="s">
        <v>667</v>
      </c>
      <c r="B2412" s="68"/>
      <c r="C2412" s="214" t="s">
        <v>1256</v>
      </c>
      <c r="D2412" s="215">
        <v>45106</v>
      </c>
      <c r="E2412" s="192" t="s">
        <v>5006</v>
      </c>
      <c r="F2412" s="192" t="s">
        <v>12</v>
      </c>
      <c r="G2412" s="192">
        <v>446679</v>
      </c>
      <c r="H2412" s="68"/>
      <c r="I2412" s="198" t="s">
        <v>1870</v>
      </c>
      <c r="J2412" s="68"/>
      <c r="K2412" s="68"/>
      <c r="L2412" s="68"/>
      <c r="M2412" s="68"/>
      <c r="N2412" s="362"/>
      <c r="O2412" s="362"/>
      <c r="P2412" s="216">
        <v>2287540.75</v>
      </c>
      <c r="Q2412" s="216">
        <v>0</v>
      </c>
      <c r="R2412" s="68" t="s">
        <v>638</v>
      </c>
      <c r="S2412" s="363"/>
      <c r="T2412" s="277"/>
    </row>
    <row r="2413" spans="1:20" ht="38.25">
      <c r="A2413" s="192" t="s">
        <v>667</v>
      </c>
      <c r="B2413" s="68"/>
      <c r="C2413" s="214" t="s">
        <v>1256</v>
      </c>
      <c r="D2413" s="215">
        <v>45106</v>
      </c>
      <c r="E2413" s="192" t="s">
        <v>5007</v>
      </c>
      <c r="F2413" s="192" t="s">
        <v>12</v>
      </c>
      <c r="G2413" s="192">
        <v>446681</v>
      </c>
      <c r="H2413" s="68"/>
      <c r="I2413" s="198" t="s">
        <v>1870</v>
      </c>
      <c r="J2413" s="68"/>
      <c r="K2413" s="68"/>
      <c r="L2413" s="68"/>
      <c r="M2413" s="68"/>
      <c r="N2413" s="362"/>
      <c r="O2413" s="362"/>
      <c r="P2413" s="216">
        <v>2287540.75</v>
      </c>
      <c r="Q2413" s="216">
        <v>0</v>
      </c>
      <c r="R2413" s="68" t="s">
        <v>638</v>
      </c>
      <c r="S2413" s="363"/>
      <c r="T2413" s="277"/>
    </row>
    <row r="2414" spans="1:20" ht="38.25">
      <c r="A2414" s="192" t="s">
        <v>667</v>
      </c>
      <c r="B2414" s="68"/>
      <c r="C2414" s="214" t="s">
        <v>1256</v>
      </c>
      <c r="D2414" s="215">
        <v>45106</v>
      </c>
      <c r="E2414" s="192" t="s">
        <v>5008</v>
      </c>
      <c r="F2414" s="192" t="s">
        <v>12</v>
      </c>
      <c r="G2414" s="192">
        <v>446683</v>
      </c>
      <c r="H2414" s="68"/>
      <c r="I2414" s="198" t="s">
        <v>1870</v>
      </c>
      <c r="J2414" s="68"/>
      <c r="K2414" s="68"/>
      <c r="L2414" s="68"/>
      <c r="M2414" s="68"/>
      <c r="N2414" s="362"/>
      <c r="O2414" s="362"/>
      <c r="P2414" s="216">
        <v>2287540.75</v>
      </c>
      <c r="Q2414" s="216">
        <v>0</v>
      </c>
      <c r="R2414" s="68" t="s">
        <v>638</v>
      </c>
      <c r="S2414" s="363"/>
      <c r="T2414" s="277"/>
    </row>
    <row r="2415" spans="1:20" ht="38.25">
      <c r="A2415" s="192" t="s">
        <v>667</v>
      </c>
      <c r="B2415" s="68"/>
      <c r="C2415" s="214" t="s">
        <v>1256</v>
      </c>
      <c r="D2415" s="215">
        <v>45106</v>
      </c>
      <c r="E2415" s="192" t="s">
        <v>5009</v>
      </c>
      <c r="F2415" s="192" t="s">
        <v>12</v>
      </c>
      <c r="G2415" s="192">
        <v>446685</v>
      </c>
      <c r="H2415" s="68"/>
      <c r="I2415" s="198" t="s">
        <v>1870</v>
      </c>
      <c r="J2415" s="68"/>
      <c r="K2415" s="68"/>
      <c r="L2415" s="68"/>
      <c r="M2415" s="68"/>
      <c r="N2415" s="362"/>
      <c r="O2415" s="362"/>
      <c r="P2415" s="216">
        <v>1413917</v>
      </c>
      <c r="Q2415" s="216">
        <v>0</v>
      </c>
      <c r="R2415" s="68" t="s">
        <v>638</v>
      </c>
      <c r="S2415" s="363"/>
      <c r="T2415" s="277"/>
    </row>
    <row r="2416" spans="1:20" ht="38.25">
      <c r="A2416" s="192" t="s">
        <v>667</v>
      </c>
      <c r="B2416" s="68"/>
      <c r="C2416" s="214" t="s">
        <v>1256</v>
      </c>
      <c r="D2416" s="215">
        <v>45106</v>
      </c>
      <c r="E2416" s="192" t="s">
        <v>5010</v>
      </c>
      <c r="F2416" s="192" t="s">
        <v>12</v>
      </c>
      <c r="G2416" s="192">
        <v>446687</v>
      </c>
      <c r="H2416" s="68"/>
      <c r="I2416" s="198" t="s">
        <v>1870</v>
      </c>
      <c r="J2416" s="68"/>
      <c r="K2416" s="68"/>
      <c r="L2416" s="68"/>
      <c r="M2416" s="68"/>
      <c r="N2416" s="362"/>
      <c r="O2416" s="362"/>
      <c r="P2416" s="216">
        <v>81736.83</v>
      </c>
      <c r="Q2416" s="216">
        <v>0</v>
      </c>
      <c r="R2416" s="68" t="s">
        <v>638</v>
      </c>
      <c r="S2416" s="363"/>
      <c r="T2416" s="277"/>
    </row>
    <row r="2417" spans="1:20" ht="38.25">
      <c r="A2417" s="192" t="s">
        <v>667</v>
      </c>
      <c r="B2417" s="68"/>
      <c r="C2417" s="214" t="s">
        <v>1256</v>
      </c>
      <c r="D2417" s="215">
        <v>45106</v>
      </c>
      <c r="E2417" s="192" t="s">
        <v>5011</v>
      </c>
      <c r="F2417" s="192" t="s">
        <v>12</v>
      </c>
      <c r="G2417" s="192">
        <v>446689</v>
      </c>
      <c r="H2417" s="68"/>
      <c r="I2417" s="198" t="s">
        <v>1870</v>
      </c>
      <c r="J2417" s="68"/>
      <c r="K2417" s="68"/>
      <c r="L2417" s="68"/>
      <c r="M2417" s="68"/>
      <c r="N2417" s="362"/>
      <c r="O2417" s="362"/>
      <c r="P2417" s="216">
        <v>2323944.98</v>
      </c>
      <c r="Q2417" s="216">
        <v>0</v>
      </c>
      <c r="R2417" s="68" t="s">
        <v>638</v>
      </c>
      <c r="S2417" s="363"/>
      <c r="T2417" s="277"/>
    </row>
    <row r="2418" spans="1:20" ht="38.25">
      <c r="A2418" s="192" t="s">
        <v>667</v>
      </c>
      <c r="B2418" s="68"/>
      <c r="C2418" s="214" t="s">
        <v>1256</v>
      </c>
      <c r="D2418" s="215">
        <v>45106</v>
      </c>
      <c r="E2418" s="192" t="s">
        <v>5012</v>
      </c>
      <c r="F2418" s="192" t="s">
        <v>12</v>
      </c>
      <c r="G2418" s="192">
        <v>446691</v>
      </c>
      <c r="H2418" s="68"/>
      <c r="I2418" s="198" t="s">
        <v>1870</v>
      </c>
      <c r="J2418" s="68"/>
      <c r="K2418" s="68"/>
      <c r="L2418" s="68"/>
      <c r="M2418" s="68"/>
      <c r="N2418" s="362"/>
      <c r="O2418" s="362"/>
      <c r="P2418" s="216">
        <v>71695.509999999995</v>
      </c>
      <c r="Q2418" s="216">
        <v>0</v>
      </c>
      <c r="R2418" s="68" t="s">
        <v>638</v>
      </c>
      <c r="S2418" s="363"/>
      <c r="T2418" s="277"/>
    </row>
    <row r="2419" spans="1:20" ht="38.25">
      <c r="A2419" s="192" t="s">
        <v>667</v>
      </c>
      <c r="B2419" s="68"/>
      <c r="C2419" s="214" t="s">
        <v>1256</v>
      </c>
      <c r="D2419" s="215">
        <v>45106</v>
      </c>
      <c r="E2419" s="192" t="s">
        <v>5013</v>
      </c>
      <c r="F2419" s="192" t="s">
        <v>12</v>
      </c>
      <c r="G2419" s="192">
        <v>446693</v>
      </c>
      <c r="H2419" s="68"/>
      <c r="I2419" s="198" t="s">
        <v>1870</v>
      </c>
      <c r="J2419" s="68"/>
      <c r="K2419" s="68"/>
      <c r="L2419" s="68"/>
      <c r="M2419" s="68"/>
      <c r="N2419" s="362"/>
      <c r="O2419" s="362"/>
      <c r="P2419" s="216">
        <v>3883489.08</v>
      </c>
      <c r="Q2419" s="216">
        <v>0</v>
      </c>
      <c r="R2419" s="68" t="s">
        <v>638</v>
      </c>
      <c r="S2419" s="363"/>
      <c r="T2419" s="277"/>
    </row>
    <row r="2420" spans="1:20" ht="38.25">
      <c r="A2420" s="192" t="s">
        <v>667</v>
      </c>
      <c r="B2420" s="68"/>
      <c r="C2420" s="214" t="s">
        <v>1256</v>
      </c>
      <c r="D2420" s="215">
        <v>45106</v>
      </c>
      <c r="E2420" s="192" t="s">
        <v>5014</v>
      </c>
      <c r="F2420" s="192" t="s">
        <v>12</v>
      </c>
      <c r="G2420" s="192">
        <v>446695</v>
      </c>
      <c r="H2420" s="68"/>
      <c r="I2420" s="198" t="s">
        <v>1870</v>
      </c>
      <c r="J2420" s="68"/>
      <c r="K2420" s="68"/>
      <c r="L2420" s="68"/>
      <c r="M2420" s="68"/>
      <c r="N2420" s="362"/>
      <c r="O2420" s="362"/>
      <c r="P2420" s="216">
        <v>196920.21</v>
      </c>
      <c r="Q2420" s="216">
        <v>0</v>
      </c>
      <c r="R2420" s="68" t="s">
        <v>638</v>
      </c>
      <c r="S2420" s="363"/>
      <c r="T2420" s="277"/>
    </row>
    <row r="2421" spans="1:20" ht="38.25">
      <c r="A2421" s="192" t="s">
        <v>667</v>
      </c>
      <c r="B2421" s="68"/>
      <c r="C2421" s="214" t="s">
        <v>1256</v>
      </c>
      <c r="D2421" s="215">
        <v>45106</v>
      </c>
      <c r="E2421" s="192" t="s">
        <v>5015</v>
      </c>
      <c r="F2421" s="192" t="s">
        <v>12</v>
      </c>
      <c r="G2421" s="192">
        <v>446697</v>
      </c>
      <c r="H2421" s="68"/>
      <c r="I2421" s="198" t="s">
        <v>1870</v>
      </c>
      <c r="J2421" s="68"/>
      <c r="K2421" s="68"/>
      <c r="L2421" s="68"/>
      <c r="M2421" s="68"/>
      <c r="N2421" s="362"/>
      <c r="O2421" s="362"/>
      <c r="P2421" s="216">
        <v>6382987.9800000004</v>
      </c>
      <c r="Q2421" s="216">
        <v>0</v>
      </c>
      <c r="R2421" s="68" t="s">
        <v>638</v>
      </c>
      <c r="S2421" s="363"/>
      <c r="T2421" s="277"/>
    </row>
    <row r="2422" spans="1:20" ht="38.25">
      <c r="A2422" s="192" t="s">
        <v>667</v>
      </c>
      <c r="B2422" s="68"/>
      <c r="C2422" s="214" t="s">
        <v>1256</v>
      </c>
      <c r="D2422" s="215">
        <v>45106</v>
      </c>
      <c r="E2422" s="192" t="s">
        <v>5016</v>
      </c>
      <c r="F2422" s="192" t="s">
        <v>12</v>
      </c>
      <c r="G2422" s="192">
        <v>446699</v>
      </c>
      <c r="H2422" s="68"/>
      <c r="I2422" s="198" t="s">
        <v>1870</v>
      </c>
      <c r="J2422" s="68"/>
      <c r="K2422" s="68"/>
      <c r="L2422" s="68"/>
      <c r="M2422" s="68"/>
      <c r="N2422" s="362"/>
      <c r="O2422" s="362"/>
      <c r="P2422" s="216">
        <v>224499.81</v>
      </c>
      <c r="Q2422" s="216">
        <v>0</v>
      </c>
      <c r="R2422" s="68" t="s">
        <v>638</v>
      </c>
      <c r="S2422" s="363"/>
      <c r="T2422" s="277"/>
    </row>
    <row r="2423" spans="1:20" ht="38.25">
      <c r="A2423" s="192" t="s">
        <v>667</v>
      </c>
      <c r="B2423" s="68"/>
      <c r="C2423" s="214" t="s">
        <v>1256</v>
      </c>
      <c r="D2423" s="215">
        <v>45106</v>
      </c>
      <c r="E2423" s="192" t="s">
        <v>5017</v>
      </c>
      <c r="F2423" s="192" t="s">
        <v>12</v>
      </c>
      <c r="G2423" s="192">
        <v>446707</v>
      </c>
      <c r="H2423" s="68"/>
      <c r="I2423" s="198" t="s">
        <v>1870</v>
      </c>
      <c r="J2423" s="68"/>
      <c r="K2423" s="68"/>
      <c r="L2423" s="68"/>
      <c r="M2423" s="68"/>
      <c r="N2423" s="362"/>
      <c r="O2423" s="362"/>
      <c r="P2423" s="216">
        <v>190174.36</v>
      </c>
      <c r="Q2423" s="216">
        <v>0</v>
      </c>
      <c r="R2423" s="68" t="s">
        <v>638</v>
      </c>
      <c r="S2423" s="363"/>
      <c r="T2423" s="277"/>
    </row>
    <row r="2424" spans="1:20" ht="38.25">
      <c r="A2424" s="192" t="s">
        <v>667</v>
      </c>
      <c r="B2424" s="68"/>
      <c r="C2424" s="214" t="s">
        <v>1256</v>
      </c>
      <c r="D2424" s="215">
        <v>45106</v>
      </c>
      <c r="E2424" s="192" t="s">
        <v>5018</v>
      </c>
      <c r="F2424" s="192" t="s">
        <v>12</v>
      </c>
      <c r="G2424" s="192">
        <v>446701</v>
      </c>
      <c r="H2424" s="68"/>
      <c r="I2424" s="198" t="s">
        <v>1870</v>
      </c>
      <c r="J2424" s="68"/>
      <c r="K2424" s="68"/>
      <c r="L2424" s="68"/>
      <c r="M2424" s="68"/>
      <c r="N2424" s="362"/>
      <c r="O2424" s="362"/>
      <c r="P2424" s="216">
        <v>166811.6</v>
      </c>
      <c r="Q2424" s="216">
        <v>0</v>
      </c>
      <c r="R2424" s="68" t="s">
        <v>638</v>
      </c>
      <c r="S2424" s="363"/>
      <c r="T2424" s="277"/>
    </row>
    <row r="2425" spans="1:20" ht="38.25">
      <c r="A2425" s="192" t="s">
        <v>667</v>
      </c>
      <c r="B2425" s="68"/>
      <c r="C2425" s="214" t="s">
        <v>1256</v>
      </c>
      <c r="D2425" s="215">
        <v>45106</v>
      </c>
      <c r="E2425" s="192" t="s">
        <v>5019</v>
      </c>
      <c r="F2425" s="192" t="s">
        <v>12</v>
      </c>
      <c r="G2425" s="192">
        <v>446703</v>
      </c>
      <c r="H2425" s="68"/>
      <c r="I2425" s="198" t="s">
        <v>1870</v>
      </c>
      <c r="J2425" s="68"/>
      <c r="K2425" s="68"/>
      <c r="L2425" s="68"/>
      <c r="M2425" s="68"/>
      <c r="N2425" s="362"/>
      <c r="O2425" s="362"/>
      <c r="P2425" s="216">
        <v>3289713.55</v>
      </c>
      <c r="Q2425" s="216">
        <v>0</v>
      </c>
      <c r="R2425" s="68" t="s">
        <v>638</v>
      </c>
      <c r="S2425" s="363"/>
      <c r="T2425" s="277"/>
    </row>
    <row r="2426" spans="1:20" ht="38.25">
      <c r="A2426" s="192" t="s">
        <v>667</v>
      </c>
      <c r="B2426" s="68"/>
      <c r="C2426" s="214" t="s">
        <v>1256</v>
      </c>
      <c r="D2426" s="215">
        <v>45106</v>
      </c>
      <c r="E2426" s="192" t="s">
        <v>5020</v>
      </c>
      <c r="F2426" s="192" t="s">
        <v>12</v>
      </c>
      <c r="G2426" s="192">
        <v>446705</v>
      </c>
      <c r="H2426" s="68"/>
      <c r="I2426" s="198" t="s">
        <v>1870</v>
      </c>
      <c r="J2426" s="68"/>
      <c r="K2426" s="68"/>
      <c r="L2426" s="68"/>
      <c r="M2426" s="68"/>
      <c r="N2426" s="362"/>
      <c r="O2426" s="362"/>
      <c r="P2426" s="216">
        <v>5407045.4100000001</v>
      </c>
      <c r="Q2426" s="216">
        <v>0</v>
      </c>
      <c r="R2426" s="68" t="s">
        <v>638</v>
      </c>
      <c r="S2426" s="363"/>
      <c r="T2426" s="277"/>
    </row>
    <row r="2427" spans="1:20" ht="38.25">
      <c r="A2427" s="192" t="s">
        <v>667</v>
      </c>
      <c r="B2427" s="68"/>
      <c r="C2427" s="214" t="s">
        <v>1256</v>
      </c>
      <c r="D2427" s="215">
        <v>45106</v>
      </c>
      <c r="E2427" s="192" t="s">
        <v>5021</v>
      </c>
      <c r="F2427" s="192" t="s">
        <v>12</v>
      </c>
      <c r="G2427" s="192">
        <v>446709</v>
      </c>
      <c r="H2427" s="68"/>
      <c r="I2427" s="198" t="s">
        <v>1870</v>
      </c>
      <c r="J2427" s="68"/>
      <c r="K2427" s="68"/>
      <c r="L2427" s="68"/>
      <c r="M2427" s="68"/>
      <c r="N2427" s="362"/>
      <c r="O2427" s="362"/>
      <c r="P2427" s="216">
        <v>522336.25</v>
      </c>
      <c r="Q2427" s="216">
        <v>0</v>
      </c>
      <c r="R2427" s="68" t="s">
        <v>638</v>
      </c>
      <c r="S2427" s="363"/>
      <c r="T2427" s="277"/>
    </row>
    <row r="2428" spans="1:20" ht="38.25">
      <c r="A2428" s="192" t="s">
        <v>667</v>
      </c>
      <c r="B2428" s="68"/>
      <c r="C2428" s="214" t="s">
        <v>1256</v>
      </c>
      <c r="D2428" s="215">
        <v>45106</v>
      </c>
      <c r="E2428" s="192" t="s">
        <v>5022</v>
      </c>
      <c r="F2428" s="192" t="s">
        <v>12</v>
      </c>
      <c r="G2428" s="192">
        <v>446711</v>
      </c>
      <c r="H2428" s="68"/>
      <c r="I2428" s="198" t="s">
        <v>1870</v>
      </c>
      <c r="J2428" s="68"/>
      <c r="K2428" s="68"/>
      <c r="L2428" s="68"/>
      <c r="M2428" s="68"/>
      <c r="N2428" s="362"/>
      <c r="O2428" s="362"/>
      <c r="P2428" s="216">
        <v>14851085.380000001</v>
      </c>
      <c r="Q2428" s="216">
        <v>0</v>
      </c>
      <c r="R2428" s="68" t="s">
        <v>638</v>
      </c>
      <c r="S2428" s="363"/>
      <c r="T2428" s="277"/>
    </row>
    <row r="2429" spans="1:20" ht="38.25">
      <c r="A2429" s="192" t="s">
        <v>667</v>
      </c>
      <c r="B2429" s="68"/>
      <c r="C2429" s="214" t="s">
        <v>1256</v>
      </c>
      <c r="D2429" s="215">
        <v>45106</v>
      </c>
      <c r="E2429" s="192" t="s">
        <v>5023</v>
      </c>
      <c r="F2429" s="192" t="s">
        <v>12</v>
      </c>
      <c r="G2429" s="192">
        <v>446713</v>
      </c>
      <c r="H2429" s="68"/>
      <c r="I2429" s="198" t="s">
        <v>1870</v>
      </c>
      <c r="J2429" s="68"/>
      <c r="K2429" s="68"/>
      <c r="L2429" s="68"/>
      <c r="M2429" s="68"/>
      <c r="N2429" s="362"/>
      <c r="O2429" s="362"/>
      <c r="P2429" s="216">
        <v>458167.67</v>
      </c>
      <c r="Q2429" s="216">
        <v>0</v>
      </c>
      <c r="R2429" s="68" t="s">
        <v>638</v>
      </c>
      <c r="S2429" s="363"/>
      <c r="T2429" s="277"/>
    </row>
    <row r="2430" spans="1:20" ht="38.25">
      <c r="A2430" s="192" t="s">
        <v>667</v>
      </c>
      <c r="B2430" s="68"/>
      <c r="C2430" s="214" t="s">
        <v>1256</v>
      </c>
      <c r="D2430" s="215">
        <v>45106</v>
      </c>
      <c r="E2430" s="192" t="s">
        <v>5024</v>
      </c>
      <c r="F2430" s="192" t="s">
        <v>12</v>
      </c>
      <c r="G2430" s="192">
        <v>446715</v>
      </c>
      <c r="H2430" s="68"/>
      <c r="I2430" s="198" t="s">
        <v>1870</v>
      </c>
      <c r="J2430" s="68"/>
      <c r="K2430" s="68"/>
      <c r="L2430" s="68"/>
      <c r="M2430" s="68"/>
      <c r="N2430" s="362"/>
      <c r="O2430" s="362"/>
      <c r="P2430" s="216">
        <v>9035584.5800000001</v>
      </c>
      <c r="Q2430" s="216">
        <v>0</v>
      </c>
      <c r="R2430" s="68" t="s">
        <v>638</v>
      </c>
      <c r="S2430" s="363"/>
      <c r="T2430" s="277"/>
    </row>
    <row r="2431" spans="1:20" ht="38.25">
      <c r="A2431" s="192" t="s">
        <v>667</v>
      </c>
      <c r="B2431" s="68"/>
      <c r="C2431" s="214" t="s">
        <v>1256</v>
      </c>
      <c r="D2431" s="215">
        <v>45106</v>
      </c>
      <c r="E2431" s="192" t="s">
        <v>5025</v>
      </c>
      <c r="F2431" s="192" t="s">
        <v>12</v>
      </c>
      <c r="G2431" s="192">
        <v>446717</v>
      </c>
      <c r="H2431" s="68"/>
      <c r="I2431" s="198" t="s">
        <v>1870</v>
      </c>
      <c r="J2431" s="68"/>
      <c r="K2431" s="68"/>
      <c r="L2431" s="68"/>
      <c r="M2431" s="68"/>
      <c r="N2431" s="362"/>
      <c r="O2431" s="362"/>
      <c r="P2431" s="216">
        <v>2732313.99</v>
      </c>
      <c r="Q2431" s="216">
        <v>0</v>
      </c>
      <c r="R2431" s="68" t="s">
        <v>638</v>
      </c>
      <c r="S2431" s="363"/>
      <c r="T2431" s="277"/>
    </row>
    <row r="2432" spans="1:20" ht="38.25">
      <c r="A2432" s="192" t="s">
        <v>667</v>
      </c>
      <c r="B2432" s="68"/>
      <c r="C2432" s="214" t="s">
        <v>1256</v>
      </c>
      <c r="D2432" s="215">
        <v>45106</v>
      </c>
      <c r="E2432" s="192" t="s">
        <v>5026</v>
      </c>
      <c r="F2432" s="192" t="s">
        <v>12</v>
      </c>
      <c r="G2432" s="192">
        <v>446719</v>
      </c>
      <c r="H2432" s="68"/>
      <c r="I2432" s="198" t="s">
        <v>1870</v>
      </c>
      <c r="J2432" s="68"/>
      <c r="K2432" s="68"/>
      <c r="L2432" s="68"/>
      <c r="M2432" s="68"/>
      <c r="N2432" s="362"/>
      <c r="O2432" s="362"/>
      <c r="P2432" s="216">
        <v>84294.03</v>
      </c>
      <c r="Q2432" s="216">
        <v>0</v>
      </c>
      <c r="R2432" s="68" t="s">
        <v>638</v>
      </c>
      <c r="S2432" s="363"/>
      <c r="T2432" s="277"/>
    </row>
    <row r="2433" spans="1:20" ht="38.25">
      <c r="A2433" s="192" t="s">
        <v>667</v>
      </c>
      <c r="B2433" s="68"/>
      <c r="C2433" s="214" t="s">
        <v>1256</v>
      </c>
      <c r="D2433" s="215">
        <v>45106</v>
      </c>
      <c r="E2433" s="192" t="s">
        <v>5027</v>
      </c>
      <c r="F2433" s="192" t="s">
        <v>12</v>
      </c>
      <c r="G2433" s="192">
        <v>446721</v>
      </c>
      <c r="H2433" s="68"/>
      <c r="I2433" s="198" t="s">
        <v>1870</v>
      </c>
      <c r="J2433" s="68"/>
      <c r="K2433" s="68"/>
      <c r="L2433" s="68"/>
      <c r="M2433" s="68"/>
      <c r="N2433" s="362"/>
      <c r="O2433" s="362"/>
      <c r="P2433" s="216">
        <v>96099.82</v>
      </c>
      <c r="Q2433" s="216">
        <v>0</v>
      </c>
      <c r="R2433" s="68" t="s">
        <v>638</v>
      </c>
      <c r="S2433" s="363"/>
      <c r="T2433" s="277"/>
    </row>
    <row r="2434" spans="1:20" ht="38.25">
      <c r="A2434" s="192" t="s">
        <v>667</v>
      </c>
      <c r="B2434" s="68"/>
      <c r="C2434" s="214" t="s">
        <v>1256</v>
      </c>
      <c r="D2434" s="215">
        <v>45106</v>
      </c>
      <c r="E2434" s="192" t="s">
        <v>5028</v>
      </c>
      <c r="F2434" s="192" t="s">
        <v>12</v>
      </c>
      <c r="G2434" s="192">
        <v>446723</v>
      </c>
      <c r="H2434" s="68"/>
      <c r="I2434" s="198" t="s">
        <v>1870</v>
      </c>
      <c r="J2434" s="68"/>
      <c r="K2434" s="68"/>
      <c r="L2434" s="68"/>
      <c r="M2434" s="68"/>
      <c r="N2434" s="362"/>
      <c r="O2434" s="362"/>
      <c r="P2434" s="216">
        <v>1662373.72</v>
      </c>
      <c r="Q2434" s="216">
        <v>0</v>
      </c>
      <c r="R2434" s="68" t="s">
        <v>638</v>
      </c>
      <c r="S2434" s="363"/>
      <c r="T2434" s="277"/>
    </row>
    <row r="2435" spans="1:20" ht="38.25">
      <c r="A2435" s="192" t="s">
        <v>667</v>
      </c>
      <c r="B2435" s="68"/>
      <c r="C2435" s="214" t="s">
        <v>1256</v>
      </c>
      <c r="D2435" s="215">
        <v>45106</v>
      </c>
      <c r="E2435" s="192" t="s">
        <v>5029</v>
      </c>
      <c r="F2435" s="192" t="s">
        <v>12</v>
      </c>
      <c r="G2435" s="192">
        <v>446725</v>
      </c>
      <c r="H2435" s="68"/>
      <c r="I2435" s="198" t="s">
        <v>1870</v>
      </c>
      <c r="J2435" s="68"/>
      <c r="K2435" s="68"/>
      <c r="L2435" s="68"/>
      <c r="M2435" s="68"/>
      <c r="N2435" s="362"/>
      <c r="O2435" s="362"/>
      <c r="P2435" s="216">
        <v>1863910.36</v>
      </c>
      <c r="Q2435" s="216">
        <v>0</v>
      </c>
      <c r="R2435" s="68" t="s">
        <v>638</v>
      </c>
      <c r="S2435" s="363"/>
      <c r="T2435" s="277"/>
    </row>
    <row r="2436" spans="1:20" ht="38.25">
      <c r="A2436" s="192" t="s">
        <v>667</v>
      </c>
      <c r="B2436" s="68"/>
      <c r="C2436" s="214" t="s">
        <v>1256</v>
      </c>
      <c r="D2436" s="215">
        <v>45106</v>
      </c>
      <c r="E2436" s="192" t="s">
        <v>5030</v>
      </c>
      <c r="F2436" s="192" t="s">
        <v>12</v>
      </c>
      <c r="G2436" s="192">
        <v>446727</v>
      </c>
      <c r="H2436" s="68"/>
      <c r="I2436" s="198" t="s">
        <v>1870</v>
      </c>
      <c r="J2436" s="68"/>
      <c r="K2436" s="68"/>
      <c r="L2436" s="68"/>
      <c r="M2436" s="68"/>
      <c r="N2436" s="362"/>
      <c r="O2436" s="362"/>
      <c r="P2436" s="216">
        <v>531730.18999999994</v>
      </c>
      <c r="Q2436" s="216">
        <v>0</v>
      </c>
      <c r="R2436" s="68" t="s">
        <v>638</v>
      </c>
      <c r="S2436" s="363"/>
      <c r="T2436" s="277"/>
    </row>
    <row r="2437" spans="1:20" ht="38.25">
      <c r="A2437" s="192" t="s">
        <v>667</v>
      </c>
      <c r="B2437" s="68"/>
      <c r="C2437" s="214" t="s">
        <v>1256</v>
      </c>
      <c r="D2437" s="215">
        <v>45106</v>
      </c>
      <c r="E2437" s="192" t="s">
        <v>5031</v>
      </c>
      <c r="F2437" s="192" t="s">
        <v>12</v>
      </c>
      <c r="G2437" s="192">
        <v>446729</v>
      </c>
      <c r="H2437" s="68"/>
      <c r="I2437" s="198" t="s">
        <v>1870</v>
      </c>
      <c r="J2437" s="68"/>
      <c r="K2437" s="68"/>
      <c r="L2437" s="68"/>
      <c r="M2437" s="68"/>
      <c r="N2437" s="362"/>
      <c r="O2437" s="362"/>
      <c r="P2437" s="216">
        <v>1873951.62</v>
      </c>
      <c r="Q2437" s="216">
        <v>0</v>
      </c>
      <c r="R2437" s="68" t="s">
        <v>638</v>
      </c>
      <c r="S2437" s="363"/>
      <c r="T2437" s="277"/>
    </row>
    <row r="2438" spans="1:20" ht="38.25">
      <c r="A2438" s="192" t="s">
        <v>667</v>
      </c>
      <c r="B2438" s="68"/>
      <c r="C2438" s="214" t="s">
        <v>1256</v>
      </c>
      <c r="D2438" s="215">
        <v>45106</v>
      </c>
      <c r="E2438" s="192" t="s">
        <v>5032</v>
      </c>
      <c r="F2438" s="192" t="s">
        <v>12</v>
      </c>
      <c r="G2438" s="192">
        <v>446731</v>
      </c>
      <c r="H2438" s="68"/>
      <c r="I2438" s="198" t="s">
        <v>1870</v>
      </c>
      <c r="J2438" s="68"/>
      <c r="K2438" s="68"/>
      <c r="L2438" s="68"/>
      <c r="M2438" s="68"/>
      <c r="N2438" s="362"/>
      <c r="O2438" s="362"/>
      <c r="P2438" s="216">
        <v>5147028.3</v>
      </c>
      <c r="Q2438" s="216">
        <v>0</v>
      </c>
      <c r="R2438" s="68" t="s">
        <v>638</v>
      </c>
      <c r="S2438" s="363"/>
      <c r="T2438" s="277"/>
    </row>
    <row r="2439" spans="1:20" ht="38.25">
      <c r="A2439" s="192" t="s">
        <v>667</v>
      </c>
      <c r="B2439" s="68"/>
      <c r="C2439" s="214" t="s">
        <v>1256</v>
      </c>
      <c r="D2439" s="215">
        <v>45106</v>
      </c>
      <c r="E2439" s="192" t="s">
        <v>5033</v>
      </c>
      <c r="F2439" s="192" t="s">
        <v>12</v>
      </c>
      <c r="G2439" s="192">
        <v>446733</v>
      </c>
      <c r="H2439" s="68"/>
      <c r="I2439" s="198" t="s">
        <v>1870</v>
      </c>
      <c r="J2439" s="68"/>
      <c r="K2439" s="68"/>
      <c r="L2439" s="68"/>
      <c r="M2439" s="68"/>
      <c r="N2439" s="362"/>
      <c r="O2439" s="362"/>
      <c r="P2439" s="216">
        <v>1460459.43</v>
      </c>
      <c r="Q2439" s="216">
        <v>0</v>
      </c>
      <c r="R2439" s="68" t="s">
        <v>638</v>
      </c>
      <c r="S2439" s="363"/>
      <c r="T2439" s="277"/>
    </row>
    <row r="2440" spans="1:20" ht="38.25">
      <c r="A2440" s="192" t="s">
        <v>667</v>
      </c>
      <c r="B2440" s="68"/>
      <c r="C2440" s="214" t="s">
        <v>1256</v>
      </c>
      <c r="D2440" s="215">
        <v>45106</v>
      </c>
      <c r="E2440" s="192" t="s">
        <v>5034</v>
      </c>
      <c r="F2440" s="192" t="s">
        <v>12</v>
      </c>
      <c r="G2440" s="192">
        <v>446735</v>
      </c>
      <c r="H2440" s="68"/>
      <c r="I2440" s="198" t="s">
        <v>1870</v>
      </c>
      <c r="J2440" s="68"/>
      <c r="K2440" s="68"/>
      <c r="L2440" s="68"/>
      <c r="M2440" s="68"/>
      <c r="N2440" s="362"/>
      <c r="O2440" s="362"/>
      <c r="P2440" s="216">
        <v>5119448.7</v>
      </c>
      <c r="Q2440" s="216">
        <v>0</v>
      </c>
      <c r="R2440" s="68" t="s">
        <v>638</v>
      </c>
      <c r="S2440" s="363"/>
      <c r="T2440" s="277"/>
    </row>
    <row r="2441" spans="1:20" ht="38.25">
      <c r="A2441" s="192" t="s">
        <v>667</v>
      </c>
      <c r="B2441" s="68"/>
      <c r="C2441" s="214" t="s">
        <v>1256</v>
      </c>
      <c r="D2441" s="215">
        <v>45106</v>
      </c>
      <c r="E2441" s="192" t="s">
        <v>5035</v>
      </c>
      <c r="F2441" s="192" t="s">
        <v>12</v>
      </c>
      <c r="G2441" s="192">
        <v>446737</v>
      </c>
      <c r="H2441" s="68"/>
      <c r="I2441" s="198" t="s">
        <v>1870</v>
      </c>
      <c r="J2441" s="68"/>
      <c r="K2441" s="68"/>
      <c r="L2441" s="68"/>
      <c r="M2441" s="68"/>
      <c r="N2441" s="362"/>
      <c r="O2441" s="362"/>
      <c r="P2441" s="216">
        <v>4360060.83</v>
      </c>
      <c r="Q2441" s="216">
        <v>0</v>
      </c>
      <c r="R2441" s="68" t="s">
        <v>638</v>
      </c>
      <c r="S2441" s="363"/>
      <c r="T2441" s="277"/>
    </row>
    <row r="2442" spans="1:20" ht="38.25">
      <c r="A2442" s="192" t="s">
        <v>667</v>
      </c>
      <c r="B2442" s="68"/>
      <c r="C2442" s="214" t="s">
        <v>1256</v>
      </c>
      <c r="D2442" s="215">
        <v>45106</v>
      </c>
      <c r="E2442" s="192" t="s">
        <v>5036</v>
      </c>
      <c r="F2442" s="192" t="s">
        <v>12</v>
      </c>
      <c r="G2442" s="192">
        <v>446739</v>
      </c>
      <c r="H2442" s="68"/>
      <c r="I2442" s="198" t="s">
        <v>1870</v>
      </c>
      <c r="J2442" s="68"/>
      <c r="K2442" s="68"/>
      <c r="L2442" s="68"/>
      <c r="M2442" s="68"/>
      <c r="N2442" s="362"/>
      <c r="O2442" s="362"/>
      <c r="P2442" s="216">
        <v>4336698.07</v>
      </c>
      <c r="Q2442" s="216">
        <v>0</v>
      </c>
      <c r="R2442" s="68" t="s">
        <v>638</v>
      </c>
      <c r="S2442" s="363"/>
      <c r="T2442" s="277"/>
    </row>
    <row r="2443" spans="1:20" ht="38.25">
      <c r="A2443" s="192" t="s">
        <v>667</v>
      </c>
      <c r="B2443" s="68"/>
      <c r="C2443" s="214" t="s">
        <v>1256</v>
      </c>
      <c r="D2443" s="215">
        <v>45106</v>
      </c>
      <c r="E2443" s="192" t="s">
        <v>5037</v>
      </c>
      <c r="F2443" s="192" t="s">
        <v>12</v>
      </c>
      <c r="G2443" s="192">
        <v>446741</v>
      </c>
      <c r="H2443" s="68"/>
      <c r="I2443" s="198" t="s">
        <v>1870</v>
      </c>
      <c r="J2443" s="68"/>
      <c r="K2443" s="68"/>
      <c r="L2443" s="68"/>
      <c r="M2443" s="68"/>
      <c r="N2443" s="362"/>
      <c r="O2443" s="362"/>
      <c r="P2443" s="216">
        <v>1237158.95</v>
      </c>
      <c r="Q2443" s="216">
        <v>0</v>
      </c>
      <c r="R2443" s="68" t="s">
        <v>638</v>
      </c>
      <c r="S2443" s="363"/>
      <c r="T2443" s="277"/>
    </row>
    <row r="2444" spans="1:20" ht="38.25">
      <c r="A2444" s="192" t="s">
        <v>667</v>
      </c>
      <c r="B2444" s="68"/>
      <c r="C2444" s="214" t="s">
        <v>1256</v>
      </c>
      <c r="D2444" s="215">
        <v>45106</v>
      </c>
      <c r="E2444" s="192" t="s">
        <v>5038</v>
      </c>
      <c r="F2444" s="192" t="s">
        <v>12</v>
      </c>
      <c r="G2444" s="192">
        <v>446743</v>
      </c>
      <c r="H2444" s="68"/>
      <c r="I2444" s="198" t="s">
        <v>1870</v>
      </c>
      <c r="J2444" s="68"/>
      <c r="K2444" s="68"/>
      <c r="L2444" s="68"/>
      <c r="M2444" s="68"/>
      <c r="N2444" s="362"/>
      <c r="O2444" s="362"/>
      <c r="P2444" s="216">
        <v>11911250.689999999</v>
      </c>
      <c r="Q2444" s="216">
        <v>0</v>
      </c>
      <c r="R2444" s="68" t="s">
        <v>638</v>
      </c>
      <c r="S2444" s="363"/>
      <c r="T2444" s="277"/>
    </row>
    <row r="2445" spans="1:20" ht="38.25">
      <c r="A2445" s="192" t="s">
        <v>667</v>
      </c>
      <c r="B2445" s="68"/>
      <c r="C2445" s="214" t="s">
        <v>1256</v>
      </c>
      <c r="D2445" s="215">
        <v>45106</v>
      </c>
      <c r="E2445" s="192" t="s">
        <v>5039</v>
      </c>
      <c r="F2445" s="192" t="s">
        <v>12</v>
      </c>
      <c r="G2445" s="192">
        <v>446745</v>
      </c>
      <c r="H2445" s="68"/>
      <c r="I2445" s="198" t="s">
        <v>1870</v>
      </c>
      <c r="J2445" s="68"/>
      <c r="K2445" s="68"/>
      <c r="L2445" s="68"/>
      <c r="M2445" s="68"/>
      <c r="N2445" s="362"/>
      <c r="O2445" s="362"/>
      <c r="P2445" s="216">
        <v>3398002.35</v>
      </c>
      <c r="Q2445" s="216">
        <v>0</v>
      </c>
      <c r="R2445" s="68" t="s">
        <v>638</v>
      </c>
      <c r="S2445" s="363"/>
      <c r="T2445" s="277"/>
    </row>
    <row r="2446" spans="1:20" ht="38.25">
      <c r="A2446" s="192" t="s">
        <v>667</v>
      </c>
      <c r="B2446" s="68"/>
      <c r="C2446" s="214" t="s">
        <v>1256</v>
      </c>
      <c r="D2446" s="215">
        <v>45106</v>
      </c>
      <c r="E2446" s="192" t="s">
        <v>5040</v>
      </c>
      <c r="F2446" s="192" t="s">
        <v>12</v>
      </c>
      <c r="G2446" s="192">
        <v>446747</v>
      </c>
      <c r="H2446" s="68"/>
      <c r="I2446" s="198" t="s">
        <v>1870</v>
      </c>
      <c r="J2446" s="68"/>
      <c r="K2446" s="68"/>
      <c r="L2446" s="68"/>
      <c r="M2446" s="68"/>
      <c r="N2446" s="362"/>
      <c r="O2446" s="362"/>
      <c r="P2446" s="216">
        <v>11975419.27</v>
      </c>
      <c r="Q2446" s="216">
        <v>0</v>
      </c>
      <c r="R2446" s="68" t="s">
        <v>638</v>
      </c>
      <c r="S2446" s="363"/>
      <c r="T2446" s="277"/>
    </row>
    <row r="2447" spans="1:20" ht="38.25">
      <c r="A2447" s="192" t="s">
        <v>667</v>
      </c>
      <c r="B2447" s="68"/>
      <c r="C2447" s="214" t="s">
        <v>1256</v>
      </c>
      <c r="D2447" s="215">
        <v>45106</v>
      </c>
      <c r="E2447" s="192" t="s">
        <v>5041</v>
      </c>
      <c r="F2447" s="192" t="s">
        <v>12</v>
      </c>
      <c r="G2447" s="192">
        <v>446749</v>
      </c>
      <c r="H2447" s="68"/>
      <c r="I2447" s="198" t="s">
        <v>1870</v>
      </c>
      <c r="J2447" s="68"/>
      <c r="K2447" s="68"/>
      <c r="L2447" s="68"/>
      <c r="M2447" s="68"/>
      <c r="N2447" s="362"/>
      <c r="O2447" s="362"/>
      <c r="P2447" s="216">
        <v>2203246.71</v>
      </c>
      <c r="Q2447" s="216">
        <v>0</v>
      </c>
      <c r="R2447" s="68" t="s">
        <v>638</v>
      </c>
      <c r="S2447" s="363"/>
      <c r="T2447" s="277"/>
    </row>
    <row r="2448" spans="1:20" ht="38.25">
      <c r="A2448" s="192" t="s">
        <v>667</v>
      </c>
      <c r="B2448" s="68"/>
      <c r="C2448" s="214" t="s">
        <v>1256</v>
      </c>
      <c r="D2448" s="215">
        <v>45106</v>
      </c>
      <c r="E2448" s="192" t="s">
        <v>5042</v>
      </c>
      <c r="F2448" s="192" t="s">
        <v>12</v>
      </c>
      <c r="G2448" s="192">
        <v>446751</v>
      </c>
      <c r="H2448" s="68"/>
      <c r="I2448" s="198" t="s">
        <v>1870</v>
      </c>
      <c r="J2448" s="68"/>
      <c r="K2448" s="68"/>
      <c r="L2448" s="68"/>
      <c r="M2448" s="68"/>
      <c r="N2448" s="362"/>
      <c r="O2448" s="362"/>
      <c r="P2448" s="216">
        <v>2191440.9300000002</v>
      </c>
      <c r="Q2448" s="216">
        <v>0</v>
      </c>
      <c r="R2448" s="68" t="s">
        <v>638</v>
      </c>
      <c r="S2448" s="363"/>
      <c r="T2448" s="277"/>
    </row>
    <row r="2449" spans="1:20" ht="38.25">
      <c r="A2449" s="192" t="s">
        <v>667</v>
      </c>
      <c r="B2449" s="68"/>
      <c r="C2449" s="214" t="s">
        <v>1256</v>
      </c>
      <c r="D2449" s="215">
        <v>45106</v>
      </c>
      <c r="E2449" s="192" t="s">
        <v>5043</v>
      </c>
      <c r="F2449" s="192" t="s">
        <v>12</v>
      </c>
      <c r="G2449" s="192">
        <v>446753</v>
      </c>
      <c r="H2449" s="68"/>
      <c r="I2449" s="198" t="s">
        <v>1870</v>
      </c>
      <c r="J2449" s="68"/>
      <c r="K2449" s="68"/>
      <c r="L2449" s="68"/>
      <c r="M2449" s="68"/>
      <c r="N2449" s="362"/>
      <c r="O2449" s="362"/>
      <c r="P2449" s="216">
        <v>625167.03</v>
      </c>
      <c r="Q2449" s="216">
        <v>0</v>
      </c>
      <c r="R2449" s="68" t="s">
        <v>638</v>
      </c>
      <c r="S2449" s="363"/>
      <c r="T2449" s="277"/>
    </row>
    <row r="2450" spans="1:20" ht="38.25">
      <c r="A2450" s="192" t="s">
        <v>667</v>
      </c>
      <c r="B2450" s="68"/>
      <c r="C2450" s="214" t="s">
        <v>1256</v>
      </c>
      <c r="D2450" s="215">
        <v>45106</v>
      </c>
      <c r="E2450" s="192" t="s">
        <v>5044</v>
      </c>
      <c r="F2450" s="192" t="s">
        <v>12</v>
      </c>
      <c r="G2450" s="192">
        <v>446755</v>
      </c>
      <c r="H2450" s="68"/>
      <c r="I2450" s="198" t="s">
        <v>1870</v>
      </c>
      <c r="J2450" s="68"/>
      <c r="K2450" s="68"/>
      <c r="L2450" s="68"/>
      <c r="M2450" s="68"/>
      <c r="N2450" s="362"/>
      <c r="O2450" s="362"/>
      <c r="P2450" s="216">
        <v>14848290.130000001</v>
      </c>
      <c r="Q2450" s="216">
        <v>0</v>
      </c>
      <c r="R2450" s="68" t="s">
        <v>638</v>
      </c>
      <c r="S2450" s="363"/>
      <c r="T2450" s="277"/>
    </row>
    <row r="2451" spans="1:20" ht="38.25">
      <c r="A2451" s="192" t="s">
        <v>667</v>
      </c>
      <c r="B2451" s="68"/>
      <c r="C2451" s="214" t="s">
        <v>1256</v>
      </c>
      <c r="D2451" s="215">
        <v>45106</v>
      </c>
      <c r="E2451" s="192" t="s">
        <v>5045</v>
      </c>
      <c r="F2451" s="192" t="s">
        <v>12</v>
      </c>
      <c r="G2451" s="192">
        <v>446757</v>
      </c>
      <c r="H2451" s="68"/>
      <c r="I2451" s="198" t="s">
        <v>1870</v>
      </c>
      <c r="J2451" s="68"/>
      <c r="K2451" s="68"/>
      <c r="L2451" s="68"/>
      <c r="M2451" s="68"/>
      <c r="N2451" s="362"/>
      <c r="O2451" s="362"/>
      <c r="P2451" s="216">
        <v>14558557</v>
      </c>
      <c r="Q2451" s="216">
        <v>0</v>
      </c>
      <c r="R2451" s="68" t="s">
        <v>638</v>
      </c>
      <c r="S2451" s="363"/>
      <c r="T2451" s="277"/>
    </row>
    <row r="2452" spans="1:20" ht="38.25">
      <c r="A2452" s="192" t="s">
        <v>667</v>
      </c>
      <c r="B2452" s="68"/>
      <c r="C2452" s="214" t="s">
        <v>1256</v>
      </c>
      <c r="D2452" s="215">
        <v>45106</v>
      </c>
      <c r="E2452" s="192" t="s">
        <v>5046</v>
      </c>
      <c r="F2452" s="192" t="s">
        <v>12</v>
      </c>
      <c r="G2452" s="192">
        <v>446759</v>
      </c>
      <c r="H2452" s="68"/>
      <c r="I2452" s="198" t="s">
        <v>1870</v>
      </c>
      <c r="J2452" s="68"/>
      <c r="K2452" s="68"/>
      <c r="L2452" s="68"/>
      <c r="M2452" s="68"/>
      <c r="N2452" s="362"/>
      <c r="O2452" s="362"/>
      <c r="P2452" s="216">
        <v>18669065.710000001</v>
      </c>
      <c r="Q2452" s="216">
        <v>0</v>
      </c>
      <c r="R2452" s="68" t="s">
        <v>638</v>
      </c>
      <c r="S2452" s="363"/>
      <c r="T2452" s="277"/>
    </row>
    <row r="2453" spans="1:20" ht="38.25">
      <c r="A2453" s="192" t="s">
        <v>667</v>
      </c>
      <c r="B2453" s="68"/>
      <c r="C2453" s="214" t="s">
        <v>1256</v>
      </c>
      <c r="D2453" s="215">
        <v>45106</v>
      </c>
      <c r="E2453" s="192" t="s">
        <v>5047</v>
      </c>
      <c r="F2453" s="192" t="s">
        <v>12</v>
      </c>
      <c r="G2453" s="192">
        <v>446761</v>
      </c>
      <c r="H2453" s="68"/>
      <c r="I2453" s="198" t="s">
        <v>1870</v>
      </c>
      <c r="J2453" s="68"/>
      <c r="K2453" s="68"/>
      <c r="L2453" s="68"/>
      <c r="M2453" s="68"/>
      <c r="N2453" s="362"/>
      <c r="O2453" s="362"/>
      <c r="P2453" s="216">
        <v>7190358.9400000004</v>
      </c>
      <c r="Q2453" s="216">
        <v>0</v>
      </c>
      <c r="R2453" s="68" t="s">
        <v>638</v>
      </c>
      <c r="S2453" s="363"/>
      <c r="T2453" s="277"/>
    </row>
    <row r="2454" spans="1:20" ht="38.25">
      <c r="A2454" s="192" t="s">
        <v>667</v>
      </c>
      <c r="B2454" s="68"/>
      <c r="C2454" s="214" t="s">
        <v>1256</v>
      </c>
      <c r="D2454" s="215">
        <v>45106</v>
      </c>
      <c r="E2454" s="192" t="s">
        <v>5048</v>
      </c>
      <c r="F2454" s="192" t="s">
        <v>12</v>
      </c>
      <c r="G2454" s="192">
        <v>446763</v>
      </c>
      <c r="H2454" s="68"/>
      <c r="I2454" s="198" t="s">
        <v>1870</v>
      </c>
      <c r="J2454" s="68"/>
      <c r="K2454" s="68"/>
      <c r="L2454" s="68"/>
      <c r="M2454" s="68"/>
      <c r="N2454" s="362"/>
      <c r="O2454" s="362"/>
      <c r="P2454" s="216">
        <v>83253752.540000007</v>
      </c>
      <c r="Q2454" s="216">
        <v>0</v>
      </c>
      <c r="R2454" s="68" t="s">
        <v>638</v>
      </c>
      <c r="S2454" s="363"/>
      <c r="T2454" s="277"/>
    </row>
    <row r="2455" spans="1:20" ht="38.25">
      <c r="A2455" s="192" t="s">
        <v>667</v>
      </c>
      <c r="B2455" s="68"/>
      <c r="C2455" s="214" t="s">
        <v>1256</v>
      </c>
      <c r="D2455" s="215">
        <v>45106</v>
      </c>
      <c r="E2455" s="192" t="s">
        <v>5049</v>
      </c>
      <c r="F2455" s="192" t="s">
        <v>12</v>
      </c>
      <c r="G2455" s="192">
        <v>446765</v>
      </c>
      <c r="H2455" s="68"/>
      <c r="I2455" s="198" t="s">
        <v>1870</v>
      </c>
      <c r="J2455" s="68"/>
      <c r="K2455" s="68"/>
      <c r="L2455" s="68"/>
      <c r="M2455" s="68"/>
      <c r="N2455" s="362"/>
      <c r="O2455" s="362"/>
      <c r="P2455" s="216">
        <v>35782414.859999999</v>
      </c>
      <c r="Q2455" s="216">
        <v>0</v>
      </c>
      <c r="R2455" s="68" t="s">
        <v>638</v>
      </c>
      <c r="S2455" s="363"/>
      <c r="T2455" s="277"/>
    </row>
    <row r="2456" spans="1:20" ht="38.25">
      <c r="A2456" s="192" t="s">
        <v>667</v>
      </c>
      <c r="B2456" s="68"/>
      <c r="C2456" s="214" t="s">
        <v>1256</v>
      </c>
      <c r="D2456" s="215">
        <v>45106</v>
      </c>
      <c r="E2456" s="192" t="s">
        <v>5050</v>
      </c>
      <c r="F2456" s="192" t="s">
        <v>12</v>
      </c>
      <c r="G2456" s="192">
        <v>446767</v>
      </c>
      <c r="H2456" s="68"/>
      <c r="I2456" s="198" t="s">
        <v>1870</v>
      </c>
      <c r="J2456" s="68"/>
      <c r="K2456" s="68"/>
      <c r="L2456" s="68"/>
      <c r="M2456" s="68"/>
      <c r="N2456" s="362"/>
      <c r="O2456" s="362"/>
      <c r="P2456" s="216">
        <v>6381786.5899999999</v>
      </c>
      <c r="Q2456" s="216">
        <v>0</v>
      </c>
      <c r="R2456" s="68" t="s">
        <v>638</v>
      </c>
      <c r="S2456" s="363"/>
      <c r="T2456" s="277"/>
    </row>
    <row r="2457" spans="1:20" ht="38.25">
      <c r="A2457" s="192" t="s">
        <v>667</v>
      </c>
      <c r="B2457" s="68"/>
      <c r="C2457" s="214" t="s">
        <v>1256</v>
      </c>
      <c r="D2457" s="215">
        <v>45106</v>
      </c>
      <c r="E2457" s="192" t="s">
        <v>5051</v>
      </c>
      <c r="F2457" s="192" t="s">
        <v>12</v>
      </c>
      <c r="G2457" s="192">
        <v>446775</v>
      </c>
      <c r="H2457" s="68"/>
      <c r="I2457" s="198" t="s">
        <v>1870</v>
      </c>
      <c r="J2457" s="68"/>
      <c r="K2457" s="68"/>
      <c r="L2457" s="68"/>
      <c r="M2457" s="68"/>
      <c r="N2457" s="362"/>
      <c r="O2457" s="362"/>
      <c r="P2457" s="216">
        <v>477.94</v>
      </c>
      <c r="Q2457" s="216">
        <v>0</v>
      </c>
      <c r="R2457" s="68" t="s">
        <v>638</v>
      </c>
      <c r="S2457" s="363"/>
      <c r="T2457" s="277"/>
    </row>
    <row r="2458" spans="1:20" ht="38.25">
      <c r="A2458" s="192" t="s">
        <v>667</v>
      </c>
      <c r="B2458" s="68"/>
      <c r="C2458" s="214" t="s">
        <v>1256</v>
      </c>
      <c r="D2458" s="215">
        <v>45106</v>
      </c>
      <c r="E2458" s="192" t="s">
        <v>5052</v>
      </c>
      <c r="F2458" s="192" t="s">
        <v>12</v>
      </c>
      <c r="G2458" s="192">
        <v>446769</v>
      </c>
      <c r="H2458" s="68"/>
      <c r="I2458" s="198" t="s">
        <v>1870</v>
      </c>
      <c r="J2458" s="68"/>
      <c r="K2458" s="68"/>
      <c r="L2458" s="68"/>
      <c r="M2458" s="68"/>
      <c r="N2458" s="362"/>
      <c r="O2458" s="362"/>
      <c r="P2458" s="216">
        <v>9426.1200000000008</v>
      </c>
      <c r="Q2458" s="216">
        <v>0</v>
      </c>
      <c r="R2458" s="68" t="s">
        <v>638</v>
      </c>
      <c r="S2458" s="363"/>
      <c r="T2458" s="277"/>
    </row>
    <row r="2459" spans="1:20" ht="38.25">
      <c r="A2459" s="192" t="s">
        <v>667</v>
      </c>
      <c r="B2459" s="68"/>
      <c r="C2459" s="214" t="s">
        <v>1256</v>
      </c>
      <c r="D2459" s="215">
        <v>45106</v>
      </c>
      <c r="E2459" s="192" t="s">
        <v>5053</v>
      </c>
      <c r="F2459" s="192" t="s">
        <v>12</v>
      </c>
      <c r="G2459" s="192">
        <v>446771</v>
      </c>
      <c r="H2459" s="68"/>
      <c r="I2459" s="198" t="s">
        <v>1870</v>
      </c>
      <c r="J2459" s="68"/>
      <c r="K2459" s="68"/>
      <c r="L2459" s="68"/>
      <c r="M2459" s="68"/>
      <c r="N2459" s="362"/>
      <c r="O2459" s="362"/>
      <c r="P2459" s="216">
        <v>15492.97</v>
      </c>
      <c r="Q2459" s="216">
        <v>0</v>
      </c>
      <c r="R2459" s="68" t="s">
        <v>638</v>
      </c>
      <c r="S2459" s="363"/>
      <c r="T2459" s="277"/>
    </row>
    <row r="2460" spans="1:20" ht="38.25">
      <c r="A2460" s="192" t="s">
        <v>667</v>
      </c>
      <c r="B2460" s="68"/>
      <c r="C2460" s="214" t="s">
        <v>1256</v>
      </c>
      <c r="D2460" s="215">
        <v>45106</v>
      </c>
      <c r="E2460" s="192" t="s">
        <v>5054</v>
      </c>
      <c r="F2460" s="192" t="s">
        <v>12</v>
      </c>
      <c r="G2460" s="192">
        <v>446773</v>
      </c>
      <c r="H2460" s="68"/>
      <c r="I2460" s="198" t="s">
        <v>1870</v>
      </c>
      <c r="J2460" s="68"/>
      <c r="K2460" s="68"/>
      <c r="L2460" s="68"/>
      <c r="M2460" s="68"/>
      <c r="N2460" s="362"/>
      <c r="O2460" s="362"/>
      <c r="P2460" s="216">
        <v>544.89</v>
      </c>
      <c r="Q2460" s="216">
        <v>0</v>
      </c>
      <c r="R2460" s="68" t="s">
        <v>638</v>
      </c>
      <c r="S2460" s="363"/>
      <c r="T2460" s="277"/>
    </row>
    <row r="2461" spans="1:20" ht="38.25">
      <c r="A2461" s="192" t="s">
        <v>667</v>
      </c>
      <c r="B2461" s="68"/>
      <c r="C2461" s="214" t="s">
        <v>1256</v>
      </c>
      <c r="D2461" s="215">
        <v>45106</v>
      </c>
      <c r="E2461" s="192" t="s">
        <v>5055</v>
      </c>
      <c r="F2461" s="192" t="s">
        <v>12</v>
      </c>
      <c r="G2461" s="192">
        <v>446777</v>
      </c>
      <c r="H2461" s="68"/>
      <c r="I2461" s="198" t="s">
        <v>1870</v>
      </c>
      <c r="J2461" s="68"/>
      <c r="K2461" s="68"/>
      <c r="L2461" s="68"/>
      <c r="M2461" s="68"/>
      <c r="N2461" s="362"/>
      <c r="O2461" s="362"/>
      <c r="P2461" s="216">
        <v>12970.96</v>
      </c>
      <c r="Q2461" s="216">
        <v>0</v>
      </c>
      <c r="R2461" s="68" t="s">
        <v>638</v>
      </c>
      <c r="S2461" s="363"/>
      <c r="T2461" s="277"/>
    </row>
    <row r="2462" spans="1:20" ht="38.25">
      <c r="A2462" s="192" t="s">
        <v>667</v>
      </c>
      <c r="B2462" s="68"/>
      <c r="C2462" s="214" t="s">
        <v>1256</v>
      </c>
      <c r="D2462" s="215">
        <v>45106</v>
      </c>
      <c r="E2462" s="192" t="s">
        <v>5056</v>
      </c>
      <c r="F2462" s="192" t="s">
        <v>12</v>
      </c>
      <c r="G2462" s="192">
        <v>446779</v>
      </c>
      <c r="H2462" s="68"/>
      <c r="I2462" s="198" t="s">
        <v>1870</v>
      </c>
      <c r="J2462" s="68"/>
      <c r="K2462" s="68"/>
      <c r="L2462" s="68"/>
      <c r="M2462" s="68"/>
      <c r="N2462" s="362"/>
      <c r="O2462" s="362"/>
      <c r="P2462" s="216">
        <v>12970.96</v>
      </c>
      <c r="Q2462" s="216">
        <v>0</v>
      </c>
      <c r="R2462" s="68" t="s">
        <v>638</v>
      </c>
      <c r="S2462" s="363"/>
      <c r="T2462" s="277"/>
    </row>
    <row r="2463" spans="1:20" ht="38.25">
      <c r="A2463" s="192" t="s">
        <v>667</v>
      </c>
      <c r="B2463" s="68"/>
      <c r="C2463" s="214" t="s">
        <v>1256</v>
      </c>
      <c r="D2463" s="215">
        <v>45106</v>
      </c>
      <c r="E2463" s="192" t="s">
        <v>5057</v>
      </c>
      <c r="F2463" s="192" t="s">
        <v>12</v>
      </c>
      <c r="G2463" s="192">
        <v>446781</v>
      </c>
      <c r="H2463" s="68"/>
      <c r="I2463" s="198" t="s">
        <v>1870</v>
      </c>
      <c r="J2463" s="68"/>
      <c r="K2463" s="68"/>
      <c r="L2463" s="68"/>
      <c r="M2463" s="68"/>
      <c r="N2463" s="362"/>
      <c r="O2463" s="362"/>
      <c r="P2463" s="216">
        <v>12970.96</v>
      </c>
      <c r="Q2463" s="216">
        <v>0</v>
      </c>
      <c r="R2463" s="68" t="s">
        <v>638</v>
      </c>
      <c r="S2463" s="363"/>
      <c r="T2463" s="277"/>
    </row>
    <row r="2464" spans="1:20" ht="38.25">
      <c r="A2464" s="192" t="s">
        <v>667</v>
      </c>
      <c r="B2464" s="68"/>
      <c r="C2464" s="214" t="s">
        <v>1256</v>
      </c>
      <c r="D2464" s="215">
        <v>45106</v>
      </c>
      <c r="E2464" s="192" t="s">
        <v>5058</v>
      </c>
      <c r="F2464" s="192" t="s">
        <v>12</v>
      </c>
      <c r="G2464" s="192">
        <v>446783</v>
      </c>
      <c r="H2464" s="68"/>
      <c r="I2464" s="198" t="s">
        <v>1870</v>
      </c>
      <c r="J2464" s="68"/>
      <c r="K2464" s="68"/>
      <c r="L2464" s="68"/>
      <c r="M2464" s="68"/>
      <c r="N2464" s="362"/>
      <c r="O2464" s="362"/>
      <c r="P2464" s="216">
        <v>12970.96</v>
      </c>
      <c r="Q2464" s="216">
        <v>0</v>
      </c>
      <c r="R2464" s="68" t="s">
        <v>638</v>
      </c>
      <c r="S2464" s="363"/>
      <c r="T2464" s="277"/>
    </row>
    <row r="2465" spans="1:20" ht="38.25">
      <c r="A2465" s="192" t="s">
        <v>667</v>
      </c>
      <c r="B2465" s="68"/>
      <c r="C2465" s="214" t="s">
        <v>1256</v>
      </c>
      <c r="D2465" s="215">
        <v>45106</v>
      </c>
      <c r="E2465" s="192" t="s">
        <v>5059</v>
      </c>
      <c r="F2465" s="192" t="s">
        <v>12</v>
      </c>
      <c r="G2465" s="192">
        <v>446785</v>
      </c>
      <c r="H2465" s="68"/>
      <c r="I2465" s="198" t="s">
        <v>1870</v>
      </c>
      <c r="J2465" s="68"/>
      <c r="K2465" s="68"/>
      <c r="L2465" s="68"/>
      <c r="M2465" s="68"/>
      <c r="N2465" s="362"/>
      <c r="O2465" s="362"/>
      <c r="P2465" s="216">
        <v>238549.43</v>
      </c>
      <c r="Q2465" s="216">
        <v>0</v>
      </c>
      <c r="R2465" s="68" t="s">
        <v>638</v>
      </c>
      <c r="S2465" s="363"/>
      <c r="T2465" s="277"/>
    </row>
    <row r="2466" spans="1:20" ht="38.25">
      <c r="A2466" s="192" t="s">
        <v>667</v>
      </c>
      <c r="B2466" s="68"/>
      <c r="C2466" s="214" t="s">
        <v>1256</v>
      </c>
      <c r="D2466" s="215">
        <v>45106</v>
      </c>
      <c r="E2466" s="192" t="s">
        <v>5060</v>
      </c>
      <c r="F2466" s="192" t="s">
        <v>12</v>
      </c>
      <c r="G2466" s="192">
        <v>446787</v>
      </c>
      <c r="H2466" s="68"/>
      <c r="I2466" s="198" t="s">
        <v>1870</v>
      </c>
      <c r="J2466" s="68"/>
      <c r="K2466" s="68"/>
      <c r="L2466" s="68"/>
      <c r="M2466" s="68"/>
      <c r="N2466" s="362"/>
      <c r="O2466" s="362"/>
      <c r="P2466" s="216">
        <v>168.89</v>
      </c>
      <c r="Q2466" s="216">
        <v>0</v>
      </c>
      <c r="R2466" s="68" t="s">
        <v>638</v>
      </c>
      <c r="S2466" s="363"/>
      <c r="T2466" s="277"/>
    </row>
    <row r="2467" spans="1:20" ht="38.25">
      <c r="A2467" s="192" t="s">
        <v>667</v>
      </c>
      <c r="B2467" s="68"/>
      <c r="C2467" s="214" t="s">
        <v>1256</v>
      </c>
      <c r="D2467" s="215">
        <v>45106</v>
      </c>
      <c r="E2467" s="192" t="s">
        <v>5061</v>
      </c>
      <c r="F2467" s="192" t="s">
        <v>12</v>
      </c>
      <c r="G2467" s="192">
        <v>446789</v>
      </c>
      <c r="H2467" s="68"/>
      <c r="I2467" s="198" t="s">
        <v>1870</v>
      </c>
      <c r="J2467" s="68"/>
      <c r="K2467" s="68"/>
      <c r="L2467" s="68"/>
      <c r="M2467" s="68"/>
      <c r="N2467" s="362"/>
      <c r="O2467" s="362"/>
      <c r="P2467" s="216">
        <v>4584.26</v>
      </c>
      <c r="Q2467" s="216">
        <v>0</v>
      </c>
      <c r="R2467" s="68" t="s">
        <v>638</v>
      </c>
      <c r="S2467" s="363"/>
      <c r="T2467" s="277"/>
    </row>
    <row r="2468" spans="1:20" ht="38.25">
      <c r="A2468" s="192" t="s">
        <v>667</v>
      </c>
      <c r="B2468" s="68"/>
      <c r="C2468" s="214" t="s">
        <v>1256</v>
      </c>
      <c r="D2468" s="215">
        <v>45106</v>
      </c>
      <c r="E2468" s="192" t="s">
        <v>5062</v>
      </c>
      <c r="F2468" s="192" t="s">
        <v>12</v>
      </c>
      <c r="G2468" s="192">
        <v>446791</v>
      </c>
      <c r="H2468" s="68"/>
      <c r="I2468" s="198" t="s">
        <v>1870</v>
      </c>
      <c r="J2468" s="68"/>
      <c r="K2468" s="68"/>
      <c r="L2468" s="68"/>
      <c r="M2468" s="68"/>
      <c r="N2468" s="362"/>
      <c r="O2468" s="362"/>
      <c r="P2468" s="216">
        <v>1312.8</v>
      </c>
      <c r="Q2468" s="216">
        <v>0</v>
      </c>
      <c r="R2468" s="68" t="s">
        <v>638</v>
      </c>
      <c r="S2468" s="363"/>
      <c r="T2468" s="277"/>
    </row>
    <row r="2469" spans="1:20" ht="38.25">
      <c r="A2469" s="192" t="s">
        <v>667</v>
      </c>
      <c r="B2469" s="68"/>
      <c r="C2469" s="214" t="s">
        <v>1256</v>
      </c>
      <c r="D2469" s="215">
        <v>45106</v>
      </c>
      <c r="E2469" s="192" t="s">
        <v>5063</v>
      </c>
      <c r="F2469" s="192" t="s">
        <v>12</v>
      </c>
      <c r="G2469" s="192">
        <v>446793</v>
      </c>
      <c r="H2469" s="68"/>
      <c r="I2469" s="198" t="s">
        <v>1870</v>
      </c>
      <c r="J2469" s="68"/>
      <c r="K2469" s="68"/>
      <c r="L2469" s="68"/>
      <c r="M2469" s="68"/>
      <c r="N2469" s="362"/>
      <c r="O2469" s="362"/>
      <c r="P2469" s="216">
        <v>35626.31</v>
      </c>
      <c r="Q2469" s="216">
        <v>0</v>
      </c>
      <c r="R2469" s="68" t="s">
        <v>638</v>
      </c>
      <c r="S2469" s="363"/>
      <c r="T2469" s="277"/>
    </row>
    <row r="2470" spans="1:20" ht="38.25">
      <c r="A2470" s="192" t="s">
        <v>667</v>
      </c>
      <c r="B2470" s="68"/>
      <c r="C2470" s="214" t="s">
        <v>1256</v>
      </c>
      <c r="D2470" s="215">
        <v>45106</v>
      </c>
      <c r="E2470" s="192" t="s">
        <v>5064</v>
      </c>
      <c r="F2470" s="192" t="s">
        <v>12</v>
      </c>
      <c r="G2470" s="192">
        <v>446795</v>
      </c>
      <c r="H2470" s="68"/>
      <c r="I2470" s="198" t="s">
        <v>1870</v>
      </c>
      <c r="J2470" s="68"/>
      <c r="K2470" s="68"/>
      <c r="L2470" s="68"/>
      <c r="M2470" s="68"/>
      <c r="N2470" s="362"/>
      <c r="O2470" s="362"/>
      <c r="P2470" s="216">
        <v>4391.63</v>
      </c>
      <c r="Q2470" s="216">
        <v>0</v>
      </c>
      <c r="R2470" s="68" t="s">
        <v>638</v>
      </c>
      <c r="S2470" s="363"/>
      <c r="T2470" s="277"/>
    </row>
    <row r="2471" spans="1:20" ht="38.25">
      <c r="A2471" s="192" t="s">
        <v>667</v>
      </c>
      <c r="B2471" s="68"/>
      <c r="C2471" s="214" t="s">
        <v>1256</v>
      </c>
      <c r="D2471" s="215">
        <v>45106</v>
      </c>
      <c r="E2471" s="192" t="s">
        <v>5065</v>
      </c>
      <c r="F2471" s="192" t="s">
        <v>12</v>
      </c>
      <c r="G2471" s="192">
        <v>446797</v>
      </c>
      <c r="H2471" s="68"/>
      <c r="I2471" s="198" t="s">
        <v>1870</v>
      </c>
      <c r="J2471" s="68"/>
      <c r="K2471" s="68"/>
      <c r="L2471" s="68"/>
      <c r="M2471" s="68"/>
      <c r="N2471" s="362"/>
      <c r="O2471" s="362"/>
      <c r="P2471" s="216">
        <v>12493.02</v>
      </c>
      <c r="Q2471" s="216">
        <v>0</v>
      </c>
      <c r="R2471" s="68" t="s">
        <v>638</v>
      </c>
      <c r="S2471" s="363"/>
      <c r="T2471" s="277"/>
    </row>
    <row r="2472" spans="1:20" ht="38.25">
      <c r="A2472" s="192" t="s">
        <v>667</v>
      </c>
      <c r="B2472" s="68"/>
      <c r="C2472" s="214" t="s">
        <v>1256</v>
      </c>
      <c r="D2472" s="215">
        <v>45106</v>
      </c>
      <c r="E2472" s="192" t="s">
        <v>5066</v>
      </c>
      <c r="F2472" s="192" t="s">
        <v>12</v>
      </c>
      <c r="G2472" s="192">
        <v>446800</v>
      </c>
      <c r="H2472" s="68"/>
      <c r="I2472" s="198" t="s">
        <v>1870</v>
      </c>
      <c r="J2472" s="68"/>
      <c r="K2472" s="68"/>
      <c r="L2472" s="68"/>
      <c r="M2472" s="68"/>
      <c r="N2472" s="362"/>
      <c r="O2472" s="362"/>
      <c r="P2472" s="216">
        <v>5343948.51</v>
      </c>
      <c r="Q2472" s="216">
        <v>0</v>
      </c>
      <c r="R2472" s="68" t="s">
        <v>638</v>
      </c>
      <c r="S2472" s="363"/>
      <c r="T2472" s="277"/>
    </row>
    <row r="2473" spans="1:20" ht="38.25">
      <c r="A2473" s="192" t="s">
        <v>667</v>
      </c>
      <c r="B2473" s="68"/>
      <c r="C2473" s="214" t="s">
        <v>1256</v>
      </c>
      <c r="D2473" s="215">
        <v>45106</v>
      </c>
      <c r="E2473" s="192" t="s">
        <v>5067</v>
      </c>
      <c r="F2473" s="192" t="s">
        <v>12</v>
      </c>
      <c r="G2473" s="192">
        <v>446802</v>
      </c>
      <c r="H2473" s="68"/>
      <c r="I2473" s="198" t="s">
        <v>1870</v>
      </c>
      <c r="J2473" s="68"/>
      <c r="K2473" s="68"/>
      <c r="L2473" s="68"/>
      <c r="M2473" s="68"/>
      <c r="N2473" s="362"/>
      <c r="O2473" s="362"/>
      <c r="P2473" s="216">
        <v>12433586.939999999</v>
      </c>
      <c r="Q2473" s="216">
        <v>0</v>
      </c>
      <c r="R2473" s="68" t="s">
        <v>638</v>
      </c>
      <c r="S2473" s="363"/>
      <c r="T2473" s="277"/>
    </row>
    <row r="2474" spans="1:20" ht="38.25">
      <c r="A2474" s="192" t="s">
        <v>667</v>
      </c>
      <c r="B2474" s="68"/>
      <c r="C2474" s="214" t="s">
        <v>1256</v>
      </c>
      <c r="D2474" s="215">
        <v>45106</v>
      </c>
      <c r="E2474" s="192" t="s">
        <v>5068</v>
      </c>
      <c r="F2474" s="192" t="s">
        <v>12</v>
      </c>
      <c r="G2474" s="192">
        <v>446804</v>
      </c>
      <c r="H2474" s="68"/>
      <c r="I2474" s="198" t="s">
        <v>1870</v>
      </c>
      <c r="J2474" s="68"/>
      <c r="K2474" s="68"/>
      <c r="L2474" s="68"/>
      <c r="M2474" s="68"/>
      <c r="N2474" s="362"/>
      <c r="O2474" s="362"/>
      <c r="P2474" s="216">
        <v>12970.96</v>
      </c>
      <c r="Q2474" s="216">
        <v>0</v>
      </c>
      <c r="R2474" s="68" t="s">
        <v>638</v>
      </c>
      <c r="S2474" s="363"/>
      <c r="T2474" s="277"/>
    </row>
    <row r="2475" spans="1:20" ht="38.25">
      <c r="A2475" s="192" t="s">
        <v>667</v>
      </c>
      <c r="B2475" s="68"/>
      <c r="C2475" s="214" t="s">
        <v>1256</v>
      </c>
      <c r="D2475" s="215">
        <v>45106</v>
      </c>
      <c r="E2475" s="192" t="s">
        <v>5069</v>
      </c>
      <c r="F2475" s="192" t="s">
        <v>12</v>
      </c>
      <c r="G2475" s="192">
        <v>446806</v>
      </c>
      <c r="H2475" s="68"/>
      <c r="I2475" s="198" t="s">
        <v>1870</v>
      </c>
      <c r="J2475" s="68"/>
      <c r="K2475" s="68"/>
      <c r="L2475" s="68"/>
      <c r="M2475" s="68"/>
      <c r="N2475" s="362"/>
      <c r="O2475" s="362"/>
      <c r="P2475" s="216">
        <v>5475.58</v>
      </c>
      <c r="Q2475" s="216">
        <v>0</v>
      </c>
      <c r="R2475" s="68" t="s">
        <v>638</v>
      </c>
      <c r="S2475" s="363"/>
      <c r="T2475" s="277"/>
    </row>
    <row r="2476" spans="1:20" ht="38.25">
      <c r="A2476" s="192" t="s">
        <v>667</v>
      </c>
      <c r="B2476" s="68"/>
      <c r="C2476" s="214" t="s">
        <v>1256</v>
      </c>
      <c r="D2476" s="215">
        <v>45106</v>
      </c>
      <c r="E2476" s="192" t="s">
        <v>5070</v>
      </c>
      <c r="F2476" s="192" t="s">
        <v>12</v>
      </c>
      <c r="G2476" s="192">
        <v>446808</v>
      </c>
      <c r="H2476" s="68"/>
      <c r="I2476" s="198" t="s">
        <v>1870</v>
      </c>
      <c r="J2476" s="68"/>
      <c r="K2476" s="68"/>
      <c r="L2476" s="68"/>
      <c r="M2476" s="68"/>
      <c r="N2476" s="362"/>
      <c r="O2476" s="362"/>
      <c r="P2476" s="216">
        <v>3331.42</v>
      </c>
      <c r="Q2476" s="216">
        <v>0</v>
      </c>
      <c r="R2476" s="68" t="s">
        <v>638</v>
      </c>
      <c r="S2476" s="363"/>
      <c r="T2476" s="277"/>
    </row>
    <row r="2477" spans="1:20" ht="38.25">
      <c r="A2477" s="192" t="s">
        <v>667</v>
      </c>
      <c r="B2477" s="68"/>
      <c r="C2477" s="214" t="s">
        <v>1256</v>
      </c>
      <c r="D2477" s="215">
        <v>45106</v>
      </c>
      <c r="E2477" s="192" t="s">
        <v>5071</v>
      </c>
      <c r="F2477" s="192" t="s">
        <v>12</v>
      </c>
      <c r="G2477" s="192">
        <v>446810</v>
      </c>
      <c r="H2477" s="68"/>
      <c r="I2477" s="198" t="s">
        <v>1870</v>
      </c>
      <c r="J2477" s="68"/>
      <c r="K2477" s="68"/>
      <c r="L2477" s="68"/>
      <c r="M2477" s="68"/>
      <c r="N2477" s="362"/>
      <c r="O2477" s="362"/>
      <c r="P2477" s="216">
        <v>192.56</v>
      </c>
      <c r="Q2477" s="216">
        <v>0</v>
      </c>
      <c r="R2477" s="68" t="s">
        <v>638</v>
      </c>
      <c r="S2477" s="363"/>
      <c r="T2477" s="277"/>
    </row>
    <row r="2478" spans="1:20" ht="38.25">
      <c r="A2478" s="192" t="s">
        <v>667</v>
      </c>
      <c r="B2478" s="68"/>
      <c r="C2478" s="214" t="s">
        <v>1256</v>
      </c>
      <c r="D2478" s="215">
        <v>45106</v>
      </c>
      <c r="E2478" s="192" t="s">
        <v>5072</v>
      </c>
      <c r="F2478" s="192" t="s">
        <v>12</v>
      </c>
      <c r="G2478" s="192">
        <v>446812</v>
      </c>
      <c r="H2478" s="68"/>
      <c r="I2478" s="198" t="s">
        <v>1870</v>
      </c>
      <c r="J2478" s="68"/>
      <c r="K2478" s="68"/>
      <c r="L2478" s="68"/>
      <c r="M2478" s="68"/>
      <c r="N2478" s="362"/>
      <c r="O2478" s="362"/>
      <c r="P2478" s="216">
        <v>4584.26</v>
      </c>
      <c r="Q2478" s="216">
        <v>0</v>
      </c>
      <c r="R2478" s="68" t="s">
        <v>638</v>
      </c>
      <c r="S2478" s="363"/>
      <c r="T2478" s="277"/>
    </row>
    <row r="2479" spans="1:20" ht="38.25">
      <c r="A2479" s="192" t="s">
        <v>667</v>
      </c>
      <c r="B2479" s="68"/>
      <c r="C2479" s="214" t="s">
        <v>1256</v>
      </c>
      <c r="D2479" s="215">
        <v>45106</v>
      </c>
      <c r="E2479" s="192" t="s">
        <v>5073</v>
      </c>
      <c r="F2479" s="192" t="s">
        <v>12</v>
      </c>
      <c r="G2479" s="192">
        <v>446814</v>
      </c>
      <c r="H2479" s="68"/>
      <c r="I2479" s="198" t="s">
        <v>1870</v>
      </c>
      <c r="J2479" s="68"/>
      <c r="K2479" s="68"/>
      <c r="L2479" s="68"/>
      <c r="M2479" s="68"/>
      <c r="N2479" s="362"/>
      <c r="O2479" s="362"/>
      <c r="P2479" s="216">
        <v>4584.26</v>
      </c>
      <c r="Q2479" s="216">
        <v>0</v>
      </c>
      <c r="R2479" s="68" t="s">
        <v>638</v>
      </c>
      <c r="S2479" s="363"/>
      <c r="T2479" s="277"/>
    </row>
    <row r="2480" spans="1:20" ht="38.25">
      <c r="A2480" s="192" t="s">
        <v>667</v>
      </c>
      <c r="B2480" s="68"/>
      <c r="C2480" s="214" t="s">
        <v>1256</v>
      </c>
      <c r="D2480" s="215">
        <v>45106</v>
      </c>
      <c r="E2480" s="192" t="s">
        <v>5074</v>
      </c>
      <c r="F2480" s="192" t="s">
        <v>12</v>
      </c>
      <c r="G2480" s="192">
        <v>446816</v>
      </c>
      <c r="H2480" s="68"/>
      <c r="I2480" s="198" t="s">
        <v>1870</v>
      </c>
      <c r="J2480" s="68"/>
      <c r="K2480" s="68"/>
      <c r="L2480" s="68"/>
      <c r="M2480" s="68"/>
      <c r="N2480" s="362"/>
      <c r="O2480" s="362"/>
      <c r="P2480" s="216">
        <v>4584.26</v>
      </c>
      <c r="Q2480" s="216">
        <v>0</v>
      </c>
      <c r="R2480" s="68" t="s">
        <v>638</v>
      </c>
      <c r="S2480" s="363"/>
      <c r="T2480" s="277"/>
    </row>
    <row r="2481" spans="1:20" ht="38.25">
      <c r="A2481" s="192" t="s">
        <v>667</v>
      </c>
      <c r="B2481" s="68"/>
      <c r="C2481" s="214" t="s">
        <v>1256</v>
      </c>
      <c r="D2481" s="215">
        <v>45106</v>
      </c>
      <c r="E2481" s="192" t="s">
        <v>5075</v>
      </c>
      <c r="F2481" s="192" t="s">
        <v>12</v>
      </c>
      <c r="G2481" s="192">
        <v>446818</v>
      </c>
      <c r="H2481" s="68"/>
      <c r="I2481" s="198" t="s">
        <v>1870</v>
      </c>
      <c r="J2481" s="68"/>
      <c r="K2481" s="68"/>
      <c r="L2481" s="68"/>
      <c r="M2481" s="68"/>
      <c r="N2481" s="362"/>
      <c r="O2481" s="362"/>
      <c r="P2481" s="216">
        <v>4584.26</v>
      </c>
      <c r="Q2481" s="216">
        <v>0</v>
      </c>
      <c r="R2481" s="68" t="s">
        <v>638</v>
      </c>
      <c r="S2481" s="363"/>
      <c r="T2481" s="277"/>
    </row>
    <row r="2482" spans="1:20" ht="38.25">
      <c r="A2482" s="192" t="s">
        <v>667</v>
      </c>
      <c r="B2482" s="68"/>
      <c r="C2482" s="214" t="s">
        <v>1256</v>
      </c>
      <c r="D2482" s="215">
        <v>45106</v>
      </c>
      <c r="E2482" s="192" t="s">
        <v>5076</v>
      </c>
      <c r="F2482" s="192" t="s">
        <v>12</v>
      </c>
      <c r="G2482" s="192">
        <v>446820</v>
      </c>
      <c r="H2482" s="68"/>
      <c r="I2482" s="198" t="s">
        <v>1870</v>
      </c>
      <c r="J2482" s="68"/>
      <c r="K2482" s="68"/>
      <c r="L2482" s="68"/>
      <c r="M2482" s="68"/>
      <c r="N2482" s="362"/>
      <c r="O2482" s="362"/>
      <c r="P2482" s="216">
        <v>42553.27</v>
      </c>
      <c r="Q2482" s="216">
        <v>0</v>
      </c>
      <c r="R2482" s="68" t="s">
        <v>638</v>
      </c>
      <c r="S2482" s="363"/>
      <c r="T2482" s="277"/>
    </row>
    <row r="2483" spans="1:20" ht="38.25">
      <c r="A2483" s="192" t="s">
        <v>667</v>
      </c>
      <c r="B2483" s="68"/>
      <c r="C2483" s="214" t="s">
        <v>1256</v>
      </c>
      <c r="D2483" s="215">
        <v>45106</v>
      </c>
      <c r="E2483" s="192" t="s">
        <v>5077</v>
      </c>
      <c r="F2483" s="192" t="s">
        <v>12</v>
      </c>
      <c r="G2483" s="192">
        <v>446822</v>
      </c>
      <c r="H2483" s="68"/>
      <c r="I2483" s="198" t="s">
        <v>1870</v>
      </c>
      <c r="J2483" s="68"/>
      <c r="K2483" s="68"/>
      <c r="L2483" s="68"/>
      <c r="M2483" s="68"/>
      <c r="N2483" s="362"/>
      <c r="O2483" s="362"/>
      <c r="P2483" s="216">
        <v>25889.91</v>
      </c>
      <c r="Q2483" s="216">
        <v>0</v>
      </c>
      <c r="R2483" s="68" t="s">
        <v>638</v>
      </c>
      <c r="S2483" s="363"/>
      <c r="T2483" s="277"/>
    </row>
    <row r="2484" spans="1:20" ht="38.25">
      <c r="A2484" s="192" t="s">
        <v>667</v>
      </c>
      <c r="B2484" s="68"/>
      <c r="C2484" s="214" t="s">
        <v>1256</v>
      </c>
      <c r="D2484" s="215">
        <v>45106</v>
      </c>
      <c r="E2484" s="192" t="s">
        <v>5078</v>
      </c>
      <c r="F2484" s="192" t="s">
        <v>12</v>
      </c>
      <c r="G2484" s="192">
        <v>446824</v>
      </c>
      <c r="H2484" s="68"/>
      <c r="I2484" s="198" t="s">
        <v>1870</v>
      </c>
      <c r="J2484" s="68"/>
      <c r="K2484" s="68"/>
      <c r="L2484" s="68"/>
      <c r="M2484" s="68"/>
      <c r="N2484" s="362"/>
      <c r="O2484" s="362"/>
      <c r="P2484" s="216">
        <v>1496.65</v>
      </c>
      <c r="Q2484" s="216">
        <v>0</v>
      </c>
      <c r="R2484" s="68" t="s">
        <v>638</v>
      </c>
      <c r="S2484" s="363"/>
      <c r="T2484" s="277"/>
    </row>
    <row r="2485" spans="1:20" ht="38.25">
      <c r="A2485" s="192" t="s">
        <v>667</v>
      </c>
      <c r="B2485" s="68"/>
      <c r="C2485" s="214" t="s">
        <v>1256</v>
      </c>
      <c r="D2485" s="215">
        <v>45106</v>
      </c>
      <c r="E2485" s="192" t="s">
        <v>5079</v>
      </c>
      <c r="F2485" s="192" t="s">
        <v>12</v>
      </c>
      <c r="G2485" s="192">
        <v>446826</v>
      </c>
      <c r="H2485" s="68"/>
      <c r="I2485" s="198" t="s">
        <v>1870</v>
      </c>
      <c r="J2485" s="68"/>
      <c r="K2485" s="68"/>
      <c r="L2485" s="68"/>
      <c r="M2485" s="68"/>
      <c r="N2485" s="362"/>
      <c r="O2485" s="362"/>
      <c r="P2485" s="216">
        <v>35626.31</v>
      </c>
      <c r="Q2485" s="216">
        <v>0</v>
      </c>
      <c r="R2485" s="68" t="s">
        <v>638</v>
      </c>
      <c r="S2485" s="363"/>
      <c r="T2485" s="277"/>
    </row>
    <row r="2486" spans="1:20" ht="38.25">
      <c r="A2486" s="192" t="s">
        <v>667</v>
      </c>
      <c r="B2486" s="68"/>
      <c r="C2486" s="214" t="s">
        <v>1256</v>
      </c>
      <c r="D2486" s="215">
        <v>45106</v>
      </c>
      <c r="E2486" s="192" t="s">
        <v>5080</v>
      </c>
      <c r="F2486" s="192" t="s">
        <v>12</v>
      </c>
      <c r="G2486" s="192">
        <v>446828</v>
      </c>
      <c r="H2486" s="68"/>
      <c r="I2486" s="198" t="s">
        <v>1870</v>
      </c>
      <c r="J2486" s="68"/>
      <c r="K2486" s="68"/>
      <c r="L2486" s="68"/>
      <c r="M2486" s="68"/>
      <c r="N2486" s="362"/>
      <c r="O2486" s="362"/>
      <c r="P2486" s="216">
        <v>35626.31</v>
      </c>
      <c r="Q2486" s="216">
        <v>0</v>
      </c>
      <c r="R2486" s="68" t="s">
        <v>638</v>
      </c>
      <c r="S2486" s="363"/>
      <c r="T2486" s="277"/>
    </row>
    <row r="2487" spans="1:20" ht="38.25">
      <c r="A2487" s="192" t="s">
        <v>667</v>
      </c>
      <c r="B2487" s="68"/>
      <c r="C2487" s="214" t="s">
        <v>1256</v>
      </c>
      <c r="D2487" s="215">
        <v>45106</v>
      </c>
      <c r="E2487" s="192" t="s">
        <v>5081</v>
      </c>
      <c r="F2487" s="192" t="s">
        <v>12</v>
      </c>
      <c r="G2487" s="192">
        <v>446830</v>
      </c>
      <c r="H2487" s="68"/>
      <c r="I2487" s="198" t="s">
        <v>1870</v>
      </c>
      <c r="J2487" s="68"/>
      <c r="K2487" s="68"/>
      <c r="L2487" s="68"/>
      <c r="M2487" s="68"/>
      <c r="N2487" s="362"/>
      <c r="O2487" s="362"/>
      <c r="P2487" s="216">
        <v>35626.31</v>
      </c>
      <c r="Q2487" s="216">
        <v>0</v>
      </c>
      <c r="R2487" s="68" t="s">
        <v>638</v>
      </c>
      <c r="S2487" s="363"/>
      <c r="T2487" s="277"/>
    </row>
    <row r="2488" spans="1:20" ht="38.25">
      <c r="A2488" s="192" t="s">
        <v>667</v>
      </c>
      <c r="B2488" s="68"/>
      <c r="C2488" s="214" t="s">
        <v>1256</v>
      </c>
      <c r="D2488" s="215">
        <v>45106</v>
      </c>
      <c r="E2488" s="192" t="s">
        <v>5082</v>
      </c>
      <c r="F2488" s="192" t="s">
        <v>12</v>
      </c>
      <c r="G2488" s="192">
        <v>446832</v>
      </c>
      <c r="H2488" s="68"/>
      <c r="I2488" s="198" t="s">
        <v>1870</v>
      </c>
      <c r="J2488" s="68"/>
      <c r="K2488" s="68"/>
      <c r="L2488" s="68"/>
      <c r="M2488" s="68"/>
      <c r="N2488" s="362"/>
      <c r="O2488" s="362"/>
      <c r="P2488" s="216">
        <v>35626.31</v>
      </c>
      <c r="Q2488" s="216">
        <v>0</v>
      </c>
      <c r="R2488" s="68" t="s">
        <v>638</v>
      </c>
      <c r="S2488" s="363"/>
      <c r="T2488" s="277"/>
    </row>
    <row r="2489" spans="1:20" ht="38.25">
      <c r="A2489" s="192" t="s">
        <v>667</v>
      </c>
      <c r="B2489" s="68"/>
      <c r="C2489" s="214" t="s">
        <v>1256</v>
      </c>
      <c r="D2489" s="215">
        <v>45106</v>
      </c>
      <c r="E2489" s="192" t="s">
        <v>5083</v>
      </c>
      <c r="F2489" s="192" t="s">
        <v>12</v>
      </c>
      <c r="G2489" s="192">
        <v>446834</v>
      </c>
      <c r="H2489" s="68"/>
      <c r="I2489" s="198" t="s">
        <v>1870</v>
      </c>
      <c r="J2489" s="68"/>
      <c r="K2489" s="68"/>
      <c r="L2489" s="68"/>
      <c r="M2489" s="68"/>
      <c r="N2489" s="362"/>
      <c r="O2489" s="362"/>
      <c r="P2489" s="216">
        <v>42545.24</v>
      </c>
      <c r="Q2489" s="216">
        <v>0</v>
      </c>
      <c r="R2489" s="68" t="s">
        <v>638</v>
      </c>
      <c r="S2489" s="363"/>
      <c r="T2489" s="277"/>
    </row>
    <row r="2490" spans="1:20" ht="38.25">
      <c r="A2490" s="192" t="s">
        <v>667</v>
      </c>
      <c r="B2490" s="68"/>
      <c r="C2490" s="214" t="s">
        <v>1256</v>
      </c>
      <c r="D2490" s="215">
        <v>45106</v>
      </c>
      <c r="E2490" s="192" t="s">
        <v>5084</v>
      </c>
      <c r="F2490" s="192" t="s">
        <v>12</v>
      </c>
      <c r="G2490" s="192">
        <v>446836</v>
      </c>
      <c r="H2490" s="68"/>
      <c r="I2490" s="198" t="s">
        <v>1870</v>
      </c>
      <c r="J2490" s="68"/>
      <c r="K2490" s="68"/>
      <c r="L2490" s="68"/>
      <c r="M2490" s="68"/>
      <c r="N2490" s="362"/>
      <c r="O2490" s="362"/>
      <c r="P2490" s="216">
        <v>4415.3</v>
      </c>
      <c r="Q2490" s="216">
        <v>0</v>
      </c>
      <c r="R2490" s="68" t="s">
        <v>638</v>
      </c>
      <c r="S2490" s="363"/>
      <c r="T2490" s="277"/>
    </row>
    <row r="2491" spans="1:20" ht="38.25">
      <c r="A2491" s="192" t="s">
        <v>667</v>
      </c>
      <c r="B2491" s="68"/>
      <c r="C2491" s="214" t="s">
        <v>1256</v>
      </c>
      <c r="D2491" s="215">
        <v>45106</v>
      </c>
      <c r="E2491" s="192" t="s">
        <v>5085</v>
      </c>
      <c r="F2491" s="192" t="s">
        <v>12</v>
      </c>
      <c r="G2491" s="192">
        <v>446838</v>
      </c>
      <c r="H2491" s="68"/>
      <c r="I2491" s="198" t="s">
        <v>1870</v>
      </c>
      <c r="J2491" s="68"/>
      <c r="K2491" s="68"/>
      <c r="L2491" s="68"/>
      <c r="M2491" s="68"/>
      <c r="N2491" s="362"/>
      <c r="O2491" s="362"/>
      <c r="P2491" s="216">
        <v>1252.8399999999999</v>
      </c>
      <c r="Q2491" s="216">
        <v>0</v>
      </c>
      <c r="R2491" s="68" t="s">
        <v>638</v>
      </c>
      <c r="S2491" s="363"/>
      <c r="T2491" s="277"/>
    </row>
    <row r="2492" spans="1:20" ht="38.25">
      <c r="A2492" s="192" t="s">
        <v>667</v>
      </c>
      <c r="B2492" s="68"/>
      <c r="C2492" s="214" t="s">
        <v>1256</v>
      </c>
      <c r="D2492" s="215">
        <v>45106</v>
      </c>
      <c r="E2492" s="192" t="s">
        <v>5086</v>
      </c>
      <c r="F2492" s="192" t="s">
        <v>12</v>
      </c>
      <c r="G2492" s="192">
        <v>446846</v>
      </c>
      <c r="H2492" s="68"/>
      <c r="I2492" s="198" t="s">
        <v>1870</v>
      </c>
      <c r="J2492" s="68"/>
      <c r="K2492" s="68"/>
      <c r="L2492" s="68"/>
      <c r="M2492" s="68"/>
      <c r="N2492" s="362"/>
      <c r="O2492" s="362"/>
      <c r="P2492" s="216">
        <v>34313.51</v>
      </c>
      <c r="Q2492" s="216">
        <v>0</v>
      </c>
      <c r="R2492" s="68" t="s">
        <v>638</v>
      </c>
      <c r="S2492" s="363"/>
      <c r="T2492" s="277"/>
    </row>
    <row r="2493" spans="1:20" ht="38.25">
      <c r="A2493" s="192" t="s">
        <v>667</v>
      </c>
      <c r="B2493" s="68"/>
      <c r="C2493" s="214" t="s">
        <v>1256</v>
      </c>
      <c r="D2493" s="215">
        <v>45106</v>
      </c>
      <c r="E2493" s="192" t="s">
        <v>5087</v>
      </c>
      <c r="F2493" s="192" t="s">
        <v>12</v>
      </c>
      <c r="G2493" s="192">
        <v>446840</v>
      </c>
      <c r="H2493" s="68"/>
      <c r="I2493" s="198" t="s">
        <v>1870</v>
      </c>
      <c r="J2493" s="68"/>
      <c r="K2493" s="68"/>
      <c r="L2493" s="68"/>
      <c r="M2493" s="68"/>
      <c r="N2493" s="362"/>
      <c r="O2493" s="362"/>
      <c r="P2493" s="216">
        <v>12426.07</v>
      </c>
      <c r="Q2493" s="216">
        <v>0</v>
      </c>
      <c r="R2493" s="68" t="s">
        <v>638</v>
      </c>
      <c r="S2493" s="363"/>
      <c r="T2493" s="277"/>
    </row>
    <row r="2494" spans="1:20" ht="38.25">
      <c r="A2494" s="192" t="s">
        <v>667</v>
      </c>
      <c r="B2494" s="68"/>
      <c r="C2494" s="214" t="s">
        <v>1256</v>
      </c>
      <c r="D2494" s="215">
        <v>45106</v>
      </c>
      <c r="E2494" s="192" t="s">
        <v>5088</v>
      </c>
      <c r="F2494" s="192" t="s">
        <v>12</v>
      </c>
      <c r="G2494" s="192">
        <v>446842</v>
      </c>
      <c r="H2494" s="68"/>
      <c r="I2494" s="198" t="s">
        <v>1870</v>
      </c>
      <c r="J2494" s="68"/>
      <c r="K2494" s="68"/>
      <c r="L2494" s="68"/>
      <c r="M2494" s="68"/>
      <c r="N2494" s="362"/>
      <c r="O2494" s="362"/>
      <c r="P2494" s="216">
        <v>3544.84</v>
      </c>
      <c r="Q2494" s="216">
        <v>0</v>
      </c>
      <c r="R2494" s="68" t="s">
        <v>638</v>
      </c>
      <c r="S2494" s="363"/>
      <c r="T2494" s="277"/>
    </row>
    <row r="2495" spans="1:20" ht="38.25">
      <c r="A2495" s="192" t="s">
        <v>667</v>
      </c>
      <c r="B2495" s="68"/>
      <c r="C2495" s="214" t="s">
        <v>1256</v>
      </c>
      <c r="D2495" s="215">
        <v>45106</v>
      </c>
      <c r="E2495" s="192" t="s">
        <v>5089</v>
      </c>
      <c r="F2495" s="192" t="s">
        <v>12</v>
      </c>
      <c r="G2495" s="192">
        <v>446844</v>
      </c>
      <c r="H2495" s="68"/>
      <c r="I2495" s="198" t="s">
        <v>1870</v>
      </c>
      <c r="J2495" s="68"/>
      <c r="K2495" s="68"/>
      <c r="L2495" s="68"/>
      <c r="M2495" s="68"/>
      <c r="N2495" s="362"/>
      <c r="O2495" s="362"/>
      <c r="P2495" s="216">
        <v>9736.4</v>
      </c>
      <c r="Q2495" s="216">
        <v>0</v>
      </c>
      <c r="R2495" s="68" t="s">
        <v>638</v>
      </c>
      <c r="S2495" s="363"/>
      <c r="T2495" s="277"/>
    </row>
    <row r="2496" spans="1:20" ht="38.25">
      <c r="A2496" s="192" t="s">
        <v>667</v>
      </c>
      <c r="B2496" s="68"/>
      <c r="C2496" s="214" t="s">
        <v>1256</v>
      </c>
      <c r="D2496" s="215">
        <v>45106</v>
      </c>
      <c r="E2496" s="192" t="s">
        <v>5090</v>
      </c>
      <c r="F2496" s="192" t="s">
        <v>12</v>
      </c>
      <c r="G2496" s="192">
        <v>446848</v>
      </c>
      <c r="H2496" s="68"/>
      <c r="I2496" s="198" t="s">
        <v>1870</v>
      </c>
      <c r="J2496" s="68"/>
      <c r="K2496" s="68"/>
      <c r="L2496" s="68"/>
      <c r="M2496" s="68"/>
      <c r="N2496" s="362"/>
      <c r="O2496" s="362"/>
      <c r="P2496" s="216">
        <v>34129.67</v>
      </c>
      <c r="Q2496" s="216">
        <v>0</v>
      </c>
      <c r="R2496" s="68" t="s">
        <v>638</v>
      </c>
      <c r="S2496" s="363"/>
      <c r="T2496" s="277"/>
    </row>
    <row r="2497" spans="1:20" ht="51">
      <c r="A2497" s="192">
        <v>15</v>
      </c>
      <c r="B2497" s="68"/>
      <c r="C2497" s="214" t="s">
        <v>39</v>
      </c>
      <c r="D2497" s="215">
        <v>45106</v>
      </c>
      <c r="E2497" s="192" t="s">
        <v>5091</v>
      </c>
      <c r="F2497" s="192" t="s">
        <v>3</v>
      </c>
      <c r="G2497" s="192">
        <v>2123226</v>
      </c>
      <c r="H2497" s="68"/>
      <c r="I2497" s="198" t="s">
        <v>6056</v>
      </c>
      <c r="J2497" s="68"/>
      <c r="K2497" s="68"/>
      <c r="L2497" s="68"/>
      <c r="M2497" s="68"/>
      <c r="N2497" s="362"/>
      <c r="O2497" s="362"/>
      <c r="P2497" s="216">
        <v>0</v>
      </c>
      <c r="Q2497" s="216">
        <v>50000000</v>
      </c>
      <c r="R2497" s="68" t="s">
        <v>638</v>
      </c>
      <c r="S2497" s="363"/>
      <c r="T2497" s="277"/>
    </row>
    <row r="2498" spans="1:20" ht="51">
      <c r="A2498" s="192">
        <v>16</v>
      </c>
      <c r="B2498" s="68"/>
      <c r="C2498" s="214" t="s">
        <v>40</v>
      </c>
      <c r="D2498" s="215">
        <v>45106</v>
      </c>
      <c r="E2498" s="192" t="s">
        <v>5092</v>
      </c>
      <c r="F2498" s="192" t="s">
        <v>3</v>
      </c>
      <c r="G2498" s="192">
        <v>2123228</v>
      </c>
      <c r="H2498" s="68"/>
      <c r="I2498" s="198" t="s">
        <v>6057</v>
      </c>
      <c r="J2498" s="68"/>
      <c r="K2498" s="68"/>
      <c r="L2498" s="68"/>
      <c r="M2498" s="68"/>
      <c r="N2498" s="362"/>
      <c r="O2498" s="362"/>
      <c r="P2498" s="216">
        <v>0</v>
      </c>
      <c r="Q2498" s="216">
        <v>157850.70000000001</v>
      </c>
      <c r="R2498" s="68" t="s">
        <v>638</v>
      </c>
      <c r="S2498" s="363"/>
      <c r="T2498" s="277"/>
    </row>
    <row r="2499" spans="1:20" ht="51">
      <c r="A2499" s="192">
        <v>66</v>
      </c>
      <c r="B2499" s="68"/>
      <c r="C2499" s="214" t="s">
        <v>46</v>
      </c>
      <c r="D2499" s="215">
        <v>45106</v>
      </c>
      <c r="E2499" s="192" t="s">
        <v>5093</v>
      </c>
      <c r="F2499" s="192" t="s">
        <v>3</v>
      </c>
      <c r="G2499" s="192">
        <v>2123189</v>
      </c>
      <c r="H2499" s="68"/>
      <c r="I2499" s="198" t="s">
        <v>6058</v>
      </c>
      <c r="J2499" s="68"/>
      <c r="K2499" s="68"/>
      <c r="L2499" s="68"/>
      <c r="M2499" s="68"/>
      <c r="N2499" s="362"/>
      <c r="O2499" s="362"/>
      <c r="P2499" s="216">
        <v>0</v>
      </c>
      <c r="Q2499" s="216">
        <v>798.97</v>
      </c>
      <c r="R2499" s="68" t="s">
        <v>638</v>
      </c>
      <c r="S2499" s="363"/>
      <c r="T2499" s="277"/>
    </row>
    <row r="2500" spans="1:20" ht="63.75">
      <c r="A2500" s="192">
        <v>117</v>
      </c>
      <c r="B2500" s="68"/>
      <c r="C2500" s="214" t="s">
        <v>54</v>
      </c>
      <c r="D2500" s="215">
        <v>45106</v>
      </c>
      <c r="E2500" s="192" t="s">
        <v>5094</v>
      </c>
      <c r="F2500" s="192" t="s">
        <v>10</v>
      </c>
      <c r="G2500" s="192">
        <v>1063398</v>
      </c>
      <c r="H2500" s="68"/>
      <c r="I2500" s="198" t="s">
        <v>6059</v>
      </c>
      <c r="J2500" s="68"/>
      <c r="K2500" s="68"/>
      <c r="L2500" s="68"/>
      <c r="M2500" s="68"/>
      <c r="N2500" s="362"/>
      <c r="O2500" s="362"/>
      <c r="P2500" s="216">
        <v>50</v>
      </c>
      <c r="Q2500" s="216">
        <v>0</v>
      </c>
      <c r="R2500" s="68" t="s">
        <v>638</v>
      </c>
      <c r="S2500" s="363"/>
      <c r="T2500" s="277"/>
    </row>
    <row r="2501" spans="1:20" ht="63.75">
      <c r="A2501" s="192">
        <v>389</v>
      </c>
      <c r="B2501" s="68"/>
      <c r="C2501" s="214" t="s">
        <v>1422</v>
      </c>
      <c r="D2501" s="215">
        <v>45106</v>
      </c>
      <c r="E2501" s="192" t="s">
        <v>5095</v>
      </c>
      <c r="F2501" s="192" t="s">
        <v>10</v>
      </c>
      <c r="G2501" s="192">
        <v>1063401</v>
      </c>
      <c r="H2501" s="68"/>
      <c r="I2501" s="198" t="s">
        <v>6060</v>
      </c>
      <c r="J2501" s="68"/>
      <c r="K2501" s="68"/>
      <c r="L2501" s="68"/>
      <c r="M2501" s="68"/>
      <c r="N2501" s="362"/>
      <c r="O2501" s="362"/>
      <c r="P2501" s="216">
        <v>50</v>
      </c>
      <c r="Q2501" s="216">
        <v>0</v>
      </c>
      <c r="R2501" s="68" t="s">
        <v>638</v>
      </c>
      <c r="S2501" s="363"/>
      <c r="T2501" s="277"/>
    </row>
    <row r="2502" spans="1:20" ht="76.5">
      <c r="A2502" s="192">
        <v>389</v>
      </c>
      <c r="B2502" s="68"/>
      <c r="C2502" s="214" t="s">
        <v>1422</v>
      </c>
      <c r="D2502" s="215">
        <v>45106</v>
      </c>
      <c r="E2502" s="192" t="s">
        <v>5096</v>
      </c>
      <c r="F2502" s="192" t="s">
        <v>10</v>
      </c>
      <c r="G2502" s="192">
        <v>1063405</v>
      </c>
      <c r="H2502" s="68"/>
      <c r="I2502" s="198" t="s">
        <v>6061</v>
      </c>
      <c r="J2502" s="68"/>
      <c r="K2502" s="68"/>
      <c r="L2502" s="68"/>
      <c r="M2502" s="68"/>
      <c r="N2502" s="362"/>
      <c r="O2502" s="362"/>
      <c r="P2502" s="216">
        <v>50</v>
      </c>
      <c r="Q2502" s="216">
        <v>0</v>
      </c>
      <c r="R2502" s="68" t="s">
        <v>638</v>
      </c>
      <c r="S2502" s="363"/>
      <c r="T2502" s="277"/>
    </row>
    <row r="2503" spans="1:20" ht="76.5">
      <c r="A2503" s="192">
        <v>513</v>
      </c>
      <c r="B2503" s="68"/>
      <c r="C2503" s="214" t="s">
        <v>160</v>
      </c>
      <c r="D2503" s="215">
        <v>45106</v>
      </c>
      <c r="E2503" s="192" t="s">
        <v>5097</v>
      </c>
      <c r="F2503" s="192" t="s">
        <v>10</v>
      </c>
      <c r="G2503" s="192">
        <v>1063386</v>
      </c>
      <c r="H2503" s="68"/>
      <c r="I2503" s="198" t="s">
        <v>6062</v>
      </c>
      <c r="J2503" s="68"/>
      <c r="K2503" s="68"/>
      <c r="L2503" s="68"/>
      <c r="M2503" s="68"/>
      <c r="N2503" s="362"/>
      <c r="O2503" s="362"/>
      <c r="P2503" s="216">
        <v>50</v>
      </c>
      <c r="Q2503" s="216">
        <v>0</v>
      </c>
      <c r="R2503" s="68" t="s">
        <v>638</v>
      </c>
      <c r="S2503" s="363"/>
      <c r="T2503" s="277"/>
    </row>
    <row r="2504" spans="1:20" ht="76.5">
      <c r="A2504" s="192">
        <v>513</v>
      </c>
      <c r="B2504" s="68"/>
      <c r="C2504" s="214" t="s">
        <v>160</v>
      </c>
      <c r="D2504" s="215">
        <v>45106</v>
      </c>
      <c r="E2504" s="192" t="s">
        <v>5098</v>
      </c>
      <c r="F2504" s="192" t="s">
        <v>10</v>
      </c>
      <c r="G2504" s="192">
        <v>1063389</v>
      </c>
      <c r="H2504" s="68"/>
      <c r="I2504" s="198" t="s">
        <v>6063</v>
      </c>
      <c r="J2504" s="68"/>
      <c r="K2504" s="68"/>
      <c r="L2504" s="68"/>
      <c r="M2504" s="68"/>
      <c r="N2504" s="362"/>
      <c r="O2504" s="362"/>
      <c r="P2504" s="216">
        <v>50</v>
      </c>
      <c r="Q2504" s="216">
        <v>0</v>
      </c>
      <c r="R2504" s="68" t="s">
        <v>638</v>
      </c>
      <c r="S2504" s="363"/>
      <c r="T2504" s="277"/>
    </row>
    <row r="2505" spans="1:20" ht="76.5">
      <c r="A2505" s="192">
        <v>117</v>
      </c>
      <c r="B2505" s="68"/>
      <c r="C2505" s="214" t="s">
        <v>54</v>
      </c>
      <c r="D2505" s="215">
        <v>45106</v>
      </c>
      <c r="E2505" s="192" t="s">
        <v>5099</v>
      </c>
      <c r="F2505" s="192" t="s">
        <v>10</v>
      </c>
      <c r="G2505" s="192">
        <v>1063391</v>
      </c>
      <c r="H2505" s="68"/>
      <c r="I2505" s="198" t="s">
        <v>6064</v>
      </c>
      <c r="J2505" s="68"/>
      <c r="K2505" s="68"/>
      <c r="L2505" s="68"/>
      <c r="M2505" s="68"/>
      <c r="N2505" s="362"/>
      <c r="O2505" s="362"/>
      <c r="P2505" s="216">
        <v>50</v>
      </c>
      <c r="Q2505" s="216">
        <v>0</v>
      </c>
      <c r="R2505" s="68" t="s">
        <v>638</v>
      </c>
      <c r="S2505" s="363"/>
      <c r="T2505" s="277"/>
    </row>
    <row r="2506" spans="1:20" ht="89.25">
      <c r="A2506" s="192">
        <v>373</v>
      </c>
      <c r="B2506" s="68"/>
      <c r="C2506" s="214" t="s">
        <v>607</v>
      </c>
      <c r="D2506" s="215">
        <v>45106</v>
      </c>
      <c r="E2506" s="192" t="s">
        <v>5100</v>
      </c>
      <c r="F2506" s="192" t="s">
        <v>639</v>
      </c>
      <c r="G2506" s="192">
        <v>5938998</v>
      </c>
      <c r="H2506" s="68"/>
      <c r="I2506" s="198" t="s">
        <v>6065</v>
      </c>
      <c r="J2506" s="68"/>
      <c r="K2506" s="68"/>
      <c r="L2506" s="68"/>
      <c r="M2506" s="68"/>
      <c r="N2506" s="362"/>
      <c r="O2506" s="362"/>
      <c r="P2506" s="216">
        <v>0</v>
      </c>
      <c r="Q2506" s="216">
        <v>22039913.949999999</v>
      </c>
      <c r="R2506" s="68" t="s">
        <v>638</v>
      </c>
      <c r="S2506" s="363"/>
      <c r="T2506" s="277"/>
    </row>
    <row r="2507" spans="1:20" ht="63.75">
      <c r="A2507" s="192">
        <v>585</v>
      </c>
      <c r="B2507" s="68"/>
      <c r="C2507" s="214" t="s">
        <v>171</v>
      </c>
      <c r="D2507" s="215">
        <v>45106</v>
      </c>
      <c r="E2507" s="192" t="s">
        <v>5101</v>
      </c>
      <c r="F2507" s="192" t="s">
        <v>6</v>
      </c>
      <c r="G2507" s="192">
        <v>1063406</v>
      </c>
      <c r="H2507" s="68"/>
      <c r="I2507" s="198" t="s">
        <v>6066</v>
      </c>
      <c r="J2507" s="68"/>
      <c r="K2507" s="68"/>
      <c r="L2507" s="68"/>
      <c r="M2507" s="68"/>
      <c r="N2507" s="362"/>
      <c r="O2507" s="362"/>
      <c r="P2507" s="216">
        <v>0</v>
      </c>
      <c r="Q2507" s="216">
        <v>12896.8</v>
      </c>
      <c r="R2507" s="68" t="s">
        <v>638</v>
      </c>
      <c r="S2507" s="363"/>
      <c r="T2507" s="277"/>
    </row>
    <row r="2508" spans="1:20" ht="63.75">
      <c r="A2508" s="192">
        <v>117</v>
      </c>
      <c r="B2508" s="68"/>
      <c r="C2508" s="214" t="s">
        <v>54</v>
      </c>
      <c r="D2508" s="215">
        <v>45106</v>
      </c>
      <c r="E2508" s="192" t="s">
        <v>5102</v>
      </c>
      <c r="F2508" s="192" t="s">
        <v>10</v>
      </c>
      <c r="G2508" s="192">
        <v>1063455</v>
      </c>
      <c r="H2508" s="68"/>
      <c r="I2508" s="198" t="s">
        <v>6067</v>
      </c>
      <c r="J2508" s="68"/>
      <c r="K2508" s="68"/>
      <c r="L2508" s="68"/>
      <c r="M2508" s="68"/>
      <c r="N2508" s="362"/>
      <c r="O2508" s="362"/>
      <c r="P2508" s="216">
        <v>50</v>
      </c>
      <c r="Q2508" s="216">
        <v>0</v>
      </c>
      <c r="R2508" s="68" t="s">
        <v>638</v>
      </c>
      <c r="S2508" s="363"/>
      <c r="T2508" s="277"/>
    </row>
    <row r="2509" spans="1:20" ht="76.5">
      <c r="A2509" s="192">
        <v>117</v>
      </c>
      <c r="B2509" s="68"/>
      <c r="C2509" s="214" t="s">
        <v>54</v>
      </c>
      <c r="D2509" s="215">
        <v>45106</v>
      </c>
      <c r="E2509" s="192" t="s">
        <v>5103</v>
      </c>
      <c r="F2509" s="192" t="s">
        <v>10</v>
      </c>
      <c r="G2509" s="192">
        <v>1063427</v>
      </c>
      <c r="H2509" s="68"/>
      <c r="I2509" s="198" t="s">
        <v>6068</v>
      </c>
      <c r="J2509" s="68"/>
      <c r="K2509" s="68"/>
      <c r="L2509" s="68"/>
      <c r="M2509" s="68"/>
      <c r="N2509" s="362"/>
      <c r="O2509" s="362"/>
      <c r="P2509" s="216">
        <v>50</v>
      </c>
      <c r="Q2509" s="216">
        <v>0</v>
      </c>
      <c r="R2509" s="68" t="s">
        <v>638</v>
      </c>
      <c r="S2509" s="363"/>
      <c r="T2509" s="277"/>
    </row>
    <row r="2510" spans="1:20" ht="102">
      <c r="A2510" s="192">
        <v>389</v>
      </c>
      <c r="B2510" s="68"/>
      <c r="C2510" s="214" t="s">
        <v>1422</v>
      </c>
      <c r="D2510" s="215">
        <v>45106</v>
      </c>
      <c r="E2510" s="192" t="s">
        <v>5104</v>
      </c>
      <c r="F2510" s="192" t="s">
        <v>10</v>
      </c>
      <c r="G2510" s="192">
        <v>1063425</v>
      </c>
      <c r="H2510" s="68"/>
      <c r="I2510" s="198" t="s">
        <v>6069</v>
      </c>
      <c r="J2510" s="68"/>
      <c r="K2510" s="68"/>
      <c r="L2510" s="68"/>
      <c r="M2510" s="68"/>
      <c r="N2510" s="362"/>
      <c r="O2510" s="362"/>
      <c r="P2510" s="216">
        <v>50</v>
      </c>
      <c r="Q2510" s="216">
        <v>0</v>
      </c>
      <c r="R2510" s="68" t="s">
        <v>638</v>
      </c>
      <c r="S2510" s="363"/>
      <c r="T2510" s="277"/>
    </row>
    <row r="2511" spans="1:20" ht="76.5">
      <c r="A2511" s="192">
        <v>513</v>
      </c>
      <c r="B2511" s="68"/>
      <c r="C2511" s="214" t="s">
        <v>160</v>
      </c>
      <c r="D2511" s="215">
        <v>45106</v>
      </c>
      <c r="E2511" s="192" t="s">
        <v>5105</v>
      </c>
      <c r="F2511" s="192" t="s">
        <v>10</v>
      </c>
      <c r="G2511" s="192">
        <v>1063409</v>
      </c>
      <c r="H2511" s="68"/>
      <c r="I2511" s="198" t="s">
        <v>6070</v>
      </c>
      <c r="J2511" s="68"/>
      <c r="K2511" s="68"/>
      <c r="L2511" s="68"/>
      <c r="M2511" s="68"/>
      <c r="N2511" s="362"/>
      <c r="O2511" s="362"/>
      <c r="P2511" s="216">
        <v>50</v>
      </c>
      <c r="Q2511" s="216">
        <v>0</v>
      </c>
      <c r="R2511" s="68" t="s">
        <v>638</v>
      </c>
      <c r="S2511" s="363"/>
      <c r="T2511" s="277"/>
    </row>
    <row r="2512" spans="1:20" ht="51">
      <c r="A2512" s="192">
        <v>46</v>
      </c>
      <c r="B2512" s="68"/>
      <c r="C2512" s="214" t="s">
        <v>1379</v>
      </c>
      <c r="D2512" s="215">
        <v>45107</v>
      </c>
      <c r="E2512" s="192" t="s">
        <v>5106</v>
      </c>
      <c r="F2512" s="192" t="s">
        <v>3</v>
      </c>
      <c r="G2512" s="192">
        <v>2123438</v>
      </c>
      <c r="H2512" s="68"/>
      <c r="I2512" s="198" t="s">
        <v>6071</v>
      </c>
      <c r="J2512" s="68"/>
      <c r="K2512" s="68"/>
      <c r="L2512" s="68"/>
      <c r="M2512" s="68"/>
      <c r="N2512" s="362"/>
      <c r="O2512" s="362"/>
      <c r="P2512" s="216">
        <v>0</v>
      </c>
      <c r="Q2512" s="216">
        <v>170</v>
      </c>
      <c r="R2512" s="68" t="s">
        <v>638</v>
      </c>
      <c r="S2512" s="363"/>
      <c r="T2512" s="277"/>
    </row>
    <row r="2513" spans="1:20" ht="51">
      <c r="A2513" s="192" t="s">
        <v>542</v>
      </c>
      <c r="B2513" s="68"/>
      <c r="C2513" s="214" t="s">
        <v>691</v>
      </c>
      <c r="D2513" s="215">
        <v>45107</v>
      </c>
      <c r="E2513" s="192" t="s">
        <v>5107</v>
      </c>
      <c r="F2513" s="192" t="s">
        <v>6</v>
      </c>
      <c r="G2513" s="192">
        <v>2322433</v>
      </c>
      <c r="H2513" s="68"/>
      <c r="I2513" s="198" t="s">
        <v>6072</v>
      </c>
      <c r="J2513" s="68"/>
      <c r="K2513" s="68"/>
      <c r="L2513" s="68"/>
      <c r="M2513" s="68"/>
      <c r="N2513" s="362"/>
      <c r="O2513" s="362"/>
      <c r="P2513" s="216">
        <v>0</v>
      </c>
      <c r="Q2513" s="216">
        <v>2015.48</v>
      </c>
      <c r="R2513" s="68" t="s">
        <v>638</v>
      </c>
      <c r="S2513" s="363"/>
      <c r="T2513" s="277"/>
    </row>
    <row r="2514" spans="1:20" ht="63.75">
      <c r="A2514" s="192">
        <v>16</v>
      </c>
      <c r="B2514" s="68"/>
      <c r="C2514" s="214" t="s">
        <v>40</v>
      </c>
      <c r="D2514" s="215">
        <v>45107</v>
      </c>
      <c r="E2514" s="192" t="s">
        <v>5108</v>
      </c>
      <c r="F2514" s="192" t="s">
        <v>3</v>
      </c>
      <c r="G2514" s="192">
        <v>2123450</v>
      </c>
      <c r="H2514" s="68"/>
      <c r="I2514" s="198" t="s">
        <v>3220</v>
      </c>
      <c r="J2514" s="68"/>
      <c r="K2514" s="68"/>
      <c r="L2514" s="68"/>
      <c r="M2514" s="68"/>
      <c r="N2514" s="362"/>
      <c r="O2514" s="362"/>
      <c r="P2514" s="216">
        <v>0</v>
      </c>
      <c r="Q2514" s="216">
        <v>3000</v>
      </c>
      <c r="R2514" s="68" t="s">
        <v>638</v>
      </c>
      <c r="S2514" s="363"/>
      <c r="T2514" s="277"/>
    </row>
    <row r="2515" spans="1:20" ht="51">
      <c r="A2515" s="192" t="s">
        <v>542</v>
      </c>
      <c r="B2515" s="68"/>
      <c r="C2515" s="214" t="s">
        <v>691</v>
      </c>
      <c r="D2515" s="215">
        <v>45107</v>
      </c>
      <c r="E2515" s="192" t="s">
        <v>5109</v>
      </c>
      <c r="F2515" s="192" t="s">
        <v>6</v>
      </c>
      <c r="G2515" s="192">
        <v>2322434</v>
      </c>
      <c r="H2515" s="68"/>
      <c r="I2515" s="198" t="s">
        <v>6073</v>
      </c>
      <c r="J2515" s="68"/>
      <c r="K2515" s="68"/>
      <c r="L2515" s="68"/>
      <c r="M2515" s="68"/>
      <c r="N2515" s="362"/>
      <c r="O2515" s="362"/>
      <c r="P2515" s="216">
        <v>0</v>
      </c>
      <c r="Q2515" s="216">
        <v>44632.05</v>
      </c>
      <c r="R2515" s="68" t="s">
        <v>638</v>
      </c>
      <c r="S2515" s="363"/>
      <c r="T2515" s="277"/>
    </row>
    <row r="2516" spans="1:20" ht="51">
      <c r="A2516" s="192">
        <v>389</v>
      </c>
      <c r="B2516" s="68"/>
      <c r="C2516" s="214" t="s">
        <v>1422</v>
      </c>
      <c r="D2516" s="215">
        <v>45107</v>
      </c>
      <c r="E2516" s="192" t="s">
        <v>5110</v>
      </c>
      <c r="F2516" s="192" t="s">
        <v>3</v>
      </c>
      <c r="G2516" s="192">
        <v>2123454</v>
      </c>
      <c r="H2516" s="68"/>
      <c r="I2516" s="198" t="s">
        <v>6074</v>
      </c>
      <c r="J2516" s="68"/>
      <c r="K2516" s="68"/>
      <c r="L2516" s="68"/>
      <c r="M2516" s="68"/>
      <c r="N2516" s="362"/>
      <c r="O2516" s="362"/>
      <c r="P2516" s="216">
        <v>0</v>
      </c>
      <c r="Q2516" s="216">
        <v>15</v>
      </c>
      <c r="R2516" s="68" t="s">
        <v>638</v>
      </c>
      <c r="S2516" s="363"/>
      <c r="T2516" s="277"/>
    </row>
    <row r="2517" spans="1:20" ht="51">
      <c r="A2517" s="192" t="s">
        <v>541</v>
      </c>
      <c r="B2517" s="68"/>
      <c r="C2517" s="214" t="s">
        <v>590</v>
      </c>
      <c r="D2517" s="215">
        <v>45107</v>
      </c>
      <c r="E2517" s="192" t="s">
        <v>5111</v>
      </c>
      <c r="F2517" s="192" t="s">
        <v>3</v>
      </c>
      <c r="G2517" s="192">
        <v>2123469</v>
      </c>
      <c r="H2517" s="68"/>
      <c r="I2517" s="198" t="s">
        <v>6075</v>
      </c>
      <c r="J2517" s="68"/>
      <c r="K2517" s="68"/>
      <c r="L2517" s="68"/>
      <c r="M2517" s="68"/>
      <c r="N2517" s="362"/>
      <c r="O2517" s="362"/>
      <c r="P2517" s="216">
        <v>0</v>
      </c>
      <c r="Q2517" s="216">
        <v>842.76</v>
      </c>
      <c r="R2517" s="68" t="s">
        <v>638</v>
      </c>
      <c r="S2517" s="363"/>
      <c r="T2517" s="277"/>
    </row>
    <row r="2518" spans="1:20" ht="51">
      <c r="A2518" s="192">
        <v>389</v>
      </c>
      <c r="B2518" s="68"/>
      <c r="C2518" s="214" t="s">
        <v>1422</v>
      </c>
      <c r="D2518" s="215">
        <v>45107</v>
      </c>
      <c r="E2518" s="192" t="s">
        <v>5112</v>
      </c>
      <c r="F2518" s="192" t="s">
        <v>3</v>
      </c>
      <c r="G2518" s="192">
        <v>2123470</v>
      </c>
      <c r="H2518" s="68"/>
      <c r="I2518" s="198" t="s">
        <v>6076</v>
      </c>
      <c r="J2518" s="68"/>
      <c r="K2518" s="68"/>
      <c r="L2518" s="68"/>
      <c r="M2518" s="68"/>
      <c r="N2518" s="362"/>
      <c r="O2518" s="362"/>
      <c r="P2518" s="216">
        <v>0</v>
      </c>
      <c r="Q2518" s="216">
        <v>15</v>
      </c>
      <c r="R2518" s="68" t="s">
        <v>638</v>
      </c>
      <c r="S2518" s="363"/>
      <c r="T2518" s="277"/>
    </row>
    <row r="2519" spans="1:20" ht="51">
      <c r="A2519" s="192">
        <v>203</v>
      </c>
      <c r="B2519" s="68"/>
      <c r="C2519" s="214" t="s">
        <v>86</v>
      </c>
      <c r="D2519" s="215">
        <v>45107</v>
      </c>
      <c r="E2519" s="192" t="s">
        <v>5113</v>
      </c>
      <c r="F2519" s="192" t="s">
        <v>3</v>
      </c>
      <c r="G2519" s="192">
        <v>2123479</v>
      </c>
      <c r="H2519" s="68"/>
      <c r="I2519" s="198" t="s">
        <v>6077</v>
      </c>
      <c r="J2519" s="68"/>
      <c r="K2519" s="68"/>
      <c r="L2519" s="68"/>
      <c r="M2519" s="68"/>
      <c r="N2519" s="362"/>
      <c r="O2519" s="362"/>
      <c r="P2519" s="216">
        <v>0</v>
      </c>
      <c r="Q2519" s="216">
        <v>33.39</v>
      </c>
      <c r="R2519" s="68" t="s">
        <v>638</v>
      </c>
      <c r="S2519" s="363"/>
      <c r="T2519" s="277"/>
    </row>
    <row r="2520" spans="1:20" ht="38.25">
      <c r="A2520" s="192">
        <v>389</v>
      </c>
      <c r="B2520" s="68"/>
      <c r="C2520" s="214" t="s">
        <v>1422</v>
      </c>
      <c r="D2520" s="215">
        <v>45107</v>
      </c>
      <c r="E2520" s="192" t="s">
        <v>5114</v>
      </c>
      <c r="F2520" s="192" t="s">
        <v>3</v>
      </c>
      <c r="G2520" s="192">
        <v>2123471</v>
      </c>
      <c r="H2520" s="68"/>
      <c r="I2520" s="198" t="s">
        <v>6078</v>
      </c>
      <c r="J2520" s="68"/>
      <c r="K2520" s="68"/>
      <c r="L2520" s="68"/>
      <c r="M2520" s="68"/>
      <c r="N2520" s="362"/>
      <c r="O2520" s="362"/>
      <c r="P2520" s="216">
        <v>0</v>
      </c>
      <c r="Q2520" s="216">
        <v>15</v>
      </c>
      <c r="R2520" s="68" t="s">
        <v>638</v>
      </c>
      <c r="S2520" s="363"/>
      <c r="T2520" s="277"/>
    </row>
    <row r="2521" spans="1:20" ht="51">
      <c r="A2521" s="192">
        <v>15</v>
      </c>
      <c r="B2521" s="68"/>
      <c r="C2521" s="214" t="s">
        <v>39</v>
      </c>
      <c r="D2521" s="215">
        <v>45107</v>
      </c>
      <c r="E2521" s="192" t="s">
        <v>5115</v>
      </c>
      <c r="F2521" s="192" t="s">
        <v>3</v>
      </c>
      <c r="G2521" s="192">
        <v>2123472</v>
      </c>
      <c r="H2521" s="68"/>
      <c r="I2521" s="198" t="s">
        <v>6079</v>
      </c>
      <c r="J2521" s="68"/>
      <c r="K2521" s="68"/>
      <c r="L2521" s="68"/>
      <c r="M2521" s="68"/>
      <c r="N2521" s="362"/>
      <c r="O2521" s="362"/>
      <c r="P2521" s="216">
        <v>0</v>
      </c>
      <c r="Q2521" s="216">
        <v>315</v>
      </c>
      <c r="R2521" s="68" t="s">
        <v>638</v>
      </c>
      <c r="S2521" s="363"/>
      <c r="T2521" s="277"/>
    </row>
    <row r="2522" spans="1:20" ht="51">
      <c r="A2522" s="192" t="s">
        <v>541</v>
      </c>
      <c r="B2522" s="68"/>
      <c r="C2522" s="214" t="s">
        <v>590</v>
      </c>
      <c r="D2522" s="215">
        <v>45107</v>
      </c>
      <c r="E2522" s="192" t="s">
        <v>5116</v>
      </c>
      <c r="F2522" s="192" t="s">
        <v>3</v>
      </c>
      <c r="G2522" s="192">
        <v>2123475</v>
      </c>
      <c r="H2522" s="68"/>
      <c r="I2522" s="198" t="s">
        <v>6080</v>
      </c>
      <c r="J2522" s="68"/>
      <c r="K2522" s="68"/>
      <c r="L2522" s="68"/>
      <c r="M2522" s="68"/>
      <c r="N2522" s="362"/>
      <c r="O2522" s="362"/>
      <c r="P2522" s="216">
        <v>0</v>
      </c>
      <c r="Q2522" s="216">
        <v>110</v>
      </c>
      <c r="R2522" s="68" t="s">
        <v>638</v>
      </c>
      <c r="S2522" s="363"/>
      <c r="T2522" s="277"/>
    </row>
    <row r="2523" spans="1:20" ht="51">
      <c r="A2523" s="192">
        <v>203</v>
      </c>
      <c r="B2523" s="68"/>
      <c r="C2523" s="214" t="s">
        <v>86</v>
      </c>
      <c r="D2523" s="215">
        <v>45107</v>
      </c>
      <c r="E2523" s="192" t="s">
        <v>5117</v>
      </c>
      <c r="F2523" s="192" t="s">
        <v>3</v>
      </c>
      <c r="G2523" s="192">
        <v>2123481</v>
      </c>
      <c r="H2523" s="68"/>
      <c r="I2523" s="198" t="s">
        <v>6081</v>
      </c>
      <c r="J2523" s="68"/>
      <c r="K2523" s="68"/>
      <c r="L2523" s="68"/>
      <c r="M2523" s="68"/>
      <c r="N2523" s="362"/>
      <c r="O2523" s="362"/>
      <c r="P2523" s="216">
        <v>0</v>
      </c>
      <c r="Q2523" s="216">
        <v>33.39</v>
      </c>
      <c r="R2523" s="68" t="s">
        <v>638</v>
      </c>
      <c r="S2523" s="363"/>
      <c r="T2523" s="277"/>
    </row>
    <row r="2524" spans="1:20" ht="63.75">
      <c r="A2524" s="192">
        <v>382</v>
      </c>
      <c r="B2524" s="68"/>
      <c r="C2524" s="214" t="s">
        <v>1245</v>
      </c>
      <c r="D2524" s="215">
        <v>45107</v>
      </c>
      <c r="E2524" s="192" t="s">
        <v>5118</v>
      </c>
      <c r="F2524" s="192" t="s">
        <v>3</v>
      </c>
      <c r="G2524" s="192">
        <v>2123484</v>
      </c>
      <c r="H2524" s="68"/>
      <c r="I2524" s="198" t="s">
        <v>6082</v>
      </c>
      <c r="J2524" s="68"/>
      <c r="K2524" s="68"/>
      <c r="L2524" s="68"/>
      <c r="M2524" s="68"/>
      <c r="N2524" s="362"/>
      <c r="O2524" s="362"/>
      <c r="P2524" s="216">
        <v>0</v>
      </c>
      <c r="Q2524" s="216">
        <v>182</v>
      </c>
      <c r="R2524" s="68" t="s">
        <v>638</v>
      </c>
      <c r="S2524" s="363"/>
      <c r="T2524" s="277"/>
    </row>
    <row r="2525" spans="1:20" ht="51">
      <c r="A2525" s="192">
        <v>203</v>
      </c>
      <c r="B2525" s="68"/>
      <c r="C2525" s="214" t="s">
        <v>86</v>
      </c>
      <c r="D2525" s="215">
        <v>45107</v>
      </c>
      <c r="E2525" s="192" t="s">
        <v>5119</v>
      </c>
      <c r="F2525" s="192" t="s">
        <v>3</v>
      </c>
      <c r="G2525" s="192">
        <v>2123486</v>
      </c>
      <c r="H2525" s="68"/>
      <c r="I2525" s="198" t="s">
        <v>6081</v>
      </c>
      <c r="J2525" s="68"/>
      <c r="K2525" s="68"/>
      <c r="L2525" s="68"/>
      <c r="M2525" s="68"/>
      <c r="N2525" s="362"/>
      <c r="O2525" s="362"/>
      <c r="P2525" s="216">
        <v>0</v>
      </c>
      <c r="Q2525" s="216">
        <v>51.94</v>
      </c>
      <c r="R2525" s="68" t="s">
        <v>638</v>
      </c>
      <c r="S2525" s="363"/>
      <c r="T2525" s="277"/>
    </row>
    <row r="2526" spans="1:20" ht="51">
      <c r="A2526" s="192">
        <v>389</v>
      </c>
      <c r="B2526" s="68"/>
      <c r="C2526" s="214" t="s">
        <v>1422</v>
      </c>
      <c r="D2526" s="215">
        <v>45107</v>
      </c>
      <c r="E2526" s="192" t="s">
        <v>5120</v>
      </c>
      <c r="F2526" s="192" t="s">
        <v>3</v>
      </c>
      <c r="G2526" s="192">
        <v>2123489</v>
      </c>
      <c r="H2526" s="68"/>
      <c r="I2526" s="198" t="s">
        <v>6083</v>
      </c>
      <c r="J2526" s="68"/>
      <c r="K2526" s="68"/>
      <c r="L2526" s="68"/>
      <c r="M2526" s="68"/>
      <c r="N2526" s="362"/>
      <c r="O2526" s="362"/>
      <c r="P2526" s="216">
        <v>0</v>
      </c>
      <c r="Q2526" s="216">
        <v>30</v>
      </c>
      <c r="R2526" s="68" t="s">
        <v>638</v>
      </c>
      <c r="S2526" s="363"/>
      <c r="T2526" s="277"/>
    </row>
    <row r="2527" spans="1:20" ht="51">
      <c r="A2527" s="192">
        <v>389</v>
      </c>
      <c r="B2527" s="68"/>
      <c r="C2527" s="214" t="s">
        <v>1422</v>
      </c>
      <c r="D2527" s="215">
        <v>45107</v>
      </c>
      <c r="E2527" s="192" t="s">
        <v>5121</v>
      </c>
      <c r="F2527" s="192" t="s">
        <v>3</v>
      </c>
      <c r="G2527" s="192">
        <v>2123493</v>
      </c>
      <c r="H2527" s="68"/>
      <c r="I2527" s="198" t="s">
        <v>6083</v>
      </c>
      <c r="J2527" s="68"/>
      <c r="K2527" s="68"/>
      <c r="L2527" s="68"/>
      <c r="M2527" s="68"/>
      <c r="N2527" s="362"/>
      <c r="O2527" s="362"/>
      <c r="P2527" s="216">
        <v>0</v>
      </c>
      <c r="Q2527" s="216">
        <v>15</v>
      </c>
      <c r="R2527" s="68" t="s">
        <v>638</v>
      </c>
      <c r="S2527" s="363"/>
      <c r="T2527" s="277"/>
    </row>
    <row r="2528" spans="1:20" ht="51">
      <c r="A2528" s="192" t="s">
        <v>541</v>
      </c>
      <c r="B2528" s="68"/>
      <c r="C2528" s="214" t="s">
        <v>590</v>
      </c>
      <c r="D2528" s="215">
        <v>45107</v>
      </c>
      <c r="E2528" s="192" t="s">
        <v>5122</v>
      </c>
      <c r="F2528" s="192" t="s">
        <v>3</v>
      </c>
      <c r="G2528" s="192">
        <v>2123497</v>
      </c>
      <c r="H2528" s="68"/>
      <c r="I2528" s="198" t="s">
        <v>6084</v>
      </c>
      <c r="J2528" s="68"/>
      <c r="K2528" s="68"/>
      <c r="L2528" s="68"/>
      <c r="M2528" s="68"/>
      <c r="N2528" s="362"/>
      <c r="O2528" s="362"/>
      <c r="P2528" s="216">
        <v>0</v>
      </c>
      <c r="Q2528" s="216">
        <v>23</v>
      </c>
      <c r="R2528" s="68" t="s">
        <v>638</v>
      </c>
      <c r="S2528" s="363"/>
      <c r="T2528" s="277"/>
    </row>
    <row r="2529" spans="1:20" ht="51">
      <c r="A2529" s="192">
        <v>16</v>
      </c>
      <c r="B2529" s="68"/>
      <c r="C2529" s="214" t="s">
        <v>40</v>
      </c>
      <c r="D2529" s="215">
        <v>45107</v>
      </c>
      <c r="E2529" s="192" t="s">
        <v>5123</v>
      </c>
      <c r="F2529" s="192" t="s">
        <v>3</v>
      </c>
      <c r="G2529" s="192">
        <v>2123531</v>
      </c>
      <c r="H2529" s="68"/>
      <c r="I2529" s="198" t="s">
        <v>3211</v>
      </c>
      <c r="J2529" s="68"/>
      <c r="K2529" s="68"/>
      <c r="L2529" s="68"/>
      <c r="M2529" s="68"/>
      <c r="N2529" s="362"/>
      <c r="O2529" s="362"/>
      <c r="P2529" s="216">
        <v>0</v>
      </c>
      <c r="Q2529" s="216">
        <v>6400</v>
      </c>
      <c r="R2529" s="68" t="s">
        <v>638</v>
      </c>
      <c r="S2529" s="363"/>
      <c r="T2529" s="277"/>
    </row>
    <row r="2530" spans="1:20" ht="63.75">
      <c r="A2530" s="192" t="s">
        <v>541</v>
      </c>
      <c r="B2530" s="68"/>
      <c r="C2530" s="214" t="s">
        <v>590</v>
      </c>
      <c r="D2530" s="215">
        <v>45107</v>
      </c>
      <c r="E2530" s="192" t="s">
        <v>5124</v>
      </c>
      <c r="F2530" s="192" t="s">
        <v>3</v>
      </c>
      <c r="G2530" s="192">
        <v>2123535</v>
      </c>
      <c r="H2530" s="68"/>
      <c r="I2530" s="198" t="s">
        <v>6085</v>
      </c>
      <c r="J2530" s="68"/>
      <c r="K2530" s="68"/>
      <c r="L2530" s="68"/>
      <c r="M2530" s="68"/>
      <c r="N2530" s="362"/>
      <c r="O2530" s="362"/>
      <c r="P2530" s="216">
        <v>0</v>
      </c>
      <c r="Q2530" s="216">
        <v>8188.4</v>
      </c>
      <c r="R2530" s="68" t="s">
        <v>638</v>
      </c>
      <c r="S2530" s="363"/>
      <c r="T2530" s="277"/>
    </row>
    <row r="2531" spans="1:20" ht="51">
      <c r="A2531" s="192">
        <v>203</v>
      </c>
      <c r="B2531" s="68"/>
      <c r="C2531" s="214" t="s">
        <v>86</v>
      </c>
      <c r="D2531" s="215">
        <v>45107</v>
      </c>
      <c r="E2531" s="192" t="s">
        <v>5125</v>
      </c>
      <c r="F2531" s="192" t="s">
        <v>3</v>
      </c>
      <c r="G2531" s="192">
        <v>2123561</v>
      </c>
      <c r="H2531" s="68"/>
      <c r="I2531" s="198" t="s">
        <v>6086</v>
      </c>
      <c r="J2531" s="68"/>
      <c r="K2531" s="68"/>
      <c r="L2531" s="68"/>
      <c r="M2531" s="68"/>
      <c r="N2531" s="362"/>
      <c r="O2531" s="362"/>
      <c r="P2531" s="216">
        <v>0</v>
      </c>
      <c r="Q2531" s="216">
        <v>33.39</v>
      </c>
      <c r="R2531" s="68" t="s">
        <v>638</v>
      </c>
      <c r="S2531" s="363"/>
      <c r="T2531" s="277"/>
    </row>
    <row r="2532" spans="1:20" ht="51">
      <c r="A2532" s="192">
        <v>526</v>
      </c>
      <c r="B2532" s="68"/>
      <c r="C2532" s="214" t="s">
        <v>1266</v>
      </c>
      <c r="D2532" s="215">
        <v>45107</v>
      </c>
      <c r="E2532" s="192" t="s">
        <v>5126</v>
      </c>
      <c r="F2532" s="192" t="s">
        <v>3</v>
      </c>
      <c r="G2532" s="192">
        <v>2123566</v>
      </c>
      <c r="H2532" s="68"/>
      <c r="I2532" s="198" t="s">
        <v>6087</v>
      </c>
      <c r="J2532" s="68"/>
      <c r="K2532" s="68"/>
      <c r="L2532" s="68"/>
      <c r="M2532" s="68"/>
      <c r="N2532" s="362"/>
      <c r="O2532" s="362"/>
      <c r="P2532" s="216">
        <v>0</v>
      </c>
      <c r="Q2532" s="216">
        <v>45</v>
      </c>
      <c r="R2532" s="68" t="s">
        <v>638</v>
      </c>
      <c r="S2532" s="363"/>
      <c r="T2532" s="277"/>
    </row>
    <row r="2533" spans="1:20" ht="51">
      <c r="A2533" s="192">
        <v>35</v>
      </c>
      <c r="B2533" s="68"/>
      <c r="C2533" s="214" t="s">
        <v>43</v>
      </c>
      <c r="D2533" s="215">
        <v>45107</v>
      </c>
      <c r="E2533" s="192" t="s">
        <v>5127</v>
      </c>
      <c r="F2533" s="192" t="s">
        <v>639</v>
      </c>
      <c r="G2533" s="192">
        <v>5933301</v>
      </c>
      <c r="H2533" s="68"/>
      <c r="I2533" s="198" t="s">
        <v>6088</v>
      </c>
      <c r="J2533" s="68"/>
      <c r="K2533" s="68"/>
      <c r="L2533" s="68"/>
      <c r="M2533" s="68"/>
      <c r="N2533" s="362"/>
      <c r="O2533" s="362"/>
      <c r="P2533" s="216">
        <v>0</v>
      </c>
      <c r="Q2533" s="216">
        <v>1027.3499999999999</v>
      </c>
      <c r="R2533" s="68" t="s">
        <v>638</v>
      </c>
      <c r="S2533" s="363"/>
      <c r="T2533" s="277"/>
    </row>
    <row r="2534" spans="1:20" ht="76.5">
      <c r="A2534" s="192">
        <v>86</v>
      </c>
      <c r="B2534" s="68"/>
      <c r="C2534" s="214" t="s">
        <v>50</v>
      </c>
      <c r="D2534" s="215">
        <v>45107</v>
      </c>
      <c r="E2534" s="192" t="s">
        <v>5128</v>
      </c>
      <c r="F2534" s="192" t="s">
        <v>639</v>
      </c>
      <c r="G2534" s="192">
        <v>5932067</v>
      </c>
      <c r="H2534" s="68"/>
      <c r="I2534" s="198" t="s">
        <v>6089</v>
      </c>
      <c r="J2534" s="68"/>
      <c r="K2534" s="68"/>
      <c r="L2534" s="68"/>
      <c r="M2534" s="68"/>
      <c r="N2534" s="362"/>
      <c r="O2534" s="362"/>
      <c r="P2534" s="216">
        <v>3745779.01</v>
      </c>
      <c r="Q2534" s="216">
        <v>0</v>
      </c>
      <c r="R2534" s="68" t="s">
        <v>638</v>
      </c>
      <c r="S2534" s="363"/>
      <c r="T2534" s="277"/>
    </row>
    <row r="2535" spans="1:20" ht="63.75">
      <c r="A2535" s="192" t="s">
        <v>542</v>
      </c>
      <c r="B2535" s="68"/>
      <c r="C2535" s="214" t="s">
        <v>691</v>
      </c>
      <c r="D2535" s="215">
        <v>45107</v>
      </c>
      <c r="E2535" s="192" t="s">
        <v>5129</v>
      </c>
      <c r="F2535" s="192" t="s">
        <v>10</v>
      </c>
      <c r="G2535" s="192">
        <v>2322931</v>
      </c>
      <c r="H2535" s="68"/>
      <c r="I2535" s="198" t="s">
        <v>6090</v>
      </c>
      <c r="J2535" s="68"/>
      <c r="K2535" s="68"/>
      <c r="L2535" s="68"/>
      <c r="M2535" s="68"/>
      <c r="N2535" s="362"/>
      <c r="O2535" s="362"/>
      <c r="P2535" s="216">
        <v>1785.68</v>
      </c>
      <c r="Q2535" s="216">
        <v>0</v>
      </c>
      <c r="R2535" s="68" t="s">
        <v>638</v>
      </c>
      <c r="S2535" s="363"/>
      <c r="T2535" s="277"/>
    </row>
    <row r="2536" spans="1:20" ht="63.75">
      <c r="A2536" s="192" t="s">
        <v>542</v>
      </c>
      <c r="B2536" s="68"/>
      <c r="C2536" s="214" t="s">
        <v>691</v>
      </c>
      <c r="D2536" s="215">
        <v>45107</v>
      </c>
      <c r="E2536" s="192" t="s">
        <v>5130</v>
      </c>
      <c r="F2536" s="192" t="s">
        <v>19</v>
      </c>
      <c r="G2536" s="192">
        <v>2322932</v>
      </c>
      <c r="H2536" s="68"/>
      <c r="I2536" s="198" t="s">
        <v>6091</v>
      </c>
      <c r="J2536" s="68"/>
      <c r="K2536" s="68"/>
      <c r="L2536" s="68"/>
      <c r="M2536" s="68"/>
      <c r="N2536" s="362"/>
      <c r="O2536" s="362"/>
      <c r="P2536" s="216">
        <v>2479539.17</v>
      </c>
      <c r="Q2536" s="216">
        <v>0</v>
      </c>
      <c r="R2536" s="68" t="s">
        <v>638</v>
      </c>
      <c r="S2536" s="363"/>
      <c r="T2536" s="277"/>
    </row>
    <row r="2537" spans="1:20" ht="63.75">
      <c r="A2537" s="192" t="s">
        <v>542</v>
      </c>
      <c r="B2537" s="68"/>
      <c r="C2537" s="214" t="s">
        <v>691</v>
      </c>
      <c r="D2537" s="215">
        <v>45107</v>
      </c>
      <c r="E2537" s="192" t="s">
        <v>5131</v>
      </c>
      <c r="F2537" s="192" t="s">
        <v>10</v>
      </c>
      <c r="G2537" s="192">
        <v>2322933</v>
      </c>
      <c r="H2537" s="68"/>
      <c r="I2537" s="198" t="s">
        <v>6092</v>
      </c>
      <c r="J2537" s="68"/>
      <c r="K2537" s="68"/>
      <c r="L2537" s="68"/>
      <c r="M2537" s="68"/>
      <c r="N2537" s="362"/>
      <c r="O2537" s="362"/>
      <c r="P2537" s="216">
        <v>1278.99</v>
      </c>
      <c r="Q2537" s="216">
        <v>0</v>
      </c>
      <c r="R2537" s="68" t="s">
        <v>638</v>
      </c>
      <c r="S2537" s="363"/>
      <c r="T2537" s="277"/>
    </row>
    <row r="2538" spans="1:20" ht="63.75">
      <c r="A2538" s="192" t="s">
        <v>542</v>
      </c>
      <c r="B2538" s="68"/>
      <c r="C2538" s="214" t="s">
        <v>691</v>
      </c>
      <c r="D2538" s="215">
        <v>45107</v>
      </c>
      <c r="E2538" s="192" t="s">
        <v>5132</v>
      </c>
      <c r="F2538" s="192" t="s">
        <v>19</v>
      </c>
      <c r="G2538" s="192">
        <v>2322934</v>
      </c>
      <c r="H2538" s="68"/>
      <c r="I2538" s="198" t="s">
        <v>6093</v>
      </c>
      <c r="J2538" s="68"/>
      <c r="K2538" s="68"/>
      <c r="L2538" s="68"/>
      <c r="M2538" s="68"/>
      <c r="N2538" s="362"/>
      <c r="O2538" s="362"/>
      <c r="P2538" s="216">
        <v>1755699.05</v>
      </c>
      <c r="Q2538" s="216">
        <v>0</v>
      </c>
      <c r="R2538" s="68" t="s">
        <v>638</v>
      </c>
      <c r="S2538" s="363"/>
      <c r="T2538" s="277"/>
    </row>
    <row r="2539" spans="1:20" ht="76.5">
      <c r="A2539" s="192" t="s">
        <v>542</v>
      </c>
      <c r="B2539" s="68"/>
      <c r="C2539" s="214" t="s">
        <v>691</v>
      </c>
      <c r="D2539" s="215">
        <v>45107</v>
      </c>
      <c r="E2539" s="192" t="s">
        <v>5133</v>
      </c>
      <c r="F2539" s="192" t="s">
        <v>6</v>
      </c>
      <c r="G2539" s="192">
        <v>2322943</v>
      </c>
      <c r="H2539" s="68"/>
      <c r="I2539" s="198" t="s">
        <v>6094</v>
      </c>
      <c r="J2539" s="68"/>
      <c r="K2539" s="68"/>
      <c r="L2539" s="68"/>
      <c r="M2539" s="68"/>
      <c r="N2539" s="362"/>
      <c r="O2539" s="362"/>
      <c r="P2539" s="216">
        <v>0</v>
      </c>
      <c r="Q2539" s="216">
        <v>155324.57999999999</v>
      </c>
      <c r="R2539" s="68" t="s">
        <v>638</v>
      </c>
      <c r="S2539" s="363"/>
      <c r="T2539" s="277"/>
    </row>
    <row r="2540" spans="1:20" ht="51">
      <c r="A2540" s="192">
        <v>16</v>
      </c>
      <c r="B2540" s="68"/>
      <c r="C2540" s="214" t="s">
        <v>40</v>
      </c>
      <c r="D2540" s="215">
        <v>45107</v>
      </c>
      <c r="E2540" s="192" t="s">
        <v>5134</v>
      </c>
      <c r="F2540" s="192" t="s">
        <v>3</v>
      </c>
      <c r="G2540" s="192">
        <v>2123571</v>
      </c>
      <c r="H2540" s="68"/>
      <c r="I2540" s="198" t="s">
        <v>6095</v>
      </c>
      <c r="J2540" s="68"/>
      <c r="K2540" s="68"/>
      <c r="L2540" s="68"/>
      <c r="M2540" s="68"/>
      <c r="N2540" s="362"/>
      <c r="O2540" s="362"/>
      <c r="P2540" s="216">
        <v>0</v>
      </c>
      <c r="Q2540" s="216">
        <v>183.36</v>
      </c>
      <c r="R2540" s="68" t="s">
        <v>638</v>
      </c>
      <c r="S2540" s="363"/>
      <c r="T2540" s="277"/>
    </row>
    <row r="2541" spans="1:20" ht="51">
      <c r="A2541" s="192" t="s">
        <v>541</v>
      </c>
      <c r="B2541" s="68"/>
      <c r="C2541" s="214" t="s">
        <v>590</v>
      </c>
      <c r="D2541" s="215">
        <v>45107</v>
      </c>
      <c r="E2541" s="192" t="s">
        <v>5135</v>
      </c>
      <c r="F2541" s="192" t="s">
        <v>3</v>
      </c>
      <c r="G2541" s="192">
        <v>2123573</v>
      </c>
      <c r="H2541" s="68"/>
      <c r="I2541" s="198" t="s">
        <v>6096</v>
      </c>
      <c r="J2541" s="68"/>
      <c r="K2541" s="68"/>
      <c r="L2541" s="68"/>
      <c r="M2541" s="68"/>
      <c r="N2541" s="362"/>
      <c r="O2541" s="362"/>
      <c r="P2541" s="216">
        <v>0</v>
      </c>
      <c r="Q2541" s="216">
        <v>409</v>
      </c>
      <c r="R2541" s="68" t="s">
        <v>638</v>
      </c>
      <c r="S2541" s="363"/>
      <c r="T2541" s="277"/>
    </row>
    <row r="2542" spans="1:20" ht="51">
      <c r="A2542" s="192" t="s">
        <v>541</v>
      </c>
      <c r="B2542" s="68"/>
      <c r="C2542" s="214" t="s">
        <v>590</v>
      </c>
      <c r="D2542" s="215">
        <v>45107</v>
      </c>
      <c r="E2542" s="192" t="s">
        <v>5136</v>
      </c>
      <c r="F2542" s="192" t="s">
        <v>3</v>
      </c>
      <c r="G2542" s="192">
        <v>2123590</v>
      </c>
      <c r="H2542" s="68"/>
      <c r="I2542" s="198" t="s">
        <v>6097</v>
      </c>
      <c r="J2542" s="68"/>
      <c r="K2542" s="68"/>
      <c r="L2542" s="68"/>
      <c r="M2542" s="68"/>
      <c r="N2542" s="362"/>
      <c r="O2542" s="362"/>
      <c r="P2542" s="216">
        <v>0</v>
      </c>
      <c r="Q2542" s="216">
        <v>2000</v>
      </c>
      <c r="R2542" s="68" t="s">
        <v>638</v>
      </c>
      <c r="S2542" s="363"/>
      <c r="T2542" s="277"/>
    </row>
    <row r="2543" spans="1:20" ht="38.25">
      <c r="A2543" s="192">
        <v>15</v>
      </c>
      <c r="B2543" s="68"/>
      <c r="C2543" s="214" t="s">
        <v>39</v>
      </c>
      <c r="D2543" s="215">
        <v>45107</v>
      </c>
      <c r="E2543" s="192" t="s">
        <v>5137</v>
      </c>
      <c r="F2543" s="192" t="s">
        <v>3</v>
      </c>
      <c r="G2543" s="192">
        <v>2123593</v>
      </c>
      <c r="H2543" s="68"/>
      <c r="I2543" s="198" t="s">
        <v>6098</v>
      </c>
      <c r="J2543" s="68"/>
      <c r="K2543" s="68"/>
      <c r="L2543" s="68"/>
      <c r="M2543" s="68"/>
      <c r="N2543" s="362"/>
      <c r="O2543" s="362"/>
      <c r="P2543" s="216">
        <v>0</v>
      </c>
      <c r="Q2543" s="216">
        <v>362.3</v>
      </c>
      <c r="R2543" s="68" t="s">
        <v>638</v>
      </c>
      <c r="S2543" s="363"/>
      <c r="T2543" s="277"/>
    </row>
    <row r="2544" spans="1:20" ht="63.75">
      <c r="A2544" s="192">
        <v>150</v>
      </c>
      <c r="B2544" s="68"/>
      <c r="C2544" s="214" t="s">
        <v>71</v>
      </c>
      <c r="D2544" s="215">
        <v>45107</v>
      </c>
      <c r="E2544" s="192" t="s">
        <v>5138</v>
      </c>
      <c r="F2544" s="192" t="s">
        <v>6</v>
      </c>
      <c r="G2544" s="192">
        <v>1837201</v>
      </c>
      <c r="H2544" s="68"/>
      <c r="I2544" s="198" t="s">
        <v>6099</v>
      </c>
      <c r="J2544" s="68"/>
      <c r="K2544" s="68"/>
      <c r="L2544" s="68"/>
      <c r="M2544" s="68"/>
      <c r="N2544" s="362"/>
      <c r="O2544" s="362"/>
      <c r="P2544" s="216">
        <v>0</v>
      </c>
      <c r="Q2544" s="216">
        <v>3288.75</v>
      </c>
      <c r="R2544" s="68" t="s">
        <v>638</v>
      </c>
      <c r="S2544" s="363"/>
      <c r="T2544" s="277"/>
    </row>
    <row r="2545" spans="1:20" ht="76.5">
      <c r="A2545" s="192">
        <v>150</v>
      </c>
      <c r="B2545" s="68"/>
      <c r="C2545" s="214" t="s">
        <v>71</v>
      </c>
      <c r="D2545" s="215">
        <v>45107</v>
      </c>
      <c r="E2545" s="192" t="s">
        <v>5139</v>
      </c>
      <c r="F2545" s="192" t="s">
        <v>6</v>
      </c>
      <c r="G2545" s="192">
        <v>1837203</v>
      </c>
      <c r="H2545" s="68"/>
      <c r="I2545" s="198" t="s">
        <v>6100</v>
      </c>
      <c r="J2545" s="68"/>
      <c r="K2545" s="68"/>
      <c r="L2545" s="68"/>
      <c r="M2545" s="68"/>
      <c r="N2545" s="362"/>
      <c r="O2545" s="362"/>
      <c r="P2545" s="216">
        <v>0</v>
      </c>
      <c r="Q2545" s="216">
        <v>1412872.35</v>
      </c>
      <c r="R2545" s="68" t="s">
        <v>638</v>
      </c>
      <c r="S2545" s="363"/>
      <c r="T2545" s="277"/>
    </row>
    <row r="2546" spans="1:20" ht="76.5">
      <c r="A2546" s="192" t="s">
        <v>542</v>
      </c>
      <c r="B2546" s="68"/>
      <c r="C2546" s="214" t="s">
        <v>691</v>
      </c>
      <c r="D2546" s="215">
        <v>45107</v>
      </c>
      <c r="E2546" s="192" t="s">
        <v>5140</v>
      </c>
      <c r="F2546" s="192" t="s">
        <v>10</v>
      </c>
      <c r="G2546" s="192">
        <v>1063508</v>
      </c>
      <c r="H2546" s="68"/>
      <c r="I2546" s="198" t="s">
        <v>6101</v>
      </c>
      <c r="J2546" s="68"/>
      <c r="K2546" s="68"/>
      <c r="L2546" s="68"/>
      <c r="M2546" s="68"/>
      <c r="N2546" s="362"/>
      <c r="O2546" s="362"/>
      <c r="P2546" s="216">
        <v>50</v>
      </c>
      <c r="Q2546" s="216">
        <v>0</v>
      </c>
      <c r="R2546" s="68" t="s">
        <v>638</v>
      </c>
      <c r="S2546" s="363"/>
      <c r="T2546" s="277"/>
    </row>
    <row r="2547" spans="1:20" ht="76.5">
      <c r="A2547" s="192">
        <v>291</v>
      </c>
      <c r="B2547" s="68"/>
      <c r="C2547" s="214" t="s">
        <v>119</v>
      </c>
      <c r="D2547" s="215">
        <v>45107</v>
      </c>
      <c r="E2547" s="192" t="s">
        <v>5141</v>
      </c>
      <c r="F2547" s="192" t="s">
        <v>10</v>
      </c>
      <c r="G2547" s="192">
        <v>2323214</v>
      </c>
      <c r="H2547" s="68"/>
      <c r="I2547" s="198" t="s">
        <v>6102</v>
      </c>
      <c r="J2547" s="68"/>
      <c r="K2547" s="68"/>
      <c r="L2547" s="68"/>
      <c r="M2547" s="68"/>
      <c r="N2547" s="362"/>
      <c r="O2547" s="362"/>
      <c r="P2547" s="216">
        <v>50</v>
      </c>
      <c r="Q2547" s="216">
        <v>0</v>
      </c>
      <c r="R2547" s="68" t="s">
        <v>638</v>
      </c>
      <c r="S2547" s="363"/>
      <c r="T2547" s="277"/>
    </row>
    <row r="2548" spans="1:20" ht="63.75">
      <c r="A2548" s="192">
        <v>41</v>
      </c>
      <c r="B2548" s="68"/>
      <c r="C2548" s="214" t="s">
        <v>44</v>
      </c>
      <c r="D2548" s="215">
        <v>45107</v>
      </c>
      <c r="E2548" s="192" t="s">
        <v>5142</v>
      </c>
      <c r="F2548" s="192" t="s">
        <v>3</v>
      </c>
      <c r="G2548" s="192">
        <v>2123457</v>
      </c>
      <c r="H2548" s="68"/>
      <c r="I2548" s="198" t="s">
        <v>6103</v>
      </c>
      <c r="J2548" s="68"/>
      <c r="K2548" s="68"/>
      <c r="L2548" s="68"/>
      <c r="M2548" s="68"/>
      <c r="N2548" s="362"/>
      <c r="O2548" s="362"/>
      <c r="P2548" s="216">
        <v>0</v>
      </c>
      <c r="Q2548" s="216">
        <v>2716.8</v>
      </c>
      <c r="R2548" s="68" t="s">
        <v>638</v>
      </c>
      <c r="S2548" s="363"/>
      <c r="T2548" s="277"/>
    </row>
    <row r="2549" spans="1:20" ht="63.75">
      <c r="A2549" s="192">
        <v>41</v>
      </c>
      <c r="B2549" s="68"/>
      <c r="C2549" s="214" t="s">
        <v>44</v>
      </c>
      <c r="D2549" s="215">
        <v>45107</v>
      </c>
      <c r="E2549" s="192" t="s">
        <v>5143</v>
      </c>
      <c r="F2549" s="192" t="s">
        <v>3</v>
      </c>
      <c r="G2549" s="192">
        <v>2123459</v>
      </c>
      <c r="H2549" s="68"/>
      <c r="I2549" s="198" t="s">
        <v>6104</v>
      </c>
      <c r="J2549" s="68"/>
      <c r="K2549" s="68"/>
      <c r="L2549" s="68"/>
      <c r="M2549" s="68"/>
      <c r="N2549" s="362"/>
      <c r="O2549" s="362"/>
      <c r="P2549" s="216">
        <v>0</v>
      </c>
      <c r="Q2549" s="216">
        <v>1031.4000000000001</v>
      </c>
      <c r="R2549" s="68" t="s">
        <v>638</v>
      </c>
      <c r="S2549" s="363"/>
      <c r="T2549" s="277"/>
    </row>
    <row r="2550" spans="1:20" ht="63.75">
      <c r="A2550" s="192">
        <v>41</v>
      </c>
      <c r="B2550" s="68"/>
      <c r="C2550" s="214" t="s">
        <v>44</v>
      </c>
      <c r="D2550" s="215">
        <v>45107</v>
      </c>
      <c r="E2550" s="192" t="s">
        <v>5144</v>
      </c>
      <c r="F2550" s="192" t="s">
        <v>3</v>
      </c>
      <c r="G2550" s="192">
        <v>2123464</v>
      </c>
      <c r="H2550" s="68"/>
      <c r="I2550" s="198" t="s">
        <v>6105</v>
      </c>
      <c r="J2550" s="68"/>
      <c r="K2550" s="68"/>
      <c r="L2550" s="68"/>
      <c r="M2550" s="68"/>
      <c r="N2550" s="362"/>
      <c r="O2550" s="362"/>
      <c r="P2550" s="216">
        <v>0</v>
      </c>
      <c r="Q2550" s="216">
        <v>3357.6</v>
      </c>
      <c r="R2550" s="68" t="s">
        <v>638</v>
      </c>
      <c r="S2550" s="363"/>
      <c r="T2550" s="277"/>
    </row>
    <row r="2551" spans="1:20" ht="63.75">
      <c r="A2551" s="192">
        <v>41</v>
      </c>
      <c r="B2551" s="68"/>
      <c r="C2551" s="214" t="s">
        <v>44</v>
      </c>
      <c r="D2551" s="215">
        <v>45107</v>
      </c>
      <c r="E2551" s="192" t="s">
        <v>5145</v>
      </c>
      <c r="F2551" s="192" t="s">
        <v>3</v>
      </c>
      <c r="G2551" s="192">
        <v>2123467</v>
      </c>
      <c r="H2551" s="68"/>
      <c r="I2551" s="198" t="s">
        <v>6106</v>
      </c>
      <c r="J2551" s="68"/>
      <c r="K2551" s="68"/>
      <c r="L2551" s="68"/>
      <c r="M2551" s="68"/>
      <c r="N2551" s="362"/>
      <c r="O2551" s="362"/>
      <c r="P2551" s="216">
        <v>0</v>
      </c>
      <c r="Q2551" s="216">
        <v>919.5</v>
      </c>
      <c r="R2551" s="68" t="s">
        <v>638</v>
      </c>
      <c r="S2551" s="363"/>
      <c r="T2551" s="277"/>
    </row>
    <row r="2552" spans="1:20" ht="51">
      <c r="A2552" s="192">
        <v>15</v>
      </c>
      <c r="B2552" s="68"/>
      <c r="C2552" s="214" t="s">
        <v>39</v>
      </c>
      <c r="D2552" s="215">
        <v>45107</v>
      </c>
      <c r="E2552" s="192" t="s">
        <v>5146</v>
      </c>
      <c r="F2552" s="192" t="s">
        <v>3</v>
      </c>
      <c r="G2552" s="192">
        <v>2123482</v>
      </c>
      <c r="H2552" s="68"/>
      <c r="I2552" s="198" t="s">
        <v>6107</v>
      </c>
      <c r="J2552" s="68"/>
      <c r="K2552" s="68"/>
      <c r="L2552" s="68"/>
      <c r="M2552" s="68"/>
      <c r="N2552" s="362"/>
      <c r="O2552" s="362"/>
      <c r="P2552" s="216">
        <v>0</v>
      </c>
      <c r="Q2552" s="216">
        <v>2000</v>
      </c>
      <c r="R2552" s="68" t="s">
        <v>638</v>
      </c>
      <c r="S2552" s="363"/>
      <c r="T2552" s="277"/>
    </row>
    <row r="2553" spans="1:20" ht="63.75">
      <c r="A2553" s="192">
        <v>373</v>
      </c>
      <c r="B2553" s="68"/>
      <c r="C2553" s="214" t="s">
        <v>607</v>
      </c>
      <c r="D2553" s="215">
        <v>45107</v>
      </c>
      <c r="E2553" s="192" t="s">
        <v>5147</v>
      </c>
      <c r="F2553" s="192" t="s">
        <v>3</v>
      </c>
      <c r="G2553" s="192">
        <v>2123491</v>
      </c>
      <c r="H2553" s="68"/>
      <c r="I2553" s="198" t="s">
        <v>6108</v>
      </c>
      <c r="J2553" s="68"/>
      <c r="K2553" s="68"/>
      <c r="L2553" s="68"/>
      <c r="M2553" s="68"/>
      <c r="N2553" s="362"/>
      <c r="O2553" s="362"/>
      <c r="P2553" s="216">
        <v>0</v>
      </c>
      <c r="Q2553" s="216">
        <v>56857.08</v>
      </c>
      <c r="R2553" s="68" t="s">
        <v>638</v>
      </c>
      <c r="S2553" s="363"/>
      <c r="T2553" s="277"/>
    </row>
    <row r="2554" spans="1:20" ht="51">
      <c r="A2554" s="192">
        <v>865</v>
      </c>
      <c r="B2554" s="68"/>
      <c r="C2554" s="214" t="s">
        <v>188</v>
      </c>
      <c r="D2554" s="215">
        <v>45107</v>
      </c>
      <c r="E2554" s="192" t="s">
        <v>5148</v>
      </c>
      <c r="F2554" s="192" t="s">
        <v>3</v>
      </c>
      <c r="G2554" s="192">
        <v>2123502</v>
      </c>
      <c r="H2554" s="68"/>
      <c r="I2554" s="198" t="s">
        <v>6109</v>
      </c>
      <c r="J2554" s="68"/>
      <c r="K2554" s="68"/>
      <c r="L2554" s="68"/>
      <c r="M2554" s="68"/>
      <c r="N2554" s="362"/>
      <c r="O2554" s="362"/>
      <c r="P2554" s="216">
        <v>0</v>
      </c>
      <c r="Q2554" s="216">
        <v>1842.03</v>
      </c>
      <c r="R2554" s="68" t="s">
        <v>638</v>
      </c>
      <c r="S2554" s="363"/>
      <c r="T2554" s="277"/>
    </row>
    <row r="2555" spans="1:20" ht="51">
      <c r="A2555" s="192">
        <v>86</v>
      </c>
      <c r="B2555" s="68"/>
      <c r="C2555" s="214" t="s">
        <v>50</v>
      </c>
      <c r="D2555" s="215">
        <v>45107</v>
      </c>
      <c r="E2555" s="192" t="s">
        <v>5149</v>
      </c>
      <c r="F2555" s="192" t="s">
        <v>3</v>
      </c>
      <c r="G2555" s="192">
        <v>2123505</v>
      </c>
      <c r="H2555" s="68"/>
      <c r="I2555" s="198" t="s">
        <v>6110</v>
      </c>
      <c r="J2555" s="68"/>
      <c r="K2555" s="68"/>
      <c r="L2555" s="68"/>
      <c r="M2555" s="68"/>
      <c r="N2555" s="362"/>
      <c r="O2555" s="362"/>
      <c r="P2555" s="216">
        <v>0</v>
      </c>
      <c r="Q2555" s="216">
        <v>3210</v>
      </c>
      <c r="R2555" s="68" t="s">
        <v>638</v>
      </c>
      <c r="S2555" s="363"/>
      <c r="T2555" s="277"/>
    </row>
    <row r="2556" spans="1:20" ht="63.75">
      <c r="A2556" s="192">
        <v>224</v>
      </c>
      <c r="B2556" s="68"/>
      <c r="C2556" s="214" t="s">
        <v>95</v>
      </c>
      <c r="D2556" s="215">
        <v>45107</v>
      </c>
      <c r="E2556" s="192" t="s">
        <v>5150</v>
      </c>
      <c r="F2556" s="192" t="s">
        <v>3</v>
      </c>
      <c r="G2556" s="192">
        <v>2123510</v>
      </c>
      <c r="H2556" s="68"/>
      <c r="I2556" s="198" t="s">
        <v>6111</v>
      </c>
      <c r="J2556" s="68"/>
      <c r="K2556" s="68"/>
      <c r="L2556" s="68"/>
      <c r="M2556" s="68"/>
      <c r="N2556" s="362"/>
      <c r="O2556" s="362"/>
      <c r="P2556" s="216">
        <v>0</v>
      </c>
      <c r="Q2556" s="216">
        <v>3000000</v>
      </c>
      <c r="R2556" s="68" t="s">
        <v>638</v>
      </c>
      <c r="S2556" s="363"/>
      <c r="T2556" s="277"/>
    </row>
    <row r="2557" spans="1:20" ht="63.75">
      <c r="A2557" s="192">
        <v>223</v>
      </c>
      <c r="B2557" s="68"/>
      <c r="C2557" s="214" t="s">
        <v>94</v>
      </c>
      <c r="D2557" s="215">
        <v>45107</v>
      </c>
      <c r="E2557" s="192" t="s">
        <v>5151</v>
      </c>
      <c r="F2557" s="192" t="s">
        <v>3</v>
      </c>
      <c r="G2557" s="192">
        <v>2123512</v>
      </c>
      <c r="H2557" s="68"/>
      <c r="I2557" s="198" t="s">
        <v>6112</v>
      </c>
      <c r="J2557" s="68"/>
      <c r="K2557" s="68"/>
      <c r="L2557" s="68"/>
      <c r="M2557" s="68"/>
      <c r="N2557" s="362"/>
      <c r="O2557" s="362"/>
      <c r="P2557" s="216">
        <v>0</v>
      </c>
      <c r="Q2557" s="216">
        <v>49000</v>
      </c>
      <c r="R2557" s="68" t="s">
        <v>638</v>
      </c>
      <c r="S2557" s="363"/>
      <c r="T2557" s="277"/>
    </row>
    <row r="2558" spans="1:20" ht="63.75">
      <c r="A2558" s="192">
        <v>224</v>
      </c>
      <c r="B2558" s="68"/>
      <c r="C2558" s="214" t="s">
        <v>95</v>
      </c>
      <c r="D2558" s="215">
        <v>45107</v>
      </c>
      <c r="E2558" s="192" t="s">
        <v>5152</v>
      </c>
      <c r="F2558" s="192" t="s">
        <v>3</v>
      </c>
      <c r="G2558" s="192">
        <v>2123513</v>
      </c>
      <c r="H2558" s="68"/>
      <c r="I2558" s="198" t="s">
        <v>6113</v>
      </c>
      <c r="J2558" s="68"/>
      <c r="K2558" s="68"/>
      <c r="L2558" s="68"/>
      <c r="M2558" s="68"/>
      <c r="N2558" s="362"/>
      <c r="O2558" s="362"/>
      <c r="P2558" s="216">
        <v>0</v>
      </c>
      <c r="Q2558" s="216">
        <v>500000</v>
      </c>
      <c r="R2558" s="68" t="s">
        <v>638</v>
      </c>
      <c r="S2558" s="363"/>
      <c r="T2558" s="277"/>
    </row>
    <row r="2559" spans="1:20" ht="63.75">
      <c r="A2559" s="192">
        <v>223</v>
      </c>
      <c r="B2559" s="68"/>
      <c r="C2559" s="214" t="s">
        <v>94</v>
      </c>
      <c r="D2559" s="215">
        <v>45107</v>
      </c>
      <c r="E2559" s="192" t="s">
        <v>5153</v>
      </c>
      <c r="F2559" s="192" t="s">
        <v>3</v>
      </c>
      <c r="G2559" s="192">
        <v>2123516</v>
      </c>
      <c r="H2559" s="68"/>
      <c r="I2559" s="198" t="s">
        <v>6114</v>
      </c>
      <c r="J2559" s="68"/>
      <c r="K2559" s="68"/>
      <c r="L2559" s="68"/>
      <c r="M2559" s="68"/>
      <c r="N2559" s="362"/>
      <c r="O2559" s="362"/>
      <c r="P2559" s="216">
        <v>0</v>
      </c>
      <c r="Q2559" s="216">
        <v>34300</v>
      </c>
      <c r="R2559" s="68" t="s">
        <v>638</v>
      </c>
      <c r="S2559" s="363"/>
      <c r="T2559" s="277"/>
    </row>
    <row r="2560" spans="1:20" ht="63.75">
      <c r="A2560" s="192">
        <v>223</v>
      </c>
      <c r="B2560" s="68"/>
      <c r="C2560" s="214" t="s">
        <v>94</v>
      </c>
      <c r="D2560" s="215">
        <v>45107</v>
      </c>
      <c r="E2560" s="192" t="s">
        <v>5154</v>
      </c>
      <c r="F2560" s="192" t="s">
        <v>3</v>
      </c>
      <c r="G2560" s="192">
        <v>2123518</v>
      </c>
      <c r="H2560" s="68"/>
      <c r="I2560" s="198" t="s">
        <v>6115</v>
      </c>
      <c r="J2560" s="68"/>
      <c r="K2560" s="68"/>
      <c r="L2560" s="68"/>
      <c r="M2560" s="68"/>
      <c r="N2560" s="362"/>
      <c r="O2560" s="362"/>
      <c r="P2560" s="216">
        <v>0</v>
      </c>
      <c r="Q2560" s="216">
        <v>49000</v>
      </c>
      <c r="R2560" s="68" t="s">
        <v>638</v>
      </c>
      <c r="S2560" s="363"/>
      <c r="T2560" s="277"/>
    </row>
    <row r="2561" spans="1:20" ht="51">
      <c r="A2561" s="192" t="s">
        <v>541</v>
      </c>
      <c r="B2561" s="68"/>
      <c r="C2561" s="214" t="s">
        <v>590</v>
      </c>
      <c r="D2561" s="215">
        <v>45107</v>
      </c>
      <c r="E2561" s="192" t="s">
        <v>5155</v>
      </c>
      <c r="F2561" s="192" t="s">
        <v>3</v>
      </c>
      <c r="G2561" s="192">
        <v>2123529</v>
      </c>
      <c r="H2561" s="68"/>
      <c r="I2561" s="198" t="s">
        <v>6116</v>
      </c>
      <c r="J2561" s="68"/>
      <c r="K2561" s="68"/>
      <c r="L2561" s="68"/>
      <c r="M2561" s="68"/>
      <c r="N2561" s="362"/>
      <c r="O2561" s="362"/>
      <c r="P2561" s="216">
        <v>0</v>
      </c>
      <c r="Q2561" s="216">
        <v>4774.6000000000004</v>
      </c>
      <c r="R2561" s="68" t="s">
        <v>638</v>
      </c>
      <c r="S2561" s="363"/>
      <c r="T2561" s="277"/>
    </row>
    <row r="2562" spans="1:20" ht="63.75">
      <c r="A2562" s="192">
        <v>348</v>
      </c>
      <c r="B2562" s="68"/>
      <c r="C2562" s="214" t="s">
        <v>143</v>
      </c>
      <c r="D2562" s="215">
        <v>45107</v>
      </c>
      <c r="E2562" s="192" t="s">
        <v>5156</v>
      </c>
      <c r="F2562" s="192" t="s">
        <v>3</v>
      </c>
      <c r="G2562" s="192">
        <v>2123534</v>
      </c>
      <c r="H2562" s="68"/>
      <c r="I2562" s="198" t="s">
        <v>6117</v>
      </c>
      <c r="J2562" s="68"/>
      <c r="K2562" s="68"/>
      <c r="L2562" s="68"/>
      <c r="M2562" s="68"/>
      <c r="N2562" s="362"/>
      <c r="O2562" s="362"/>
      <c r="P2562" s="216">
        <v>0</v>
      </c>
      <c r="Q2562" s="216">
        <v>13981.28</v>
      </c>
      <c r="R2562" s="68" t="s">
        <v>638</v>
      </c>
      <c r="S2562" s="363"/>
      <c r="T2562" s="277"/>
    </row>
    <row r="2563" spans="1:20" ht="76.5">
      <c r="A2563" s="192" t="s">
        <v>542</v>
      </c>
      <c r="B2563" s="68"/>
      <c r="C2563" s="214" t="s">
        <v>691</v>
      </c>
      <c r="D2563" s="215">
        <v>45107</v>
      </c>
      <c r="E2563" s="192" t="s">
        <v>5157</v>
      </c>
      <c r="F2563" s="192" t="s">
        <v>6</v>
      </c>
      <c r="G2563" s="192">
        <v>2323217</v>
      </c>
      <c r="H2563" s="68"/>
      <c r="I2563" s="198" t="s">
        <v>6118</v>
      </c>
      <c r="J2563" s="68"/>
      <c r="K2563" s="68"/>
      <c r="L2563" s="68"/>
      <c r="M2563" s="68"/>
      <c r="N2563" s="362"/>
      <c r="O2563" s="362"/>
      <c r="P2563" s="216">
        <v>0</v>
      </c>
      <c r="Q2563" s="216">
        <v>720317.73</v>
      </c>
      <c r="R2563" s="68" t="s">
        <v>638</v>
      </c>
      <c r="S2563" s="363"/>
      <c r="T2563" s="277"/>
    </row>
    <row r="2564" spans="1:20" ht="76.5">
      <c r="A2564" s="192" t="s">
        <v>542</v>
      </c>
      <c r="B2564" s="68"/>
      <c r="C2564" s="214" t="s">
        <v>691</v>
      </c>
      <c r="D2564" s="215">
        <v>45107</v>
      </c>
      <c r="E2564" s="192" t="s">
        <v>5158</v>
      </c>
      <c r="F2564" s="192" t="s">
        <v>6</v>
      </c>
      <c r="G2564" s="192">
        <v>2323220</v>
      </c>
      <c r="H2564" s="68"/>
      <c r="I2564" s="198" t="s">
        <v>6119</v>
      </c>
      <c r="J2564" s="68"/>
      <c r="K2564" s="68"/>
      <c r="L2564" s="68"/>
      <c r="M2564" s="68"/>
      <c r="N2564" s="362"/>
      <c r="O2564" s="362"/>
      <c r="P2564" s="216">
        <v>0</v>
      </c>
      <c r="Q2564" s="216">
        <v>182537.96</v>
      </c>
      <c r="R2564" s="68" t="s">
        <v>638</v>
      </c>
      <c r="S2564" s="363"/>
      <c r="T2564" s="277"/>
    </row>
    <row r="2565" spans="1:20" ht="76.5">
      <c r="A2565" s="192" t="s">
        <v>542</v>
      </c>
      <c r="B2565" s="68"/>
      <c r="C2565" s="214" t="s">
        <v>691</v>
      </c>
      <c r="D2565" s="215">
        <v>45107</v>
      </c>
      <c r="E2565" s="192" t="s">
        <v>5159</v>
      </c>
      <c r="F2565" s="192" t="s">
        <v>6</v>
      </c>
      <c r="G2565" s="192">
        <v>2323223</v>
      </c>
      <c r="H2565" s="68"/>
      <c r="I2565" s="198" t="s">
        <v>6120</v>
      </c>
      <c r="J2565" s="68"/>
      <c r="K2565" s="68"/>
      <c r="L2565" s="68"/>
      <c r="M2565" s="68"/>
      <c r="N2565" s="362"/>
      <c r="O2565" s="362"/>
      <c r="P2565" s="216">
        <v>0</v>
      </c>
      <c r="Q2565" s="216">
        <v>415881.56</v>
      </c>
      <c r="R2565" s="68" t="s">
        <v>638</v>
      </c>
      <c r="S2565" s="363"/>
      <c r="T2565" s="277"/>
    </row>
    <row r="2566" spans="1:20" ht="76.5">
      <c r="A2566" s="192" t="s">
        <v>542</v>
      </c>
      <c r="B2566" s="68"/>
      <c r="C2566" s="214" t="s">
        <v>691</v>
      </c>
      <c r="D2566" s="215">
        <v>45107</v>
      </c>
      <c r="E2566" s="192" t="s">
        <v>5160</v>
      </c>
      <c r="F2566" s="192" t="s">
        <v>6</v>
      </c>
      <c r="G2566" s="192">
        <v>2323230</v>
      </c>
      <c r="H2566" s="68"/>
      <c r="I2566" s="198" t="s">
        <v>6121</v>
      </c>
      <c r="J2566" s="68"/>
      <c r="K2566" s="68"/>
      <c r="L2566" s="68"/>
      <c r="M2566" s="68"/>
      <c r="N2566" s="362"/>
      <c r="O2566" s="362"/>
      <c r="P2566" s="216">
        <v>0</v>
      </c>
      <c r="Q2566" s="216">
        <v>183555.53</v>
      </c>
      <c r="R2566" s="68" t="s">
        <v>638</v>
      </c>
      <c r="S2566" s="363"/>
      <c r="T2566" s="277"/>
    </row>
    <row r="2567" spans="1:20" ht="63.75">
      <c r="A2567" s="192">
        <v>525</v>
      </c>
      <c r="B2567" s="68"/>
      <c r="C2567" s="214" t="s">
        <v>164</v>
      </c>
      <c r="D2567" s="215">
        <v>45107</v>
      </c>
      <c r="E2567" s="192" t="s">
        <v>5161</v>
      </c>
      <c r="F2567" s="192" t="s">
        <v>6</v>
      </c>
      <c r="G2567" s="192">
        <v>2323381</v>
      </c>
      <c r="H2567" s="68"/>
      <c r="I2567" s="198" t="s">
        <v>6122</v>
      </c>
      <c r="J2567" s="68"/>
      <c r="K2567" s="68"/>
      <c r="L2567" s="68"/>
      <c r="M2567" s="68"/>
      <c r="N2567" s="362"/>
      <c r="O2567" s="362"/>
      <c r="P2567" s="216">
        <v>0</v>
      </c>
      <c r="Q2567" s="216">
        <v>198641.18</v>
      </c>
      <c r="R2567" s="68" t="s">
        <v>638</v>
      </c>
      <c r="S2567" s="363"/>
      <c r="T2567" s="277"/>
    </row>
    <row r="2568" spans="1:20" ht="51">
      <c r="A2568" s="192">
        <v>253</v>
      </c>
      <c r="B2568" s="68"/>
      <c r="C2568" s="214" t="s">
        <v>104</v>
      </c>
      <c r="D2568" s="215">
        <v>45107</v>
      </c>
      <c r="E2568" s="192" t="s">
        <v>5162</v>
      </c>
      <c r="F2568" s="192" t="s">
        <v>3</v>
      </c>
      <c r="G2568" s="192">
        <v>2123598</v>
      </c>
      <c r="H2568" s="68"/>
      <c r="I2568" s="198" t="s">
        <v>6123</v>
      </c>
      <c r="J2568" s="68"/>
      <c r="K2568" s="68"/>
      <c r="L2568" s="68"/>
      <c r="M2568" s="68"/>
      <c r="N2568" s="362"/>
      <c r="O2568" s="362"/>
      <c r="P2568" s="216">
        <v>0</v>
      </c>
      <c r="Q2568" s="216">
        <v>380</v>
      </c>
      <c r="R2568" s="68" t="s">
        <v>638</v>
      </c>
      <c r="S2568" s="363"/>
      <c r="T2568" s="277"/>
    </row>
    <row r="2569" spans="1:20" ht="38.25">
      <c r="A2569" s="192">
        <v>212</v>
      </c>
      <c r="B2569" s="68"/>
      <c r="C2569" s="214" t="s">
        <v>90</v>
      </c>
      <c r="D2569" s="215">
        <v>45107</v>
      </c>
      <c r="E2569" s="192" t="s">
        <v>5163</v>
      </c>
      <c r="F2569" s="192" t="s">
        <v>3</v>
      </c>
      <c r="G2569" s="192">
        <v>2123600</v>
      </c>
      <c r="H2569" s="68"/>
      <c r="I2569" s="198" t="s">
        <v>6124</v>
      </c>
      <c r="J2569" s="68"/>
      <c r="K2569" s="68"/>
      <c r="L2569" s="68"/>
      <c r="M2569" s="68"/>
      <c r="N2569" s="362"/>
      <c r="O2569" s="362"/>
      <c r="P2569" s="216">
        <v>0</v>
      </c>
      <c r="Q2569" s="216">
        <v>1332</v>
      </c>
      <c r="R2569" s="68" t="s">
        <v>638</v>
      </c>
      <c r="S2569" s="363"/>
      <c r="T2569" s="277"/>
    </row>
    <row r="2570" spans="1:20" ht="51">
      <c r="A2570" s="192">
        <v>389</v>
      </c>
      <c r="B2570" s="68"/>
      <c r="C2570" s="214" t="s">
        <v>1422</v>
      </c>
      <c r="D2570" s="215">
        <v>45107</v>
      </c>
      <c r="E2570" s="192" t="s">
        <v>5164</v>
      </c>
      <c r="F2570" s="192" t="s">
        <v>3</v>
      </c>
      <c r="G2570" s="192">
        <v>2123609</v>
      </c>
      <c r="H2570" s="68"/>
      <c r="I2570" s="198" t="s">
        <v>6125</v>
      </c>
      <c r="J2570" s="68"/>
      <c r="K2570" s="68"/>
      <c r="L2570" s="68"/>
      <c r="M2570" s="68"/>
      <c r="N2570" s="362"/>
      <c r="O2570" s="362"/>
      <c r="P2570" s="216">
        <v>0</v>
      </c>
      <c r="Q2570" s="216">
        <v>30</v>
      </c>
      <c r="R2570" s="68" t="s">
        <v>638</v>
      </c>
      <c r="S2570" s="363"/>
      <c r="T2570" s="277"/>
    </row>
    <row r="2571" spans="1:20" ht="76.5">
      <c r="A2571" s="192">
        <v>132</v>
      </c>
      <c r="B2571" s="68"/>
      <c r="C2571" s="214" t="s">
        <v>59</v>
      </c>
      <c r="D2571" s="215">
        <v>45107</v>
      </c>
      <c r="E2571" s="192" t="s">
        <v>5165</v>
      </c>
      <c r="F2571" s="192" t="s">
        <v>10</v>
      </c>
      <c r="G2571" s="192">
        <v>1063510</v>
      </c>
      <c r="H2571" s="68"/>
      <c r="I2571" s="198" t="s">
        <v>6126</v>
      </c>
      <c r="J2571" s="68"/>
      <c r="K2571" s="68"/>
      <c r="L2571" s="68"/>
      <c r="M2571" s="68"/>
      <c r="N2571" s="362"/>
      <c r="O2571" s="362"/>
      <c r="P2571" s="216">
        <v>458.1</v>
      </c>
      <c r="Q2571" s="216">
        <v>0</v>
      </c>
      <c r="R2571" s="68" t="s">
        <v>638</v>
      </c>
      <c r="S2571" s="363"/>
      <c r="T2571" s="277"/>
    </row>
    <row r="2572" spans="1:20" ht="63.75">
      <c r="A2572" s="192">
        <v>513</v>
      </c>
      <c r="B2572" s="68"/>
      <c r="C2572" s="214" t="s">
        <v>160</v>
      </c>
      <c r="D2572" s="215">
        <v>45107</v>
      </c>
      <c r="E2572" s="192" t="s">
        <v>5166</v>
      </c>
      <c r="F2572" s="192" t="s">
        <v>14</v>
      </c>
      <c r="G2572" s="192">
        <v>2323384</v>
      </c>
      <c r="H2572" s="68"/>
      <c r="I2572" s="198" t="s">
        <v>6127</v>
      </c>
      <c r="J2572" s="68"/>
      <c r="K2572" s="68"/>
      <c r="L2572" s="68"/>
      <c r="M2572" s="68"/>
      <c r="N2572" s="362"/>
      <c r="O2572" s="362"/>
      <c r="P2572" s="216">
        <v>50</v>
      </c>
      <c r="Q2572" s="216">
        <v>0</v>
      </c>
      <c r="R2572" s="68" t="s">
        <v>638</v>
      </c>
      <c r="S2572" s="363"/>
      <c r="T2572" s="277"/>
    </row>
    <row r="2573" spans="1:20" ht="63.75">
      <c r="A2573" s="192">
        <v>513</v>
      </c>
      <c r="B2573" s="68"/>
      <c r="C2573" s="214" t="s">
        <v>160</v>
      </c>
      <c r="D2573" s="215">
        <v>45107</v>
      </c>
      <c r="E2573" s="192" t="s">
        <v>5167</v>
      </c>
      <c r="F2573" s="192" t="s">
        <v>14</v>
      </c>
      <c r="G2573" s="192">
        <v>2323386</v>
      </c>
      <c r="H2573" s="68"/>
      <c r="I2573" s="198" t="s">
        <v>6128</v>
      </c>
      <c r="J2573" s="68"/>
      <c r="K2573" s="68"/>
      <c r="L2573" s="68"/>
      <c r="M2573" s="68"/>
      <c r="N2573" s="362"/>
      <c r="O2573" s="362"/>
      <c r="P2573" s="216">
        <v>50</v>
      </c>
      <c r="Q2573" s="216">
        <v>0</v>
      </c>
      <c r="R2573" s="68" t="s">
        <v>638</v>
      </c>
      <c r="S2573" s="363"/>
      <c r="T2573" s="277"/>
    </row>
    <row r="2574" spans="1:20" ht="63.75">
      <c r="A2574" s="192">
        <v>513</v>
      </c>
      <c r="B2574" s="68"/>
      <c r="C2574" s="214" t="s">
        <v>160</v>
      </c>
      <c r="D2574" s="215">
        <v>45107</v>
      </c>
      <c r="E2574" s="192" t="s">
        <v>5168</v>
      </c>
      <c r="F2574" s="192" t="s">
        <v>14</v>
      </c>
      <c r="G2574" s="192">
        <v>2323388</v>
      </c>
      <c r="H2574" s="68"/>
      <c r="I2574" s="198" t="s">
        <v>6129</v>
      </c>
      <c r="J2574" s="68"/>
      <c r="K2574" s="68"/>
      <c r="L2574" s="68"/>
      <c r="M2574" s="68"/>
      <c r="N2574" s="362"/>
      <c r="O2574" s="362"/>
      <c r="P2574" s="216">
        <v>50</v>
      </c>
      <c r="Q2574" s="216">
        <v>0</v>
      </c>
      <c r="R2574" s="68" t="s">
        <v>638</v>
      </c>
      <c r="S2574" s="363"/>
      <c r="T2574" s="277"/>
    </row>
    <row r="2575" spans="1:20" ht="76.5">
      <c r="A2575" s="192" t="s">
        <v>544</v>
      </c>
      <c r="B2575" s="68"/>
      <c r="C2575" s="214" t="s">
        <v>683</v>
      </c>
      <c r="D2575" s="215">
        <v>45107</v>
      </c>
      <c r="E2575" s="192" t="s">
        <v>5169</v>
      </c>
      <c r="F2575" s="192" t="s">
        <v>6</v>
      </c>
      <c r="G2575" s="192">
        <v>1837398</v>
      </c>
      <c r="H2575" s="68"/>
      <c r="I2575" s="198" t="s">
        <v>6130</v>
      </c>
      <c r="J2575" s="68"/>
      <c r="K2575" s="68"/>
      <c r="L2575" s="68"/>
      <c r="M2575" s="68"/>
      <c r="N2575" s="362"/>
      <c r="O2575" s="362"/>
      <c r="P2575" s="216">
        <v>0</v>
      </c>
      <c r="Q2575" s="216">
        <v>3560.58</v>
      </c>
      <c r="R2575" s="68" t="s">
        <v>638</v>
      </c>
      <c r="S2575" s="363"/>
      <c r="T2575" s="277"/>
    </row>
    <row r="2576" spans="1:20" ht="89.25">
      <c r="A2576" s="192">
        <v>46</v>
      </c>
      <c r="B2576" s="68"/>
      <c r="C2576" s="214" t="s">
        <v>1379</v>
      </c>
      <c r="D2576" s="215">
        <v>45107</v>
      </c>
      <c r="E2576" s="192" t="s">
        <v>5170</v>
      </c>
      <c r="F2576" s="192" t="s">
        <v>6</v>
      </c>
      <c r="G2576" s="192">
        <v>1837399</v>
      </c>
      <c r="H2576" s="68"/>
      <c r="I2576" s="198" t="s">
        <v>6131</v>
      </c>
      <c r="J2576" s="68"/>
      <c r="K2576" s="68"/>
      <c r="L2576" s="68"/>
      <c r="M2576" s="68"/>
      <c r="N2576" s="362"/>
      <c r="O2576" s="362"/>
      <c r="P2576" s="216">
        <v>0</v>
      </c>
      <c r="Q2576" s="216">
        <v>5765133.96</v>
      </c>
      <c r="R2576" s="68" t="s">
        <v>638</v>
      </c>
      <c r="S2576" s="363"/>
      <c r="T2576" s="277"/>
    </row>
    <row r="2577" spans="1:20" ht="51">
      <c r="A2577" s="192" t="s">
        <v>542</v>
      </c>
      <c r="B2577" s="68"/>
      <c r="C2577" s="214" t="s">
        <v>691</v>
      </c>
      <c r="D2577" s="215">
        <v>45107</v>
      </c>
      <c r="E2577" s="192" t="s">
        <v>5171</v>
      </c>
      <c r="F2577" s="192" t="s">
        <v>19</v>
      </c>
      <c r="G2577" s="192">
        <v>17518</v>
      </c>
      <c r="H2577" s="68"/>
      <c r="I2577" s="198" t="s">
        <v>6132</v>
      </c>
      <c r="J2577" s="68"/>
      <c r="K2577" s="68"/>
      <c r="L2577" s="68"/>
      <c r="M2577" s="68"/>
      <c r="N2577" s="362"/>
      <c r="O2577" s="362"/>
      <c r="P2577" s="216">
        <v>1153424.5900000001</v>
      </c>
      <c r="Q2577" s="216">
        <v>0</v>
      </c>
      <c r="R2577" s="68" t="s">
        <v>638</v>
      </c>
      <c r="S2577" s="363"/>
      <c r="T2577" s="277"/>
    </row>
    <row r="2578" spans="1:20" ht="63.75">
      <c r="A2578" s="192" t="s">
        <v>542</v>
      </c>
      <c r="B2578" s="68"/>
      <c r="C2578" s="214" t="s">
        <v>691</v>
      </c>
      <c r="D2578" s="215">
        <v>45107</v>
      </c>
      <c r="E2578" s="192" t="s">
        <v>5172</v>
      </c>
      <c r="F2578" s="192" t="s">
        <v>10</v>
      </c>
      <c r="G2578" s="192">
        <v>17518</v>
      </c>
      <c r="H2578" s="68"/>
      <c r="I2578" s="198" t="s">
        <v>6133</v>
      </c>
      <c r="J2578" s="68"/>
      <c r="K2578" s="68"/>
      <c r="L2578" s="68"/>
      <c r="M2578" s="68"/>
      <c r="N2578" s="362"/>
      <c r="O2578" s="362"/>
      <c r="P2578" s="216">
        <v>857.4</v>
      </c>
      <c r="Q2578" s="216">
        <v>0</v>
      </c>
      <c r="R2578" s="68" t="s">
        <v>638</v>
      </c>
      <c r="S2578" s="363"/>
      <c r="T2578" s="277"/>
    </row>
    <row r="2579" spans="1:20" ht="51">
      <c r="A2579" s="192" t="s">
        <v>542</v>
      </c>
      <c r="B2579" s="68"/>
      <c r="C2579" s="214" t="s">
        <v>691</v>
      </c>
      <c r="D2579" s="215">
        <v>45107</v>
      </c>
      <c r="E2579" s="192" t="s">
        <v>5173</v>
      </c>
      <c r="F2579" s="192" t="s">
        <v>19</v>
      </c>
      <c r="G2579" s="192">
        <v>17473</v>
      </c>
      <c r="H2579" s="68"/>
      <c r="I2579" s="198" t="s">
        <v>6134</v>
      </c>
      <c r="J2579" s="68"/>
      <c r="K2579" s="68"/>
      <c r="L2579" s="68"/>
      <c r="M2579" s="68"/>
      <c r="N2579" s="362"/>
      <c r="O2579" s="362"/>
      <c r="P2579" s="216">
        <v>491331.35</v>
      </c>
      <c r="Q2579" s="216">
        <v>0</v>
      </c>
      <c r="R2579" s="68" t="s">
        <v>638</v>
      </c>
      <c r="S2579" s="363"/>
      <c r="T2579" s="277"/>
    </row>
    <row r="2580" spans="1:20" ht="63.75">
      <c r="A2580" s="192" t="s">
        <v>542</v>
      </c>
      <c r="B2580" s="68"/>
      <c r="C2580" s="214" t="s">
        <v>691</v>
      </c>
      <c r="D2580" s="215">
        <v>45107</v>
      </c>
      <c r="E2580" s="192" t="s">
        <v>5174</v>
      </c>
      <c r="F2580" s="192" t="s">
        <v>10</v>
      </c>
      <c r="G2580" s="192">
        <v>17473</v>
      </c>
      <c r="H2580" s="68"/>
      <c r="I2580" s="198" t="s">
        <v>6135</v>
      </c>
      <c r="J2580" s="68"/>
      <c r="K2580" s="68"/>
      <c r="L2580" s="68"/>
      <c r="M2580" s="68"/>
      <c r="N2580" s="362"/>
      <c r="O2580" s="362"/>
      <c r="P2580" s="216">
        <v>393.96</v>
      </c>
      <c r="Q2580" s="216">
        <v>0</v>
      </c>
      <c r="R2580" s="68" t="s">
        <v>638</v>
      </c>
      <c r="S2580" s="363"/>
      <c r="T2580" s="277"/>
    </row>
    <row r="2581" spans="1:20" ht="63.75">
      <c r="A2581" s="192" t="s">
        <v>542</v>
      </c>
      <c r="B2581" s="68"/>
      <c r="C2581" s="214" t="s">
        <v>691</v>
      </c>
      <c r="D2581" s="215">
        <v>45107</v>
      </c>
      <c r="E2581" s="192" t="s">
        <v>5175</v>
      </c>
      <c r="F2581" s="192" t="s">
        <v>6</v>
      </c>
      <c r="G2581" s="192">
        <v>2323654</v>
      </c>
      <c r="H2581" s="68"/>
      <c r="I2581" s="198" t="s">
        <v>6136</v>
      </c>
      <c r="J2581" s="68"/>
      <c r="K2581" s="68"/>
      <c r="L2581" s="68"/>
      <c r="M2581" s="68"/>
      <c r="N2581" s="362"/>
      <c r="O2581" s="362"/>
      <c r="P2581" s="216">
        <v>0</v>
      </c>
      <c r="Q2581" s="216">
        <v>127159.41</v>
      </c>
      <c r="R2581" s="68" t="s">
        <v>638</v>
      </c>
      <c r="S2581" s="363"/>
      <c r="T2581" s="277"/>
    </row>
    <row r="2582" spans="1:20" ht="76.5">
      <c r="A2582" s="192">
        <v>117</v>
      </c>
      <c r="B2582" s="68"/>
      <c r="C2582" s="214" t="s">
        <v>54</v>
      </c>
      <c r="D2582" s="215">
        <v>45107</v>
      </c>
      <c r="E2582" s="192" t="s">
        <v>5176</v>
      </c>
      <c r="F2582" s="192" t="s">
        <v>10</v>
      </c>
      <c r="G2582" s="192">
        <v>1063597</v>
      </c>
      <c r="H2582" s="68"/>
      <c r="I2582" s="198" t="s">
        <v>6137</v>
      </c>
      <c r="J2582" s="68"/>
      <c r="K2582" s="68"/>
      <c r="L2582" s="68"/>
      <c r="M2582" s="68"/>
      <c r="N2582" s="362"/>
      <c r="O2582" s="362"/>
      <c r="P2582" s="216">
        <v>50</v>
      </c>
      <c r="Q2582" s="216">
        <v>0</v>
      </c>
      <c r="R2582" s="68" t="s">
        <v>638</v>
      </c>
      <c r="S2582" s="363"/>
      <c r="T2582" s="277"/>
    </row>
    <row r="2583" spans="1:20" ht="63.75">
      <c r="A2583" s="192" t="s">
        <v>542</v>
      </c>
      <c r="B2583" s="68"/>
      <c r="C2583" s="214" t="s">
        <v>691</v>
      </c>
      <c r="D2583" s="215">
        <v>45107</v>
      </c>
      <c r="E2583" s="192" t="s">
        <v>5177</v>
      </c>
      <c r="F2583" s="192" t="s">
        <v>10</v>
      </c>
      <c r="G2583" s="192">
        <v>17511</v>
      </c>
      <c r="H2583" s="68"/>
      <c r="I2583" s="198" t="s">
        <v>6138</v>
      </c>
      <c r="J2583" s="68"/>
      <c r="K2583" s="68"/>
      <c r="L2583" s="68"/>
      <c r="M2583" s="68"/>
      <c r="N2583" s="362"/>
      <c r="O2583" s="362"/>
      <c r="P2583" s="216">
        <v>347.11</v>
      </c>
      <c r="Q2583" s="216">
        <v>0</v>
      </c>
      <c r="R2583" s="68" t="s">
        <v>638</v>
      </c>
      <c r="S2583" s="363"/>
      <c r="T2583" s="277"/>
    </row>
    <row r="2584" spans="1:20" ht="76.5">
      <c r="A2584" s="192">
        <v>389</v>
      </c>
      <c r="B2584" s="68"/>
      <c r="C2584" s="214" t="s">
        <v>1422</v>
      </c>
      <c r="D2584" s="215">
        <v>45107</v>
      </c>
      <c r="E2584" s="192" t="s">
        <v>5178</v>
      </c>
      <c r="F2584" s="192" t="s">
        <v>10</v>
      </c>
      <c r="G2584" s="192">
        <v>1063585</v>
      </c>
      <c r="H2584" s="68"/>
      <c r="I2584" s="198" t="s">
        <v>6139</v>
      </c>
      <c r="J2584" s="68"/>
      <c r="K2584" s="68"/>
      <c r="L2584" s="68"/>
      <c r="M2584" s="68"/>
      <c r="N2584" s="362"/>
      <c r="O2584" s="362"/>
      <c r="P2584" s="216">
        <v>50</v>
      </c>
      <c r="Q2584" s="216">
        <v>0</v>
      </c>
      <c r="R2584" s="68" t="s">
        <v>638</v>
      </c>
      <c r="S2584" s="363"/>
      <c r="T2584" s="277"/>
    </row>
    <row r="2585" spans="1:20" ht="102">
      <c r="A2585" s="192">
        <v>132</v>
      </c>
      <c r="B2585" s="68"/>
      <c r="C2585" s="214" t="s">
        <v>59</v>
      </c>
      <c r="D2585" s="215">
        <v>45107</v>
      </c>
      <c r="E2585" s="192" t="s">
        <v>5179</v>
      </c>
      <c r="F2585" s="192" t="s">
        <v>601</v>
      </c>
      <c r="G2585" s="192">
        <v>18597</v>
      </c>
      <c r="H2585" s="68"/>
      <c r="I2585" s="198" t="s">
        <v>6140</v>
      </c>
      <c r="J2585" s="68"/>
      <c r="K2585" s="68"/>
      <c r="L2585" s="68"/>
      <c r="M2585" s="68"/>
      <c r="N2585" s="362"/>
      <c r="O2585" s="362"/>
      <c r="P2585" s="216">
        <v>30018.58</v>
      </c>
      <c r="Q2585" s="216">
        <v>0</v>
      </c>
      <c r="R2585" s="68" t="s">
        <v>638</v>
      </c>
      <c r="S2585" s="363"/>
      <c r="T2585" s="277"/>
    </row>
    <row r="2586" spans="1:20" ht="63.75">
      <c r="A2586" s="192">
        <v>117</v>
      </c>
      <c r="B2586" s="68"/>
      <c r="C2586" s="214" t="s">
        <v>54</v>
      </c>
      <c r="D2586" s="215">
        <v>45107</v>
      </c>
      <c r="E2586" s="192" t="s">
        <v>5180</v>
      </c>
      <c r="F2586" s="192" t="s">
        <v>10</v>
      </c>
      <c r="G2586" s="192">
        <v>1063574</v>
      </c>
      <c r="H2586" s="68"/>
      <c r="I2586" s="198" t="s">
        <v>6141</v>
      </c>
      <c r="J2586" s="68"/>
      <c r="K2586" s="68"/>
      <c r="L2586" s="68"/>
      <c r="M2586" s="68"/>
      <c r="N2586" s="362"/>
      <c r="O2586" s="362"/>
      <c r="P2586" s="216">
        <v>50</v>
      </c>
      <c r="Q2586" s="216">
        <v>0</v>
      </c>
      <c r="R2586" s="68" t="s">
        <v>638</v>
      </c>
      <c r="S2586" s="363"/>
      <c r="T2586" s="277"/>
    </row>
    <row r="2587" spans="1:20" ht="76.5">
      <c r="A2587" s="192">
        <v>513</v>
      </c>
      <c r="B2587" s="68"/>
      <c r="C2587" s="214" t="s">
        <v>160</v>
      </c>
      <c r="D2587" s="215">
        <v>45107</v>
      </c>
      <c r="E2587" s="192" t="s">
        <v>5181</v>
      </c>
      <c r="F2587" s="192" t="s">
        <v>10</v>
      </c>
      <c r="G2587" s="192">
        <v>1063644</v>
      </c>
      <c r="H2587" s="68"/>
      <c r="I2587" s="198" t="s">
        <v>6142</v>
      </c>
      <c r="J2587" s="68"/>
      <c r="K2587" s="68"/>
      <c r="L2587" s="68"/>
      <c r="M2587" s="68"/>
      <c r="N2587" s="362"/>
      <c r="O2587" s="362"/>
      <c r="P2587" s="216">
        <v>50</v>
      </c>
      <c r="Q2587" s="216">
        <v>0</v>
      </c>
      <c r="R2587" s="68" t="s">
        <v>638</v>
      </c>
      <c r="S2587" s="363"/>
      <c r="T2587" s="277"/>
    </row>
    <row r="2588" spans="1:20" ht="76.5">
      <c r="A2588" s="192">
        <v>117</v>
      </c>
      <c r="B2588" s="68"/>
      <c r="C2588" s="214" t="s">
        <v>54</v>
      </c>
      <c r="D2588" s="215">
        <v>45107</v>
      </c>
      <c r="E2588" s="192" t="s">
        <v>5182</v>
      </c>
      <c r="F2588" s="192" t="s">
        <v>10</v>
      </c>
      <c r="G2588" s="192">
        <v>1063645</v>
      </c>
      <c r="H2588" s="68"/>
      <c r="I2588" s="198" t="s">
        <v>6143</v>
      </c>
      <c r="J2588" s="68"/>
      <c r="K2588" s="68"/>
      <c r="L2588" s="68"/>
      <c r="M2588" s="68"/>
      <c r="N2588" s="362"/>
      <c r="O2588" s="362"/>
      <c r="P2588" s="216">
        <v>50</v>
      </c>
      <c r="Q2588" s="216">
        <v>0</v>
      </c>
      <c r="R2588" s="68" t="s">
        <v>638</v>
      </c>
      <c r="S2588" s="363"/>
      <c r="T2588" s="277"/>
    </row>
    <row r="2589" spans="1:20" ht="76.5">
      <c r="A2589" s="192" t="s">
        <v>542</v>
      </c>
      <c r="B2589" s="68"/>
      <c r="C2589" s="214" t="s">
        <v>691</v>
      </c>
      <c r="D2589" s="215">
        <v>45107</v>
      </c>
      <c r="E2589" s="192" t="s">
        <v>5183</v>
      </c>
      <c r="F2589" s="192" t="s">
        <v>10</v>
      </c>
      <c r="G2589" s="192">
        <v>1063672</v>
      </c>
      <c r="H2589" s="68"/>
      <c r="I2589" s="198" t="s">
        <v>6144</v>
      </c>
      <c r="J2589" s="68"/>
      <c r="K2589" s="68"/>
      <c r="L2589" s="68"/>
      <c r="M2589" s="68"/>
      <c r="N2589" s="362"/>
      <c r="O2589" s="362"/>
      <c r="P2589" s="216">
        <v>459.27</v>
      </c>
      <c r="Q2589" s="216">
        <v>0</v>
      </c>
      <c r="R2589" s="68" t="s">
        <v>638</v>
      </c>
      <c r="S2589" s="363"/>
      <c r="T2589" s="277"/>
    </row>
    <row r="2590" spans="1:20">
      <c r="A2590" s="382"/>
      <c r="C2590" s="383"/>
      <c r="D2590" s="384"/>
      <c r="E2590" s="382"/>
      <c r="F2590" s="382"/>
      <c r="G2590" s="382"/>
      <c r="I2590" s="385"/>
      <c r="N2590" s="377"/>
      <c r="O2590" s="377"/>
      <c r="P2590" s="234"/>
      <c r="Q2590" s="234"/>
      <c r="S2590" s="389"/>
    </row>
    <row r="2591" spans="1:20" ht="18.75">
      <c r="A2591" s="179"/>
      <c r="B2591" s="180"/>
      <c r="I2591" s="461" t="s">
        <v>554</v>
      </c>
      <c r="J2591" s="461"/>
      <c r="K2591" s="461"/>
      <c r="L2591" s="461"/>
      <c r="M2591" s="461"/>
      <c r="N2591" s="177">
        <f>+SUBTOTAL(9,N8:N1118)</f>
        <v>0</v>
      </c>
      <c r="O2591" s="177">
        <f>+SUBTOTAL(9,O8:O1118)</f>
        <v>0</v>
      </c>
      <c r="P2591" s="177">
        <f>+SUBTOTAL(9,P8:P2589)</f>
        <v>4573701507.600009</v>
      </c>
      <c r="Q2591" s="177">
        <f>+SUBTOTAL(9,Q8:Q2589)</f>
        <v>1826305632.3900018</v>
      </c>
    </row>
    <row r="2592" spans="1:20">
      <c r="N2592" s="158"/>
      <c r="O2592" s="158"/>
      <c r="P2592" s="158"/>
      <c r="Q2592" s="158"/>
    </row>
    <row r="2593" spans="1:17">
      <c r="N2593" s="158"/>
      <c r="O2593" s="158"/>
      <c r="P2593" s="158"/>
      <c r="Q2593" s="158"/>
    </row>
    <row r="2594" spans="1:17">
      <c r="N2594" s="158"/>
      <c r="O2594" s="158"/>
      <c r="P2594" s="158"/>
      <c r="Q2594" s="158"/>
    </row>
    <row r="2595" spans="1:17">
      <c r="N2595" s="158"/>
      <c r="O2595" s="158"/>
      <c r="P2595" s="158"/>
      <c r="Q2595" s="158"/>
    </row>
    <row r="2596" spans="1:17">
      <c r="N2596" s="158"/>
      <c r="O2596" s="158"/>
      <c r="P2596" s="158"/>
      <c r="Q2596" s="158"/>
    </row>
    <row r="2597" spans="1:17">
      <c r="N2597" s="158"/>
      <c r="O2597" s="158"/>
      <c r="P2597" s="158"/>
      <c r="Q2597" s="158"/>
    </row>
    <row r="2598" spans="1:17">
      <c r="N2598" s="158"/>
      <c r="O2598" s="158"/>
      <c r="P2598" s="158"/>
      <c r="Q2598" s="158"/>
    </row>
    <row r="2599" spans="1:17">
      <c r="N2599" s="158"/>
      <c r="O2599" s="158"/>
      <c r="P2599" s="158"/>
      <c r="Q2599" s="158"/>
    </row>
    <row r="2600" spans="1:17">
      <c r="N2600" s="158"/>
      <c r="O2600" s="158"/>
      <c r="P2600" s="158"/>
      <c r="Q2600" s="158"/>
    </row>
    <row r="2601" spans="1:17">
      <c r="N2601" s="158"/>
      <c r="O2601" s="158"/>
      <c r="P2601" s="158"/>
      <c r="Q2601" s="158"/>
    </row>
    <row r="2602" spans="1:17">
      <c r="N2602" s="158"/>
      <c r="O2602" s="158"/>
      <c r="P2602" s="158"/>
      <c r="Q2602" s="158"/>
    </row>
    <row r="2603" spans="1:17">
      <c r="N2603" s="158"/>
      <c r="O2603" s="158"/>
      <c r="P2603" s="158"/>
      <c r="Q2603" s="158"/>
    </row>
    <row r="2604" spans="1:17">
      <c r="A2604" s="366" t="s">
        <v>1561</v>
      </c>
    </row>
    <row r="2605" spans="1:17">
      <c r="A2605" s="365" t="s">
        <v>1562</v>
      </c>
    </row>
    <row r="2606" spans="1:17">
      <c r="A2606" s="365" t="s">
        <v>1563</v>
      </c>
    </row>
    <row r="2607" spans="1:17">
      <c r="A2607" s="365"/>
    </row>
    <row r="2608" spans="1:17">
      <c r="A2608" s="365" t="s">
        <v>1564</v>
      </c>
    </row>
    <row r="2609" spans="1:1">
      <c r="A2609" s="365" t="s">
        <v>1565</v>
      </c>
    </row>
  </sheetData>
  <sheetProtection formatCells="0" formatColumns="0" formatRows="0" autoFilter="0"/>
  <protectedRanges>
    <protectedRange sqref="B8:B2590" name="Rango2"/>
    <protectedRange sqref="J8:M2590" name="Compr"/>
    <protectedRange sqref="H8:H2590" name="Rango3"/>
    <protectedRange sqref="T8:T2590" name="Rango4"/>
  </protectedRanges>
  <autoFilter ref="A7:T2589" xr:uid="{00000000-0001-0000-0400-000000000000}"/>
  <mergeCells count="6">
    <mergeCell ref="I2591:M2591"/>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365"/>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676</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JUNIO DE 2023</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6 de julio de 2023 Hrs. 14:50</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4" t="s">
        <v>1554</v>
      </c>
      <c r="B6" s="465"/>
      <c r="C6" s="103"/>
      <c r="D6" s="122"/>
      <c r="E6" s="122"/>
      <c r="F6" s="67"/>
      <c r="G6" s="67"/>
      <c r="H6" s="67"/>
      <c r="I6" s="71"/>
      <c r="J6" s="464" t="s">
        <v>1556</v>
      </c>
      <c r="K6" s="465"/>
      <c r="L6" s="464" t="s">
        <v>1557</v>
      </c>
      <c r="M6" s="465"/>
      <c r="N6" s="462" t="s">
        <v>1558</v>
      </c>
      <c r="O6" s="463"/>
      <c r="P6" s="462" t="s">
        <v>1559</v>
      </c>
      <c r="Q6" s="463"/>
      <c r="R6" s="67"/>
      <c r="S6" s="67"/>
    </row>
    <row r="7" spans="1:20" s="66" customFormat="1" ht="44.25" customHeight="1">
      <c r="A7" s="351" t="s">
        <v>657</v>
      </c>
      <c r="B7" s="351" t="s">
        <v>658</v>
      </c>
      <c r="C7" s="352" t="s">
        <v>664</v>
      </c>
      <c r="D7" s="352" t="s">
        <v>1553</v>
      </c>
      <c r="E7" s="370" t="s">
        <v>652</v>
      </c>
      <c r="F7" s="352" t="s">
        <v>653</v>
      </c>
      <c r="G7" s="352" t="s">
        <v>655</v>
      </c>
      <c r="H7" s="354" t="s">
        <v>1555</v>
      </c>
      <c r="I7" s="352" t="s">
        <v>656</v>
      </c>
      <c r="J7" s="351" t="s">
        <v>659</v>
      </c>
      <c r="K7" s="351" t="s">
        <v>662</v>
      </c>
      <c r="L7" s="351" t="s">
        <v>660</v>
      </c>
      <c r="M7" s="351" t="s">
        <v>661</v>
      </c>
      <c r="N7" s="353" t="s">
        <v>1307</v>
      </c>
      <c r="O7" s="353" t="s">
        <v>1308</v>
      </c>
      <c r="P7" s="353" t="s">
        <v>1293</v>
      </c>
      <c r="Q7" s="353" t="s">
        <v>1294</v>
      </c>
      <c r="R7" s="352" t="s">
        <v>666</v>
      </c>
      <c r="S7" s="352" t="s">
        <v>1560</v>
      </c>
      <c r="T7" s="354" t="s">
        <v>1359</v>
      </c>
    </row>
    <row r="8" spans="1:20" ht="51">
      <c r="A8" s="68" t="s">
        <v>541</v>
      </c>
      <c r="B8" s="68"/>
      <c r="C8" s="69" t="s">
        <v>590</v>
      </c>
      <c r="D8" s="108">
        <v>44930</v>
      </c>
      <c r="E8" s="108" t="s">
        <v>1892</v>
      </c>
      <c r="F8" s="192" t="s">
        <v>22</v>
      </c>
      <c r="G8" s="192">
        <v>22850</v>
      </c>
      <c r="H8" s="68"/>
      <c r="I8" s="342" t="s">
        <v>1877</v>
      </c>
      <c r="J8" s="68"/>
      <c r="K8" s="68"/>
      <c r="L8" s="68"/>
      <c r="M8" s="68"/>
      <c r="N8" s="343">
        <v>0</v>
      </c>
      <c r="O8" s="343">
        <v>0</v>
      </c>
      <c r="P8" s="344">
        <v>0.01</v>
      </c>
      <c r="Q8" s="344">
        <v>0</v>
      </c>
      <c r="R8" s="345" t="s">
        <v>638</v>
      </c>
      <c r="S8" s="364"/>
      <c r="T8" s="277"/>
    </row>
    <row r="9" spans="1:20" ht="51">
      <c r="A9" s="68" t="s">
        <v>541</v>
      </c>
      <c r="B9" s="68"/>
      <c r="C9" s="69" t="s">
        <v>590</v>
      </c>
      <c r="D9" s="108">
        <v>44935</v>
      </c>
      <c r="E9" s="108" t="s">
        <v>1893</v>
      </c>
      <c r="F9" s="192" t="s">
        <v>22</v>
      </c>
      <c r="G9" s="192">
        <v>22866</v>
      </c>
      <c r="H9" s="68"/>
      <c r="I9" s="342" t="s">
        <v>1878</v>
      </c>
      <c r="J9" s="68"/>
      <c r="K9" s="68"/>
      <c r="L9" s="68"/>
      <c r="M9" s="68"/>
      <c r="N9" s="343">
        <v>0</v>
      </c>
      <c r="O9" s="343">
        <v>0</v>
      </c>
      <c r="P9" s="344">
        <v>0.01</v>
      </c>
      <c r="Q9" s="344">
        <v>0</v>
      </c>
      <c r="R9" s="345" t="s">
        <v>638</v>
      </c>
      <c r="S9" s="364"/>
      <c r="T9" s="277"/>
    </row>
    <row r="10" spans="1:20" ht="51">
      <c r="A10" s="68" t="s">
        <v>541</v>
      </c>
      <c r="B10" s="68"/>
      <c r="C10" s="69" t="s">
        <v>590</v>
      </c>
      <c r="D10" s="108">
        <v>44936</v>
      </c>
      <c r="E10" s="108" t="s">
        <v>1894</v>
      </c>
      <c r="F10" s="192" t="s">
        <v>22</v>
      </c>
      <c r="G10" s="192">
        <v>22870</v>
      </c>
      <c r="H10" s="68"/>
      <c r="I10" s="342" t="s">
        <v>1879</v>
      </c>
      <c r="J10" s="68"/>
      <c r="K10" s="68"/>
      <c r="L10" s="68"/>
      <c r="M10" s="68"/>
      <c r="N10" s="343">
        <v>0</v>
      </c>
      <c r="O10" s="343">
        <v>0</v>
      </c>
      <c r="P10" s="344">
        <v>0.01</v>
      </c>
      <c r="Q10" s="344">
        <v>0</v>
      </c>
      <c r="R10" s="345" t="s">
        <v>638</v>
      </c>
      <c r="S10" s="364"/>
      <c r="T10" s="277"/>
    </row>
    <row r="11" spans="1:20" ht="76.5">
      <c r="A11" s="68">
        <v>681</v>
      </c>
      <c r="B11" s="68"/>
      <c r="C11" s="69" t="s">
        <v>180</v>
      </c>
      <c r="D11" s="108">
        <v>44938</v>
      </c>
      <c r="E11" s="108" t="s">
        <v>1895</v>
      </c>
      <c r="F11" s="192" t="s">
        <v>6</v>
      </c>
      <c r="G11" s="192">
        <v>1051940</v>
      </c>
      <c r="H11" s="68"/>
      <c r="I11" s="342" t="s">
        <v>1880</v>
      </c>
      <c r="J11" s="68"/>
      <c r="K11" s="68"/>
      <c r="L11" s="68"/>
      <c r="M11" s="68"/>
      <c r="N11" s="343">
        <v>0</v>
      </c>
      <c r="O11" s="343">
        <v>943.11</v>
      </c>
      <c r="P11" s="344">
        <v>0</v>
      </c>
      <c r="Q11" s="344">
        <v>6469.73</v>
      </c>
      <c r="R11" s="345" t="s">
        <v>638</v>
      </c>
      <c r="S11" s="364"/>
      <c r="T11" s="277"/>
    </row>
    <row r="12" spans="1:20" ht="51">
      <c r="A12" s="68" t="s">
        <v>541</v>
      </c>
      <c r="B12" s="68"/>
      <c r="C12" s="69" t="s">
        <v>590</v>
      </c>
      <c r="D12" s="108">
        <v>44939</v>
      </c>
      <c r="E12" s="108" t="s">
        <v>1896</v>
      </c>
      <c r="F12" s="192" t="s">
        <v>22</v>
      </c>
      <c r="G12" s="192">
        <v>22883</v>
      </c>
      <c r="H12" s="68"/>
      <c r="I12" s="342" t="s">
        <v>1881</v>
      </c>
      <c r="J12" s="68"/>
      <c r="K12" s="68"/>
      <c r="L12" s="68"/>
      <c r="M12" s="68"/>
      <c r="N12" s="343">
        <v>0</v>
      </c>
      <c r="O12" s="343">
        <v>0</v>
      </c>
      <c r="P12" s="344">
        <v>0.01</v>
      </c>
      <c r="Q12" s="344">
        <v>0</v>
      </c>
      <c r="R12" s="345" t="s">
        <v>638</v>
      </c>
      <c r="S12" s="364"/>
      <c r="T12" s="277"/>
    </row>
    <row r="13" spans="1:20" ht="51">
      <c r="A13" s="68" t="s">
        <v>541</v>
      </c>
      <c r="B13" s="68"/>
      <c r="C13" s="69" t="s">
        <v>590</v>
      </c>
      <c r="D13" s="108">
        <v>44942</v>
      </c>
      <c r="E13" s="108" t="s">
        <v>1897</v>
      </c>
      <c r="F13" s="192" t="s">
        <v>22</v>
      </c>
      <c r="G13" s="192">
        <v>22887</v>
      </c>
      <c r="H13" s="68"/>
      <c r="I13" s="342" t="s">
        <v>1882</v>
      </c>
      <c r="J13" s="68"/>
      <c r="K13" s="68"/>
      <c r="L13" s="68"/>
      <c r="M13" s="68"/>
      <c r="N13" s="343">
        <v>0</v>
      </c>
      <c r="O13" s="343">
        <v>0</v>
      </c>
      <c r="P13" s="344">
        <v>0</v>
      </c>
      <c r="Q13" s="344">
        <v>0.01</v>
      </c>
      <c r="R13" s="345" t="s">
        <v>638</v>
      </c>
      <c r="S13" s="364"/>
      <c r="T13" s="277"/>
    </row>
    <row r="14" spans="1:20" ht="51">
      <c r="A14" s="68" t="s">
        <v>541</v>
      </c>
      <c r="B14" s="68"/>
      <c r="C14" s="69" t="s">
        <v>590</v>
      </c>
      <c r="D14" s="108">
        <v>44944</v>
      </c>
      <c r="E14" s="108" t="s">
        <v>1898</v>
      </c>
      <c r="F14" s="192" t="s">
        <v>22</v>
      </c>
      <c r="G14" s="192">
        <v>22895</v>
      </c>
      <c r="H14" s="68"/>
      <c r="I14" s="342" t="s">
        <v>1883</v>
      </c>
      <c r="J14" s="68"/>
      <c r="K14" s="68"/>
      <c r="L14" s="68"/>
      <c r="M14" s="68"/>
      <c r="N14" s="343">
        <v>0</v>
      </c>
      <c r="O14" s="343">
        <v>0</v>
      </c>
      <c r="P14" s="344">
        <v>0</v>
      </c>
      <c r="Q14" s="344">
        <v>0.01</v>
      </c>
      <c r="R14" s="345" t="s">
        <v>638</v>
      </c>
      <c r="S14" s="364"/>
      <c r="T14" s="277"/>
    </row>
    <row r="15" spans="1:20" ht="51">
      <c r="A15" s="68" t="s">
        <v>541</v>
      </c>
      <c r="B15" s="68"/>
      <c r="C15" s="69" t="s">
        <v>590</v>
      </c>
      <c r="D15" s="108">
        <v>44945</v>
      </c>
      <c r="E15" s="108" t="s">
        <v>1899</v>
      </c>
      <c r="F15" s="192" t="s">
        <v>22</v>
      </c>
      <c r="G15" s="192">
        <v>22899</v>
      </c>
      <c r="H15" s="68"/>
      <c r="I15" s="342" t="s">
        <v>1884</v>
      </c>
      <c r="J15" s="68"/>
      <c r="K15" s="68"/>
      <c r="L15" s="68"/>
      <c r="M15" s="68"/>
      <c r="N15" s="343">
        <v>0</v>
      </c>
      <c r="O15" s="343">
        <v>0</v>
      </c>
      <c r="P15" s="344">
        <v>0.01</v>
      </c>
      <c r="Q15" s="344">
        <v>0</v>
      </c>
      <c r="R15" s="345" t="s">
        <v>638</v>
      </c>
      <c r="S15" s="364"/>
      <c r="T15" s="277"/>
    </row>
    <row r="16" spans="1:20" ht="63.75">
      <c r="A16" s="68" t="s">
        <v>542</v>
      </c>
      <c r="B16" s="68"/>
      <c r="C16" s="69" t="s">
        <v>691</v>
      </c>
      <c r="D16" s="108">
        <v>44946</v>
      </c>
      <c r="E16" s="108" t="s">
        <v>1900</v>
      </c>
      <c r="F16" s="192" t="s">
        <v>19</v>
      </c>
      <c r="G16" s="192">
        <v>16976</v>
      </c>
      <c r="H16" s="68"/>
      <c r="I16" s="342" t="s">
        <v>1885</v>
      </c>
      <c r="J16" s="68"/>
      <c r="K16" s="68"/>
      <c r="L16" s="68"/>
      <c r="M16" s="68"/>
      <c r="N16" s="343">
        <v>5199004.6500000004</v>
      </c>
      <c r="O16" s="343">
        <v>0</v>
      </c>
      <c r="P16" s="344">
        <v>35665171.899999999</v>
      </c>
      <c r="Q16" s="344">
        <v>0</v>
      </c>
      <c r="R16" s="345" t="s">
        <v>638</v>
      </c>
      <c r="S16" s="364"/>
      <c r="T16" s="277"/>
    </row>
    <row r="17" spans="1:20" ht="51">
      <c r="A17" s="68" t="s">
        <v>541</v>
      </c>
      <c r="B17" s="68"/>
      <c r="C17" s="69" t="s">
        <v>590</v>
      </c>
      <c r="D17" s="108">
        <v>44946</v>
      </c>
      <c r="E17" s="108" t="s">
        <v>1901</v>
      </c>
      <c r="F17" s="192" t="s">
        <v>22</v>
      </c>
      <c r="G17" s="192">
        <v>22903</v>
      </c>
      <c r="H17" s="68"/>
      <c r="I17" s="342" t="s">
        <v>1886</v>
      </c>
      <c r="J17" s="68"/>
      <c r="K17" s="68"/>
      <c r="L17" s="68"/>
      <c r="M17" s="68"/>
      <c r="N17" s="343">
        <v>0</v>
      </c>
      <c r="O17" s="343">
        <v>0</v>
      </c>
      <c r="P17" s="344">
        <v>0</v>
      </c>
      <c r="Q17" s="344">
        <v>0.01</v>
      </c>
      <c r="R17" s="345" t="s">
        <v>638</v>
      </c>
      <c r="S17" s="364"/>
      <c r="T17" s="277"/>
    </row>
    <row r="18" spans="1:20" ht="51">
      <c r="A18" s="68" t="s">
        <v>541</v>
      </c>
      <c r="B18" s="68"/>
      <c r="C18" s="69" t="s">
        <v>590</v>
      </c>
      <c r="D18" s="108">
        <v>44950</v>
      </c>
      <c r="E18" s="108" t="s">
        <v>1902</v>
      </c>
      <c r="F18" s="192" t="s">
        <v>22</v>
      </c>
      <c r="G18" s="192">
        <v>22907</v>
      </c>
      <c r="H18" s="68"/>
      <c r="I18" s="342" t="s">
        <v>1887</v>
      </c>
      <c r="J18" s="68"/>
      <c r="K18" s="68"/>
      <c r="L18" s="68"/>
      <c r="M18" s="68"/>
      <c r="N18" s="343">
        <v>0</v>
      </c>
      <c r="O18" s="343">
        <v>0</v>
      </c>
      <c r="P18" s="344">
        <v>0.01</v>
      </c>
      <c r="Q18" s="344">
        <v>0</v>
      </c>
      <c r="R18" s="345" t="s">
        <v>638</v>
      </c>
      <c r="S18" s="364"/>
      <c r="T18" s="277"/>
    </row>
    <row r="19" spans="1:20" ht="51">
      <c r="A19" s="68" t="s">
        <v>541</v>
      </c>
      <c r="B19" s="68"/>
      <c r="C19" s="69" t="s">
        <v>590</v>
      </c>
      <c r="D19" s="108">
        <v>44951</v>
      </c>
      <c r="E19" s="108" t="s">
        <v>1903</v>
      </c>
      <c r="F19" s="192" t="s">
        <v>22</v>
      </c>
      <c r="G19" s="192">
        <v>22911</v>
      </c>
      <c r="H19" s="68"/>
      <c r="I19" s="342" t="s">
        <v>1888</v>
      </c>
      <c r="J19" s="68"/>
      <c r="K19" s="68"/>
      <c r="L19" s="68"/>
      <c r="M19" s="68"/>
      <c r="N19" s="343">
        <v>0</v>
      </c>
      <c r="O19" s="343">
        <v>0</v>
      </c>
      <c r="P19" s="344">
        <v>0</v>
      </c>
      <c r="Q19" s="344">
        <v>0.01</v>
      </c>
      <c r="R19" s="345" t="s">
        <v>638</v>
      </c>
      <c r="S19" s="364"/>
      <c r="T19" s="277"/>
    </row>
    <row r="20" spans="1:20" ht="51">
      <c r="A20" s="68" t="s">
        <v>541</v>
      </c>
      <c r="B20" s="68"/>
      <c r="C20" s="69" t="s">
        <v>590</v>
      </c>
      <c r="D20" s="108">
        <v>44952</v>
      </c>
      <c r="E20" s="108" t="s">
        <v>1904</v>
      </c>
      <c r="F20" s="192" t="s">
        <v>22</v>
      </c>
      <c r="G20" s="192">
        <v>22916</v>
      </c>
      <c r="H20" s="68"/>
      <c r="I20" s="342" t="s">
        <v>1889</v>
      </c>
      <c r="J20" s="68"/>
      <c r="K20" s="68"/>
      <c r="L20" s="68"/>
      <c r="M20" s="68"/>
      <c r="N20" s="343">
        <v>0</v>
      </c>
      <c r="O20" s="343">
        <v>0</v>
      </c>
      <c r="P20" s="344">
        <v>0</v>
      </c>
      <c r="Q20" s="344">
        <v>0.01</v>
      </c>
      <c r="R20" s="345" t="s">
        <v>638</v>
      </c>
      <c r="S20" s="364"/>
      <c r="T20" s="277"/>
    </row>
    <row r="21" spans="1:20" ht="51">
      <c r="A21" s="68" t="s">
        <v>541</v>
      </c>
      <c r="B21" s="68"/>
      <c r="C21" s="69" t="s">
        <v>590</v>
      </c>
      <c r="D21" s="108">
        <v>44953</v>
      </c>
      <c r="E21" s="108" t="s">
        <v>1905</v>
      </c>
      <c r="F21" s="192" t="s">
        <v>22</v>
      </c>
      <c r="G21" s="192">
        <v>22921</v>
      </c>
      <c r="H21" s="68"/>
      <c r="I21" s="342" t="s">
        <v>1890</v>
      </c>
      <c r="J21" s="68"/>
      <c r="K21" s="68"/>
      <c r="L21" s="68"/>
      <c r="M21" s="68"/>
      <c r="N21" s="343">
        <v>0</v>
      </c>
      <c r="O21" s="343">
        <v>0</v>
      </c>
      <c r="P21" s="344">
        <v>0.01</v>
      </c>
      <c r="Q21" s="344">
        <v>0</v>
      </c>
      <c r="R21" s="345" t="s">
        <v>638</v>
      </c>
      <c r="S21" s="364"/>
      <c r="T21" s="277"/>
    </row>
    <row r="22" spans="1:20" ht="51">
      <c r="A22" s="68" t="s">
        <v>541</v>
      </c>
      <c r="B22" s="68"/>
      <c r="C22" s="69" t="s">
        <v>590</v>
      </c>
      <c r="D22" s="108">
        <v>44957</v>
      </c>
      <c r="E22" s="108" t="s">
        <v>1906</v>
      </c>
      <c r="F22" s="192" t="s">
        <v>22</v>
      </c>
      <c r="G22" s="192">
        <v>22929</v>
      </c>
      <c r="H22" s="68"/>
      <c r="I22" s="342" t="s">
        <v>1891</v>
      </c>
      <c r="J22" s="68"/>
      <c r="K22" s="68"/>
      <c r="L22" s="68"/>
      <c r="M22" s="68"/>
      <c r="N22" s="343">
        <v>0</v>
      </c>
      <c r="O22" s="343">
        <v>0</v>
      </c>
      <c r="P22" s="344">
        <v>0.02</v>
      </c>
      <c r="Q22" s="344">
        <v>0</v>
      </c>
      <c r="R22" s="345" t="s">
        <v>638</v>
      </c>
      <c r="S22" s="364"/>
      <c r="T22" s="277"/>
    </row>
    <row r="23" spans="1:20" ht="51">
      <c r="A23" s="68" t="s">
        <v>541</v>
      </c>
      <c r="B23" s="68"/>
      <c r="C23" s="69" t="s">
        <v>590</v>
      </c>
      <c r="D23" s="108">
        <v>44960</v>
      </c>
      <c r="E23" s="108" t="s">
        <v>1907</v>
      </c>
      <c r="F23" s="192" t="s">
        <v>22</v>
      </c>
      <c r="G23" s="192">
        <v>22942</v>
      </c>
      <c r="H23" s="68"/>
      <c r="I23" s="342" t="s">
        <v>2594</v>
      </c>
      <c r="J23" s="68"/>
      <c r="K23" s="68"/>
      <c r="L23" s="68"/>
      <c r="M23" s="68"/>
      <c r="N23" s="343">
        <v>0</v>
      </c>
      <c r="O23" s="343">
        <v>0</v>
      </c>
      <c r="P23" s="344">
        <v>0</v>
      </c>
      <c r="Q23" s="344">
        <v>0.01</v>
      </c>
      <c r="R23" s="345" t="s">
        <v>638</v>
      </c>
      <c r="S23" s="364"/>
      <c r="T23" s="277"/>
    </row>
    <row r="24" spans="1:20" ht="51">
      <c r="A24" s="68" t="s">
        <v>541</v>
      </c>
      <c r="B24" s="68"/>
      <c r="C24" s="69" t="s">
        <v>590</v>
      </c>
      <c r="D24" s="108">
        <v>44963</v>
      </c>
      <c r="E24" s="108" t="s">
        <v>1908</v>
      </c>
      <c r="F24" s="192" t="s">
        <v>22</v>
      </c>
      <c r="G24" s="192">
        <v>22946</v>
      </c>
      <c r="H24" s="68"/>
      <c r="I24" s="342" t="s">
        <v>2595</v>
      </c>
      <c r="J24" s="68"/>
      <c r="K24" s="68"/>
      <c r="L24" s="68"/>
      <c r="M24" s="68"/>
      <c r="N24" s="343">
        <v>0</v>
      </c>
      <c r="O24" s="343">
        <v>0</v>
      </c>
      <c r="P24" s="344">
        <v>0.02</v>
      </c>
      <c r="Q24" s="344">
        <v>0</v>
      </c>
      <c r="R24" s="345" t="s">
        <v>638</v>
      </c>
      <c r="S24" s="364"/>
      <c r="T24" s="277"/>
    </row>
    <row r="25" spans="1:20" ht="51">
      <c r="A25" s="68" t="s">
        <v>541</v>
      </c>
      <c r="B25" s="68"/>
      <c r="C25" s="69" t="s">
        <v>590</v>
      </c>
      <c r="D25" s="108">
        <v>44964</v>
      </c>
      <c r="E25" s="108" t="s">
        <v>1909</v>
      </c>
      <c r="F25" s="192" t="s">
        <v>22</v>
      </c>
      <c r="G25" s="192">
        <v>22950</v>
      </c>
      <c r="H25" s="68"/>
      <c r="I25" s="342" t="s">
        <v>2596</v>
      </c>
      <c r="J25" s="68"/>
      <c r="K25" s="68"/>
      <c r="L25" s="68"/>
      <c r="M25" s="68"/>
      <c r="N25" s="343">
        <v>0</v>
      </c>
      <c r="O25" s="343">
        <v>0</v>
      </c>
      <c r="P25" s="344">
        <v>0.01</v>
      </c>
      <c r="Q25" s="344">
        <v>0</v>
      </c>
      <c r="R25" s="345" t="s">
        <v>638</v>
      </c>
      <c r="S25" s="364"/>
      <c r="T25" s="277"/>
    </row>
    <row r="26" spans="1:20" ht="51">
      <c r="A26" s="68" t="s">
        <v>541</v>
      </c>
      <c r="B26" s="68"/>
      <c r="C26" s="69" t="s">
        <v>590</v>
      </c>
      <c r="D26" s="108">
        <v>44965</v>
      </c>
      <c r="E26" s="108" t="s">
        <v>1910</v>
      </c>
      <c r="F26" s="192" t="s">
        <v>22</v>
      </c>
      <c r="G26" s="192">
        <v>22955</v>
      </c>
      <c r="H26" s="68"/>
      <c r="I26" s="342" t="s">
        <v>2597</v>
      </c>
      <c r="J26" s="68"/>
      <c r="K26" s="68"/>
      <c r="L26" s="68"/>
      <c r="M26" s="68"/>
      <c r="N26" s="343">
        <v>0</v>
      </c>
      <c r="O26" s="343">
        <v>0</v>
      </c>
      <c r="P26" s="344">
        <v>0.01</v>
      </c>
      <c r="Q26" s="344">
        <v>0</v>
      </c>
      <c r="R26" s="345" t="s">
        <v>638</v>
      </c>
      <c r="S26" s="364"/>
      <c r="T26" s="277"/>
    </row>
    <row r="27" spans="1:20" ht="51">
      <c r="A27" s="68" t="s">
        <v>541</v>
      </c>
      <c r="B27" s="68"/>
      <c r="C27" s="69" t="s">
        <v>590</v>
      </c>
      <c r="D27" s="108">
        <v>44966</v>
      </c>
      <c r="E27" s="108" t="s">
        <v>1911</v>
      </c>
      <c r="F27" s="192" t="s">
        <v>22</v>
      </c>
      <c r="G27" s="192">
        <v>22959</v>
      </c>
      <c r="H27" s="68"/>
      <c r="I27" s="342" t="s">
        <v>2598</v>
      </c>
      <c r="J27" s="68"/>
      <c r="K27" s="68"/>
      <c r="L27" s="68"/>
      <c r="M27" s="68"/>
      <c r="N27" s="343">
        <v>0</v>
      </c>
      <c r="O27" s="343">
        <v>0</v>
      </c>
      <c r="P27" s="344">
        <v>0.02</v>
      </c>
      <c r="Q27" s="344">
        <v>0</v>
      </c>
      <c r="R27" s="345" t="s">
        <v>638</v>
      </c>
      <c r="S27" s="364"/>
      <c r="T27" s="277"/>
    </row>
    <row r="28" spans="1:20" ht="51">
      <c r="A28" s="68" t="s">
        <v>541</v>
      </c>
      <c r="B28" s="68"/>
      <c r="C28" s="69" t="s">
        <v>590</v>
      </c>
      <c r="D28" s="108">
        <v>44967</v>
      </c>
      <c r="E28" s="108" t="s">
        <v>1912</v>
      </c>
      <c r="F28" s="192" t="s">
        <v>22</v>
      </c>
      <c r="G28" s="192">
        <v>22963</v>
      </c>
      <c r="H28" s="68"/>
      <c r="I28" s="342" t="s">
        <v>2599</v>
      </c>
      <c r="J28" s="68"/>
      <c r="K28" s="68"/>
      <c r="L28" s="68"/>
      <c r="M28" s="68"/>
      <c r="N28" s="343">
        <v>0</v>
      </c>
      <c r="O28" s="343">
        <v>0</v>
      </c>
      <c r="P28" s="344">
        <v>0</v>
      </c>
      <c r="Q28" s="344">
        <v>0.01</v>
      </c>
      <c r="R28" s="345" t="s">
        <v>638</v>
      </c>
      <c r="S28" s="364"/>
      <c r="T28" s="277"/>
    </row>
    <row r="29" spans="1:20" ht="51">
      <c r="A29" s="68" t="s">
        <v>541</v>
      </c>
      <c r="B29" s="68"/>
      <c r="C29" s="69" t="s">
        <v>590</v>
      </c>
      <c r="D29" s="108">
        <v>44970</v>
      </c>
      <c r="E29" s="108" t="s">
        <v>1913</v>
      </c>
      <c r="F29" s="192" t="s">
        <v>22</v>
      </c>
      <c r="G29" s="192">
        <v>22967</v>
      </c>
      <c r="H29" s="68"/>
      <c r="I29" s="342" t="s">
        <v>2600</v>
      </c>
      <c r="J29" s="68"/>
      <c r="K29" s="68"/>
      <c r="L29" s="68"/>
      <c r="M29" s="68"/>
      <c r="N29" s="343">
        <v>0</v>
      </c>
      <c r="O29" s="343">
        <v>0</v>
      </c>
      <c r="P29" s="344">
        <v>0.01</v>
      </c>
      <c r="Q29" s="344">
        <v>0</v>
      </c>
      <c r="R29" s="345" t="s">
        <v>638</v>
      </c>
      <c r="S29" s="364"/>
      <c r="T29" s="277"/>
    </row>
    <row r="30" spans="1:20" ht="51">
      <c r="A30" s="68" t="s">
        <v>541</v>
      </c>
      <c r="B30" s="68"/>
      <c r="C30" s="69" t="s">
        <v>590</v>
      </c>
      <c r="D30" s="108">
        <v>44971</v>
      </c>
      <c r="E30" s="108" t="s">
        <v>1914</v>
      </c>
      <c r="F30" s="192" t="s">
        <v>22</v>
      </c>
      <c r="G30" s="192">
        <v>22972</v>
      </c>
      <c r="H30" s="68"/>
      <c r="I30" s="342" t="s">
        <v>2601</v>
      </c>
      <c r="J30" s="68"/>
      <c r="K30" s="68"/>
      <c r="L30" s="68"/>
      <c r="M30" s="68"/>
      <c r="N30" s="343">
        <v>0</v>
      </c>
      <c r="O30" s="343">
        <v>0</v>
      </c>
      <c r="P30" s="344">
        <v>0</v>
      </c>
      <c r="Q30" s="344">
        <v>0.01</v>
      </c>
      <c r="R30" s="345" t="s">
        <v>638</v>
      </c>
      <c r="S30" s="364"/>
      <c r="T30" s="277"/>
    </row>
    <row r="31" spans="1:20" ht="51">
      <c r="A31" s="68" t="s">
        <v>541</v>
      </c>
      <c r="B31" s="68"/>
      <c r="C31" s="69" t="s">
        <v>590</v>
      </c>
      <c r="D31" s="108">
        <v>44972</v>
      </c>
      <c r="E31" s="108" t="s">
        <v>1915</v>
      </c>
      <c r="F31" s="192" t="s">
        <v>22</v>
      </c>
      <c r="G31" s="192">
        <v>22976</v>
      </c>
      <c r="H31" s="68"/>
      <c r="I31" s="342" t="s">
        <v>2602</v>
      </c>
      <c r="J31" s="68"/>
      <c r="K31" s="68"/>
      <c r="L31" s="68"/>
      <c r="M31" s="68"/>
      <c r="N31" s="343">
        <v>0</v>
      </c>
      <c r="O31" s="343">
        <v>0</v>
      </c>
      <c r="P31" s="344">
        <v>0.01</v>
      </c>
      <c r="Q31" s="344">
        <v>0</v>
      </c>
      <c r="R31" s="345" t="s">
        <v>638</v>
      </c>
      <c r="S31" s="364"/>
      <c r="T31" s="277"/>
    </row>
    <row r="32" spans="1:20" ht="51">
      <c r="A32" s="68" t="s">
        <v>541</v>
      </c>
      <c r="B32" s="68"/>
      <c r="C32" s="69" t="s">
        <v>590</v>
      </c>
      <c r="D32" s="108">
        <v>44973</v>
      </c>
      <c r="E32" s="108" t="s">
        <v>1916</v>
      </c>
      <c r="F32" s="192" t="s">
        <v>22</v>
      </c>
      <c r="G32" s="192">
        <v>22980</v>
      </c>
      <c r="H32" s="68"/>
      <c r="I32" s="342" t="s">
        <v>2603</v>
      </c>
      <c r="J32" s="68"/>
      <c r="K32" s="68"/>
      <c r="L32" s="68"/>
      <c r="M32" s="68"/>
      <c r="N32" s="343">
        <v>0</v>
      </c>
      <c r="O32" s="343">
        <v>0</v>
      </c>
      <c r="P32" s="344">
        <v>0</v>
      </c>
      <c r="Q32" s="344">
        <v>0.01</v>
      </c>
      <c r="R32" s="345" t="s">
        <v>638</v>
      </c>
      <c r="S32" s="364"/>
      <c r="T32" s="277"/>
    </row>
    <row r="33" spans="1:20" ht="51">
      <c r="A33" s="68" t="s">
        <v>541</v>
      </c>
      <c r="B33" s="68"/>
      <c r="C33" s="69" t="s">
        <v>590</v>
      </c>
      <c r="D33" s="108">
        <v>44974</v>
      </c>
      <c r="E33" s="108" t="s">
        <v>1917</v>
      </c>
      <c r="F33" s="192" t="s">
        <v>22</v>
      </c>
      <c r="G33" s="192">
        <v>22984</v>
      </c>
      <c r="H33" s="68"/>
      <c r="I33" s="342" t="s">
        <v>2604</v>
      </c>
      <c r="J33" s="68"/>
      <c r="K33" s="68"/>
      <c r="L33" s="68"/>
      <c r="M33" s="68"/>
      <c r="N33" s="343">
        <v>0</v>
      </c>
      <c r="O33" s="343">
        <v>0</v>
      </c>
      <c r="P33" s="344">
        <v>0</v>
      </c>
      <c r="Q33" s="344">
        <v>0.01</v>
      </c>
      <c r="R33" s="345" t="s">
        <v>638</v>
      </c>
      <c r="S33" s="364"/>
      <c r="T33" s="277"/>
    </row>
    <row r="34" spans="1:20" ht="51">
      <c r="A34" s="68" t="s">
        <v>541</v>
      </c>
      <c r="B34" s="68"/>
      <c r="C34" s="69" t="s">
        <v>590</v>
      </c>
      <c r="D34" s="108">
        <v>44979</v>
      </c>
      <c r="E34" s="108" t="s">
        <v>1918</v>
      </c>
      <c r="F34" s="192" t="s">
        <v>22</v>
      </c>
      <c r="G34" s="192">
        <v>22988</v>
      </c>
      <c r="H34" s="68"/>
      <c r="I34" s="342" t="s">
        <v>2605</v>
      </c>
      <c r="J34" s="68"/>
      <c r="K34" s="68"/>
      <c r="L34" s="68"/>
      <c r="M34" s="68"/>
      <c r="N34" s="343">
        <v>0</v>
      </c>
      <c r="O34" s="343">
        <v>0</v>
      </c>
      <c r="P34" s="344">
        <v>0.01</v>
      </c>
      <c r="Q34" s="344">
        <v>0</v>
      </c>
      <c r="R34" s="345" t="s">
        <v>638</v>
      </c>
      <c r="S34" s="364"/>
      <c r="T34" s="277"/>
    </row>
    <row r="35" spans="1:20" ht="51">
      <c r="A35" s="68" t="s">
        <v>541</v>
      </c>
      <c r="B35" s="68"/>
      <c r="C35" s="69" t="s">
        <v>590</v>
      </c>
      <c r="D35" s="108">
        <v>44980</v>
      </c>
      <c r="E35" s="108" t="s">
        <v>1919</v>
      </c>
      <c r="F35" s="192" t="s">
        <v>22</v>
      </c>
      <c r="G35" s="192">
        <v>22992</v>
      </c>
      <c r="H35" s="68"/>
      <c r="I35" s="342" t="s">
        <v>2606</v>
      </c>
      <c r="J35" s="68"/>
      <c r="K35" s="68"/>
      <c r="L35" s="68"/>
      <c r="M35" s="68"/>
      <c r="N35" s="343">
        <v>0</v>
      </c>
      <c r="O35" s="343">
        <v>0</v>
      </c>
      <c r="P35" s="344">
        <v>0</v>
      </c>
      <c r="Q35" s="344">
        <v>0.02</v>
      </c>
      <c r="R35" s="345" t="s">
        <v>638</v>
      </c>
      <c r="S35" s="364"/>
      <c r="T35" s="277"/>
    </row>
    <row r="36" spans="1:20" ht="51">
      <c r="A36" s="68" t="s">
        <v>541</v>
      </c>
      <c r="B36" s="68"/>
      <c r="C36" s="69" t="s">
        <v>590</v>
      </c>
      <c r="D36" s="108">
        <v>44984</v>
      </c>
      <c r="E36" s="108" t="s">
        <v>1920</v>
      </c>
      <c r="F36" s="192" t="s">
        <v>22</v>
      </c>
      <c r="G36" s="192">
        <v>23001</v>
      </c>
      <c r="H36" s="68"/>
      <c r="I36" s="342" t="s">
        <v>2607</v>
      </c>
      <c r="J36" s="68"/>
      <c r="K36" s="68"/>
      <c r="L36" s="68"/>
      <c r="M36" s="68"/>
      <c r="N36" s="343">
        <v>0</v>
      </c>
      <c r="O36" s="343">
        <v>0</v>
      </c>
      <c r="P36" s="344">
        <v>0.01</v>
      </c>
      <c r="Q36" s="344">
        <v>0</v>
      </c>
      <c r="R36" s="345" t="s">
        <v>638</v>
      </c>
      <c r="S36" s="364"/>
      <c r="T36" s="277"/>
    </row>
    <row r="37" spans="1:20" ht="51">
      <c r="A37" s="68" t="s">
        <v>541</v>
      </c>
      <c r="B37" s="68"/>
      <c r="C37" s="69" t="s">
        <v>590</v>
      </c>
      <c r="D37" s="108">
        <v>44986</v>
      </c>
      <c r="E37" s="108" t="s">
        <v>2647</v>
      </c>
      <c r="F37" s="192" t="s">
        <v>22</v>
      </c>
      <c r="G37" s="192">
        <v>23010</v>
      </c>
      <c r="H37" s="68"/>
      <c r="I37" s="342" t="s">
        <v>2608</v>
      </c>
      <c r="J37" s="68"/>
      <c r="K37" s="68"/>
      <c r="L37" s="68"/>
      <c r="M37" s="68"/>
      <c r="N37" s="343">
        <v>0</v>
      </c>
      <c r="O37" s="343">
        <v>0</v>
      </c>
      <c r="P37" s="344">
        <v>0.01</v>
      </c>
      <c r="Q37" s="344">
        <v>0</v>
      </c>
      <c r="R37" s="345" t="s">
        <v>638</v>
      </c>
      <c r="S37" s="364"/>
      <c r="T37" s="277"/>
    </row>
    <row r="38" spans="1:20" ht="51">
      <c r="A38" s="68" t="s">
        <v>541</v>
      </c>
      <c r="B38" s="68"/>
      <c r="C38" s="69" t="s">
        <v>590</v>
      </c>
      <c r="D38" s="108">
        <v>44988</v>
      </c>
      <c r="E38" s="108" t="s">
        <v>2648</v>
      </c>
      <c r="F38" s="192" t="s">
        <v>22</v>
      </c>
      <c r="G38" s="192">
        <v>23018</v>
      </c>
      <c r="H38" s="68"/>
      <c r="I38" s="342" t="s">
        <v>2609</v>
      </c>
      <c r="J38" s="68"/>
      <c r="K38" s="68"/>
      <c r="L38" s="68"/>
      <c r="M38" s="68"/>
      <c r="N38" s="343">
        <v>0</v>
      </c>
      <c r="O38" s="343">
        <v>0</v>
      </c>
      <c r="P38" s="344">
        <v>0.01</v>
      </c>
      <c r="Q38" s="344">
        <v>0</v>
      </c>
      <c r="R38" s="345" t="s">
        <v>638</v>
      </c>
      <c r="S38" s="364"/>
      <c r="T38" s="277"/>
    </row>
    <row r="39" spans="1:20" ht="51">
      <c r="A39" s="68" t="s">
        <v>541</v>
      </c>
      <c r="B39" s="68"/>
      <c r="C39" s="69" t="s">
        <v>590</v>
      </c>
      <c r="D39" s="108">
        <v>44991</v>
      </c>
      <c r="E39" s="108" t="s">
        <v>2649</v>
      </c>
      <c r="F39" s="192" t="s">
        <v>22</v>
      </c>
      <c r="G39" s="192">
        <v>23026</v>
      </c>
      <c r="H39" s="68"/>
      <c r="I39" s="342" t="s">
        <v>2610</v>
      </c>
      <c r="J39" s="68"/>
      <c r="K39" s="68"/>
      <c r="L39" s="68"/>
      <c r="M39" s="68"/>
      <c r="N39" s="343">
        <v>0</v>
      </c>
      <c r="O39" s="343">
        <v>0</v>
      </c>
      <c r="P39" s="344">
        <v>0</v>
      </c>
      <c r="Q39" s="344">
        <v>0.02</v>
      </c>
      <c r="R39" s="345" t="s">
        <v>638</v>
      </c>
      <c r="S39" s="364"/>
      <c r="T39" s="277"/>
    </row>
    <row r="40" spans="1:20" ht="51">
      <c r="A40" s="68" t="s">
        <v>541</v>
      </c>
      <c r="B40" s="68"/>
      <c r="C40" s="69" t="s">
        <v>590</v>
      </c>
      <c r="D40" s="108">
        <v>44992</v>
      </c>
      <c r="E40" s="108" t="s">
        <v>2650</v>
      </c>
      <c r="F40" s="192" t="s">
        <v>22</v>
      </c>
      <c r="G40" s="192">
        <v>23031</v>
      </c>
      <c r="H40" s="68"/>
      <c r="I40" s="342" t="s">
        <v>2611</v>
      </c>
      <c r="J40" s="68"/>
      <c r="K40" s="68"/>
      <c r="L40" s="68"/>
      <c r="M40" s="68"/>
      <c r="N40" s="343">
        <v>0</v>
      </c>
      <c r="O40" s="343">
        <v>0</v>
      </c>
      <c r="P40" s="344">
        <v>0.01</v>
      </c>
      <c r="Q40" s="344">
        <v>0</v>
      </c>
      <c r="R40" s="345" t="s">
        <v>638</v>
      </c>
      <c r="S40" s="364"/>
      <c r="T40" s="277"/>
    </row>
    <row r="41" spans="1:20" ht="51">
      <c r="A41" s="68" t="s">
        <v>541</v>
      </c>
      <c r="B41" s="68"/>
      <c r="C41" s="69" t="s">
        <v>590</v>
      </c>
      <c r="D41" s="108">
        <v>44993</v>
      </c>
      <c r="E41" s="108" t="s">
        <v>2651</v>
      </c>
      <c r="F41" s="192" t="s">
        <v>22</v>
      </c>
      <c r="G41" s="192">
        <v>23035</v>
      </c>
      <c r="H41" s="68"/>
      <c r="I41" s="342" t="s">
        <v>2612</v>
      </c>
      <c r="J41" s="68"/>
      <c r="K41" s="68"/>
      <c r="L41" s="68"/>
      <c r="M41" s="68"/>
      <c r="N41" s="343">
        <v>0</v>
      </c>
      <c r="O41" s="343">
        <v>0</v>
      </c>
      <c r="P41" s="344">
        <v>0</v>
      </c>
      <c r="Q41" s="344">
        <v>0.01</v>
      </c>
      <c r="R41" s="345" t="s">
        <v>638</v>
      </c>
      <c r="S41" s="364"/>
      <c r="T41" s="277"/>
    </row>
    <row r="42" spans="1:20" ht="51">
      <c r="A42" s="68" t="s">
        <v>541</v>
      </c>
      <c r="B42" s="68"/>
      <c r="C42" s="69" t="s">
        <v>590</v>
      </c>
      <c r="D42" s="108">
        <v>44995</v>
      </c>
      <c r="E42" s="108" t="s">
        <v>2652</v>
      </c>
      <c r="F42" s="192" t="s">
        <v>22</v>
      </c>
      <c r="G42" s="192">
        <v>23045</v>
      </c>
      <c r="H42" s="68"/>
      <c r="I42" s="342" t="s">
        <v>2613</v>
      </c>
      <c r="J42" s="68"/>
      <c r="K42" s="68"/>
      <c r="L42" s="68"/>
      <c r="M42" s="68"/>
      <c r="N42" s="343">
        <v>0</v>
      </c>
      <c r="O42" s="343">
        <v>0</v>
      </c>
      <c r="P42" s="344">
        <v>0</v>
      </c>
      <c r="Q42" s="344">
        <v>0.01</v>
      </c>
      <c r="R42" s="345" t="s">
        <v>638</v>
      </c>
      <c r="S42" s="364"/>
      <c r="T42" s="277"/>
    </row>
    <row r="43" spans="1:20" ht="51">
      <c r="A43" s="68" t="s">
        <v>541</v>
      </c>
      <c r="B43" s="68"/>
      <c r="C43" s="69" t="s">
        <v>590</v>
      </c>
      <c r="D43" s="108">
        <v>45000</v>
      </c>
      <c r="E43" s="108" t="s">
        <v>2653</v>
      </c>
      <c r="F43" s="192" t="s">
        <v>22</v>
      </c>
      <c r="G43" s="192">
        <v>23061</v>
      </c>
      <c r="H43" s="68"/>
      <c r="I43" s="342" t="s">
        <v>2614</v>
      </c>
      <c r="J43" s="68"/>
      <c r="K43" s="68"/>
      <c r="L43" s="68"/>
      <c r="M43" s="68"/>
      <c r="N43" s="343">
        <v>0</v>
      </c>
      <c r="O43" s="343">
        <v>0</v>
      </c>
      <c r="P43" s="344">
        <v>0.04</v>
      </c>
      <c r="Q43" s="344">
        <v>0</v>
      </c>
      <c r="R43" s="345" t="s">
        <v>638</v>
      </c>
      <c r="S43" s="364"/>
      <c r="T43" s="277"/>
    </row>
    <row r="44" spans="1:20" ht="51">
      <c r="A44" s="68" t="s">
        <v>541</v>
      </c>
      <c r="B44" s="68"/>
      <c r="C44" s="69" t="s">
        <v>590</v>
      </c>
      <c r="D44" s="108">
        <v>45001</v>
      </c>
      <c r="E44" s="108" t="s">
        <v>2654</v>
      </c>
      <c r="F44" s="192" t="s">
        <v>22</v>
      </c>
      <c r="G44" s="192">
        <v>23065</v>
      </c>
      <c r="H44" s="68"/>
      <c r="I44" s="342" t="s">
        <v>2615</v>
      </c>
      <c r="J44" s="68"/>
      <c r="K44" s="68"/>
      <c r="L44" s="68"/>
      <c r="M44" s="68"/>
      <c r="N44" s="343">
        <v>0</v>
      </c>
      <c r="O44" s="343">
        <v>0</v>
      </c>
      <c r="P44" s="344">
        <v>0.01</v>
      </c>
      <c r="Q44" s="344">
        <v>0</v>
      </c>
      <c r="R44" s="345" t="s">
        <v>638</v>
      </c>
      <c r="S44" s="364"/>
      <c r="T44" s="277"/>
    </row>
    <row r="45" spans="1:20" ht="51">
      <c r="A45" s="68" t="s">
        <v>541</v>
      </c>
      <c r="B45" s="68"/>
      <c r="C45" s="69" t="s">
        <v>590</v>
      </c>
      <c r="D45" s="108">
        <v>45002</v>
      </c>
      <c r="E45" s="108" t="s">
        <v>2655</v>
      </c>
      <c r="F45" s="192" t="s">
        <v>22</v>
      </c>
      <c r="G45" s="192">
        <v>23069</v>
      </c>
      <c r="H45" s="68"/>
      <c r="I45" s="342" t="s">
        <v>2616</v>
      </c>
      <c r="J45" s="68"/>
      <c r="K45" s="68"/>
      <c r="L45" s="68"/>
      <c r="M45" s="68"/>
      <c r="N45" s="343">
        <v>0</v>
      </c>
      <c r="O45" s="343">
        <v>0</v>
      </c>
      <c r="P45" s="344">
        <v>0.01</v>
      </c>
      <c r="Q45" s="344">
        <v>0</v>
      </c>
      <c r="R45" s="345" t="s">
        <v>638</v>
      </c>
      <c r="S45" s="364"/>
      <c r="T45" s="277"/>
    </row>
    <row r="46" spans="1:20" ht="51">
      <c r="A46" s="68" t="s">
        <v>541</v>
      </c>
      <c r="B46" s="68"/>
      <c r="C46" s="69" t="s">
        <v>590</v>
      </c>
      <c r="D46" s="108">
        <v>45009</v>
      </c>
      <c r="E46" s="108" t="s">
        <v>2656</v>
      </c>
      <c r="F46" s="192" t="s">
        <v>22</v>
      </c>
      <c r="G46" s="192">
        <v>23097</v>
      </c>
      <c r="H46" s="68"/>
      <c r="I46" s="342" t="s">
        <v>2617</v>
      </c>
      <c r="J46" s="68"/>
      <c r="K46" s="68"/>
      <c r="L46" s="68"/>
      <c r="M46" s="68"/>
      <c r="N46" s="343">
        <v>0</v>
      </c>
      <c r="O46" s="343">
        <v>0</v>
      </c>
      <c r="P46" s="344">
        <v>0</v>
      </c>
      <c r="Q46" s="344">
        <v>0.01</v>
      </c>
      <c r="R46" s="345" t="s">
        <v>638</v>
      </c>
      <c r="S46" s="364"/>
      <c r="T46" s="277"/>
    </row>
    <row r="47" spans="1:20" ht="51">
      <c r="A47" s="68" t="s">
        <v>541</v>
      </c>
      <c r="B47" s="68"/>
      <c r="C47" s="69" t="s">
        <v>590</v>
      </c>
      <c r="D47" s="108">
        <v>45012</v>
      </c>
      <c r="E47" s="108" t="s">
        <v>2657</v>
      </c>
      <c r="F47" s="192" t="s">
        <v>22</v>
      </c>
      <c r="G47" s="192">
        <v>23104</v>
      </c>
      <c r="H47" s="68"/>
      <c r="I47" s="342" t="s">
        <v>2618</v>
      </c>
      <c r="J47" s="68"/>
      <c r="K47" s="68"/>
      <c r="L47" s="68"/>
      <c r="M47" s="68"/>
      <c r="N47" s="343">
        <v>0</v>
      </c>
      <c r="O47" s="343">
        <v>0</v>
      </c>
      <c r="P47" s="344">
        <v>0</v>
      </c>
      <c r="Q47" s="344">
        <v>0.01</v>
      </c>
      <c r="R47" s="345" t="s">
        <v>638</v>
      </c>
      <c r="S47" s="364"/>
      <c r="T47" s="277"/>
    </row>
    <row r="48" spans="1:20" ht="51">
      <c r="A48" s="68" t="s">
        <v>541</v>
      </c>
      <c r="B48" s="68"/>
      <c r="C48" s="69" t="s">
        <v>590</v>
      </c>
      <c r="D48" s="108">
        <v>45013</v>
      </c>
      <c r="E48" s="108" t="s">
        <v>2658</v>
      </c>
      <c r="F48" s="192" t="s">
        <v>22</v>
      </c>
      <c r="G48" s="192">
        <v>23108</v>
      </c>
      <c r="H48" s="68"/>
      <c r="I48" s="342" t="s">
        <v>2619</v>
      </c>
      <c r="J48" s="68"/>
      <c r="K48" s="68"/>
      <c r="L48" s="68"/>
      <c r="M48" s="68"/>
      <c r="N48" s="343">
        <v>0</v>
      </c>
      <c r="O48" s="343">
        <v>0</v>
      </c>
      <c r="P48" s="344">
        <v>0.01</v>
      </c>
      <c r="Q48" s="344">
        <v>0</v>
      </c>
      <c r="R48" s="345" t="s">
        <v>638</v>
      </c>
      <c r="S48" s="364"/>
      <c r="T48" s="277"/>
    </row>
    <row r="49" spans="1:20" ht="51">
      <c r="A49" s="68" t="s">
        <v>541</v>
      </c>
      <c r="B49" s="68"/>
      <c r="C49" s="69" t="s">
        <v>590</v>
      </c>
      <c r="D49" s="108">
        <v>45015</v>
      </c>
      <c r="E49" s="108" t="s">
        <v>2659</v>
      </c>
      <c r="F49" s="192" t="s">
        <v>22</v>
      </c>
      <c r="G49" s="192">
        <v>23117</v>
      </c>
      <c r="H49" s="68"/>
      <c r="I49" s="342" t="s">
        <v>2620</v>
      </c>
      <c r="J49" s="68"/>
      <c r="K49" s="68"/>
      <c r="L49" s="68"/>
      <c r="M49" s="68"/>
      <c r="N49" s="343">
        <v>0</v>
      </c>
      <c r="O49" s="343">
        <v>0</v>
      </c>
      <c r="P49" s="344">
        <v>0.01</v>
      </c>
      <c r="Q49" s="344">
        <v>0</v>
      </c>
      <c r="R49" s="345" t="s">
        <v>638</v>
      </c>
      <c r="S49" s="364"/>
      <c r="T49" s="277"/>
    </row>
    <row r="50" spans="1:20" ht="76.5">
      <c r="A50" s="68">
        <v>376</v>
      </c>
      <c r="B50" s="68"/>
      <c r="C50" s="69" t="s">
        <v>609</v>
      </c>
      <c r="D50" s="108">
        <v>45016</v>
      </c>
      <c r="E50" s="108" t="s">
        <v>2660</v>
      </c>
      <c r="F50" s="192" t="s">
        <v>6</v>
      </c>
      <c r="G50" s="192">
        <v>1057667</v>
      </c>
      <c r="H50" s="68"/>
      <c r="I50" s="342" t="s">
        <v>2621</v>
      </c>
      <c r="J50" s="68"/>
      <c r="K50" s="68"/>
      <c r="L50" s="68"/>
      <c r="M50" s="68"/>
      <c r="N50" s="343">
        <v>0</v>
      </c>
      <c r="O50" s="343">
        <v>45873.95</v>
      </c>
      <c r="P50" s="344">
        <v>0</v>
      </c>
      <c r="Q50" s="344">
        <v>314695.3</v>
      </c>
      <c r="R50" s="345" t="s">
        <v>638</v>
      </c>
      <c r="S50" s="364"/>
      <c r="T50" s="277"/>
    </row>
    <row r="51" spans="1:20" ht="51">
      <c r="A51" s="68" t="s">
        <v>542</v>
      </c>
      <c r="B51" s="68"/>
      <c r="C51" s="69" t="s">
        <v>691</v>
      </c>
      <c r="D51" s="108">
        <v>45020</v>
      </c>
      <c r="E51" s="108" t="s">
        <v>2661</v>
      </c>
      <c r="F51" s="192" t="s">
        <v>19</v>
      </c>
      <c r="G51" s="192">
        <v>17199</v>
      </c>
      <c r="H51" s="68"/>
      <c r="I51" s="342" t="s">
        <v>3279</v>
      </c>
      <c r="J51" s="68"/>
      <c r="K51" s="68"/>
      <c r="L51" s="68"/>
      <c r="M51" s="68"/>
      <c r="N51" s="343">
        <v>326051.61</v>
      </c>
      <c r="O51" s="343">
        <v>0</v>
      </c>
      <c r="P51" s="344">
        <v>2236714.04</v>
      </c>
      <c r="Q51" s="344">
        <v>0</v>
      </c>
      <c r="R51" s="345" t="s">
        <v>638</v>
      </c>
      <c r="S51" s="364"/>
      <c r="T51" s="277"/>
    </row>
    <row r="52" spans="1:20" ht="51">
      <c r="A52" s="68" t="s">
        <v>541</v>
      </c>
      <c r="B52" s="68"/>
      <c r="C52" s="69" t="s">
        <v>590</v>
      </c>
      <c r="D52" s="108">
        <v>45020</v>
      </c>
      <c r="E52" s="108" t="s">
        <v>2662</v>
      </c>
      <c r="F52" s="192" t="s">
        <v>22</v>
      </c>
      <c r="G52" s="192">
        <v>23135</v>
      </c>
      <c r="H52" s="68"/>
      <c r="I52" s="342" t="s">
        <v>3280</v>
      </c>
      <c r="J52" s="68"/>
      <c r="K52" s="68"/>
      <c r="L52" s="68"/>
      <c r="M52" s="68"/>
      <c r="N52" s="343">
        <v>0</v>
      </c>
      <c r="O52" s="343">
        <v>0</v>
      </c>
      <c r="P52" s="344">
        <v>0.01</v>
      </c>
      <c r="Q52" s="344">
        <v>0</v>
      </c>
      <c r="R52" s="345" t="s">
        <v>638</v>
      </c>
      <c r="S52" s="364"/>
      <c r="T52" s="277"/>
    </row>
    <row r="53" spans="1:20" ht="102">
      <c r="A53" s="68">
        <v>203</v>
      </c>
      <c r="B53" s="68"/>
      <c r="C53" s="69" t="s">
        <v>86</v>
      </c>
      <c r="D53" s="108">
        <v>45021</v>
      </c>
      <c r="E53" s="108" t="s">
        <v>2663</v>
      </c>
      <c r="F53" s="192" t="s">
        <v>601</v>
      </c>
      <c r="G53" s="192">
        <v>18010</v>
      </c>
      <c r="H53" s="68"/>
      <c r="I53" s="342" t="s">
        <v>3281</v>
      </c>
      <c r="J53" s="68"/>
      <c r="K53" s="68"/>
      <c r="L53" s="68"/>
      <c r="M53" s="68"/>
      <c r="N53" s="343">
        <v>219.14</v>
      </c>
      <c r="O53" s="343">
        <v>0</v>
      </c>
      <c r="P53" s="344">
        <v>1503.3</v>
      </c>
      <c r="Q53" s="344">
        <v>0</v>
      </c>
      <c r="R53" s="345" t="s">
        <v>638</v>
      </c>
      <c r="S53" s="364"/>
      <c r="T53" s="277"/>
    </row>
    <row r="54" spans="1:20" ht="51">
      <c r="A54" s="68" t="s">
        <v>541</v>
      </c>
      <c r="B54" s="68"/>
      <c r="C54" s="69" t="s">
        <v>590</v>
      </c>
      <c r="D54" s="108">
        <v>45022</v>
      </c>
      <c r="E54" s="108" t="s">
        <v>2664</v>
      </c>
      <c r="F54" s="192" t="s">
        <v>22</v>
      </c>
      <c r="G54" s="192">
        <v>23143</v>
      </c>
      <c r="H54" s="68"/>
      <c r="I54" s="342" t="s">
        <v>3282</v>
      </c>
      <c r="J54" s="68"/>
      <c r="K54" s="68"/>
      <c r="L54" s="68"/>
      <c r="M54" s="68"/>
      <c r="N54" s="343">
        <v>0</v>
      </c>
      <c r="O54" s="343">
        <v>0</v>
      </c>
      <c r="P54" s="344">
        <v>0.01</v>
      </c>
      <c r="Q54" s="344">
        <v>0</v>
      </c>
      <c r="R54" s="345" t="s">
        <v>638</v>
      </c>
      <c r="S54" s="364"/>
      <c r="T54" s="277"/>
    </row>
    <row r="55" spans="1:20" ht="51">
      <c r="A55" s="68" t="s">
        <v>541</v>
      </c>
      <c r="B55" s="68"/>
      <c r="C55" s="69" t="s">
        <v>590</v>
      </c>
      <c r="D55" s="108">
        <v>45026</v>
      </c>
      <c r="E55" s="108" t="s">
        <v>2665</v>
      </c>
      <c r="F55" s="192" t="s">
        <v>22</v>
      </c>
      <c r="G55" s="192">
        <v>23148</v>
      </c>
      <c r="H55" s="68"/>
      <c r="I55" s="342" t="s">
        <v>3283</v>
      </c>
      <c r="J55" s="68"/>
      <c r="K55" s="68"/>
      <c r="L55" s="68"/>
      <c r="M55" s="68"/>
      <c r="N55" s="343">
        <v>0</v>
      </c>
      <c r="O55" s="343">
        <v>0</v>
      </c>
      <c r="P55" s="344">
        <v>0.01</v>
      </c>
      <c r="Q55" s="344">
        <v>0</v>
      </c>
      <c r="R55" s="345" t="s">
        <v>638</v>
      </c>
      <c r="S55" s="364"/>
      <c r="T55" s="277"/>
    </row>
    <row r="56" spans="1:20" ht="51">
      <c r="A56" s="68" t="s">
        <v>541</v>
      </c>
      <c r="B56" s="68"/>
      <c r="C56" s="69" t="s">
        <v>590</v>
      </c>
      <c r="D56" s="108">
        <v>45027</v>
      </c>
      <c r="E56" s="108" t="s">
        <v>2666</v>
      </c>
      <c r="F56" s="192" t="s">
        <v>22</v>
      </c>
      <c r="G56" s="192">
        <v>23153</v>
      </c>
      <c r="H56" s="68"/>
      <c r="I56" s="342" t="s">
        <v>3284</v>
      </c>
      <c r="J56" s="68"/>
      <c r="K56" s="68"/>
      <c r="L56" s="68"/>
      <c r="M56" s="68"/>
      <c r="N56" s="343">
        <v>0</v>
      </c>
      <c r="O56" s="343">
        <v>0</v>
      </c>
      <c r="P56" s="344">
        <v>0</v>
      </c>
      <c r="Q56" s="344">
        <v>0.02</v>
      </c>
      <c r="R56" s="345" t="s">
        <v>638</v>
      </c>
      <c r="S56" s="364"/>
      <c r="T56" s="277"/>
    </row>
    <row r="57" spans="1:20" ht="51">
      <c r="A57" s="68" t="s">
        <v>541</v>
      </c>
      <c r="B57" s="68"/>
      <c r="C57" s="69" t="s">
        <v>590</v>
      </c>
      <c r="D57" s="108">
        <v>45028</v>
      </c>
      <c r="E57" s="108" t="s">
        <v>2667</v>
      </c>
      <c r="F57" s="192" t="s">
        <v>22</v>
      </c>
      <c r="G57" s="192">
        <v>23157</v>
      </c>
      <c r="H57" s="68"/>
      <c r="I57" s="342" t="s">
        <v>3285</v>
      </c>
      <c r="J57" s="68"/>
      <c r="K57" s="68"/>
      <c r="L57" s="68"/>
      <c r="M57" s="68"/>
      <c r="N57" s="343">
        <v>0</v>
      </c>
      <c r="O57" s="343">
        <v>0</v>
      </c>
      <c r="P57" s="344">
        <v>0.02</v>
      </c>
      <c r="Q57" s="344">
        <v>0</v>
      </c>
      <c r="R57" s="345" t="s">
        <v>638</v>
      </c>
      <c r="S57" s="364"/>
      <c r="T57" s="277"/>
    </row>
    <row r="58" spans="1:20" ht="51">
      <c r="A58" s="68" t="s">
        <v>541</v>
      </c>
      <c r="B58" s="68"/>
      <c r="C58" s="69" t="s">
        <v>590</v>
      </c>
      <c r="D58" s="108">
        <v>45029</v>
      </c>
      <c r="E58" s="108" t="s">
        <v>2668</v>
      </c>
      <c r="F58" s="192" t="s">
        <v>22</v>
      </c>
      <c r="G58" s="192">
        <v>23161</v>
      </c>
      <c r="H58" s="68"/>
      <c r="I58" s="342" t="s">
        <v>3286</v>
      </c>
      <c r="J58" s="68"/>
      <c r="K58" s="68"/>
      <c r="L58" s="68"/>
      <c r="M58" s="68"/>
      <c r="N58" s="343">
        <v>0</v>
      </c>
      <c r="O58" s="343">
        <v>0</v>
      </c>
      <c r="P58" s="344">
        <v>0.01</v>
      </c>
      <c r="Q58" s="344">
        <v>0</v>
      </c>
      <c r="R58" s="345" t="s">
        <v>638</v>
      </c>
      <c r="S58" s="364"/>
      <c r="T58" s="277"/>
    </row>
    <row r="59" spans="1:20" ht="51">
      <c r="A59" s="68" t="s">
        <v>541</v>
      </c>
      <c r="B59" s="68"/>
      <c r="C59" s="69" t="s">
        <v>590</v>
      </c>
      <c r="D59" s="108">
        <v>45030</v>
      </c>
      <c r="E59" s="108" t="s">
        <v>2669</v>
      </c>
      <c r="F59" s="192" t="s">
        <v>22</v>
      </c>
      <c r="G59" s="192">
        <v>23166</v>
      </c>
      <c r="H59" s="68"/>
      <c r="I59" s="342" t="s">
        <v>3287</v>
      </c>
      <c r="J59" s="68"/>
      <c r="K59" s="68"/>
      <c r="L59" s="68"/>
      <c r="M59" s="68"/>
      <c r="N59" s="343">
        <v>0</v>
      </c>
      <c r="O59" s="343">
        <v>0</v>
      </c>
      <c r="P59" s="344">
        <v>0</v>
      </c>
      <c r="Q59" s="344">
        <v>0.01</v>
      </c>
      <c r="R59" s="345" t="s">
        <v>638</v>
      </c>
      <c r="S59" s="364"/>
      <c r="T59" s="277"/>
    </row>
    <row r="60" spans="1:20" ht="51">
      <c r="A60" s="68" t="s">
        <v>542</v>
      </c>
      <c r="B60" s="68"/>
      <c r="C60" s="69" t="s">
        <v>691</v>
      </c>
      <c r="D60" s="108">
        <v>45033</v>
      </c>
      <c r="E60" s="108" t="s">
        <v>2670</v>
      </c>
      <c r="F60" s="192" t="s">
        <v>19</v>
      </c>
      <c r="G60" s="192">
        <v>17248</v>
      </c>
      <c r="H60" s="68"/>
      <c r="I60" s="342" t="s">
        <v>3288</v>
      </c>
      <c r="J60" s="68"/>
      <c r="K60" s="68"/>
      <c r="L60" s="68"/>
      <c r="M60" s="68"/>
      <c r="N60" s="343">
        <v>27286.53</v>
      </c>
      <c r="O60" s="343">
        <v>0</v>
      </c>
      <c r="P60" s="344">
        <v>187185.6</v>
      </c>
      <c r="Q60" s="344">
        <v>0</v>
      </c>
      <c r="R60" s="345" t="s">
        <v>638</v>
      </c>
      <c r="S60" s="364"/>
      <c r="T60" s="277"/>
    </row>
    <row r="61" spans="1:20" ht="51">
      <c r="A61" s="68" t="s">
        <v>542</v>
      </c>
      <c r="B61" s="68"/>
      <c r="C61" s="69" t="s">
        <v>691</v>
      </c>
      <c r="D61" s="108">
        <v>45033</v>
      </c>
      <c r="E61" s="108" t="s">
        <v>2671</v>
      </c>
      <c r="F61" s="192" t="s">
        <v>19</v>
      </c>
      <c r="G61" s="192">
        <v>17236</v>
      </c>
      <c r="H61" s="68"/>
      <c r="I61" s="342" t="s">
        <v>3289</v>
      </c>
      <c r="J61" s="68"/>
      <c r="K61" s="68"/>
      <c r="L61" s="68"/>
      <c r="M61" s="68"/>
      <c r="N61" s="343">
        <v>1181.0899999999999</v>
      </c>
      <c r="O61" s="343">
        <v>0</v>
      </c>
      <c r="P61" s="344">
        <v>8102.28</v>
      </c>
      <c r="Q61" s="344">
        <v>0</v>
      </c>
      <c r="R61" s="345" t="s">
        <v>638</v>
      </c>
      <c r="S61" s="364"/>
      <c r="T61" s="277"/>
    </row>
    <row r="62" spans="1:20" ht="51">
      <c r="A62" s="68" t="s">
        <v>542</v>
      </c>
      <c r="B62" s="68"/>
      <c r="C62" s="69" t="s">
        <v>691</v>
      </c>
      <c r="D62" s="108">
        <v>45033</v>
      </c>
      <c r="E62" s="108" t="s">
        <v>2672</v>
      </c>
      <c r="F62" s="192" t="s">
        <v>19</v>
      </c>
      <c r="G62" s="192">
        <v>17233</v>
      </c>
      <c r="H62" s="68"/>
      <c r="I62" s="342" t="s">
        <v>3290</v>
      </c>
      <c r="J62" s="68"/>
      <c r="K62" s="68"/>
      <c r="L62" s="68"/>
      <c r="M62" s="68"/>
      <c r="N62" s="343">
        <v>107532.21</v>
      </c>
      <c r="O62" s="343">
        <v>0</v>
      </c>
      <c r="P62" s="344">
        <v>737670.96</v>
      </c>
      <c r="Q62" s="344">
        <v>0</v>
      </c>
      <c r="R62" s="345" t="s">
        <v>638</v>
      </c>
      <c r="S62" s="364"/>
      <c r="T62" s="277"/>
    </row>
    <row r="63" spans="1:20" ht="51">
      <c r="A63" s="68" t="s">
        <v>542</v>
      </c>
      <c r="B63" s="68"/>
      <c r="C63" s="69" t="s">
        <v>691</v>
      </c>
      <c r="D63" s="108">
        <v>45033</v>
      </c>
      <c r="E63" s="108" t="s">
        <v>2673</v>
      </c>
      <c r="F63" s="192" t="s">
        <v>19</v>
      </c>
      <c r="G63" s="192">
        <v>17253</v>
      </c>
      <c r="H63" s="68"/>
      <c r="I63" s="342" t="s">
        <v>3291</v>
      </c>
      <c r="J63" s="68"/>
      <c r="K63" s="68"/>
      <c r="L63" s="68"/>
      <c r="M63" s="68"/>
      <c r="N63" s="343">
        <v>135248.20000000001</v>
      </c>
      <c r="O63" s="343">
        <v>0</v>
      </c>
      <c r="P63" s="344">
        <v>927802.65</v>
      </c>
      <c r="Q63" s="344">
        <v>0</v>
      </c>
      <c r="R63" s="345" t="s">
        <v>638</v>
      </c>
      <c r="S63" s="364"/>
      <c r="T63" s="277"/>
    </row>
    <row r="64" spans="1:20" ht="51">
      <c r="A64" s="68" t="s">
        <v>541</v>
      </c>
      <c r="B64" s="68"/>
      <c r="C64" s="69" t="s">
        <v>590</v>
      </c>
      <c r="D64" s="108">
        <v>45033</v>
      </c>
      <c r="E64" s="108" t="s">
        <v>2674</v>
      </c>
      <c r="F64" s="192" t="s">
        <v>22</v>
      </c>
      <c r="G64" s="192">
        <v>23175</v>
      </c>
      <c r="H64" s="68"/>
      <c r="I64" s="342" t="s">
        <v>3292</v>
      </c>
      <c r="J64" s="68"/>
      <c r="K64" s="68"/>
      <c r="L64" s="68"/>
      <c r="M64" s="68"/>
      <c r="N64" s="343">
        <v>0</v>
      </c>
      <c r="O64" s="343">
        <v>0</v>
      </c>
      <c r="P64" s="344">
        <v>0.03</v>
      </c>
      <c r="Q64" s="344">
        <v>0</v>
      </c>
      <c r="R64" s="345" t="s">
        <v>638</v>
      </c>
      <c r="S64" s="364"/>
      <c r="T64" s="277"/>
    </row>
    <row r="65" spans="1:20" ht="51">
      <c r="A65" s="68" t="s">
        <v>541</v>
      </c>
      <c r="B65" s="68"/>
      <c r="C65" s="69" t="s">
        <v>590</v>
      </c>
      <c r="D65" s="108">
        <v>45034</v>
      </c>
      <c r="E65" s="108" t="s">
        <v>2675</v>
      </c>
      <c r="F65" s="192" t="s">
        <v>22</v>
      </c>
      <c r="G65" s="192">
        <v>23180</v>
      </c>
      <c r="H65" s="68"/>
      <c r="I65" s="342" t="s">
        <v>3293</v>
      </c>
      <c r="J65" s="68"/>
      <c r="K65" s="68"/>
      <c r="L65" s="68"/>
      <c r="M65" s="68"/>
      <c r="N65" s="343">
        <v>0</v>
      </c>
      <c r="O65" s="343">
        <v>0</v>
      </c>
      <c r="P65" s="344">
        <v>0.01</v>
      </c>
      <c r="Q65" s="344">
        <v>0</v>
      </c>
      <c r="R65" s="345" t="s">
        <v>638</v>
      </c>
      <c r="S65" s="364"/>
      <c r="T65" s="277"/>
    </row>
    <row r="66" spans="1:20" ht="51">
      <c r="A66" s="68" t="s">
        <v>541</v>
      </c>
      <c r="B66" s="68"/>
      <c r="C66" s="69" t="s">
        <v>590</v>
      </c>
      <c r="D66" s="108">
        <v>45035</v>
      </c>
      <c r="E66" s="108" t="s">
        <v>2676</v>
      </c>
      <c r="F66" s="192" t="s">
        <v>22</v>
      </c>
      <c r="G66" s="192">
        <v>23184</v>
      </c>
      <c r="H66" s="68"/>
      <c r="I66" s="342" t="s">
        <v>3294</v>
      </c>
      <c r="J66" s="68"/>
      <c r="K66" s="68"/>
      <c r="L66" s="68"/>
      <c r="M66" s="68"/>
      <c r="N66" s="343">
        <v>0</v>
      </c>
      <c r="O66" s="343">
        <v>0</v>
      </c>
      <c r="P66" s="344">
        <v>0</v>
      </c>
      <c r="Q66" s="344">
        <v>0.01</v>
      </c>
      <c r="R66" s="345" t="s">
        <v>638</v>
      </c>
      <c r="S66" s="364"/>
      <c r="T66" s="277"/>
    </row>
    <row r="67" spans="1:20" ht="51">
      <c r="A67" s="68" t="s">
        <v>541</v>
      </c>
      <c r="B67" s="68"/>
      <c r="C67" s="69" t="s">
        <v>590</v>
      </c>
      <c r="D67" s="108">
        <v>45036</v>
      </c>
      <c r="E67" s="108" t="s">
        <v>2677</v>
      </c>
      <c r="F67" s="192" t="s">
        <v>22</v>
      </c>
      <c r="G67" s="192">
        <v>23188</v>
      </c>
      <c r="H67" s="68"/>
      <c r="I67" s="342" t="s">
        <v>3295</v>
      </c>
      <c r="J67" s="68"/>
      <c r="K67" s="68"/>
      <c r="L67" s="68"/>
      <c r="M67" s="68"/>
      <c r="N67" s="343">
        <v>0</v>
      </c>
      <c r="O67" s="343">
        <v>0</v>
      </c>
      <c r="P67" s="344">
        <v>0</v>
      </c>
      <c r="Q67" s="344">
        <v>0.01</v>
      </c>
      <c r="R67" s="345" t="s">
        <v>638</v>
      </c>
      <c r="S67" s="364"/>
      <c r="T67" s="277"/>
    </row>
    <row r="68" spans="1:20" ht="51">
      <c r="A68" s="68" t="s">
        <v>541</v>
      </c>
      <c r="B68" s="68"/>
      <c r="C68" s="69" t="s">
        <v>590</v>
      </c>
      <c r="D68" s="108">
        <v>45037</v>
      </c>
      <c r="E68" s="108" t="s">
        <v>2678</v>
      </c>
      <c r="F68" s="192" t="s">
        <v>22</v>
      </c>
      <c r="G68" s="192">
        <v>23193</v>
      </c>
      <c r="H68" s="68"/>
      <c r="I68" s="342" t="s">
        <v>3296</v>
      </c>
      <c r="J68" s="68"/>
      <c r="K68" s="68"/>
      <c r="L68" s="68"/>
      <c r="M68" s="68"/>
      <c r="N68" s="343">
        <v>0</v>
      </c>
      <c r="O68" s="343">
        <v>0</v>
      </c>
      <c r="P68" s="344">
        <v>0.01</v>
      </c>
      <c r="Q68" s="344">
        <v>0</v>
      </c>
      <c r="R68" s="345" t="s">
        <v>638</v>
      </c>
      <c r="S68" s="364"/>
      <c r="T68" s="277"/>
    </row>
    <row r="69" spans="1:20" ht="51">
      <c r="A69" s="68" t="s">
        <v>541</v>
      </c>
      <c r="B69" s="68"/>
      <c r="C69" s="69" t="s">
        <v>590</v>
      </c>
      <c r="D69" s="108">
        <v>45040</v>
      </c>
      <c r="E69" s="108" t="s">
        <v>2679</v>
      </c>
      <c r="F69" s="192" t="s">
        <v>22</v>
      </c>
      <c r="G69" s="192">
        <v>23201</v>
      </c>
      <c r="H69" s="68"/>
      <c r="I69" s="342" t="s">
        <v>3297</v>
      </c>
      <c r="J69" s="68"/>
      <c r="K69" s="68"/>
      <c r="L69" s="68"/>
      <c r="M69" s="68"/>
      <c r="N69" s="343">
        <v>0</v>
      </c>
      <c r="O69" s="343">
        <v>0</v>
      </c>
      <c r="P69" s="344">
        <v>0.03</v>
      </c>
      <c r="Q69" s="344">
        <v>0</v>
      </c>
      <c r="R69" s="345" t="s">
        <v>638</v>
      </c>
      <c r="S69" s="364"/>
      <c r="T69" s="277"/>
    </row>
    <row r="70" spans="1:20" ht="51">
      <c r="A70" s="68" t="s">
        <v>541</v>
      </c>
      <c r="B70" s="68"/>
      <c r="C70" s="69" t="s">
        <v>590</v>
      </c>
      <c r="D70" s="108">
        <v>45041</v>
      </c>
      <c r="E70" s="108" t="s">
        <v>2680</v>
      </c>
      <c r="F70" s="192" t="s">
        <v>22</v>
      </c>
      <c r="G70" s="192">
        <v>23205</v>
      </c>
      <c r="H70" s="68"/>
      <c r="I70" s="342" t="s">
        <v>3298</v>
      </c>
      <c r="J70" s="68"/>
      <c r="K70" s="68"/>
      <c r="L70" s="68"/>
      <c r="M70" s="68"/>
      <c r="N70" s="343">
        <v>0</v>
      </c>
      <c r="O70" s="343">
        <v>0</v>
      </c>
      <c r="P70" s="344">
        <v>0.02</v>
      </c>
      <c r="Q70" s="344">
        <v>0</v>
      </c>
      <c r="R70" s="345" t="s">
        <v>638</v>
      </c>
      <c r="S70" s="364"/>
      <c r="T70" s="277"/>
    </row>
    <row r="71" spans="1:20" ht="51">
      <c r="A71" s="68" t="s">
        <v>541</v>
      </c>
      <c r="B71" s="68"/>
      <c r="C71" s="69" t="s">
        <v>590</v>
      </c>
      <c r="D71" s="108">
        <v>45043</v>
      </c>
      <c r="E71" s="108" t="s">
        <v>2681</v>
      </c>
      <c r="F71" s="192" t="s">
        <v>22</v>
      </c>
      <c r="G71" s="192">
        <v>23216</v>
      </c>
      <c r="H71" s="68"/>
      <c r="I71" s="342" t="s">
        <v>3299</v>
      </c>
      <c r="J71" s="68"/>
      <c r="K71" s="68"/>
      <c r="L71" s="68"/>
      <c r="M71" s="68"/>
      <c r="N71" s="343">
        <v>0</v>
      </c>
      <c r="O71" s="343">
        <v>0</v>
      </c>
      <c r="P71" s="344">
        <v>0.01</v>
      </c>
      <c r="Q71" s="344">
        <v>0</v>
      </c>
      <c r="R71" s="345" t="s">
        <v>638</v>
      </c>
      <c r="S71" s="364"/>
      <c r="T71" s="277"/>
    </row>
    <row r="72" spans="1:20" ht="51">
      <c r="A72" s="68" t="s">
        <v>541</v>
      </c>
      <c r="B72" s="68"/>
      <c r="C72" s="69" t="s">
        <v>590</v>
      </c>
      <c r="D72" s="108">
        <v>45044</v>
      </c>
      <c r="E72" s="108" t="s">
        <v>2682</v>
      </c>
      <c r="F72" s="192" t="s">
        <v>22</v>
      </c>
      <c r="G72" s="192">
        <v>23221</v>
      </c>
      <c r="H72" s="68"/>
      <c r="I72" s="342" t="s">
        <v>3300</v>
      </c>
      <c r="J72" s="68"/>
      <c r="K72" s="68"/>
      <c r="L72" s="68"/>
      <c r="M72" s="68"/>
      <c r="N72" s="343">
        <v>0</v>
      </c>
      <c r="O72" s="343">
        <v>0</v>
      </c>
      <c r="P72" s="344">
        <v>0.01</v>
      </c>
      <c r="Q72" s="344">
        <v>0</v>
      </c>
      <c r="R72" s="345" t="s">
        <v>638</v>
      </c>
      <c r="S72" s="364"/>
      <c r="T72" s="277"/>
    </row>
    <row r="73" spans="1:20" ht="63.75">
      <c r="A73" s="68">
        <v>513</v>
      </c>
      <c r="B73" s="68"/>
      <c r="C73" s="69" t="s">
        <v>160</v>
      </c>
      <c r="D73" s="108">
        <v>45048</v>
      </c>
      <c r="E73" s="108" t="s">
        <v>2683</v>
      </c>
      <c r="F73" s="192" t="s">
        <v>6</v>
      </c>
      <c r="G73" s="192">
        <v>2255647</v>
      </c>
      <c r="H73" s="68"/>
      <c r="I73" s="342" t="s">
        <v>3964</v>
      </c>
      <c r="J73" s="68"/>
      <c r="K73" s="68"/>
      <c r="L73" s="68"/>
      <c r="M73" s="68"/>
      <c r="N73" s="343">
        <v>0</v>
      </c>
      <c r="O73" s="343">
        <v>3154.28</v>
      </c>
      <c r="P73" s="344">
        <v>0</v>
      </c>
      <c r="Q73" s="344">
        <v>21638.36</v>
      </c>
      <c r="R73" s="345" t="s">
        <v>638</v>
      </c>
      <c r="S73" s="364"/>
      <c r="T73" s="277"/>
    </row>
    <row r="74" spans="1:20" ht="51">
      <c r="A74" s="68" t="s">
        <v>541</v>
      </c>
      <c r="B74" s="68"/>
      <c r="C74" s="69" t="s">
        <v>590</v>
      </c>
      <c r="D74" s="108">
        <v>45048</v>
      </c>
      <c r="E74" s="108" t="s">
        <v>2684</v>
      </c>
      <c r="F74" s="192" t="s">
        <v>22</v>
      </c>
      <c r="G74" s="192">
        <v>23228</v>
      </c>
      <c r="H74" s="68"/>
      <c r="I74" s="342" t="s">
        <v>3965</v>
      </c>
      <c r="J74" s="68"/>
      <c r="K74" s="68"/>
      <c r="L74" s="68"/>
      <c r="M74" s="68"/>
      <c r="N74" s="343">
        <v>0</v>
      </c>
      <c r="O74" s="343">
        <v>0</v>
      </c>
      <c r="P74" s="344">
        <v>0.01</v>
      </c>
      <c r="Q74" s="344">
        <v>0</v>
      </c>
      <c r="R74" s="345" t="s">
        <v>638</v>
      </c>
      <c r="S74" s="364"/>
      <c r="T74" s="277"/>
    </row>
    <row r="75" spans="1:20" ht="51">
      <c r="A75" s="68" t="s">
        <v>541</v>
      </c>
      <c r="B75" s="68"/>
      <c r="C75" s="69" t="s">
        <v>590</v>
      </c>
      <c r="D75" s="108">
        <v>45049</v>
      </c>
      <c r="E75" s="108" t="s">
        <v>2685</v>
      </c>
      <c r="F75" s="192" t="s">
        <v>22</v>
      </c>
      <c r="G75" s="192">
        <v>23233</v>
      </c>
      <c r="H75" s="68"/>
      <c r="I75" s="342" t="s">
        <v>3966</v>
      </c>
      <c r="J75" s="68"/>
      <c r="K75" s="68"/>
      <c r="L75" s="68"/>
      <c r="M75" s="68"/>
      <c r="N75" s="343">
        <v>0</v>
      </c>
      <c r="O75" s="343">
        <v>0</v>
      </c>
      <c r="P75" s="344">
        <v>0.02</v>
      </c>
      <c r="Q75" s="344">
        <v>0</v>
      </c>
      <c r="R75" s="345" t="s">
        <v>638</v>
      </c>
      <c r="S75" s="364"/>
      <c r="T75" s="277"/>
    </row>
    <row r="76" spans="1:20" ht="51">
      <c r="A76" s="68" t="s">
        <v>541</v>
      </c>
      <c r="B76" s="68"/>
      <c r="C76" s="69" t="s">
        <v>590</v>
      </c>
      <c r="D76" s="108">
        <v>45050</v>
      </c>
      <c r="E76" s="108" t="s">
        <v>2686</v>
      </c>
      <c r="F76" s="192" t="s">
        <v>22</v>
      </c>
      <c r="G76" s="192">
        <v>23237</v>
      </c>
      <c r="H76" s="68"/>
      <c r="I76" s="342" t="s">
        <v>3967</v>
      </c>
      <c r="J76" s="68"/>
      <c r="K76" s="68"/>
      <c r="L76" s="68"/>
      <c r="M76" s="68"/>
      <c r="N76" s="343">
        <v>0</v>
      </c>
      <c r="O76" s="343">
        <v>0</v>
      </c>
      <c r="P76" s="344">
        <v>0.01</v>
      </c>
      <c r="Q76" s="344">
        <v>0</v>
      </c>
      <c r="R76" s="345" t="s">
        <v>638</v>
      </c>
      <c r="S76" s="364"/>
      <c r="T76" s="277"/>
    </row>
    <row r="77" spans="1:20" ht="51">
      <c r="A77" s="68" t="s">
        <v>541</v>
      </c>
      <c r="B77" s="68"/>
      <c r="C77" s="69" t="s">
        <v>590</v>
      </c>
      <c r="D77" s="108">
        <v>45051</v>
      </c>
      <c r="E77" s="108" t="s">
        <v>2687</v>
      </c>
      <c r="F77" s="192" t="s">
        <v>22</v>
      </c>
      <c r="G77" s="192">
        <v>23241</v>
      </c>
      <c r="H77" s="68"/>
      <c r="I77" s="342" t="s">
        <v>3968</v>
      </c>
      <c r="J77" s="68"/>
      <c r="K77" s="68"/>
      <c r="L77" s="68"/>
      <c r="M77" s="68"/>
      <c r="N77" s="343">
        <v>0</v>
      </c>
      <c r="O77" s="343">
        <v>0</v>
      </c>
      <c r="P77" s="344">
        <v>0.01</v>
      </c>
      <c r="Q77" s="344">
        <v>0</v>
      </c>
      <c r="R77" s="345" t="s">
        <v>638</v>
      </c>
      <c r="S77" s="364"/>
      <c r="T77" s="277"/>
    </row>
    <row r="78" spans="1:20" ht="63.75">
      <c r="A78" s="68" t="s">
        <v>542</v>
      </c>
      <c r="B78" s="68"/>
      <c r="C78" s="69" t="s">
        <v>691</v>
      </c>
      <c r="D78" s="108">
        <v>45054</v>
      </c>
      <c r="E78" s="108" t="s">
        <v>2688</v>
      </c>
      <c r="F78" s="192" t="s">
        <v>19</v>
      </c>
      <c r="G78" s="192">
        <v>17386</v>
      </c>
      <c r="H78" s="68"/>
      <c r="I78" s="342" t="s">
        <v>3969</v>
      </c>
      <c r="J78" s="68"/>
      <c r="K78" s="68"/>
      <c r="L78" s="68"/>
      <c r="M78" s="68"/>
      <c r="N78" s="343">
        <v>2304836.02</v>
      </c>
      <c r="O78" s="343">
        <v>0</v>
      </c>
      <c r="P78" s="344">
        <v>15811175.1</v>
      </c>
      <c r="Q78" s="344">
        <v>0</v>
      </c>
      <c r="R78" s="345" t="s">
        <v>638</v>
      </c>
      <c r="S78" s="364"/>
      <c r="T78" s="277"/>
    </row>
    <row r="79" spans="1:20" ht="51">
      <c r="A79" s="68" t="s">
        <v>541</v>
      </c>
      <c r="B79" s="68"/>
      <c r="C79" s="69" t="s">
        <v>590</v>
      </c>
      <c r="D79" s="108">
        <v>45055</v>
      </c>
      <c r="E79" s="108" t="s">
        <v>2689</v>
      </c>
      <c r="F79" s="192" t="s">
        <v>22</v>
      </c>
      <c r="G79" s="192">
        <v>23255</v>
      </c>
      <c r="H79" s="68"/>
      <c r="I79" s="342" t="s">
        <v>3970</v>
      </c>
      <c r="J79" s="68"/>
      <c r="K79" s="68"/>
      <c r="L79" s="68"/>
      <c r="M79" s="68"/>
      <c r="N79" s="343">
        <v>0</v>
      </c>
      <c r="O79" s="343">
        <v>0</v>
      </c>
      <c r="P79" s="344">
        <v>0.01</v>
      </c>
      <c r="Q79" s="344">
        <v>0</v>
      </c>
      <c r="R79" s="345" t="s">
        <v>638</v>
      </c>
      <c r="S79" s="364"/>
      <c r="T79" s="277"/>
    </row>
    <row r="80" spans="1:20" ht="51">
      <c r="A80" s="68" t="s">
        <v>541</v>
      </c>
      <c r="B80" s="68"/>
      <c r="C80" s="69" t="s">
        <v>590</v>
      </c>
      <c r="D80" s="108">
        <v>45056</v>
      </c>
      <c r="E80" s="108" t="s">
        <v>2690</v>
      </c>
      <c r="F80" s="192" t="s">
        <v>22</v>
      </c>
      <c r="G80" s="192">
        <v>23259</v>
      </c>
      <c r="H80" s="68"/>
      <c r="I80" s="342" t="s">
        <v>3971</v>
      </c>
      <c r="J80" s="68"/>
      <c r="K80" s="68"/>
      <c r="L80" s="68"/>
      <c r="M80" s="68"/>
      <c r="N80" s="343">
        <v>0</v>
      </c>
      <c r="O80" s="343">
        <v>0</v>
      </c>
      <c r="P80" s="344">
        <v>0</v>
      </c>
      <c r="Q80" s="344">
        <v>0.01</v>
      </c>
      <c r="R80" s="345" t="s">
        <v>638</v>
      </c>
      <c r="S80" s="364"/>
      <c r="T80" s="277"/>
    </row>
    <row r="81" spans="1:20" ht="51">
      <c r="A81" s="68" t="s">
        <v>541</v>
      </c>
      <c r="B81" s="68"/>
      <c r="C81" s="69" t="s">
        <v>590</v>
      </c>
      <c r="D81" s="108">
        <v>45057</v>
      </c>
      <c r="E81" s="108" t="s">
        <v>2691</v>
      </c>
      <c r="F81" s="192" t="s">
        <v>22</v>
      </c>
      <c r="G81" s="192">
        <v>23263</v>
      </c>
      <c r="H81" s="68"/>
      <c r="I81" s="342" t="s">
        <v>3972</v>
      </c>
      <c r="J81" s="68"/>
      <c r="K81" s="68"/>
      <c r="L81" s="68"/>
      <c r="M81" s="68"/>
      <c r="N81" s="343">
        <v>0</v>
      </c>
      <c r="O81" s="343">
        <v>0</v>
      </c>
      <c r="P81" s="344">
        <v>0.01</v>
      </c>
      <c r="Q81" s="344">
        <v>0</v>
      </c>
      <c r="R81" s="345" t="s">
        <v>638</v>
      </c>
      <c r="S81" s="364"/>
      <c r="T81" s="277"/>
    </row>
    <row r="82" spans="1:20" ht="51">
      <c r="A82" s="68" t="s">
        <v>541</v>
      </c>
      <c r="B82" s="68"/>
      <c r="C82" s="69" t="s">
        <v>590</v>
      </c>
      <c r="D82" s="108">
        <v>45058</v>
      </c>
      <c r="E82" s="108" t="s">
        <v>2692</v>
      </c>
      <c r="F82" s="192" t="s">
        <v>22</v>
      </c>
      <c r="G82" s="192">
        <v>23268</v>
      </c>
      <c r="H82" s="68"/>
      <c r="I82" s="342" t="s">
        <v>3973</v>
      </c>
      <c r="J82" s="68"/>
      <c r="K82" s="68"/>
      <c r="L82" s="68"/>
      <c r="M82" s="68"/>
      <c r="N82" s="343">
        <v>0</v>
      </c>
      <c r="O82" s="343">
        <v>0</v>
      </c>
      <c r="P82" s="344">
        <v>0</v>
      </c>
      <c r="Q82" s="344">
        <v>0.02</v>
      </c>
      <c r="R82" s="345" t="s">
        <v>638</v>
      </c>
      <c r="S82" s="364"/>
      <c r="T82" s="277"/>
    </row>
    <row r="83" spans="1:20" ht="51">
      <c r="A83" s="68" t="s">
        <v>542</v>
      </c>
      <c r="B83" s="68"/>
      <c r="C83" s="69" t="s">
        <v>691</v>
      </c>
      <c r="D83" s="108">
        <v>45061</v>
      </c>
      <c r="E83" s="108" t="s">
        <v>2693</v>
      </c>
      <c r="F83" s="192" t="s">
        <v>19</v>
      </c>
      <c r="G83" s="192">
        <v>17338</v>
      </c>
      <c r="H83" s="68"/>
      <c r="I83" s="342" t="s">
        <v>3974</v>
      </c>
      <c r="J83" s="68"/>
      <c r="K83" s="68"/>
      <c r="L83" s="68"/>
      <c r="M83" s="68"/>
      <c r="N83" s="343">
        <v>795278.84</v>
      </c>
      <c r="O83" s="343">
        <v>0</v>
      </c>
      <c r="P83" s="344">
        <v>5455612.8399999999</v>
      </c>
      <c r="Q83" s="344">
        <v>0</v>
      </c>
      <c r="R83" s="345" t="s">
        <v>638</v>
      </c>
      <c r="S83" s="364"/>
      <c r="T83" s="277"/>
    </row>
    <row r="84" spans="1:20" ht="51">
      <c r="A84" s="68" t="s">
        <v>542</v>
      </c>
      <c r="B84" s="68"/>
      <c r="C84" s="69" t="s">
        <v>691</v>
      </c>
      <c r="D84" s="108">
        <v>45061</v>
      </c>
      <c r="E84" s="108" t="s">
        <v>2694</v>
      </c>
      <c r="F84" s="192" t="s">
        <v>19</v>
      </c>
      <c r="G84" s="192">
        <v>17345</v>
      </c>
      <c r="H84" s="68"/>
      <c r="I84" s="342" t="s">
        <v>3975</v>
      </c>
      <c r="J84" s="68"/>
      <c r="K84" s="68"/>
      <c r="L84" s="68"/>
      <c r="M84" s="68"/>
      <c r="N84" s="343">
        <v>164387.67000000001</v>
      </c>
      <c r="O84" s="343">
        <v>0</v>
      </c>
      <c r="P84" s="344">
        <v>1127699.42</v>
      </c>
      <c r="Q84" s="344">
        <v>0</v>
      </c>
      <c r="R84" s="345" t="s">
        <v>638</v>
      </c>
      <c r="S84" s="364"/>
      <c r="T84" s="277"/>
    </row>
    <row r="85" spans="1:20" ht="51">
      <c r="A85" s="68" t="s">
        <v>542</v>
      </c>
      <c r="B85" s="68"/>
      <c r="C85" s="69" t="s">
        <v>691</v>
      </c>
      <c r="D85" s="108">
        <v>45061</v>
      </c>
      <c r="E85" s="108" t="s">
        <v>2695</v>
      </c>
      <c r="F85" s="192" t="s">
        <v>19</v>
      </c>
      <c r="G85" s="192">
        <v>17382</v>
      </c>
      <c r="H85" s="68"/>
      <c r="I85" s="342" t="s">
        <v>3976</v>
      </c>
      <c r="J85" s="68"/>
      <c r="K85" s="68"/>
      <c r="L85" s="68"/>
      <c r="M85" s="68"/>
      <c r="N85" s="343">
        <v>13390526.619999999</v>
      </c>
      <c r="O85" s="343">
        <v>0</v>
      </c>
      <c r="P85" s="344">
        <v>91859012.609999999</v>
      </c>
      <c r="Q85" s="344">
        <v>0</v>
      </c>
      <c r="R85" s="345" t="s">
        <v>638</v>
      </c>
      <c r="S85" s="364"/>
      <c r="T85" s="277"/>
    </row>
    <row r="86" spans="1:20" ht="76.5">
      <c r="A86" s="68" t="s">
        <v>542</v>
      </c>
      <c r="B86" s="68"/>
      <c r="C86" s="69" t="s">
        <v>691</v>
      </c>
      <c r="D86" s="108">
        <v>45061</v>
      </c>
      <c r="E86" s="108" t="s">
        <v>2696</v>
      </c>
      <c r="F86" s="192" t="s">
        <v>6</v>
      </c>
      <c r="G86" s="192">
        <v>1060264</v>
      </c>
      <c r="H86" s="68"/>
      <c r="I86" s="342" t="s">
        <v>3977</v>
      </c>
      <c r="J86" s="68"/>
      <c r="K86" s="68"/>
      <c r="L86" s="68"/>
      <c r="M86" s="68"/>
      <c r="N86" s="343">
        <v>0</v>
      </c>
      <c r="O86" s="343">
        <v>5657.51</v>
      </c>
      <c r="P86" s="344">
        <v>0</v>
      </c>
      <c r="Q86" s="344">
        <v>38810.519999999997</v>
      </c>
      <c r="R86" s="345" t="s">
        <v>638</v>
      </c>
      <c r="S86" s="364"/>
      <c r="T86" s="277"/>
    </row>
    <row r="87" spans="1:20" ht="51">
      <c r="A87" s="68" t="s">
        <v>541</v>
      </c>
      <c r="B87" s="68"/>
      <c r="C87" s="69" t="s">
        <v>590</v>
      </c>
      <c r="D87" s="108">
        <v>45061</v>
      </c>
      <c r="E87" s="108" t="s">
        <v>2697</v>
      </c>
      <c r="F87" s="192" t="s">
        <v>22</v>
      </c>
      <c r="G87" s="192">
        <v>23275</v>
      </c>
      <c r="H87" s="68"/>
      <c r="I87" s="342" t="s">
        <v>3978</v>
      </c>
      <c r="J87" s="68"/>
      <c r="K87" s="68"/>
      <c r="L87" s="68"/>
      <c r="M87" s="68"/>
      <c r="N87" s="343">
        <v>0</v>
      </c>
      <c r="O87" s="343">
        <v>0</v>
      </c>
      <c r="P87" s="344">
        <v>0</v>
      </c>
      <c r="Q87" s="344">
        <v>0.02</v>
      </c>
      <c r="R87" s="345" t="s">
        <v>638</v>
      </c>
      <c r="S87" s="364"/>
      <c r="T87" s="277"/>
    </row>
    <row r="88" spans="1:20" ht="51">
      <c r="A88" s="68" t="s">
        <v>542</v>
      </c>
      <c r="B88" s="68"/>
      <c r="C88" s="69" t="s">
        <v>691</v>
      </c>
      <c r="D88" s="108">
        <v>45062</v>
      </c>
      <c r="E88" s="108" t="s">
        <v>2698</v>
      </c>
      <c r="F88" s="192" t="s">
        <v>19</v>
      </c>
      <c r="G88" s="192">
        <v>17361</v>
      </c>
      <c r="H88" s="68"/>
      <c r="I88" s="342" t="s">
        <v>3979</v>
      </c>
      <c r="J88" s="68"/>
      <c r="K88" s="68"/>
      <c r="L88" s="68"/>
      <c r="M88" s="68"/>
      <c r="N88" s="343">
        <v>481799.61</v>
      </c>
      <c r="O88" s="343">
        <v>0</v>
      </c>
      <c r="P88" s="344">
        <v>3305145.32</v>
      </c>
      <c r="Q88" s="344">
        <v>0</v>
      </c>
      <c r="R88" s="345" t="s">
        <v>638</v>
      </c>
      <c r="S88" s="364"/>
      <c r="T88" s="277"/>
    </row>
    <row r="89" spans="1:20" ht="51">
      <c r="A89" s="68" t="s">
        <v>541</v>
      </c>
      <c r="B89" s="68"/>
      <c r="C89" s="69" t="s">
        <v>590</v>
      </c>
      <c r="D89" s="108">
        <v>45062</v>
      </c>
      <c r="E89" s="108" t="s">
        <v>2699</v>
      </c>
      <c r="F89" s="192" t="s">
        <v>22</v>
      </c>
      <c r="G89" s="192">
        <v>23280</v>
      </c>
      <c r="H89" s="68"/>
      <c r="I89" s="342" t="s">
        <v>3980</v>
      </c>
      <c r="J89" s="68"/>
      <c r="K89" s="68"/>
      <c r="L89" s="68"/>
      <c r="M89" s="68"/>
      <c r="N89" s="343">
        <v>0</v>
      </c>
      <c r="O89" s="343">
        <v>0</v>
      </c>
      <c r="P89" s="344">
        <v>0.02</v>
      </c>
      <c r="Q89" s="344">
        <v>0</v>
      </c>
      <c r="R89" s="345" t="s">
        <v>638</v>
      </c>
      <c r="S89" s="364"/>
      <c r="T89" s="277"/>
    </row>
    <row r="90" spans="1:20" ht="51">
      <c r="A90" s="68" t="s">
        <v>542</v>
      </c>
      <c r="B90" s="68"/>
      <c r="C90" s="69" t="s">
        <v>691</v>
      </c>
      <c r="D90" s="108">
        <v>45063</v>
      </c>
      <c r="E90" s="108"/>
      <c r="F90" s="192" t="s">
        <v>19</v>
      </c>
      <c r="G90" s="192">
        <v>17326</v>
      </c>
      <c r="H90" s="68"/>
      <c r="I90" s="342" t="s">
        <v>3981</v>
      </c>
      <c r="J90" s="68"/>
      <c r="K90" s="68"/>
      <c r="L90" s="68"/>
      <c r="M90" s="68"/>
      <c r="N90" s="343">
        <v>5060032.42</v>
      </c>
      <c r="O90" s="343">
        <v>0</v>
      </c>
      <c r="P90" s="344">
        <v>34711822.399999999</v>
      </c>
      <c r="Q90" s="344">
        <v>0</v>
      </c>
      <c r="R90" s="345" t="s">
        <v>638</v>
      </c>
      <c r="S90" s="364"/>
      <c r="T90" s="277"/>
    </row>
    <row r="91" spans="1:20" ht="51">
      <c r="A91" s="68" t="s">
        <v>541</v>
      </c>
      <c r="B91" s="68"/>
      <c r="C91" s="69" t="s">
        <v>590</v>
      </c>
      <c r="D91" s="108">
        <v>45064</v>
      </c>
      <c r="E91" s="108"/>
      <c r="F91" s="192" t="s">
        <v>22</v>
      </c>
      <c r="G91" s="192">
        <v>23290</v>
      </c>
      <c r="H91" s="68"/>
      <c r="I91" s="342" t="s">
        <v>3982</v>
      </c>
      <c r="J91" s="68"/>
      <c r="K91" s="68"/>
      <c r="L91" s="68"/>
      <c r="M91" s="68"/>
      <c r="N91" s="343">
        <v>0</v>
      </c>
      <c r="O91" s="343">
        <v>0</v>
      </c>
      <c r="P91" s="344">
        <v>0.01</v>
      </c>
      <c r="Q91" s="344">
        <v>0</v>
      </c>
      <c r="R91" s="345" t="s">
        <v>638</v>
      </c>
      <c r="S91" s="364"/>
      <c r="T91" s="277"/>
    </row>
    <row r="92" spans="1:20" ht="76.5">
      <c r="A92" s="68">
        <v>670</v>
      </c>
      <c r="B92" s="68"/>
      <c r="C92" s="69" t="s">
        <v>178</v>
      </c>
      <c r="D92" s="108">
        <v>45069</v>
      </c>
      <c r="E92" s="108"/>
      <c r="F92" s="192" t="s">
        <v>6</v>
      </c>
      <c r="G92" s="192">
        <v>2280583</v>
      </c>
      <c r="H92" s="68"/>
      <c r="I92" s="342" t="s">
        <v>3983</v>
      </c>
      <c r="J92" s="68"/>
      <c r="K92" s="68"/>
      <c r="L92" s="68"/>
      <c r="M92" s="68"/>
      <c r="N92" s="343">
        <v>0</v>
      </c>
      <c r="O92" s="343">
        <v>12183.54</v>
      </c>
      <c r="P92" s="344">
        <v>0</v>
      </c>
      <c r="Q92" s="344">
        <v>83579.08</v>
      </c>
      <c r="R92" s="345" t="s">
        <v>638</v>
      </c>
      <c r="S92" s="364"/>
      <c r="T92" s="277"/>
    </row>
    <row r="93" spans="1:20" ht="51">
      <c r="A93" s="68" t="s">
        <v>541</v>
      </c>
      <c r="B93" s="68"/>
      <c r="C93" s="69" t="s">
        <v>590</v>
      </c>
      <c r="D93" s="108">
        <v>45069</v>
      </c>
      <c r="E93" s="108"/>
      <c r="F93" s="192" t="s">
        <v>22</v>
      </c>
      <c r="G93" s="192">
        <v>23307</v>
      </c>
      <c r="H93" s="68"/>
      <c r="I93" s="342" t="s">
        <v>3984</v>
      </c>
      <c r="J93" s="68"/>
      <c r="K93" s="68"/>
      <c r="L93" s="68"/>
      <c r="M93" s="68"/>
      <c r="N93" s="343">
        <v>0</v>
      </c>
      <c r="O93" s="343">
        <v>0</v>
      </c>
      <c r="P93" s="344">
        <v>0</v>
      </c>
      <c r="Q93" s="344">
        <v>0.01</v>
      </c>
      <c r="R93" s="345" t="s">
        <v>638</v>
      </c>
      <c r="S93" s="364"/>
      <c r="T93" s="277"/>
    </row>
    <row r="94" spans="1:20" ht="51">
      <c r="A94" s="68" t="s">
        <v>542</v>
      </c>
      <c r="B94" s="68"/>
      <c r="C94" s="69" t="s">
        <v>691</v>
      </c>
      <c r="D94" s="108">
        <v>45071</v>
      </c>
      <c r="E94" s="108"/>
      <c r="F94" s="192" t="s">
        <v>19</v>
      </c>
      <c r="G94" s="192">
        <v>17412</v>
      </c>
      <c r="H94" s="68"/>
      <c r="I94" s="342" t="s">
        <v>3985</v>
      </c>
      <c r="J94" s="68"/>
      <c r="K94" s="68"/>
      <c r="L94" s="68"/>
      <c r="M94" s="68"/>
      <c r="N94" s="343">
        <v>921.24</v>
      </c>
      <c r="O94" s="343">
        <v>0</v>
      </c>
      <c r="P94" s="344">
        <v>6319.71</v>
      </c>
      <c r="Q94" s="344">
        <v>0</v>
      </c>
      <c r="R94" s="345" t="s">
        <v>638</v>
      </c>
      <c r="S94" s="364"/>
      <c r="T94" s="277"/>
    </row>
    <row r="95" spans="1:20" ht="51">
      <c r="A95" s="68" t="s">
        <v>542</v>
      </c>
      <c r="B95" s="68"/>
      <c r="C95" s="69" t="s">
        <v>691</v>
      </c>
      <c r="D95" s="108">
        <v>45071</v>
      </c>
      <c r="E95" s="108"/>
      <c r="F95" s="192" t="s">
        <v>19</v>
      </c>
      <c r="G95" s="192">
        <v>17340</v>
      </c>
      <c r="H95" s="68"/>
      <c r="I95" s="342" t="s">
        <v>3986</v>
      </c>
      <c r="J95" s="68"/>
      <c r="K95" s="68"/>
      <c r="L95" s="68"/>
      <c r="M95" s="68"/>
      <c r="N95" s="343">
        <v>2145241.42</v>
      </c>
      <c r="O95" s="343">
        <v>0</v>
      </c>
      <c r="P95" s="344">
        <v>14716356.140000001</v>
      </c>
      <c r="Q95" s="344">
        <v>0</v>
      </c>
      <c r="R95" s="345" t="s">
        <v>638</v>
      </c>
      <c r="S95" s="364"/>
      <c r="T95" s="277"/>
    </row>
    <row r="96" spans="1:20" ht="51">
      <c r="A96" s="68" t="s">
        <v>541</v>
      </c>
      <c r="B96" s="68"/>
      <c r="C96" s="69" t="s">
        <v>590</v>
      </c>
      <c r="D96" s="108">
        <v>45071</v>
      </c>
      <c r="E96" s="108"/>
      <c r="F96" s="192" t="s">
        <v>22</v>
      </c>
      <c r="G96" s="192">
        <v>23316</v>
      </c>
      <c r="H96" s="68"/>
      <c r="I96" s="342" t="s">
        <v>3987</v>
      </c>
      <c r="J96" s="68"/>
      <c r="K96" s="68"/>
      <c r="L96" s="68"/>
      <c r="M96" s="68"/>
      <c r="N96" s="343">
        <v>0</v>
      </c>
      <c r="O96" s="343">
        <v>0</v>
      </c>
      <c r="P96" s="344">
        <v>0.01</v>
      </c>
      <c r="Q96" s="344">
        <v>0</v>
      </c>
      <c r="R96" s="345" t="s">
        <v>638</v>
      </c>
      <c r="S96" s="364"/>
      <c r="T96" s="277"/>
    </row>
    <row r="97" spans="1:20" ht="89.25">
      <c r="A97" s="68">
        <v>513</v>
      </c>
      <c r="B97" s="68"/>
      <c r="C97" s="69" t="s">
        <v>160</v>
      </c>
      <c r="D97" s="108">
        <v>45072</v>
      </c>
      <c r="E97" s="108"/>
      <c r="F97" s="192" t="s">
        <v>6</v>
      </c>
      <c r="G97" s="192">
        <v>1061237</v>
      </c>
      <c r="H97" s="68"/>
      <c r="I97" s="342" t="s">
        <v>3988</v>
      </c>
      <c r="J97" s="68"/>
      <c r="K97" s="68"/>
      <c r="L97" s="68"/>
      <c r="M97" s="68"/>
      <c r="N97" s="343">
        <v>0</v>
      </c>
      <c r="O97" s="343">
        <v>66004544</v>
      </c>
      <c r="P97" s="344">
        <v>0</v>
      </c>
      <c r="Q97" s="344">
        <v>452791171.83999997</v>
      </c>
      <c r="R97" s="345" t="s">
        <v>638</v>
      </c>
      <c r="S97" s="364"/>
      <c r="T97" s="277"/>
    </row>
    <row r="98" spans="1:20" ht="51">
      <c r="A98" s="68" t="s">
        <v>541</v>
      </c>
      <c r="B98" s="68"/>
      <c r="C98" s="69" t="s">
        <v>590</v>
      </c>
      <c r="D98" s="108">
        <v>45072</v>
      </c>
      <c r="E98" s="108"/>
      <c r="F98" s="192" t="s">
        <v>22</v>
      </c>
      <c r="G98" s="192">
        <v>23320</v>
      </c>
      <c r="H98" s="68"/>
      <c r="I98" s="342" t="s">
        <v>3989</v>
      </c>
      <c r="J98" s="68"/>
      <c r="K98" s="68"/>
      <c r="L98" s="68"/>
      <c r="M98" s="68"/>
      <c r="N98" s="343">
        <v>0</v>
      </c>
      <c r="O98" s="343">
        <v>0</v>
      </c>
      <c r="P98" s="344">
        <v>0.01</v>
      </c>
      <c r="Q98" s="344">
        <v>0</v>
      </c>
      <c r="R98" s="345" t="s">
        <v>638</v>
      </c>
      <c r="S98" s="364"/>
      <c r="T98" s="277"/>
    </row>
    <row r="99" spans="1:20" ht="51">
      <c r="A99" s="68" t="s">
        <v>542</v>
      </c>
      <c r="B99" s="68"/>
      <c r="C99" s="69" t="s">
        <v>691</v>
      </c>
      <c r="D99" s="108">
        <v>45076</v>
      </c>
      <c r="E99" s="108"/>
      <c r="F99" s="192" t="s">
        <v>19</v>
      </c>
      <c r="G99" s="192">
        <v>17515</v>
      </c>
      <c r="H99" s="68"/>
      <c r="I99" s="342" t="s">
        <v>3990</v>
      </c>
      <c r="J99" s="68"/>
      <c r="K99" s="68"/>
      <c r="L99" s="68"/>
      <c r="M99" s="68"/>
      <c r="N99" s="343">
        <v>717497.06</v>
      </c>
      <c r="O99" s="343">
        <v>0</v>
      </c>
      <c r="P99" s="344">
        <v>4922029.83</v>
      </c>
      <c r="Q99" s="344">
        <v>0</v>
      </c>
      <c r="R99" s="345" t="s">
        <v>638</v>
      </c>
      <c r="S99" s="364"/>
      <c r="T99" s="277"/>
    </row>
    <row r="100" spans="1:20" ht="51">
      <c r="A100" s="68" t="s">
        <v>541</v>
      </c>
      <c r="B100" s="68"/>
      <c r="C100" s="69" t="s">
        <v>590</v>
      </c>
      <c r="D100" s="108">
        <v>45076</v>
      </c>
      <c r="E100" s="108"/>
      <c r="F100" s="192" t="s">
        <v>22</v>
      </c>
      <c r="G100" s="192">
        <v>23332</v>
      </c>
      <c r="H100" s="68"/>
      <c r="I100" s="342" t="s">
        <v>3991</v>
      </c>
      <c r="J100" s="68"/>
      <c r="K100" s="68"/>
      <c r="L100" s="68"/>
      <c r="M100" s="68"/>
      <c r="N100" s="343">
        <v>0</v>
      </c>
      <c r="O100" s="343">
        <v>0</v>
      </c>
      <c r="P100" s="344">
        <v>0</v>
      </c>
      <c r="Q100" s="344">
        <v>0.01</v>
      </c>
      <c r="R100" s="345" t="s">
        <v>638</v>
      </c>
      <c r="S100" s="364"/>
      <c r="T100" s="277"/>
    </row>
    <row r="101" spans="1:20" ht="51">
      <c r="A101" s="68" t="s">
        <v>541</v>
      </c>
      <c r="B101" s="68"/>
      <c r="C101" s="69" t="s">
        <v>590</v>
      </c>
      <c r="D101" s="108">
        <v>45077</v>
      </c>
      <c r="E101" s="108"/>
      <c r="F101" s="192" t="s">
        <v>22</v>
      </c>
      <c r="G101" s="192">
        <v>23337</v>
      </c>
      <c r="H101" s="68"/>
      <c r="I101" s="342" t="s">
        <v>3992</v>
      </c>
      <c r="J101" s="68"/>
      <c r="K101" s="68"/>
      <c r="L101" s="68"/>
      <c r="M101" s="68"/>
      <c r="N101" s="343">
        <v>0</v>
      </c>
      <c r="O101" s="343">
        <v>0</v>
      </c>
      <c r="P101" s="344">
        <v>0.02</v>
      </c>
      <c r="Q101" s="344">
        <v>0</v>
      </c>
      <c r="R101" s="345" t="s">
        <v>638</v>
      </c>
      <c r="S101" s="364"/>
      <c r="T101" s="277"/>
    </row>
    <row r="102" spans="1:20" ht="51">
      <c r="A102" s="68" t="s">
        <v>541</v>
      </c>
      <c r="B102" s="68"/>
      <c r="C102" s="69" t="s">
        <v>590</v>
      </c>
      <c r="D102" s="108">
        <v>45078</v>
      </c>
      <c r="E102" s="108"/>
      <c r="F102" s="192" t="s">
        <v>22</v>
      </c>
      <c r="G102" s="192">
        <v>23342</v>
      </c>
      <c r="H102" s="68"/>
      <c r="I102" s="342" t="s">
        <v>6145</v>
      </c>
      <c r="J102" s="68"/>
      <c r="K102" s="68"/>
      <c r="L102" s="68"/>
      <c r="M102" s="68"/>
      <c r="N102" s="343">
        <v>0</v>
      </c>
      <c r="O102" s="343">
        <v>0</v>
      </c>
      <c r="P102" s="344">
        <v>0.01</v>
      </c>
      <c r="Q102" s="344">
        <v>0</v>
      </c>
      <c r="R102" s="345" t="s">
        <v>638</v>
      </c>
      <c r="S102" s="364"/>
      <c r="T102" s="277"/>
    </row>
    <row r="103" spans="1:20" ht="76.5">
      <c r="A103" s="68">
        <v>20</v>
      </c>
      <c r="B103" s="68"/>
      <c r="C103" s="69" t="s">
        <v>41</v>
      </c>
      <c r="D103" s="108">
        <v>45079</v>
      </c>
      <c r="E103" s="108"/>
      <c r="F103" s="192" t="s">
        <v>10</v>
      </c>
      <c r="G103" s="192">
        <v>1061777</v>
      </c>
      <c r="H103" s="68"/>
      <c r="I103" s="342" t="s">
        <v>6146</v>
      </c>
      <c r="J103" s="68"/>
      <c r="K103" s="68"/>
      <c r="L103" s="68"/>
      <c r="M103" s="68"/>
      <c r="N103" s="343">
        <v>7.29</v>
      </c>
      <c r="O103" s="343">
        <v>0</v>
      </c>
      <c r="P103" s="344">
        <v>50.01</v>
      </c>
      <c r="Q103" s="344">
        <v>0</v>
      </c>
      <c r="R103" s="345" t="s">
        <v>638</v>
      </c>
      <c r="S103" s="364"/>
      <c r="T103" s="277"/>
    </row>
    <row r="104" spans="1:20" ht="51">
      <c r="A104" s="68" t="s">
        <v>541</v>
      </c>
      <c r="B104" s="68"/>
      <c r="C104" s="69" t="s">
        <v>590</v>
      </c>
      <c r="D104" s="108">
        <v>45082</v>
      </c>
      <c r="E104" s="108"/>
      <c r="F104" s="192" t="s">
        <v>22</v>
      </c>
      <c r="G104" s="192">
        <v>23355</v>
      </c>
      <c r="H104" s="68"/>
      <c r="I104" s="342" t="s">
        <v>6147</v>
      </c>
      <c r="J104" s="68"/>
      <c r="K104" s="68"/>
      <c r="L104" s="68"/>
      <c r="M104" s="68"/>
      <c r="N104" s="343">
        <v>0</v>
      </c>
      <c r="O104" s="343">
        <v>0</v>
      </c>
      <c r="P104" s="344">
        <v>0.01</v>
      </c>
      <c r="Q104" s="344">
        <v>0</v>
      </c>
      <c r="R104" s="345" t="s">
        <v>638</v>
      </c>
      <c r="S104" s="364"/>
      <c r="T104" s="277"/>
    </row>
    <row r="105" spans="1:20" ht="63.75">
      <c r="A105" s="68" t="s">
        <v>542</v>
      </c>
      <c r="B105" s="68"/>
      <c r="C105" s="69" t="s">
        <v>691</v>
      </c>
      <c r="D105" s="108">
        <v>45083</v>
      </c>
      <c r="E105" s="108"/>
      <c r="F105" s="192" t="s">
        <v>19</v>
      </c>
      <c r="G105" s="192">
        <v>17476</v>
      </c>
      <c r="H105" s="68"/>
      <c r="I105" s="342" t="s">
        <v>6148</v>
      </c>
      <c r="J105" s="68"/>
      <c r="K105" s="68"/>
      <c r="L105" s="68"/>
      <c r="M105" s="68"/>
      <c r="N105" s="343">
        <v>1641385</v>
      </c>
      <c r="O105" s="343">
        <v>0</v>
      </c>
      <c r="P105" s="344">
        <v>11259901.1</v>
      </c>
      <c r="Q105" s="344">
        <v>0</v>
      </c>
      <c r="R105" s="345" t="s">
        <v>638</v>
      </c>
      <c r="S105" s="364"/>
      <c r="T105" s="277"/>
    </row>
    <row r="106" spans="1:20" ht="102">
      <c r="A106" s="68">
        <v>16</v>
      </c>
      <c r="B106" s="68"/>
      <c r="C106" s="69" t="s">
        <v>40</v>
      </c>
      <c r="D106" s="108">
        <v>45084</v>
      </c>
      <c r="E106" s="108"/>
      <c r="F106" s="192" t="s">
        <v>6</v>
      </c>
      <c r="G106" s="192">
        <v>18435</v>
      </c>
      <c r="H106" s="68"/>
      <c r="I106" s="342" t="s">
        <v>6149</v>
      </c>
      <c r="J106" s="68"/>
      <c r="K106" s="68"/>
      <c r="L106" s="68"/>
      <c r="M106" s="68"/>
      <c r="N106" s="343">
        <v>0</v>
      </c>
      <c r="O106" s="343">
        <v>2.67</v>
      </c>
      <c r="P106" s="344">
        <v>0</v>
      </c>
      <c r="Q106" s="344">
        <v>18.32</v>
      </c>
      <c r="R106" s="345" t="s">
        <v>638</v>
      </c>
      <c r="S106" s="364"/>
      <c r="T106" s="277"/>
    </row>
    <row r="107" spans="1:20" ht="51">
      <c r="A107" s="68" t="s">
        <v>541</v>
      </c>
      <c r="B107" s="68"/>
      <c r="C107" s="69" t="s">
        <v>590</v>
      </c>
      <c r="D107" s="108">
        <v>45084</v>
      </c>
      <c r="E107" s="108"/>
      <c r="F107" s="192" t="s">
        <v>22</v>
      </c>
      <c r="G107" s="192">
        <v>23365</v>
      </c>
      <c r="H107" s="68"/>
      <c r="I107" s="342" t="s">
        <v>6150</v>
      </c>
      <c r="J107" s="68"/>
      <c r="K107" s="68"/>
      <c r="L107" s="68"/>
      <c r="M107" s="68"/>
      <c r="N107" s="343">
        <v>0</v>
      </c>
      <c r="O107" s="343">
        <v>0</v>
      </c>
      <c r="P107" s="344">
        <v>0.02</v>
      </c>
      <c r="Q107" s="344">
        <v>0</v>
      </c>
      <c r="R107" s="345" t="s">
        <v>638</v>
      </c>
      <c r="S107" s="364"/>
      <c r="T107" s="277"/>
    </row>
    <row r="108" spans="1:20" ht="76.5">
      <c r="A108" s="68">
        <v>585</v>
      </c>
      <c r="B108" s="68"/>
      <c r="C108" s="69" t="s">
        <v>171</v>
      </c>
      <c r="D108" s="108">
        <v>45086</v>
      </c>
      <c r="E108" s="108"/>
      <c r="F108" s="192" t="s">
        <v>6</v>
      </c>
      <c r="G108" s="192">
        <v>1062022</v>
      </c>
      <c r="H108" s="68"/>
      <c r="I108" s="342" t="s">
        <v>6151</v>
      </c>
      <c r="J108" s="68"/>
      <c r="K108" s="68"/>
      <c r="L108" s="68"/>
      <c r="M108" s="68"/>
      <c r="N108" s="343">
        <v>0</v>
      </c>
      <c r="O108" s="343">
        <v>3760</v>
      </c>
      <c r="P108" s="344">
        <v>0</v>
      </c>
      <c r="Q108" s="344">
        <v>25793.599999999999</v>
      </c>
      <c r="R108" s="345" t="s">
        <v>638</v>
      </c>
      <c r="S108" s="364"/>
      <c r="T108" s="277"/>
    </row>
    <row r="109" spans="1:20" ht="51">
      <c r="A109" s="68" t="s">
        <v>541</v>
      </c>
      <c r="B109" s="68"/>
      <c r="C109" s="69" t="s">
        <v>590</v>
      </c>
      <c r="D109" s="108">
        <v>45086</v>
      </c>
      <c r="E109" s="108"/>
      <c r="F109" s="192" t="s">
        <v>22</v>
      </c>
      <c r="G109" s="192">
        <v>23369</v>
      </c>
      <c r="H109" s="68"/>
      <c r="I109" s="342" t="s">
        <v>6152</v>
      </c>
      <c r="J109" s="68"/>
      <c r="K109" s="68"/>
      <c r="L109" s="68"/>
      <c r="M109" s="68"/>
      <c r="N109" s="343">
        <v>0</v>
      </c>
      <c r="O109" s="343">
        <v>0</v>
      </c>
      <c r="P109" s="344">
        <v>0</v>
      </c>
      <c r="Q109" s="344">
        <v>0.01</v>
      </c>
      <c r="R109" s="345" t="s">
        <v>638</v>
      </c>
      <c r="S109" s="364"/>
      <c r="T109" s="277"/>
    </row>
    <row r="110" spans="1:20" ht="102">
      <c r="A110" s="68">
        <v>10</v>
      </c>
      <c r="B110" s="68"/>
      <c r="C110" s="69" t="s">
        <v>38</v>
      </c>
      <c r="D110" s="108">
        <v>45090</v>
      </c>
      <c r="E110" s="108"/>
      <c r="F110" s="192" t="s">
        <v>601</v>
      </c>
      <c r="G110" s="192">
        <v>18466</v>
      </c>
      <c r="H110" s="68"/>
      <c r="I110" s="342" t="s">
        <v>6153</v>
      </c>
      <c r="J110" s="68"/>
      <c r="K110" s="68"/>
      <c r="L110" s="68"/>
      <c r="M110" s="68"/>
      <c r="N110" s="343">
        <v>1016.3</v>
      </c>
      <c r="O110" s="343">
        <v>0</v>
      </c>
      <c r="P110" s="344">
        <v>6971.82</v>
      </c>
      <c r="Q110" s="344">
        <v>0</v>
      </c>
      <c r="R110" s="345" t="s">
        <v>638</v>
      </c>
      <c r="S110" s="364"/>
      <c r="T110" s="277"/>
    </row>
    <row r="111" spans="1:20" ht="51">
      <c r="A111" s="68" t="s">
        <v>541</v>
      </c>
      <c r="B111" s="68"/>
      <c r="C111" s="69" t="s">
        <v>590</v>
      </c>
      <c r="D111" s="108">
        <v>45090</v>
      </c>
      <c r="E111" s="108"/>
      <c r="F111" s="192" t="s">
        <v>22</v>
      </c>
      <c r="G111" s="192">
        <v>23378</v>
      </c>
      <c r="H111" s="68"/>
      <c r="I111" s="342" t="s">
        <v>6154</v>
      </c>
      <c r="J111" s="68"/>
      <c r="K111" s="68"/>
      <c r="L111" s="68"/>
      <c r="M111" s="68"/>
      <c r="N111" s="343">
        <v>0</v>
      </c>
      <c r="O111" s="343">
        <v>0</v>
      </c>
      <c r="P111" s="344">
        <v>0.01</v>
      </c>
      <c r="Q111" s="344">
        <v>0</v>
      </c>
      <c r="R111" s="345" t="s">
        <v>638</v>
      </c>
      <c r="S111" s="364"/>
      <c r="T111" s="277"/>
    </row>
    <row r="112" spans="1:20" ht="102">
      <c r="A112" s="68">
        <v>10</v>
      </c>
      <c r="B112" s="68"/>
      <c r="C112" s="69" t="s">
        <v>38</v>
      </c>
      <c r="D112" s="108">
        <v>45091</v>
      </c>
      <c r="E112" s="108"/>
      <c r="F112" s="192" t="s">
        <v>601</v>
      </c>
      <c r="G112" s="192">
        <v>18477</v>
      </c>
      <c r="H112" s="68"/>
      <c r="I112" s="342" t="s">
        <v>6155</v>
      </c>
      <c r="J112" s="68"/>
      <c r="K112" s="68"/>
      <c r="L112" s="68"/>
      <c r="M112" s="68"/>
      <c r="N112" s="343">
        <v>116.4</v>
      </c>
      <c r="O112" s="343">
        <v>0</v>
      </c>
      <c r="P112" s="344">
        <v>798.5</v>
      </c>
      <c r="Q112" s="344">
        <v>0</v>
      </c>
      <c r="R112" s="345" t="s">
        <v>638</v>
      </c>
      <c r="S112" s="364"/>
      <c r="T112" s="277"/>
    </row>
    <row r="113" spans="1:20" ht="63.75">
      <c r="A113" s="68">
        <v>10</v>
      </c>
      <c r="B113" s="68"/>
      <c r="C113" s="69" t="s">
        <v>38</v>
      </c>
      <c r="D113" s="108">
        <v>45092</v>
      </c>
      <c r="E113" s="108"/>
      <c r="F113" s="192" t="s">
        <v>6</v>
      </c>
      <c r="G113" s="192">
        <v>2306371</v>
      </c>
      <c r="H113" s="68"/>
      <c r="I113" s="342" t="s">
        <v>6156</v>
      </c>
      <c r="J113" s="68"/>
      <c r="K113" s="68"/>
      <c r="L113" s="68"/>
      <c r="M113" s="68"/>
      <c r="N113" s="343">
        <v>0</v>
      </c>
      <c r="O113" s="343">
        <v>61386.5</v>
      </c>
      <c r="P113" s="344">
        <v>0</v>
      </c>
      <c r="Q113" s="344">
        <v>421111.39</v>
      </c>
      <c r="R113" s="345" t="s">
        <v>638</v>
      </c>
      <c r="S113" s="364"/>
      <c r="T113" s="277"/>
    </row>
    <row r="114" spans="1:20" ht="63.75">
      <c r="A114" s="68">
        <v>10</v>
      </c>
      <c r="B114" s="68"/>
      <c r="C114" s="69" t="s">
        <v>38</v>
      </c>
      <c r="D114" s="108">
        <v>45092</v>
      </c>
      <c r="E114" s="108"/>
      <c r="F114" s="192" t="s">
        <v>14</v>
      </c>
      <c r="G114" s="192">
        <v>2306372</v>
      </c>
      <c r="H114" s="68"/>
      <c r="I114" s="342" t="s">
        <v>6157</v>
      </c>
      <c r="J114" s="68"/>
      <c r="K114" s="68"/>
      <c r="L114" s="68"/>
      <c r="M114" s="68"/>
      <c r="N114" s="343">
        <v>7.29</v>
      </c>
      <c r="O114" s="343">
        <v>0</v>
      </c>
      <c r="P114" s="344">
        <v>50.01</v>
      </c>
      <c r="Q114" s="344">
        <v>0</v>
      </c>
      <c r="R114" s="345" t="s">
        <v>638</v>
      </c>
      <c r="S114" s="364"/>
      <c r="T114" s="277"/>
    </row>
    <row r="115" spans="1:20" ht="51">
      <c r="A115" s="68" t="s">
        <v>541</v>
      </c>
      <c r="B115" s="68"/>
      <c r="C115" s="69" t="s">
        <v>590</v>
      </c>
      <c r="D115" s="108">
        <v>45092</v>
      </c>
      <c r="E115" s="108"/>
      <c r="F115" s="192" t="s">
        <v>22</v>
      </c>
      <c r="G115" s="192">
        <v>23387</v>
      </c>
      <c r="H115" s="68"/>
      <c r="I115" s="342" t="s">
        <v>6158</v>
      </c>
      <c r="J115" s="68"/>
      <c r="K115" s="68"/>
      <c r="L115" s="68"/>
      <c r="M115" s="68"/>
      <c r="N115" s="343">
        <v>0</v>
      </c>
      <c r="O115" s="343">
        <v>0</v>
      </c>
      <c r="P115" s="344">
        <v>0</v>
      </c>
      <c r="Q115" s="344">
        <v>0.03</v>
      </c>
      <c r="R115" s="345" t="s">
        <v>638</v>
      </c>
      <c r="S115" s="364"/>
      <c r="T115" s="277"/>
    </row>
    <row r="116" spans="1:20" ht="76.5">
      <c r="A116" s="68">
        <v>10</v>
      </c>
      <c r="B116" s="68"/>
      <c r="C116" s="69" t="s">
        <v>38</v>
      </c>
      <c r="D116" s="108">
        <v>45093</v>
      </c>
      <c r="E116" s="108"/>
      <c r="F116" s="192" t="s">
        <v>6</v>
      </c>
      <c r="G116" s="192">
        <v>2307984</v>
      </c>
      <c r="H116" s="68"/>
      <c r="I116" s="342" t="s">
        <v>6159</v>
      </c>
      <c r="J116" s="68"/>
      <c r="K116" s="68"/>
      <c r="L116" s="68"/>
      <c r="M116" s="68"/>
      <c r="N116" s="343">
        <v>0</v>
      </c>
      <c r="O116" s="343">
        <v>46039.12</v>
      </c>
      <c r="P116" s="344">
        <v>0</v>
      </c>
      <c r="Q116" s="344">
        <v>315828.36</v>
      </c>
      <c r="R116" s="345" t="s">
        <v>638</v>
      </c>
      <c r="S116" s="364"/>
      <c r="T116" s="277"/>
    </row>
    <row r="117" spans="1:20" ht="63.75">
      <c r="A117" s="68">
        <v>10</v>
      </c>
      <c r="B117" s="68"/>
      <c r="C117" s="69" t="s">
        <v>38</v>
      </c>
      <c r="D117" s="108">
        <v>45093</v>
      </c>
      <c r="E117" s="108"/>
      <c r="F117" s="192" t="s">
        <v>14</v>
      </c>
      <c r="G117" s="192">
        <v>2307985</v>
      </c>
      <c r="H117" s="68"/>
      <c r="I117" s="342" t="s">
        <v>6160</v>
      </c>
      <c r="J117" s="68"/>
      <c r="K117" s="68"/>
      <c r="L117" s="68"/>
      <c r="M117" s="68"/>
      <c r="N117" s="343">
        <v>7.29</v>
      </c>
      <c r="O117" s="343">
        <v>0</v>
      </c>
      <c r="P117" s="344">
        <v>50.01</v>
      </c>
      <c r="Q117" s="344">
        <v>0</v>
      </c>
      <c r="R117" s="345" t="s">
        <v>638</v>
      </c>
      <c r="S117" s="364"/>
      <c r="T117" s="277"/>
    </row>
    <row r="118" spans="1:20" ht="63.75">
      <c r="A118" s="68">
        <v>86</v>
      </c>
      <c r="B118" s="68"/>
      <c r="C118" s="69" t="s">
        <v>50</v>
      </c>
      <c r="D118" s="108">
        <v>45093</v>
      </c>
      <c r="E118" s="108"/>
      <c r="F118" s="192" t="s">
        <v>6</v>
      </c>
      <c r="G118" s="192">
        <v>2308127</v>
      </c>
      <c r="H118" s="68"/>
      <c r="I118" s="342" t="s">
        <v>6161</v>
      </c>
      <c r="J118" s="68"/>
      <c r="K118" s="68"/>
      <c r="L118" s="68"/>
      <c r="M118" s="68"/>
      <c r="N118" s="343">
        <v>0</v>
      </c>
      <c r="O118" s="343">
        <v>350000</v>
      </c>
      <c r="P118" s="344">
        <v>0</v>
      </c>
      <c r="Q118" s="344">
        <v>2401000</v>
      </c>
      <c r="R118" s="345" t="s">
        <v>638</v>
      </c>
      <c r="S118" s="364"/>
      <c r="T118" s="277"/>
    </row>
    <row r="119" spans="1:20" ht="76.5">
      <c r="A119" s="68">
        <v>86</v>
      </c>
      <c r="B119" s="68"/>
      <c r="C119" s="69" t="s">
        <v>50</v>
      </c>
      <c r="D119" s="108">
        <v>45093</v>
      </c>
      <c r="E119" s="108"/>
      <c r="F119" s="192" t="s">
        <v>10</v>
      </c>
      <c r="G119" s="192">
        <v>2308127</v>
      </c>
      <c r="H119" s="68"/>
      <c r="I119" s="342" t="s">
        <v>6162</v>
      </c>
      <c r="J119" s="68"/>
      <c r="K119" s="68"/>
      <c r="L119" s="68"/>
      <c r="M119" s="68"/>
      <c r="N119" s="343">
        <v>7.29</v>
      </c>
      <c r="O119" s="343">
        <v>0</v>
      </c>
      <c r="P119" s="344">
        <v>50.01</v>
      </c>
      <c r="Q119" s="344">
        <v>0</v>
      </c>
      <c r="R119" s="345" t="s">
        <v>638</v>
      </c>
      <c r="S119" s="364"/>
      <c r="T119" s="277"/>
    </row>
    <row r="120" spans="1:20" ht="51">
      <c r="A120" s="68" t="s">
        <v>541</v>
      </c>
      <c r="B120" s="68"/>
      <c r="C120" s="69" t="s">
        <v>590</v>
      </c>
      <c r="D120" s="108">
        <v>45093</v>
      </c>
      <c r="E120" s="108"/>
      <c r="F120" s="192" t="s">
        <v>22</v>
      </c>
      <c r="G120" s="192">
        <v>23391</v>
      </c>
      <c r="H120" s="68"/>
      <c r="I120" s="342" t="s">
        <v>6163</v>
      </c>
      <c r="J120" s="68"/>
      <c r="K120" s="68"/>
      <c r="L120" s="68"/>
      <c r="M120" s="68"/>
      <c r="N120" s="343">
        <v>0</v>
      </c>
      <c r="O120" s="343">
        <v>0</v>
      </c>
      <c r="P120" s="344">
        <v>0</v>
      </c>
      <c r="Q120" s="344">
        <v>0.01</v>
      </c>
      <c r="R120" s="345" t="s">
        <v>638</v>
      </c>
      <c r="S120" s="364"/>
      <c r="T120" s="277"/>
    </row>
    <row r="121" spans="1:20" ht="51">
      <c r="A121" s="68" t="s">
        <v>541</v>
      </c>
      <c r="B121" s="68"/>
      <c r="C121" s="69" t="s">
        <v>590</v>
      </c>
      <c r="D121" s="108">
        <v>45096</v>
      </c>
      <c r="E121" s="108"/>
      <c r="F121" s="192" t="s">
        <v>22</v>
      </c>
      <c r="G121" s="192">
        <v>23395</v>
      </c>
      <c r="H121" s="68"/>
      <c r="I121" s="342" t="s">
        <v>6164</v>
      </c>
      <c r="J121" s="68"/>
      <c r="K121" s="68"/>
      <c r="L121" s="68"/>
      <c r="M121" s="68"/>
      <c r="N121" s="343">
        <v>0</v>
      </c>
      <c r="O121" s="343">
        <v>0</v>
      </c>
      <c r="P121" s="344">
        <v>0</v>
      </c>
      <c r="Q121" s="344">
        <v>0.01</v>
      </c>
      <c r="R121" s="345" t="s">
        <v>638</v>
      </c>
      <c r="S121" s="364"/>
      <c r="T121" s="277"/>
    </row>
    <row r="122" spans="1:20" ht="102">
      <c r="A122" s="68">
        <v>10</v>
      </c>
      <c r="B122" s="68"/>
      <c r="C122" s="69" t="s">
        <v>38</v>
      </c>
      <c r="D122" s="108">
        <v>45097</v>
      </c>
      <c r="E122" s="108"/>
      <c r="F122" s="192" t="s">
        <v>601</v>
      </c>
      <c r="G122" s="192">
        <v>18491</v>
      </c>
      <c r="H122" s="68"/>
      <c r="I122" s="342" t="s">
        <v>6165</v>
      </c>
      <c r="J122" s="68"/>
      <c r="K122" s="68"/>
      <c r="L122" s="68"/>
      <c r="M122" s="68"/>
      <c r="N122" s="343">
        <v>1354.22</v>
      </c>
      <c r="O122" s="343">
        <v>0</v>
      </c>
      <c r="P122" s="344">
        <v>9289.9500000000007</v>
      </c>
      <c r="Q122" s="344">
        <v>0</v>
      </c>
      <c r="R122" s="345" t="s">
        <v>638</v>
      </c>
      <c r="S122" s="364"/>
      <c r="T122" s="277"/>
    </row>
    <row r="123" spans="1:20" ht="102">
      <c r="A123" s="68">
        <v>10</v>
      </c>
      <c r="B123" s="68"/>
      <c r="C123" s="69" t="s">
        <v>38</v>
      </c>
      <c r="D123" s="108">
        <v>45097</v>
      </c>
      <c r="E123" s="108"/>
      <c r="F123" s="192" t="s">
        <v>601</v>
      </c>
      <c r="G123" s="192">
        <v>18493</v>
      </c>
      <c r="H123" s="68"/>
      <c r="I123" s="342" t="s">
        <v>6166</v>
      </c>
      <c r="J123" s="68"/>
      <c r="K123" s="68"/>
      <c r="L123" s="68"/>
      <c r="M123" s="68"/>
      <c r="N123" s="343">
        <v>591.48</v>
      </c>
      <c r="O123" s="343">
        <v>0</v>
      </c>
      <c r="P123" s="344">
        <v>4057.55</v>
      </c>
      <c r="Q123" s="344">
        <v>0</v>
      </c>
      <c r="R123" s="345" t="s">
        <v>638</v>
      </c>
      <c r="S123" s="364"/>
      <c r="T123" s="277"/>
    </row>
    <row r="124" spans="1:20" ht="76.5">
      <c r="A124" s="68">
        <v>20</v>
      </c>
      <c r="B124" s="68"/>
      <c r="C124" s="69" t="s">
        <v>41</v>
      </c>
      <c r="D124" s="108">
        <v>45097</v>
      </c>
      <c r="E124" s="108"/>
      <c r="F124" s="192" t="s">
        <v>10</v>
      </c>
      <c r="G124" s="192">
        <v>1062856</v>
      </c>
      <c r="H124" s="68"/>
      <c r="I124" s="342" t="s">
        <v>6167</v>
      </c>
      <c r="J124" s="68"/>
      <c r="K124" s="68"/>
      <c r="L124" s="68"/>
      <c r="M124" s="68"/>
      <c r="N124" s="343">
        <v>7.29</v>
      </c>
      <c r="O124" s="343">
        <v>0</v>
      </c>
      <c r="P124" s="344">
        <v>50.01</v>
      </c>
      <c r="Q124" s="344">
        <v>0</v>
      </c>
      <c r="R124" s="345" t="s">
        <v>638</v>
      </c>
      <c r="S124" s="364"/>
      <c r="T124" s="277"/>
    </row>
    <row r="125" spans="1:20" ht="102">
      <c r="A125" s="68">
        <v>10</v>
      </c>
      <c r="B125" s="68"/>
      <c r="C125" s="69" t="s">
        <v>38</v>
      </c>
      <c r="D125" s="108">
        <v>45097</v>
      </c>
      <c r="E125" s="108"/>
      <c r="F125" s="192" t="s">
        <v>601</v>
      </c>
      <c r="G125" s="192">
        <v>18492</v>
      </c>
      <c r="H125" s="68"/>
      <c r="I125" s="342" t="s">
        <v>6168</v>
      </c>
      <c r="J125" s="68"/>
      <c r="K125" s="68"/>
      <c r="L125" s="68"/>
      <c r="M125" s="68"/>
      <c r="N125" s="343">
        <v>928.49</v>
      </c>
      <c r="O125" s="343">
        <v>0</v>
      </c>
      <c r="P125" s="344">
        <v>6369.44</v>
      </c>
      <c r="Q125" s="344">
        <v>0</v>
      </c>
      <c r="R125" s="345" t="s">
        <v>638</v>
      </c>
      <c r="S125" s="364"/>
      <c r="T125" s="277"/>
    </row>
    <row r="126" spans="1:20" ht="63.75">
      <c r="A126" s="68">
        <v>20</v>
      </c>
      <c r="B126" s="68"/>
      <c r="C126" s="69" t="s">
        <v>41</v>
      </c>
      <c r="D126" s="108">
        <v>45097</v>
      </c>
      <c r="E126" s="108"/>
      <c r="F126" s="192" t="s">
        <v>10</v>
      </c>
      <c r="G126" s="192">
        <v>1062864</v>
      </c>
      <c r="H126" s="68"/>
      <c r="I126" s="342" t="s">
        <v>6169</v>
      </c>
      <c r="J126" s="68"/>
      <c r="K126" s="68"/>
      <c r="L126" s="68"/>
      <c r="M126" s="68"/>
      <c r="N126" s="343">
        <v>7.29</v>
      </c>
      <c r="O126" s="343">
        <v>0</v>
      </c>
      <c r="P126" s="344">
        <v>50.01</v>
      </c>
      <c r="Q126" s="344">
        <v>0</v>
      </c>
      <c r="R126" s="345" t="s">
        <v>638</v>
      </c>
      <c r="S126" s="364"/>
      <c r="T126" s="277"/>
    </row>
    <row r="127" spans="1:20" ht="51">
      <c r="A127" s="68" t="s">
        <v>541</v>
      </c>
      <c r="B127" s="68"/>
      <c r="C127" s="69" t="s">
        <v>590</v>
      </c>
      <c r="D127" s="108">
        <v>45097</v>
      </c>
      <c r="E127" s="108"/>
      <c r="F127" s="192" t="s">
        <v>22</v>
      </c>
      <c r="G127" s="192">
        <v>23399</v>
      </c>
      <c r="H127" s="68"/>
      <c r="I127" s="342" t="s">
        <v>6170</v>
      </c>
      <c r="J127" s="68"/>
      <c r="K127" s="68"/>
      <c r="L127" s="68"/>
      <c r="M127" s="68"/>
      <c r="N127" s="343">
        <v>0</v>
      </c>
      <c r="O127" s="343">
        <v>0</v>
      </c>
      <c r="P127" s="344">
        <v>0.01</v>
      </c>
      <c r="Q127" s="344">
        <v>0</v>
      </c>
      <c r="R127" s="345" t="s">
        <v>638</v>
      </c>
      <c r="S127" s="364"/>
      <c r="T127" s="277"/>
    </row>
    <row r="128" spans="1:20" ht="51">
      <c r="A128" s="68" t="s">
        <v>542</v>
      </c>
      <c r="B128" s="68"/>
      <c r="C128" s="69" t="s">
        <v>691</v>
      </c>
      <c r="D128" s="108">
        <v>45099</v>
      </c>
      <c r="E128" s="108"/>
      <c r="F128" s="192" t="s">
        <v>19</v>
      </c>
      <c r="G128" s="192">
        <v>17455</v>
      </c>
      <c r="H128" s="68"/>
      <c r="I128" s="342" t="s">
        <v>6171</v>
      </c>
      <c r="J128" s="68"/>
      <c r="K128" s="68"/>
      <c r="L128" s="68"/>
      <c r="M128" s="68"/>
      <c r="N128" s="343">
        <v>61930.559999999998</v>
      </c>
      <c r="O128" s="343">
        <v>0</v>
      </c>
      <c r="P128" s="344">
        <v>424843.64</v>
      </c>
      <c r="Q128" s="344">
        <v>0</v>
      </c>
      <c r="R128" s="345" t="s">
        <v>638</v>
      </c>
      <c r="S128" s="364"/>
      <c r="T128" s="277"/>
    </row>
    <row r="129" spans="1:20" ht="76.5">
      <c r="A129" s="68" t="s">
        <v>542</v>
      </c>
      <c r="B129" s="68"/>
      <c r="C129" s="69" t="s">
        <v>691</v>
      </c>
      <c r="D129" s="108">
        <v>45099</v>
      </c>
      <c r="E129" s="108"/>
      <c r="F129" s="192" t="s">
        <v>12</v>
      </c>
      <c r="G129" s="192">
        <v>1062947</v>
      </c>
      <c r="H129" s="68"/>
      <c r="I129" s="342" t="s">
        <v>6172</v>
      </c>
      <c r="J129" s="68"/>
      <c r="K129" s="68"/>
      <c r="L129" s="68"/>
      <c r="M129" s="68"/>
      <c r="N129" s="343">
        <v>109.1</v>
      </c>
      <c r="O129" s="343">
        <v>0</v>
      </c>
      <c r="P129" s="344">
        <v>748.43</v>
      </c>
      <c r="Q129" s="344">
        <v>0</v>
      </c>
      <c r="R129" s="345" t="s">
        <v>638</v>
      </c>
      <c r="S129" s="364"/>
      <c r="T129" s="277"/>
    </row>
    <row r="130" spans="1:20" ht="51">
      <c r="A130" s="68" t="s">
        <v>541</v>
      </c>
      <c r="B130" s="68"/>
      <c r="C130" s="69" t="s">
        <v>590</v>
      </c>
      <c r="D130" s="108">
        <v>45099</v>
      </c>
      <c r="E130" s="108"/>
      <c r="F130" s="192" t="s">
        <v>22</v>
      </c>
      <c r="G130" s="192">
        <v>23403</v>
      </c>
      <c r="H130" s="68"/>
      <c r="I130" s="342" t="s">
        <v>6173</v>
      </c>
      <c r="J130" s="68"/>
      <c r="K130" s="68"/>
      <c r="L130" s="68"/>
      <c r="M130" s="68"/>
      <c r="N130" s="343">
        <v>0</v>
      </c>
      <c r="O130" s="343">
        <v>0</v>
      </c>
      <c r="P130" s="344">
        <v>0</v>
      </c>
      <c r="Q130" s="344">
        <v>0.02</v>
      </c>
      <c r="R130" s="345" t="s">
        <v>638</v>
      </c>
      <c r="S130" s="364"/>
      <c r="T130" s="277"/>
    </row>
    <row r="131" spans="1:20" ht="51">
      <c r="A131" s="68" t="s">
        <v>541</v>
      </c>
      <c r="B131" s="68"/>
      <c r="C131" s="69" t="s">
        <v>590</v>
      </c>
      <c r="D131" s="108">
        <v>45100</v>
      </c>
      <c r="E131" s="108"/>
      <c r="F131" s="192" t="s">
        <v>22</v>
      </c>
      <c r="G131" s="192">
        <v>23407</v>
      </c>
      <c r="H131" s="68"/>
      <c r="I131" s="342" t="s">
        <v>6174</v>
      </c>
      <c r="J131" s="68"/>
      <c r="K131" s="68"/>
      <c r="L131" s="68"/>
      <c r="M131" s="68"/>
      <c r="N131" s="343">
        <v>0</v>
      </c>
      <c r="O131" s="343">
        <v>0</v>
      </c>
      <c r="P131" s="344">
        <v>0.02</v>
      </c>
      <c r="Q131" s="344">
        <v>0</v>
      </c>
      <c r="R131" s="345" t="s">
        <v>638</v>
      </c>
      <c r="S131" s="364"/>
      <c r="T131" s="277"/>
    </row>
    <row r="132" spans="1:20" ht="63.75">
      <c r="A132" s="68">
        <v>291</v>
      </c>
      <c r="B132" s="68"/>
      <c r="C132" s="69" t="s">
        <v>119</v>
      </c>
      <c r="D132" s="108">
        <v>45103</v>
      </c>
      <c r="E132" s="108"/>
      <c r="F132" s="192" t="s">
        <v>6</v>
      </c>
      <c r="G132" s="192">
        <v>2316828</v>
      </c>
      <c r="H132" s="68"/>
      <c r="I132" s="342" t="s">
        <v>6175</v>
      </c>
      <c r="J132" s="68"/>
      <c r="K132" s="68"/>
      <c r="L132" s="68"/>
      <c r="M132" s="68"/>
      <c r="N132" s="343">
        <v>0</v>
      </c>
      <c r="O132" s="343">
        <v>399822.15</v>
      </c>
      <c r="P132" s="344">
        <v>0</v>
      </c>
      <c r="Q132" s="344">
        <v>2742779.95</v>
      </c>
      <c r="R132" s="345" t="s">
        <v>638</v>
      </c>
      <c r="S132" s="364"/>
      <c r="T132" s="277"/>
    </row>
    <row r="133" spans="1:20" ht="102">
      <c r="A133" s="68">
        <v>10</v>
      </c>
      <c r="B133" s="68"/>
      <c r="C133" s="69" t="s">
        <v>38</v>
      </c>
      <c r="D133" s="108">
        <v>45103</v>
      </c>
      <c r="E133" s="108"/>
      <c r="F133" s="192" t="s">
        <v>601</v>
      </c>
      <c r="G133" s="192">
        <v>18544</v>
      </c>
      <c r="H133" s="68"/>
      <c r="I133" s="342" t="s">
        <v>6176</v>
      </c>
      <c r="J133" s="68"/>
      <c r="K133" s="68"/>
      <c r="L133" s="68"/>
      <c r="M133" s="68"/>
      <c r="N133" s="343">
        <v>4594.6899999999996</v>
      </c>
      <c r="O133" s="343">
        <v>0</v>
      </c>
      <c r="P133" s="344">
        <v>31519.57</v>
      </c>
      <c r="Q133" s="344">
        <v>0</v>
      </c>
      <c r="R133" s="345" t="s">
        <v>638</v>
      </c>
      <c r="S133" s="364"/>
      <c r="T133" s="277"/>
    </row>
    <row r="134" spans="1:20" ht="102">
      <c r="A134" s="68">
        <v>197</v>
      </c>
      <c r="B134" s="68"/>
      <c r="C134" s="69" t="s">
        <v>746</v>
      </c>
      <c r="D134" s="108">
        <v>45104</v>
      </c>
      <c r="E134" s="108"/>
      <c r="F134" s="192" t="s">
        <v>6</v>
      </c>
      <c r="G134" s="192">
        <v>18595</v>
      </c>
      <c r="H134" s="68"/>
      <c r="I134" s="342" t="s">
        <v>6177</v>
      </c>
      <c r="J134" s="68"/>
      <c r="K134" s="68"/>
      <c r="L134" s="68"/>
      <c r="M134" s="68"/>
      <c r="N134" s="343">
        <v>0</v>
      </c>
      <c r="O134" s="343">
        <v>37.82</v>
      </c>
      <c r="P134" s="344">
        <v>0</v>
      </c>
      <c r="Q134" s="344">
        <v>259.45</v>
      </c>
      <c r="R134" s="345" t="s">
        <v>638</v>
      </c>
      <c r="S134" s="364"/>
      <c r="T134" s="277"/>
    </row>
    <row r="135" spans="1:20" ht="102">
      <c r="A135" s="68">
        <v>314</v>
      </c>
      <c r="B135" s="68"/>
      <c r="C135" s="69" t="s">
        <v>1385</v>
      </c>
      <c r="D135" s="108">
        <v>45104</v>
      </c>
      <c r="E135" s="108"/>
      <c r="F135" s="192" t="s">
        <v>6</v>
      </c>
      <c r="G135" s="192">
        <v>18566</v>
      </c>
      <c r="H135" s="68"/>
      <c r="I135" s="342" t="s">
        <v>6178</v>
      </c>
      <c r="J135" s="68"/>
      <c r="K135" s="68"/>
      <c r="L135" s="68"/>
      <c r="M135" s="68"/>
      <c r="N135" s="343">
        <v>0</v>
      </c>
      <c r="O135" s="343">
        <v>3.76</v>
      </c>
      <c r="P135" s="344">
        <v>0</v>
      </c>
      <c r="Q135" s="344">
        <v>25.79</v>
      </c>
      <c r="R135" s="345" t="s">
        <v>638</v>
      </c>
      <c r="S135" s="364"/>
      <c r="T135" s="277"/>
    </row>
    <row r="136" spans="1:20" ht="51">
      <c r="A136" s="68" t="s">
        <v>541</v>
      </c>
      <c r="B136" s="68"/>
      <c r="C136" s="69" t="s">
        <v>590</v>
      </c>
      <c r="D136" s="108">
        <v>45104</v>
      </c>
      <c r="E136" s="108"/>
      <c r="F136" s="192" t="s">
        <v>22</v>
      </c>
      <c r="G136" s="192">
        <v>23415</v>
      </c>
      <c r="H136" s="68"/>
      <c r="I136" s="342" t="s">
        <v>6179</v>
      </c>
      <c r="J136" s="68"/>
      <c r="K136" s="68"/>
      <c r="L136" s="68"/>
      <c r="M136" s="68"/>
      <c r="N136" s="343">
        <v>0</v>
      </c>
      <c r="O136" s="343">
        <v>0</v>
      </c>
      <c r="P136" s="344">
        <v>0.01</v>
      </c>
      <c r="Q136" s="344">
        <v>0</v>
      </c>
      <c r="R136" s="345" t="s">
        <v>638</v>
      </c>
      <c r="S136" s="364"/>
      <c r="T136" s="277"/>
    </row>
    <row r="137" spans="1:20" ht="63.75">
      <c r="A137" s="68">
        <v>513</v>
      </c>
      <c r="B137" s="68"/>
      <c r="C137" s="69" t="s">
        <v>160</v>
      </c>
      <c r="D137" s="108">
        <v>45105</v>
      </c>
      <c r="E137" s="108"/>
      <c r="F137" s="192" t="s">
        <v>6</v>
      </c>
      <c r="G137" s="192">
        <v>1063323</v>
      </c>
      <c r="H137" s="68"/>
      <c r="I137" s="342" t="s">
        <v>6180</v>
      </c>
      <c r="J137" s="68"/>
      <c r="K137" s="68"/>
      <c r="L137" s="68"/>
      <c r="M137" s="68"/>
      <c r="N137" s="343">
        <v>0</v>
      </c>
      <c r="O137" s="343">
        <v>70476484</v>
      </c>
      <c r="P137" s="344">
        <v>0</v>
      </c>
      <c r="Q137" s="344">
        <v>483468680.24000001</v>
      </c>
      <c r="R137" s="345" t="s">
        <v>638</v>
      </c>
      <c r="S137" s="364"/>
      <c r="T137" s="277"/>
    </row>
    <row r="138" spans="1:20" ht="63.75">
      <c r="A138" s="68">
        <v>291</v>
      </c>
      <c r="B138" s="68"/>
      <c r="C138" s="69" t="s">
        <v>119</v>
      </c>
      <c r="D138" s="108">
        <v>45105</v>
      </c>
      <c r="E138" s="108"/>
      <c r="F138" s="192" t="s">
        <v>6</v>
      </c>
      <c r="G138" s="192">
        <v>2320077</v>
      </c>
      <c r="H138" s="68"/>
      <c r="I138" s="342" t="s">
        <v>6181</v>
      </c>
      <c r="J138" s="68"/>
      <c r="K138" s="68"/>
      <c r="L138" s="68"/>
      <c r="M138" s="68"/>
      <c r="N138" s="343">
        <v>0</v>
      </c>
      <c r="O138" s="343">
        <v>5402651.9800000004</v>
      </c>
      <c r="P138" s="344">
        <v>0</v>
      </c>
      <c r="Q138" s="344">
        <v>37062192.579999998</v>
      </c>
      <c r="R138" s="345" t="s">
        <v>638</v>
      </c>
      <c r="S138" s="364"/>
      <c r="T138" s="277"/>
    </row>
    <row r="139" spans="1:20" ht="51">
      <c r="A139" s="68" t="s">
        <v>541</v>
      </c>
      <c r="B139" s="68"/>
      <c r="C139" s="69" t="s">
        <v>590</v>
      </c>
      <c r="D139" s="108">
        <v>45105</v>
      </c>
      <c r="E139" s="108"/>
      <c r="F139" s="192" t="s">
        <v>22</v>
      </c>
      <c r="G139" s="192">
        <v>23421</v>
      </c>
      <c r="H139" s="68"/>
      <c r="I139" s="342" t="s">
        <v>6182</v>
      </c>
      <c r="J139" s="68"/>
      <c r="K139" s="68"/>
      <c r="L139" s="68"/>
      <c r="M139" s="68"/>
      <c r="N139" s="343">
        <v>0</v>
      </c>
      <c r="O139" s="343">
        <v>0</v>
      </c>
      <c r="P139" s="344">
        <v>0</v>
      </c>
      <c r="Q139" s="344">
        <v>0.01</v>
      </c>
      <c r="R139" s="345" t="s">
        <v>638</v>
      </c>
      <c r="S139" s="364"/>
      <c r="T139" s="277"/>
    </row>
    <row r="140" spans="1:20" ht="63.75">
      <c r="A140" s="68">
        <v>287</v>
      </c>
      <c r="B140" s="68"/>
      <c r="C140" s="69" t="s">
        <v>116</v>
      </c>
      <c r="D140" s="108">
        <v>45106</v>
      </c>
      <c r="E140" s="108"/>
      <c r="F140" s="192" t="s">
        <v>6</v>
      </c>
      <c r="G140" s="192">
        <v>2321407</v>
      </c>
      <c r="H140" s="68"/>
      <c r="I140" s="342" t="s">
        <v>6183</v>
      </c>
      <c r="J140" s="68"/>
      <c r="K140" s="68"/>
      <c r="L140" s="68"/>
      <c r="M140" s="68"/>
      <c r="N140" s="343">
        <v>0</v>
      </c>
      <c r="O140" s="343">
        <v>3598529</v>
      </c>
      <c r="P140" s="344">
        <v>0</v>
      </c>
      <c r="Q140" s="344">
        <v>24685908.940000001</v>
      </c>
      <c r="R140" s="345" t="s">
        <v>638</v>
      </c>
      <c r="S140" s="364"/>
      <c r="T140" s="277"/>
    </row>
    <row r="141" spans="1:20" ht="76.5">
      <c r="A141" s="68">
        <v>291</v>
      </c>
      <c r="B141" s="68"/>
      <c r="C141" s="69" t="s">
        <v>119</v>
      </c>
      <c r="D141" s="108">
        <v>45107</v>
      </c>
      <c r="E141" s="108"/>
      <c r="F141" s="192" t="s">
        <v>6</v>
      </c>
      <c r="G141" s="192">
        <v>2323214</v>
      </c>
      <c r="H141" s="68"/>
      <c r="I141" s="342" t="s">
        <v>6184</v>
      </c>
      <c r="J141" s="68"/>
      <c r="K141" s="68"/>
      <c r="L141" s="68"/>
      <c r="M141" s="68"/>
      <c r="N141" s="343">
        <v>0</v>
      </c>
      <c r="O141" s="343">
        <v>10209825</v>
      </c>
      <c r="P141" s="344">
        <v>0</v>
      </c>
      <c r="Q141" s="344">
        <v>70039399.5</v>
      </c>
      <c r="R141" s="345" t="s">
        <v>638</v>
      </c>
      <c r="S141" s="364"/>
      <c r="T141" s="277"/>
    </row>
    <row r="142" spans="1:20" ht="76.5">
      <c r="A142" s="68" t="s">
        <v>542</v>
      </c>
      <c r="B142" s="68"/>
      <c r="C142" s="69" t="s">
        <v>691</v>
      </c>
      <c r="D142" s="108">
        <v>45107</v>
      </c>
      <c r="E142" s="108"/>
      <c r="F142" s="192" t="s">
        <v>12</v>
      </c>
      <c r="G142" s="192">
        <v>1063505</v>
      </c>
      <c r="H142" s="68"/>
      <c r="I142" s="342" t="s">
        <v>6185</v>
      </c>
      <c r="J142" s="68"/>
      <c r="K142" s="68"/>
      <c r="L142" s="68"/>
      <c r="M142" s="68"/>
      <c r="N142" s="343">
        <v>72.489999999999995</v>
      </c>
      <c r="O142" s="343">
        <v>0</v>
      </c>
      <c r="P142" s="344">
        <v>497.28</v>
      </c>
      <c r="Q142" s="344">
        <v>0</v>
      </c>
      <c r="R142" s="345" t="s">
        <v>638</v>
      </c>
      <c r="S142" s="364"/>
      <c r="T142" s="277"/>
    </row>
    <row r="143" spans="1:20" ht="102">
      <c r="A143" s="68">
        <v>197</v>
      </c>
      <c r="B143" s="68"/>
      <c r="C143" s="69" t="s">
        <v>746</v>
      </c>
      <c r="D143" s="108">
        <v>45107</v>
      </c>
      <c r="E143" s="108"/>
      <c r="F143" s="192" t="s">
        <v>6</v>
      </c>
      <c r="G143" s="192">
        <v>18598</v>
      </c>
      <c r="H143" s="68"/>
      <c r="I143" s="342" t="s">
        <v>6186</v>
      </c>
      <c r="J143" s="68"/>
      <c r="K143" s="68"/>
      <c r="L143" s="68"/>
      <c r="M143" s="68"/>
      <c r="N143" s="343">
        <v>0</v>
      </c>
      <c r="O143" s="343">
        <v>5.54</v>
      </c>
      <c r="P143" s="344">
        <v>0</v>
      </c>
      <c r="Q143" s="344">
        <v>38</v>
      </c>
      <c r="R143" s="345" t="s">
        <v>638</v>
      </c>
      <c r="S143" s="364"/>
      <c r="T143" s="277"/>
    </row>
    <row r="144" spans="1:20" ht="102">
      <c r="A144" s="68">
        <v>163</v>
      </c>
      <c r="B144" s="68"/>
      <c r="C144" s="69" t="s">
        <v>78</v>
      </c>
      <c r="D144" s="108">
        <v>45107</v>
      </c>
      <c r="E144" s="108"/>
      <c r="F144" s="192" t="s">
        <v>601</v>
      </c>
      <c r="G144" s="192">
        <v>18596</v>
      </c>
      <c r="H144" s="68"/>
      <c r="I144" s="342" t="s">
        <v>6187</v>
      </c>
      <c r="J144" s="68"/>
      <c r="K144" s="68"/>
      <c r="L144" s="68"/>
      <c r="M144" s="68"/>
      <c r="N144" s="343">
        <v>13.9</v>
      </c>
      <c r="O144" s="343">
        <v>0</v>
      </c>
      <c r="P144" s="344">
        <v>95.35</v>
      </c>
      <c r="Q144" s="344">
        <v>0</v>
      </c>
      <c r="R144" s="345" t="s">
        <v>638</v>
      </c>
      <c r="S144" s="364"/>
      <c r="T144" s="277"/>
    </row>
    <row r="145" spans="1:20" ht="63.75">
      <c r="A145" s="68" t="s">
        <v>542</v>
      </c>
      <c r="B145" s="68"/>
      <c r="C145" s="69" t="s">
        <v>691</v>
      </c>
      <c r="D145" s="108">
        <v>45107</v>
      </c>
      <c r="E145" s="108"/>
      <c r="F145" s="192" t="s">
        <v>19</v>
      </c>
      <c r="G145" s="192">
        <v>17511</v>
      </c>
      <c r="H145" s="68"/>
      <c r="I145" s="342" t="s">
        <v>6188</v>
      </c>
      <c r="J145" s="68"/>
      <c r="K145" s="68"/>
      <c r="L145" s="68"/>
      <c r="M145" s="68"/>
      <c r="N145" s="343">
        <v>16053.16</v>
      </c>
      <c r="O145" s="343">
        <v>0</v>
      </c>
      <c r="P145" s="344">
        <v>110124.68</v>
      </c>
      <c r="Q145" s="344">
        <v>0</v>
      </c>
      <c r="R145" s="345" t="s">
        <v>638</v>
      </c>
      <c r="S145" s="364"/>
      <c r="T145" s="277"/>
    </row>
    <row r="146" spans="1:20" ht="76.5">
      <c r="A146" s="68" t="s">
        <v>542</v>
      </c>
      <c r="B146" s="68"/>
      <c r="C146" s="69" t="s">
        <v>691</v>
      </c>
      <c r="D146" s="108">
        <v>45107</v>
      </c>
      <c r="E146" s="108"/>
      <c r="F146" s="192" t="s">
        <v>19</v>
      </c>
      <c r="G146" s="192">
        <v>1063672</v>
      </c>
      <c r="H146" s="68"/>
      <c r="I146" s="342" t="s">
        <v>6189</v>
      </c>
      <c r="J146" s="68"/>
      <c r="K146" s="68"/>
      <c r="L146" s="68"/>
      <c r="M146" s="68"/>
      <c r="N146" s="343">
        <v>39411.15</v>
      </c>
      <c r="O146" s="343">
        <v>0</v>
      </c>
      <c r="P146" s="344">
        <v>270360.49</v>
      </c>
      <c r="Q146" s="344">
        <v>0</v>
      </c>
      <c r="R146" s="345" t="s">
        <v>638</v>
      </c>
      <c r="S146" s="364"/>
      <c r="T146" s="277"/>
    </row>
    <row r="147" spans="1:20">
      <c r="F147" s="382"/>
      <c r="G147" s="382"/>
      <c r="N147" s="348"/>
      <c r="O147" s="348"/>
      <c r="P147" s="349"/>
      <c r="Q147" s="349"/>
      <c r="R147" s="88"/>
      <c r="S147" s="390"/>
    </row>
    <row r="148" spans="1:20">
      <c r="I148" s="468" t="s">
        <v>554</v>
      </c>
      <c r="J148" s="469"/>
      <c r="K148" s="469"/>
      <c r="L148" s="469"/>
      <c r="M148" s="470"/>
      <c r="N148" s="113">
        <f>+SUBTOTAL(9,N8:N146)</f>
        <v>32624665.009999983</v>
      </c>
      <c r="O148" s="113">
        <f>+SUBTOTAL(9,O8:O146)</f>
        <v>156620903.92999998</v>
      </c>
      <c r="P148" s="113">
        <f>+SUBTOTAL(9,P8:P146)</f>
        <v>223805202.66999987</v>
      </c>
      <c r="Q148" s="113">
        <f>+SUBTOTAL(9,Q8:Q146)</f>
        <v>1074419401.3400002</v>
      </c>
    </row>
    <row r="150" spans="1:20">
      <c r="D150" s="66"/>
      <c r="E150" s="66"/>
      <c r="I150" s="66"/>
      <c r="L150" s="72"/>
      <c r="N150" s="66"/>
      <c r="O150" s="158"/>
      <c r="P150" s="158"/>
      <c r="Q150" s="66"/>
      <c r="R150" s="64"/>
      <c r="S150" s="64"/>
    </row>
    <row r="151" spans="1:20">
      <c r="D151" s="66"/>
      <c r="E151" s="66"/>
      <c r="I151" s="66"/>
      <c r="L151" s="72"/>
      <c r="N151" s="66"/>
      <c r="O151" s="158"/>
      <c r="P151" s="158"/>
      <c r="Q151" s="66"/>
      <c r="R151" s="64"/>
      <c r="S151" s="64"/>
    </row>
    <row r="152" spans="1:20">
      <c r="D152" s="66"/>
      <c r="E152" s="66"/>
      <c r="I152" s="66"/>
      <c r="L152" s="72"/>
      <c r="N152" s="66"/>
      <c r="O152" s="158"/>
      <c r="P152" s="158"/>
      <c r="Q152" s="66"/>
      <c r="R152" s="64"/>
      <c r="S152" s="64"/>
    </row>
    <row r="153" spans="1:20">
      <c r="D153" s="66"/>
      <c r="E153" s="66"/>
      <c r="I153" s="66"/>
      <c r="L153" s="72"/>
      <c r="N153" s="66"/>
      <c r="O153" s="158"/>
      <c r="P153" s="158"/>
      <c r="Q153" s="66"/>
      <c r="R153" s="64"/>
      <c r="S153" s="64"/>
    </row>
    <row r="154" spans="1:20">
      <c r="D154" s="66"/>
      <c r="E154" s="66"/>
      <c r="I154" s="66"/>
      <c r="L154" s="72"/>
      <c r="N154" s="66"/>
      <c r="O154" s="158"/>
      <c r="P154" s="158"/>
      <c r="Q154" s="66"/>
      <c r="R154" s="64"/>
      <c r="S154" s="64"/>
    </row>
    <row r="155" spans="1:20">
      <c r="D155" s="66"/>
      <c r="E155" s="66"/>
      <c r="I155" s="66"/>
      <c r="L155" s="72"/>
      <c r="N155" s="66"/>
      <c r="O155" s="158"/>
      <c r="P155" s="158"/>
      <c r="Q155" s="66"/>
      <c r="R155" s="64"/>
      <c r="S155" s="64"/>
    </row>
    <row r="156" spans="1:20">
      <c r="D156" s="66"/>
      <c r="E156" s="66"/>
      <c r="I156" s="66"/>
      <c r="L156" s="72"/>
      <c r="N156" s="158"/>
      <c r="O156" s="158"/>
      <c r="P156" s="66"/>
      <c r="Q156" s="64"/>
      <c r="R156" s="64"/>
      <c r="S156" s="64"/>
    </row>
    <row r="157" spans="1:20">
      <c r="C157" s="466"/>
      <c r="D157" s="466"/>
      <c r="E157" s="466"/>
      <c r="F157" s="466"/>
      <c r="G157" s="178"/>
      <c r="H157" s="178"/>
      <c r="I157" s="181"/>
      <c r="J157" s="178"/>
      <c r="K157" s="178"/>
      <c r="L157" s="64"/>
      <c r="M157" s="178"/>
      <c r="N157" s="467"/>
      <c r="O157" s="467"/>
      <c r="P157" s="467"/>
      <c r="Q157" s="64"/>
      <c r="R157" s="64"/>
      <c r="S157" s="64"/>
    </row>
    <row r="158" spans="1:20">
      <c r="N158" s="158"/>
      <c r="O158" s="158"/>
      <c r="P158" s="158"/>
      <c r="Q158" s="158"/>
    </row>
    <row r="160" spans="1:20">
      <c r="A160" s="366" t="s">
        <v>1561</v>
      </c>
    </row>
    <row r="161" spans="1:1">
      <c r="A161" s="365" t="s">
        <v>1562</v>
      </c>
    </row>
    <row r="162" spans="1:1">
      <c r="A162" s="365" t="s">
        <v>1563</v>
      </c>
    </row>
    <row r="163" spans="1:1">
      <c r="A163" s="365"/>
    </row>
    <row r="164" spans="1:1">
      <c r="A164" s="365" t="s">
        <v>1564</v>
      </c>
    </row>
    <row r="165" spans="1:1">
      <c r="A165" s="365" t="s">
        <v>1565</v>
      </c>
    </row>
    <row r="772" spans="20:20">
      <c r="T772" s="278"/>
    </row>
    <row r="773" spans="20:20">
      <c r="T773" s="277"/>
    </row>
    <row r="774" spans="20:20">
      <c r="T774" s="277"/>
    </row>
    <row r="775" spans="20:20">
      <c r="T775" s="277"/>
    </row>
    <row r="776" spans="20:20">
      <c r="T776" s="277"/>
    </row>
    <row r="777" spans="20:20">
      <c r="T777" s="277"/>
    </row>
    <row r="778" spans="20:20">
      <c r="T778" s="277"/>
    </row>
    <row r="779" spans="20:20">
      <c r="T779" s="277"/>
    </row>
    <row r="780" spans="20:20">
      <c r="T780" s="277"/>
    </row>
    <row r="781" spans="20:20">
      <c r="T781" s="277"/>
    </row>
    <row r="782" spans="20:20">
      <c r="T782" s="277"/>
    </row>
    <row r="783" spans="20:20">
      <c r="T783" s="277"/>
    </row>
    <row r="784" spans="20:20">
      <c r="T784" s="277"/>
    </row>
    <row r="785" spans="20:20">
      <c r="T785" s="277"/>
    </row>
    <row r="786" spans="20:20">
      <c r="T786" s="277"/>
    </row>
    <row r="787" spans="20:20">
      <c r="T787" s="277"/>
    </row>
    <row r="788" spans="20:20">
      <c r="T788" s="277"/>
    </row>
    <row r="789" spans="20:20">
      <c r="T789" s="277"/>
    </row>
    <row r="790" spans="20:20">
      <c r="T790" s="277"/>
    </row>
    <row r="791" spans="20:20">
      <c r="T791" s="277"/>
    </row>
    <row r="792" spans="20:20">
      <c r="T792" s="277"/>
    </row>
    <row r="793" spans="20:20">
      <c r="T793" s="277"/>
    </row>
    <row r="794" spans="20:20">
      <c r="T794" s="277"/>
    </row>
    <row r="795" spans="20:20">
      <c r="T795" s="277"/>
    </row>
    <row r="796" spans="20:20">
      <c r="T796" s="277"/>
    </row>
    <row r="797" spans="20:20">
      <c r="T797" s="277"/>
    </row>
    <row r="798" spans="20:20">
      <c r="T798" s="277"/>
    </row>
    <row r="799" spans="20:20">
      <c r="T799" s="277"/>
    </row>
    <row r="800" spans="20:20">
      <c r="T800" s="277"/>
    </row>
    <row r="801" spans="20:20">
      <c r="T801" s="277"/>
    </row>
    <row r="802" spans="20:20">
      <c r="T802" s="277"/>
    </row>
    <row r="803" spans="20:20">
      <c r="T803" s="277"/>
    </row>
    <row r="804" spans="20:20">
      <c r="T804" s="277"/>
    </row>
    <row r="805" spans="20:20">
      <c r="T805" s="277"/>
    </row>
    <row r="806" spans="20:20">
      <c r="T806" s="277"/>
    </row>
    <row r="807" spans="20:20">
      <c r="T807" s="277"/>
    </row>
    <row r="808" spans="20:20">
      <c r="T808" s="277"/>
    </row>
    <row r="809" spans="20:20">
      <c r="T809" s="277"/>
    </row>
    <row r="810" spans="20:20">
      <c r="T810" s="277"/>
    </row>
    <row r="811" spans="20:20">
      <c r="T811" s="277"/>
    </row>
    <row r="812" spans="20:20">
      <c r="T812" s="277"/>
    </row>
    <row r="813" spans="20:20">
      <c r="T813" s="277"/>
    </row>
    <row r="814" spans="20:20">
      <c r="T814" s="277"/>
    </row>
    <row r="815" spans="20:20">
      <c r="T815" s="277"/>
    </row>
    <row r="816" spans="20:20">
      <c r="T816" s="277"/>
    </row>
    <row r="817" spans="20:20">
      <c r="T817" s="277"/>
    </row>
    <row r="818" spans="20:20">
      <c r="T818" s="277"/>
    </row>
    <row r="819" spans="20:20">
      <c r="T819" s="277"/>
    </row>
    <row r="820" spans="20:20">
      <c r="T820" s="277"/>
    </row>
    <row r="821" spans="20:20">
      <c r="T821" s="277"/>
    </row>
    <row r="822" spans="20:20">
      <c r="T822" s="277"/>
    </row>
    <row r="823" spans="20:20">
      <c r="T823" s="277"/>
    </row>
    <row r="824" spans="20:20">
      <c r="T824" s="277"/>
    </row>
    <row r="825" spans="20:20">
      <c r="T825" s="277"/>
    </row>
    <row r="826" spans="20:20">
      <c r="T826" s="277"/>
    </row>
    <row r="827" spans="20:20">
      <c r="T827" s="277"/>
    </row>
    <row r="828" spans="20:20">
      <c r="T828" s="277"/>
    </row>
    <row r="829" spans="20:20">
      <c r="T829" s="277"/>
    </row>
    <row r="830" spans="20:20">
      <c r="T830" s="277"/>
    </row>
    <row r="831" spans="20:20">
      <c r="T831" s="277"/>
    </row>
    <row r="832" spans="20:20">
      <c r="T832" s="277"/>
    </row>
    <row r="833" spans="20:20">
      <c r="T833" s="277"/>
    </row>
    <row r="834" spans="20:20">
      <c r="T834" s="277"/>
    </row>
    <row r="835" spans="20:20">
      <c r="T835" s="277"/>
    </row>
    <row r="836" spans="20:20">
      <c r="T836" s="277"/>
    </row>
    <row r="837" spans="20:20">
      <c r="T837" s="277"/>
    </row>
    <row r="838" spans="20:20">
      <c r="T838" s="277"/>
    </row>
    <row r="839" spans="20:20">
      <c r="T839" s="277"/>
    </row>
    <row r="840" spans="20:20">
      <c r="T840" s="277"/>
    </row>
    <row r="841" spans="20:20">
      <c r="T841" s="277"/>
    </row>
    <row r="842" spans="20:20">
      <c r="T842" s="277"/>
    </row>
    <row r="843" spans="20:20">
      <c r="T843" s="277"/>
    </row>
    <row r="844" spans="20:20">
      <c r="T844" s="277"/>
    </row>
    <row r="845" spans="20:20">
      <c r="T845" s="277"/>
    </row>
    <row r="846" spans="20:20">
      <c r="T846" s="277"/>
    </row>
    <row r="847" spans="20:20">
      <c r="T847" s="277"/>
    </row>
    <row r="848" spans="20:20">
      <c r="T848" s="277"/>
    </row>
    <row r="849" spans="20:20">
      <c r="T849" s="277"/>
    </row>
    <row r="850" spans="20:20">
      <c r="T850" s="277"/>
    </row>
    <row r="851" spans="20:20">
      <c r="T851" s="277"/>
    </row>
    <row r="852" spans="20:20">
      <c r="T852" s="277"/>
    </row>
    <row r="853" spans="20:20">
      <c r="T853" s="277"/>
    </row>
    <row r="854" spans="20:20">
      <c r="T854" s="277"/>
    </row>
    <row r="855" spans="20:20">
      <c r="T855" s="277"/>
    </row>
    <row r="856" spans="20:20">
      <c r="T856" s="277"/>
    </row>
    <row r="857" spans="20:20">
      <c r="T857" s="277"/>
    </row>
    <row r="858" spans="20:20">
      <c r="T858" s="277"/>
    </row>
    <row r="859" spans="20:20">
      <c r="T859" s="277"/>
    </row>
    <row r="860" spans="20:20">
      <c r="T860" s="277"/>
    </row>
    <row r="861" spans="20:20">
      <c r="T861" s="277"/>
    </row>
    <row r="862" spans="20:20">
      <c r="T862" s="277"/>
    </row>
    <row r="863" spans="20:20">
      <c r="T863" s="277"/>
    </row>
    <row r="864" spans="20:20">
      <c r="T864" s="277"/>
    </row>
    <row r="865" spans="20:20">
      <c r="T865" s="277"/>
    </row>
    <row r="866" spans="20:20">
      <c r="T866" s="277"/>
    </row>
    <row r="867" spans="20:20">
      <c r="T867" s="277"/>
    </row>
    <row r="868" spans="20:20">
      <c r="T868" s="277"/>
    </row>
    <row r="869" spans="20:20">
      <c r="T869" s="277"/>
    </row>
    <row r="870" spans="20:20">
      <c r="T870" s="277"/>
    </row>
    <row r="871" spans="20:20">
      <c r="T871" s="277"/>
    </row>
    <row r="872" spans="20:20">
      <c r="T872" s="277"/>
    </row>
    <row r="873" spans="20:20">
      <c r="T873" s="277"/>
    </row>
    <row r="874" spans="20:20">
      <c r="T874" s="277"/>
    </row>
    <row r="875" spans="20:20">
      <c r="T875" s="277"/>
    </row>
    <row r="876" spans="20:20">
      <c r="T876" s="277"/>
    </row>
    <row r="877" spans="20:20">
      <c r="T877" s="277"/>
    </row>
    <row r="878" spans="20:20">
      <c r="T878" s="277"/>
    </row>
    <row r="879" spans="20:20">
      <c r="T879" s="277"/>
    </row>
    <row r="880" spans="20:20">
      <c r="T880" s="277"/>
    </row>
    <row r="881" spans="20:20">
      <c r="T881" s="277"/>
    </row>
    <row r="882" spans="20:20">
      <c r="T882" s="277"/>
    </row>
    <row r="883" spans="20:20">
      <c r="T883" s="277"/>
    </row>
    <row r="884" spans="20:20">
      <c r="T884" s="277"/>
    </row>
    <row r="885" spans="20:20">
      <c r="T885" s="277"/>
    </row>
    <row r="886" spans="20:20">
      <c r="T886" s="277"/>
    </row>
    <row r="887" spans="20:20">
      <c r="T887" s="277"/>
    </row>
    <row r="888" spans="20:20">
      <c r="T888" s="277"/>
    </row>
    <row r="889" spans="20:20">
      <c r="T889" s="277"/>
    </row>
    <row r="890" spans="20:20">
      <c r="T890" s="277"/>
    </row>
    <row r="891" spans="20:20">
      <c r="T891" s="277"/>
    </row>
    <row r="892" spans="20:20">
      <c r="T892" s="277"/>
    </row>
    <row r="893" spans="20:20">
      <c r="T893" s="277"/>
    </row>
    <row r="894" spans="20:20">
      <c r="T894" s="277"/>
    </row>
    <row r="895" spans="20:20">
      <c r="T895" s="277"/>
    </row>
    <row r="896" spans="20:20">
      <c r="T896" s="277"/>
    </row>
    <row r="897" spans="20:20">
      <c r="T897" s="277"/>
    </row>
    <row r="898" spans="20:20">
      <c r="T898" s="277"/>
    </row>
    <row r="899" spans="20:20">
      <c r="T899" s="277"/>
    </row>
    <row r="900" spans="20:20">
      <c r="T900" s="277"/>
    </row>
    <row r="901" spans="20:20">
      <c r="T901" s="277"/>
    </row>
    <row r="902" spans="20:20">
      <c r="T902" s="277"/>
    </row>
    <row r="903" spans="20:20">
      <c r="T903" s="277"/>
    </row>
    <row r="904" spans="20:20">
      <c r="T904" s="277"/>
    </row>
    <row r="905" spans="20:20">
      <c r="T905" s="277"/>
    </row>
    <row r="906" spans="20:20">
      <c r="T906" s="277"/>
    </row>
    <row r="907" spans="20:20">
      <c r="T907" s="277"/>
    </row>
    <row r="908" spans="20:20">
      <c r="T908" s="277"/>
    </row>
    <row r="909" spans="20:20">
      <c r="T909" s="277"/>
    </row>
    <row r="910" spans="20:20">
      <c r="T910" s="277"/>
    </row>
    <row r="911" spans="20:20">
      <c r="T911" s="277"/>
    </row>
    <row r="912" spans="20:20">
      <c r="T912" s="277"/>
    </row>
    <row r="913" spans="20:20">
      <c r="T913" s="277"/>
    </row>
    <row r="914" spans="20:20">
      <c r="T914" s="277"/>
    </row>
    <row r="915" spans="20:20">
      <c r="T915" s="277"/>
    </row>
    <row r="916" spans="20:20">
      <c r="T916" s="277"/>
    </row>
    <row r="917" spans="20:20">
      <c r="T917" s="277"/>
    </row>
    <row r="918" spans="20:20">
      <c r="T918" s="277"/>
    </row>
    <row r="919" spans="20:20">
      <c r="T919" s="277"/>
    </row>
    <row r="920" spans="20:20">
      <c r="T920" s="277"/>
    </row>
    <row r="921" spans="20:20">
      <c r="T921" s="277"/>
    </row>
    <row r="922" spans="20:20">
      <c r="T922" s="277"/>
    </row>
    <row r="923" spans="20:20">
      <c r="T923" s="277"/>
    </row>
    <row r="924" spans="20:20">
      <c r="T924" s="277"/>
    </row>
    <row r="925" spans="20:20">
      <c r="T925" s="277"/>
    </row>
    <row r="926" spans="20:20">
      <c r="T926" s="277"/>
    </row>
    <row r="927" spans="20:20">
      <c r="T927" s="277"/>
    </row>
    <row r="928" spans="20:20">
      <c r="T928" s="277"/>
    </row>
    <row r="929" spans="20:20">
      <c r="T929" s="277"/>
    </row>
    <row r="930" spans="20:20">
      <c r="T930" s="277"/>
    </row>
    <row r="931" spans="20:20">
      <c r="T931" s="277"/>
    </row>
    <row r="932" spans="20:20">
      <c r="T932" s="277"/>
    </row>
    <row r="933" spans="20:20">
      <c r="T933" s="277"/>
    </row>
    <row r="934" spans="20:20">
      <c r="T934" s="277"/>
    </row>
    <row r="935" spans="20:20">
      <c r="T935" s="277"/>
    </row>
    <row r="936" spans="20:20">
      <c r="T936" s="277"/>
    </row>
    <row r="937" spans="20:20">
      <c r="T937" s="277"/>
    </row>
    <row r="938" spans="20:20">
      <c r="T938" s="277"/>
    </row>
    <row r="939" spans="20:20">
      <c r="T939" s="277"/>
    </row>
    <row r="940" spans="20:20">
      <c r="T940" s="277"/>
    </row>
    <row r="941" spans="20:20">
      <c r="T941" s="277"/>
    </row>
    <row r="942" spans="20:20">
      <c r="T942" s="277"/>
    </row>
    <row r="943" spans="20:20">
      <c r="T943" s="277"/>
    </row>
    <row r="944" spans="20:20">
      <c r="T944" s="277"/>
    </row>
    <row r="945" spans="20:20">
      <c r="T945" s="277"/>
    </row>
    <row r="946" spans="20:20">
      <c r="T946" s="277"/>
    </row>
    <row r="947" spans="20:20">
      <c r="T947" s="277"/>
    </row>
    <row r="948" spans="20:20">
      <c r="T948" s="277"/>
    </row>
    <row r="949" spans="20:20">
      <c r="T949" s="277"/>
    </row>
    <row r="950" spans="20:20">
      <c r="T950" s="277"/>
    </row>
    <row r="951" spans="20:20">
      <c r="T951" s="277"/>
    </row>
    <row r="952" spans="20:20">
      <c r="T952" s="277"/>
    </row>
    <row r="953" spans="20:20">
      <c r="T953" s="277"/>
    </row>
    <row r="954" spans="20:20">
      <c r="T954" s="277"/>
    </row>
    <row r="955" spans="20:20">
      <c r="T955" s="277"/>
    </row>
    <row r="956" spans="20:20">
      <c r="T956" s="277"/>
    </row>
    <row r="957" spans="20:20">
      <c r="T957" s="277"/>
    </row>
    <row r="958" spans="20:20">
      <c r="T958" s="277"/>
    </row>
    <row r="959" spans="20:20">
      <c r="T959" s="277"/>
    </row>
    <row r="960" spans="20:20">
      <c r="T960" s="277"/>
    </row>
    <row r="961" spans="20:20">
      <c r="T961" s="277"/>
    </row>
    <row r="962" spans="20:20">
      <c r="T962" s="277"/>
    </row>
    <row r="963" spans="20:20">
      <c r="T963" s="277"/>
    </row>
    <row r="964" spans="20:20">
      <c r="T964" s="277"/>
    </row>
    <row r="965" spans="20:20">
      <c r="T965" s="277"/>
    </row>
    <row r="966" spans="20:20">
      <c r="T966" s="277"/>
    </row>
    <row r="967" spans="20:20">
      <c r="T967" s="277"/>
    </row>
    <row r="968" spans="20:20">
      <c r="T968" s="277"/>
    </row>
    <row r="969" spans="20:20">
      <c r="T969" s="277"/>
    </row>
    <row r="970" spans="20:20">
      <c r="T970" s="277"/>
    </row>
    <row r="971" spans="20:20">
      <c r="T971" s="277"/>
    </row>
    <row r="972" spans="20:20">
      <c r="T972" s="277"/>
    </row>
    <row r="973" spans="20:20">
      <c r="T973" s="277"/>
    </row>
    <row r="974" spans="20:20">
      <c r="T974" s="277"/>
    </row>
    <row r="975" spans="20:20">
      <c r="T975" s="277"/>
    </row>
    <row r="976" spans="20:20">
      <c r="T976" s="277"/>
    </row>
    <row r="977" spans="20:20">
      <c r="T977" s="277"/>
    </row>
    <row r="978" spans="20:20">
      <c r="T978" s="277"/>
    </row>
    <row r="979" spans="20:20">
      <c r="T979" s="277"/>
    </row>
    <row r="980" spans="20:20">
      <c r="T980" s="277"/>
    </row>
    <row r="981" spans="20:20">
      <c r="T981" s="277"/>
    </row>
    <row r="982" spans="20:20">
      <c r="T982" s="277"/>
    </row>
    <row r="983" spans="20:20">
      <c r="T983" s="277"/>
    </row>
    <row r="984" spans="20:20">
      <c r="T984" s="277"/>
    </row>
    <row r="985" spans="20:20">
      <c r="T985" s="277"/>
    </row>
    <row r="986" spans="20:20">
      <c r="T986" s="277"/>
    </row>
    <row r="987" spans="20:20">
      <c r="T987" s="277"/>
    </row>
    <row r="988" spans="20:20">
      <c r="T988" s="277"/>
    </row>
    <row r="989" spans="20:20">
      <c r="T989" s="277"/>
    </row>
    <row r="990" spans="20:20">
      <c r="T990" s="277"/>
    </row>
    <row r="991" spans="20:20">
      <c r="T991" s="277"/>
    </row>
    <row r="992" spans="20:20">
      <c r="T992" s="277"/>
    </row>
    <row r="993" spans="20:20">
      <c r="T993" s="277"/>
    </row>
    <row r="994" spans="20:20">
      <c r="T994" s="277"/>
    </row>
    <row r="995" spans="20:20">
      <c r="T995" s="277"/>
    </row>
    <row r="996" spans="20:20">
      <c r="T996" s="277"/>
    </row>
    <row r="997" spans="20:20">
      <c r="T997" s="277"/>
    </row>
    <row r="998" spans="20:20">
      <c r="T998" s="277"/>
    </row>
    <row r="999" spans="20:20">
      <c r="T999" s="277"/>
    </row>
    <row r="1000" spans="20:20">
      <c r="T1000" s="277"/>
    </row>
    <row r="1001" spans="20:20">
      <c r="T1001" s="277"/>
    </row>
    <row r="1002" spans="20:20">
      <c r="T1002" s="277"/>
    </row>
    <row r="1003" spans="20:20">
      <c r="T1003" s="277"/>
    </row>
    <row r="1004" spans="20:20">
      <c r="T1004" s="277"/>
    </row>
    <row r="1005" spans="20:20">
      <c r="T1005" s="277"/>
    </row>
    <row r="1006" spans="20:20">
      <c r="T1006" s="277"/>
    </row>
    <row r="1007" spans="20:20">
      <c r="T1007" s="277"/>
    </row>
    <row r="1008" spans="20:20">
      <c r="T1008" s="277"/>
    </row>
    <row r="1009" spans="20:20">
      <c r="T1009" s="277"/>
    </row>
    <row r="1010" spans="20:20">
      <c r="T1010" s="277"/>
    </row>
    <row r="1011" spans="20:20">
      <c r="T1011" s="277"/>
    </row>
    <row r="1012" spans="20:20">
      <c r="T1012" s="277"/>
    </row>
    <row r="1013" spans="20:20">
      <c r="T1013" s="277"/>
    </row>
    <row r="1014" spans="20:20">
      <c r="T1014" s="277"/>
    </row>
    <row r="1015" spans="20:20">
      <c r="T1015" s="277"/>
    </row>
    <row r="1016" spans="20:20">
      <c r="T1016" s="277"/>
    </row>
    <row r="1017" spans="20:20">
      <c r="T1017" s="277"/>
    </row>
    <row r="1018" spans="20:20">
      <c r="T1018" s="277"/>
    </row>
    <row r="1019" spans="20:20">
      <c r="T1019" s="277"/>
    </row>
    <row r="1020" spans="20:20">
      <c r="T1020" s="277"/>
    </row>
    <row r="1021" spans="20:20">
      <c r="T1021" s="277"/>
    </row>
    <row r="1022" spans="20:20">
      <c r="T1022" s="277"/>
    </row>
    <row r="1023" spans="20:20">
      <c r="T1023" s="277"/>
    </row>
    <row r="1024" spans="20:20">
      <c r="T1024" s="277"/>
    </row>
    <row r="1025" spans="20:20">
      <c r="T1025" s="277"/>
    </row>
    <row r="1026" spans="20:20">
      <c r="T1026" s="277"/>
    </row>
    <row r="1027" spans="20:20">
      <c r="T1027" s="277"/>
    </row>
    <row r="1028" spans="20:20">
      <c r="T1028" s="277"/>
    </row>
    <row r="1029" spans="20:20">
      <c r="T1029" s="277"/>
    </row>
    <row r="1030" spans="20:20">
      <c r="T1030" s="277"/>
    </row>
    <row r="1031" spans="20:20">
      <c r="T1031" s="277"/>
    </row>
    <row r="1032" spans="20:20">
      <c r="T1032" s="277"/>
    </row>
    <row r="1033" spans="20:20">
      <c r="T1033" s="277"/>
    </row>
    <row r="1034" spans="20:20">
      <c r="T1034" s="277"/>
    </row>
    <row r="1035" spans="20:20">
      <c r="T1035" s="277"/>
    </row>
    <row r="1036" spans="20:20">
      <c r="T1036" s="277"/>
    </row>
    <row r="1037" spans="20:20">
      <c r="T1037" s="277"/>
    </row>
    <row r="1038" spans="20:20">
      <c r="T1038" s="277"/>
    </row>
    <row r="1039" spans="20:20">
      <c r="T1039" s="277"/>
    </row>
    <row r="1040" spans="20:20">
      <c r="T1040" s="277"/>
    </row>
    <row r="1041" spans="20:20">
      <c r="T1041" s="277"/>
    </row>
    <row r="1042" spans="20:20">
      <c r="T1042" s="277"/>
    </row>
    <row r="1043" spans="20:20">
      <c r="T1043" s="277"/>
    </row>
    <row r="1044" spans="20:20">
      <c r="T1044" s="277"/>
    </row>
    <row r="1045" spans="20:20">
      <c r="T1045" s="277"/>
    </row>
    <row r="1046" spans="20:20">
      <c r="T1046" s="277"/>
    </row>
    <row r="1047" spans="20:20">
      <c r="T1047" s="277"/>
    </row>
    <row r="1048" spans="20:20">
      <c r="T1048" s="277"/>
    </row>
    <row r="1049" spans="20:20">
      <c r="T1049" s="277"/>
    </row>
    <row r="1050" spans="20:20">
      <c r="T1050" s="277"/>
    </row>
    <row r="1051" spans="20:20">
      <c r="T1051" s="277"/>
    </row>
    <row r="1052" spans="20:20">
      <c r="T1052" s="277"/>
    </row>
    <row r="1053" spans="20:20">
      <c r="T1053" s="277"/>
    </row>
    <row r="1054" spans="20:20">
      <c r="T1054" s="277"/>
    </row>
    <row r="1055" spans="20:20">
      <c r="T1055" s="277"/>
    </row>
    <row r="1056" spans="20:20">
      <c r="T1056" s="277"/>
    </row>
    <row r="1057" spans="20:20">
      <c r="T1057" s="277"/>
    </row>
    <row r="1058" spans="20:20">
      <c r="T1058" s="277"/>
    </row>
    <row r="1059" spans="20:20">
      <c r="T1059" s="277"/>
    </row>
    <row r="1060" spans="20:20">
      <c r="T1060" s="277"/>
    </row>
    <row r="1061" spans="20:20">
      <c r="T1061" s="277"/>
    </row>
    <row r="1062" spans="20:20">
      <c r="T1062" s="277"/>
    </row>
    <row r="1063" spans="20:20">
      <c r="T1063" s="277"/>
    </row>
    <row r="1064" spans="20:20">
      <c r="T1064" s="277"/>
    </row>
    <row r="1065" spans="20:20">
      <c r="T1065" s="277"/>
    </row>
    <row r="1066" spans="20:20">
      <c r="T1066" s="277"/>
    </row>
    <row r="1067" spans="20:20">
      <c r="T1067" s="277"/>
    </row>
    <row r="1068" spans="20:20">
      <c r="T1068" s="277"/>
    </row>
    <row r="1069" spans="20:20">
      <c r="T1069" s="277"/>
    </row>
    <row r="1070" spans="20:20">
      <c r="T1070" s="277"/>
    </row>
    <row r="1071" spans="20:20">
      <c r="T1071" s="277"/>
    </row>
    <row r="1072" spans="20:20">
      <c r="T1072" s="277"/>
    </row>
    <row r="1073" spans="20:20">
      <c r="T1073" s="277"/>
    </row>
    <row r="1074" spans="20:20">
      <c r="T1074" s="277"/>
    </row>
    <row r="1075" spans="20:20">
      <c r="T1075" s="277"/>
    </row>
    <row r="1076" spans="20:20">
      <c r="T1076" s="277"/>
    </row>
    <row r="1077" spans="20:20">
      <c r="T1077" s="277"/>
    </row>
    <row r="1078" spans="20:20">
      <c r="T1078" s="277"/>
    </row>
    <row r="1079" spans="20:20">
      <c r="T1079" s="277"/>
    </row>
    <row r="1080" spans="20:20">
      <c r="T1080" s="277"/>
    </row>
    <row r="1081" spans="20:20">
      <c r="T1081" s="277"/>
    </row>
    <row r="1082" spans="20:20">
      <c r="T1082" s="277"/>
    </row>
    <row r="1083" spans="20:20">
      <c r="T1083" s="277"/>
    </row>
    <row r="1084" spans="20:20">
      <c r="T1084" s="277"/>
    </row>
    <row r="1085" spans="20:20">
      <c r="T1085" s="277"/>
    </row>
    <row r="1086" spans="20:20">
      <c r="T1086" s="277"/>
    </row>
    <row r="1087" spans="20:20">
      <c r="T1087" s="277"/>
    </row>
    <row r="1088" spans="20:20">
      <c r="T1088" s="277"/>
    </row>
    <row r="1089" spans="20:20">
      <c r="T1089" s="277"/>
    </row>
    <row r="1090" spans="20:20">
      <c r="T1090" s="277"/>
    </row>
    <row r="1091" spans="20:20">
      <c r="T1091" s="277"/>
    </row>
    <row r="1092" spans="20:20">
      <c r="T1092" s="277"/>
    </row>
    <row r="1093" spans="20:20">
      <c r="T1093" s="277"/>
    </row>
    <row r="1094" spans="20:20">
      <c r="T1094" s="277"/>
    </row>
    <row r="1095" spans="20:20">
      <c r="T1095" s="277"/>
    </row>
    <row r="1096" spans="20:20">
      <c r="T1096" s="277"/>
    </row>
    <row r="1097" spans="20:20">
      <c r="T1097" s="277"/>
    </row>
    <row r="1098" spans="20:20">
      <c r="T1098" s="277"/>
    </row>
    <row r="1099" spans="20:20">
      <c r="T1099" s="277"/>
    </row>
    <row r="1100" spans="20:20">
      <c r="T1100" s="277"/>
    </row>
    <row r="1101" spans="20:20">
      <c r="T1101" s="277"/>
    </row>
    <row r="1102" spans="20:20">
      <c r="T1102" s="277"/>
    </row>
    <row r="1103" spans="20:20">
      <c r="T1103" s="277"/>
    </row>
    <row r="1104" spans="20:20">
      <c r="T1104" s="277"/>
    </row>
    <row r="1105" spans="20:20">
      <c r="T1105" s="277"/>
    </row>
    <row r="1106" spans="20:20">
      <c r="T1106" s="277"/>
    </row>
    <row r="1107" spans="20:20">
      <c r="T1107" s="277"/>
    </row>
    <row r="1108" spans="20:20">
      <c r="T1108" s="277"/>
    </row>
    <row r="1109" spans="20:20">
      <c r="T1109" s="277"/>
    </row>
    <row r="1110" spans="20:20">
      <c r="T1110" s="277"/>
    </row>
    <row r="1111" spans="20:20">
      <c r="T1111" s="277"/>
    </row>
    <row r="1112" spans="20:20">
      <c r="T1112" s="277"/>
    </row>
    <row r="1113" spans="20:20">
      <c r="T1113" s="277"/>
    </row>
    <row r="1114" spans="20:20">
      <c r="T1114" s="277"/>
    </row>
    <row r="1115" spans="20:20">
      <c r="T1115" s="277"/>
    </row>
    <row r="1116" spans="20:20">
      <c r="T1116" s="277"/>
    </row>
    <row r="1117" spans="20:20">
      <c r="T1117" s="277"/>
    </row>
    <row r="1118" spans="20:20">
      <c r="T1118" s="277"/>
    </row>
    <row r="1119" spans="20:20">
      <c r="T1119" s="277"/>
    </row>
    <row r="1120" spans="20:20">
      <c r="T1120" s="277"/>
    </row>
    <row r="1121" spans="20:20">
      <c r="T1121" s="277"/>
    </row>
    <row r="1122" spans="20:20">
      <c r="T1122" s="277"/>
    </row>
    <row r="1123" spans="20:20">
      <c r="T1123" s="277"/>
    </row>
    <row r="1124" spans="20:20">
      <c r="T1124" s="277"/>
    </row>
    <row r="1125" spans="20:20">
      <c r="T1125" s="277"/>
    </row>
    <row r="1126" spans="20:20">
      <c r="T1126" s="277"/>
    </row>
    <row r="1127" spans="20:20">
      <c r="T1127" s="277"/>
    </row>
    <row r="1128" spans="20:20">
      <c r="T1128" s="277"/>
    </row>
    <row r="1129" spans="20:20">
      <c r="T1129" s="277"/>
    </row>
    <row r="1130" spans="20:20">
      <c r="T1130" s="277"/>
    </row>
    <row r="1131" spans="20:20">
      <c r="T1131" s="277"/>
    </row>
    <row r="1132" spans="20:20">
      <c r="T1132" s="277"/>
    </row>
    <row r="1133" spans="20:20">
      <c r="T1133" s="277"/>
    </row>
    <row r="1134" spans="20:20">
      <c r="T1134" s="277"/>
    </row>
    <row r="1135" spans="20:20">
      <c r="T1135" s="277"/>
    </row>
    <row r="1136" spans="20:20">
      <c r="T1136" s="277"/>
    </row>
    <row r="1137" spans="20:20">
      <c r="T1137" s="277"/>
    </row>
    <row r="1138" spans="20:20">
      <c r="T1138" s="277"/>
    </row>
    <row r="1139" spans="20:20">
      <c r="T1139" s="277"/>
    </row>
    <row r="1140" spans="20:20">
      <c r="T1140" s="277"/>
    </row>
    <row r="1141" spans="20:20">
      <c r="T1141" s="277"/>
    </row>
    <row r="1142" spans="20:20">
      <c r="T1142" s="277"/>
    </row>
    <row r="1143" spans="20:20">
      <c r="T1143" s="277"/>
    </row>
    <row r="1144" spans="20:20">
      <c r="T1144" s="277"/>
    </row>
    <row r="1145" spans="20:20">
      <c r="T1145" s="277"/>
    </row>
    <row r="1146" spans="20:20">
      <c r="T1146" s="277"/>
    </row>
    <row r="1147" spans="20:20">
      <c r="T1147" s="277"/>
    </row>
    <row r="1148" spans="20:20">
      <c r="T1148" s="277"/>
    </row>
    <row r="1149" spans="20:20">
      <c r="T1149" s="277"/>
    </row>
    <row r="1150" spans="20:20">
      <c r="T1150" s="277"/>
    </row>
    <row r="1151" spans="20:20">
      <c r="T1151" s="277"/>
    </row>
    <row r="1152" spans="20:20">
      <c r="T1152" s="277"/>
    </row>
    <row r="1153" spans="20:20">
      <c r="T1153" s="277"/>
    </row>
    <row r="1154" spans="20:20">
      <c r="T1154" s="277"/>
    </row>
    <row r="1155" spans="20:20">
      <c r="T1155" s="277"/>
    </row>
    <row r="1156" spans="20:20">
      <c r="T1156" s="277"/>
    </row>
    <row r="1157" spans="20:20">
      <c r="T1157" s="277"/>
    </row>
    <row r="1158" spans="20:20">
      <c r="T1158" s="277"/>
    </row>
    <row r="1159" spans="20:20">
      <c r="T1159" s="277"/>
    </row>
    <row r="1160" spans="20:20">
      <c r="T1160" s="277"/>
    </row>
    <row r="1161" spans="20:20">
      <c r="T1161" s="277"/>
    </row>
    <row r="1162" spans="20:20">
      <c r="T1162" s="277"/>
    </row>
    <row r="1163" spans="20:20">
      <c r="T1163" s="277"/>
    </row>
    <row r="1164" spans="20:20">
      <c r="T1164" s="277"/>
    </row>
    <row r="1165" spans="20:20">
      <c r="T1165" s="277"/>
    </row>
    <row r="1166" spans="20:20">
      <c r="T1166" s="277"/>
    </row>
    <row r="1167" spans="20:20">
      <c r="T1167" s="277"/>
    </row>
    <row r="1168" spans="20:20">
      <c r="T1168" s="277"/>
    </row>
    <row r="1169" spans="20:20">
      <c r="T1169" s="277"/>
    </row>
    <row r="1170" spans="20:20">
      <c r="T1170" s="277"/>
    </row>
    <row r="1171" spans="20:20">
      <c r="T1171" s="277"/>
    </row>
    <row r="1172" spans="20:20">
      <c r="T1172" s="277"/>
    </row>
    <row r="1173" spans="20:20">
      <c r="T1173" s="277"/>
    </row>
    <row r="1174" spans="20:20">
      <c r="T1174" s="277"/>
    </row>
    <row r="1175" spans="20:20">
      <c r="T1175" s="277"/>
    </row>
    <row r="1176" spans="20:20">
      <c r="T1176" s="277"/>
    </row>
    <row r="1177" spans="20:20">
      <c r="T1177" s="277"/>
    </row>
    <row r="1178" spans="20:20">
      <c r="T1178" s="277"/>
    </row>
    <row r="1179" spans="20:20">
      <c r="T1179" s="277"/>
    </row>
    <row r="1180" spans="20:20">
      <c r="T1180" s="277"/>
    </row>
    <row r="1181" spans="20:20">
      <c r="T1181" s="277"/>
    </row>
    <row r="1182" spans="20:20">
      <c r="T1182" s="277"/>
    </row>
    <row r="1183" spans="20:20">
      <c r="T1183" s="277"/>
    </row>
    <row r="1184" spans="20:20">
      <c r="T1184" s="277"/>
    </row>
    <row r="1185" spans="20:20">
      <c r="T1185" s="277"/>
    </row>
    <row r="1186" spans="20:20">
      <c r="T1186" s="277"/>
    </row>
    <row r="1187" spans="20:20">
      <c r="T1187" s="277"/>
    </row>
    <row r="1188" spans="20:20">
      <c r="T1188" s="277"/>
    </row>
    <row r="1189" spans="20:20">
      <c r="T1189" s="277"/>
    </row>
    <row r="1190" spans="20:20">
      <c r="T1190" s="277"/>
    </row>
    <row r="1191" spans="20:20">
      <c r="T1191" s="277"/>
    </row>
    <row r="1192" spans="20:20">
      <c r="T1192" s="277"/>
    </row>
    <row r="1193" spans="20:20">
      <c r="T1193" s="277"/>
    </row>
    <row r="1194" spans="20:20">
      <c r="T1194" s="277"/>
    </row>
    <row r="1195" spans="20:20">
      <c r="T1195" s="277"/>
    </row>
    <row r="1196" spans="20:20">
      <c r="T1196" s="277"/>
    </row>
    <row r="1197" spans="20:20">
      <c r="T1197" s="277"/>
    </row>
    <row r="1198" spans="20:20">
      <c r="T1198" s="277"/>
    </row>
    <row r="1199" spans="20:20">
      <c r="T1199" s="277"/>
    </row>
    <row r="1200" spans="20:20">
      <c r="T1200" s="277"/>
    </row>
    <row r="1201" spans="20:20">
      <c r="T1201" s="277"/>
    </row>
    <row r="1202" spans="20:20">
      <c r="T1202" s="277"/>
    </row>
    <row r="1203" spans="20:20">
      <c r="T1203" s="277"/>
    </row>
    <row r="1204" spans="20:20">
      <c r="T1204" s="277"/>
    </row>
    <row r="1205" spans="20:20">
      <c r="T1205" s="277"/>
    </row>
    <row r="1206" spans="20:20">
      <c r="T1206" s="277"/>
    </row>
    <row r="1207" spans="20:20">
      <c r="T1207" s="277"/>
    </row>
    <row r="1208" spans="20:20">
      <c r="T1208" s="277"/>
    </row>
    <row r="1209" spans="20:20">
      <c r="T1209" s="277"/>
    </row>
    <row r="1210" spans="20:20">
      <c r="T1210" s="277"/>
    </row>
    <row r="1211" spans="20:20">
      <c r="T1211" s="277"/>
    </row>
    <row r="1212" spans="20:20">
      <c r="T1212" s="277"/>
    </row>
    <row r="1213" spans="20:20">
      <c r="T1213" s="277"/>
    </row>
    <row r="1214" spans="20:20">
      <c r="T1214" s="277"/>
    </row>
    <row r="1215" spans="20:20">
      <c r="T1215" s="277"/>
    </row>
    <row r="1216" spans="20:20">
      <c r="T1216" s="277"/>
    </row>
    <row r="1217" spans="20:20">
      <c r="T1217" s="277"/>
    </row>
    <row r="1218" spans="20:20">
      <c r="T1218" s="277"/>
    </row>
    <row r="1219" spans="20:20">
      <c r="T1219" s="277"/>
    </row>
    <row r="1220" spans="20:20">
      <c r="T1220" s="277"/>
    </row>
    <row r="1221" spans="20:20">
      <c r="T1221" s="277"/>
    </row>
    <row r="1222" spans="20:20">
      <c r="T1222" s="277"/>
    </row>
    <row r="1223" spans="20:20">
      <c r="T1223" s="277"/>
    </row>
    <row r="1224" spans="20:20">
      <c r="T1224" s="277"/>
    </row>
    <row r="1225" spans="20:20">
      <c r="T1225" s="277"/>
    </row>
    <row r="1226" spans="20:20">
      <c r="T1226" s="277"/>
    </row>
    <row r="1227" spans="20:20">
      <c r="T1227" s="277"/>
    </row>
    <row r="1228" spans="20:20">
      <c r="T1228" s="277"/>
    </row>
    <row r="1229" spans="20:20">
      <c r="T1229" s="277"/>
    </row>
    <row r="1230" spans="20:20">
      <c r="T1230" s="277"/>
    </row>
    <row r="1231" spans="20:20">
      <c r="T1231" s="277"/>
    </row>
    <row r="1232" spans="20:20">
      <c r="T1232" s="277"/>
    </row>
    <row r="1233" spans="20:20">
      <c r="T1233" s="277"/>
    </row>
    <row r="1234" spans="20:20">
      <c r="T1234" s="277"/>
    </row>
    <row r="1235" spans="20:20">
      <c r="T1235" s="277"/>
    </row>
    <row r="1236" spans="20:20">
      <c r="T1236" s="277"/>
    </row>
    <row r="1237" spans="20:20">
      <c r="T1237" s="277"/>
    </row>
    <row r="1238" spans="20:20">
      <c r="T1238" s="277"/>
    </row>
    <row r="1239" spans="20:20">
      <c r="T1239" s="277"/>
    </row>
    <row r="1240" spans="20:20">
      <c r="T1240" s="277"/>
    </row>
    <row r="1241" spans="20:20">
      <c r="T1241" s="277"/>
    </row>
    <row r="1242" spans="20:20">
      <c r="T1242" s="277"/>
    </row>
    <row r="1243" spans="20:20">
      <c r="T1243" s="277"/>
    </row>
    <row r="1244" spans="20:20">
      <c r="T1244" s="277"/>
    </row>
    <row r="1245" spans="20:20">
      <c r="T1245" s="277"/>
    </row>
    <row r="1246" spans="20:20">
      <c r="T1246" s="277"/>
    </row>
    <row r="1247" spans="20:20">
      <c r="T1247" s="277"/>
    </row>
    <row r="1248" spans="20:20">
      <c r="T1248" s="277"/>
    </row>
    <row r="1249" spans="20:20">
      <c r="T1249" s="277"/>
    </row>
    <row r="1250" spans="20:20">
      <c r="T1250" s="277"/>
    </row>
    <row r="1251" spans="20:20">
      <c r="T1251" s="277"/>
    </row>
    <row r="1252" spans="20:20">
      <c r="T1252" s="277"/>
    </row>
    <row r="1253" spans="20:20">
      <c r="T1253" s="277"/>
    </row>
    <row r="1254" spans="20:20">
      <c r="T1254" s="277"/>
    </row>
    <row r="1255" spans="20:20">
      <c r="T1255" s="277"/>
    </row>
    <row r="1256" spans="20:20">
      <c r="T1256" s="277"/>
    </row>
    <row r="1257" spans="20:20">
      <c r="T1257" s="277"/>
    </row>
    <row r="1258" spans="20:20">
      <c r="T1258" s="277"/>
    </row>
    <row r="1259" spans="20:20">
      <c r="T1259" s="277"/>
    </row>
    <row r="1260" spans="20:20">
      <c r="T1260" s="277"/>
    </row>
    <row r="1261" spans="20:20">
      <c r="T1261" s="277"/>
    </row>
    <row r="1262" spans="20:20">
      <c r="T1262" s="277"/>
    </row>
    <row r="1263" spans="20:20">
      <c r="T1263" s="277"/>
    </row>
    <row r="1264" spans="20:20">
      <c r="T1264" s="277"/>
    </row>
    <row r="1265" spans="20:20">
      <c r="T1265" s="277"/>
    </row>
    <row r="1266" spans="20:20">
      <c r="T1266" s="277"/>
    </row>
    <row r="1267" spans="20:20">
      <c r="T1267" s="277"/>
    </row>
    <row r="1268" spans="20:20">
      <c r="T1268" s="277"/>
    </row>
    <row r="1269" spans="20:20">
      <c r="T1269" s="277"/>
    </row>
    <row r="1270" spans="20:20">
      <c r="T1270" s="277"/>
    </row>
    <row r="1271" spans="20:20">
      <c r="T1271" s="277"/>
    </row>
    <row r="1272" spans="20:20">
      <c r="T1272" s="277"/>
    </row>
    <row r="1273" spans="20:20">
      <c r="T1273" s="277"/>
    </row>
    <row r="1274" spans="20:20">
      <c r="T1274" s="277"/>
    </row>
    <row r="1275" spans="20:20">
      <c r="T1275" s="277"/>
    </row>
    <row r="1276" spans="20:20">
      <c r="T1276" s="277"/>
    </row>
    <row r="1277" spans="20:20">
      <c r="T1277" s="277"/>
    </row>
    <row r="1278" spans="20:20">
      <c r="T1278" s="277"/>
    </row>
    <row r="1279" spans="20:20">
      <c r="T1279" s="277"/>
    </row>
    <row r="1280" spans="20:20">
      <c r="T1280" s="277"/>
    </row>
    <row r="1281" spans="20:20">
      <c r="T1281" s="277"/>
    </row>
    <row r="1282" spans="20:20">
      <c r="T1282" s="277"/>
    </row>
    <row r="1283" spans="20:20">
      <c r="T1283" s="277"/>
    </row>
    <row r="1284" spans="20:20">
      <c r="T1284" s="277"/>
    </row>
    <row r="1285" spans="20:20">
      <c r="T1285" s="277"/>
    </row>
    <row r="1286" spans="20:20">
      <c r="T1286" s="277"/>
    </row>
    <row r="1287" spans="20:20">
      <c r="T1287" s="277"/>
    </row>
    <row r="1288" spans="20:20">
      <c r="T1288" s="277"/>
    </row>
    <row r="1289" spans="20:20">
      <c r="T1289" s="277"/>
    </row>
    <row r="1290" spans="20:20">
      <c r="T1290" s="277"/>
    </row>
    <row r="1291" spans="20:20">
      <c r="T1291" s="277"/>
    </row>
    <row r="1292" spans="20:20">
      <c r="T1292" s="277"/>
    </row>
    <row r="1293" spans="20:20">
      <c r="T1293" s="277"/>
    </row>
    <row r="1294" spans="20:20">
      <c r="T1294" s="277"/>
    </row>
    <row r="1295" spans="20:20">
      <c r="T1295" s="277"/>
    </row>
    <row r="1296" spans="20:20">
      <c r="T1296" s="277"/>
    </row>
    <row r="1297" spans="20:20">
      <c r="T1297" s="277"/>
    </row>
    <row r="1298" spans="20:20">
      <c r="T1298" s="277"/>
    </row>
    <row r="1299" spans="20:20">
      <c r="T1299" s="277"/>
    </row>
    <row r="1300" spans="20:20">
      <c r="T1300" s="277"/>
    </row>
    <row r="1301" spans="20:20">
      <c r="T1301" s="277"/>
    </row>
    <row r="1302" spans="20:20">
      <c r="T1302" s="277"/>
    </row>
    <row r="1303" spans="20:20">
      <c r="T1303" s="277"/>
    </row>
    <row r="1304" spans="20:20">
      <c r="T1304" s="277"/>
    </row>
    <row r="1305" spans="20:20">
      <c r="T1305" s="277"/>
    </row>
    <row r="1306" spans="20:20">
      <c r="T1306" s="277"/>
    </row>
    <row r="1307" spans="20:20">
      <c r="T1307" s="277"/>
    </row>
    <row r="1308" spans="20:20">
      <c r="T1308" s="277"/>
    </row>
    <row r="1309" spans="20:20">
      <c r="T1309" s="277"/>
    </row>
    <row r="1310" spans="20:20">
      <c r="T1310" s="277"/>
    </row>
    <row r="1311" spans="20:20">
      <c r="T1311" s="277"/>
    </row>
    <row r="1312" spans="20:20">
      <c r="T1312" s="277"/>
    </row>
    <row r="1313" spans="20:20">
      <c r="T1313" s="277"/>
    </row>
    <row r="1314" spans="20:20">
      <c r="T1314" s="277"/>
    </row>
    <row r="1315" spans="20:20">
      <c r="T1315" s="277"/>
    </row>
    <row r="1316" spans="20:20">
      <c r="T1316" s="277"/>
    </row>
    <row r="1317" spans="20:20">
      <c r="T1317" s="277"/>
    </row>
    <row r="1318" spans="20:20">
      <c r="T1318" s="277"/>
    </row>
    <row r="1319" spans="20:20">
      <c r="T1319" s="277"/>
    </row>
    <row r="1320" spans="20:20">
      <c r="T1320" s="277"/>
    </row>
    <row r="1321" spans="20:20">
      <c r="T1321" s="277"/>
    </row>
    <row r="1322" spans="20:20">
      <c r="T1322" s="277"/>
    </row>
    <row r="1323" spans="20:20">
      <c r="T1323" s="277"/>
    </row>
    <row r="1324" spans="20:20">
      <c r="T1324" s="277"/>
    </row>
    <row r="1325" spans="20:20">
      <c r="T1325" s="277"/>
    </row>
    <row r="1326" spans="20:20">
      <c r="T1326" s="277"/>
    </row>
    <row r="1327" spans="20:20">
      <c r="T1327" s="277"/>
    </row>
    <row r="1328" spans="20:20">
      <c r="T1328" s="277"/>
    </row>
    <row r="1329" spans="20:20">
      <c r="T1329" s="277"/>
    </row>
    <row r="1330" spans="20:20">
      <c r="T1330" s="277"/>
    </row>
    <row r="1331" spans="20:20">
      <c r="T1331" s="277"/>
    </row>
    <row r="1332" spans="20:20">
      <c r="T1332" s="277"/>
    </row>
    <row r="1333" spans="20:20">
      <c r="T1333" s="277"/>
    </row>
    <row r="1334" spans="20:20">
      <c r="T1334" s="277"/>
    </row>
    <row r="1335" spans="20:20">
      <c r="T1335" s="277"/>
    </row>
    <row r="1336" spans="20:20">
      <c r="T1336" s="277"/>
    </row>
    <row r="1337" spans="20:20">
      <c r="T1337" s="277"/>
    </row>
    <row r="1338" spans="20:20">
      <c r="T1338" s="277"/>
    </row>
    <row r="1339" spans="20:20">
      <c r="T1339" s="277"/>
    </row>
    <row r="1340" spans="20:20">
      <c r="T1340" s="277"/>
    </row>
    <row r="1341" spans="20:20">
      <c r="T1341" s="277"/>
    </row>
    <row r="1342" spans="20:20">
      <c r="T1342" s="277"/>
    </row>
    <row r="1343" spans="20:20">
      <c r="T1343" s="277"/>
    </row>
    <row r="1344" spans="20:20">
      <c r="T1344" s="277"/>
    </row>
    <row r="1345" spans="20:20">
      <c r="T1345" s="277"/>
    </row>
    <row r="1346" spans="20:20">
      <c r="T1346" s="277"/>
    </row>
    <row r="1347" spans="20:20">
      <c r="T1347" s="277"/>
    </row>
    <row r="1348" spans="20:20">
      <c r="T1348" s="277"/>
    </row>
    <row r="1349" spans="20:20">
      <c r="T1349" s="277"/>
    </row>
    <row r="1350" spans="20:20">
      <c r="T1350" s="277"/>
    </row>
    <row r="1351" spans="20:20">
      <c r="T1351" s="277"/>
    </row>
    <row r="1352" spans="20:20">
      <c r="T1352" s="277"/>
    </row>
    <row r="1353" spans="20:20">
      <c r="T1353" s="277"/>
    </row>
    <row r="1354" spans="20:20">
      <c r="T1354" s="277"/>
    </row>
    <row r="1355" spans="20:20">
      <c r="T1355" s="277"/>
    </row>
    <row r="1356" spans="20:20">
      <c r="T1356" s="277"/>
    </row>
    <row r="1357" spans="20:20">
      <c r="T1357" s="277"/>
    </row>
    <row r="1358" spans="20:20">
      <c r="T1358" s="277"/>
    </row>
    <row r="1359" spans="20:20">
      <c r="T1359" s="277"/>
    </row>
    <row r="1360" spans="20:20">
      <c r="T1360" s="277"/>
    </row>
    <row r="1361" spans="20:20">
      <c r="T1361" s="277"/>
    </row>
    <row r="1362" spans="20:20">
      <c r="T1362" s="277"/>
    </row>
    <row r="1363" spans="20:20">
      <c r="T1363" s="277"/>
    </row>
    <row r="1364" spans="20:20">
      <c r="T1364" s="277"/>
    </row>
    <row r="1365" spans="20:20">
      <c r="T1365" s="277"/>
    </row>
    <row r="1366" spans="20:20">
      <c r="T1366" s="277"/>
    </row>
    <row r="1367" spans="20:20">
      <c r="T1367" s="277"/>
    </row>
    <row r="1368" spans="20:20">
      <c r="T1368" s="277"/>
    </row>
    <row r="1369" spans="20:20">
      <c r="T1369" s="277"/>
    </row>
    <row r="1370" spans="20:20">
      <c r="T1370" s="277"/>
    </row>
    <row r="1371" spans="20:20">
      <c r="T1371" s="277"/>
    </row>
    <row r="1372" spans="20:20">
      <c r="T1372" s="277"/>
    </row>
    <row r="1373" spans="20:20">
      <c r="T1373" s="277"/>
    </row>
    <row r="1374" spans="20:20">
      <c r="T1374" s="277"/>
    </row>
    <row r="1375" spans="20:20">
      <c r="T1375" s="277"/>
    </row>
    <row r="1376" spans="20:20">
      <c r="T1376" s="277"/>
    </row>
    <row r="1377" spans="20:20">
      <c r="T1377" s="277"/>
    </row>
    <row r="1378" spans="20:20">
      <c r="T1378" s="277"/>
    </row>
    <row r="1379" spans="20:20">
      <c r="T1379" s="277"/>
    </row>
    <row r="1380" spans="20:20">
      <c r="T1380" s="277"/>
    </row>
    <row r="1381" spans="20:20">
      <c r="T1381" s="277"/>
    </row>
    <row r="1382" spans="20:20">
      <c r="T1382" s="277"/>
    </row>
    <row r="1383" spans="20:20">
      <c r="T1383" s="277"/>
    </row>
    <row r="1384" spans="20:20">
      <c r="T1384" s="277"/>
    </row>
    <row r="1385" spans="20:20">
      <c r="T1385" s="277"/>
    </row>
    <row r="1386" spans="20:20">
      <c r="T1386" s="277"/>
    </row>
    <row r="1387" spans="20:20">
      <c r="T1387" s="277"/>
    </row>
    <row r="1388" spans="20:20">
      <c r="T1388" s="277"/>
    </row>
    <row r="1389" spans="20:20">
      <c r="T1389" s="277"/>
    </row>
    <row r="1390" spans="20:20">
      <c r="T1390" s="277"/>
    </row>
    <row r="1391" spans="20:20">
      <c r="T1391" s="277"/>
    </row>
    <row r="1392" spans="20:20">
      <c r="T1392" s="277"/>
    </row>
    <row r="1393" spans="20:20">
      <c r="T1393" s="277"/>
    </row>
    <row r="1394" spans="20:20">
      <c r="T1394" s="277"/>
    </row>
    <row r="1395" spans="20:20">
      <c r="T1395" s="277"/>
    </row>
    <row r="1396" spans="20:20">
      <c r="T1396" s="277"/>
    </row>
    <row r="1397" spans="20:20">
      <c r="T1397" s="277"/>
    </row>
    <row r="1398" spans="20:20">
      <c r="T1398" s="277"/>
    </row>
    <row r="1399" spans="20:20">
      <c r="T1399" s="277"/>
    </row>
    <row r="1400" spans="20:20">
      <c r="T1400" s="277"/>
    </row>
    <row r="1401" spans="20:20">
      <c r="T1401" s="277"/>
    </row>
    <row r="1402" spans="20:20">
      <c r="T1402" s="277"/>
    </row>
    <row r="1403" spans="20:20">
      <c r="T1403" s="277"/>
    </row>
    <row r="1404" spans="20:20">
      <c r="T1404" s="277"/>
    </row>
    <row r="1405" spans="20:20">
      <c r="T1405" s="277"/>
    </row>
    <row r="1406" spans="20:20">
      <c r="T1406" s="277"/>
    </row>
    <row r="1407" spans="20:20">
      <c r="T1407" s="277"/>
    </row>
    <row r="1408" spans="20:20">
      <c r="T1408" s="277"/>
    </row>
    <row r="1409" spans="20:20">
      <c r="T1409" s="277"/>
    </row>
    <row r="1410" spans="20:20">
      <c r="T1410" s="277"/>
    </row>
    <row r="1411" spans="20:20">
      <c r="T1411" s="277"/>
    </row>
    <row r="1412" spans="20:20">
      <c r="T1412" s="277"/>
    </row>
    <row r="1413" spans="20:20">
      <c r="T1413" s="277"/>
    </row>
    <row r="1414" spans="20:20">
      <c r="T1414" s="277"/>
    </row>
    <row r="1415" spans="20:20">
      <c r="T1415" s="277"/>
    </row>
    <row r="1416" spans="20:20">
      <c r="T1416" s="277"/>
    </row>
    <row r="1417" spans="20:20">
      <c r="T1417" s="277"/>
    </row>
    <row r="1418" spans="20:20">
      <c r="T1418" s="277"/>
    </row>
    <row r="1419" spans="20:20">
      <c r="T1419" s="277"/>
    </row>
    <row r="1420" spans="20:20">
      <c r="T1420" s="277"/>
    </row>
    <row r="1421" spans="20:20">
      <c r="T1421" s="277"/>
    </row>
    <row r="1422" spans="20:20">
      <c r="T1422" s="277"/>
    </row>
    <row r="1423" spans="20:20">
      <c r="T1423" s="277"/>
    </row>
    <row r="1424" spans="20:20">
      <c r="T1424" s="277"/>
    </row>
    <row r="1425" spans="20:20">
      <c r="T1425" s="277"/>
    </row>
    <row r="1426" spans="20:20">
      <c r="T1426" s="277"/>
    </row>
    <row r="1427" spans="20:20">
      <c r="T1427" s="277"/>
    </row>
    <row r="1428" spans="20:20">
      <c r="T1428" s="277"/>
    </row>
    <row r="1429" spans="20:20">
      <c r="T1429" s="277"/>
    </row>
    <row r="1430" spans="20:20">
      <c r="T1430" s="277"/>
    </row>
    <row r="1431" spans="20:20">
      <c r="T1431" s="277"/>
    </row>
    <row r="1432" spans="20:20">
      <c r="T1432" s="277"/>
    </row>
    <row r="1433" spans="20:20">
      <c r="T1433" s="277"/>
    </row>
    <row r="1434" spans="20:20">
      <c r="T1434" s="277"/>
    </row>
    <row r="1435" spans="20:20">
      <c r="T1435" s="277"/>
    </row>
    <row r="1436" spans="20:20">
      <c r="T1436" s="277"/>
    </row>
    <row r="1437" spans="20:20">
      <c r="T1437" s="277"/>
    </row>
    <row r="1438" spans="20:20">
      <c r="T1438" s="277"/>
    </row>
    <row r="1439" spans="20:20">
      <c r="T1439" s="277"/>
    </row>
    <row r="1440" spans="20:20">
      <c r="T1440" s="277"/>
    </row>
    <row r="1441" spans="20:20">
      <c r="T1441" s="277"/>
    </row>
    <row r="1442" spans="20:20">
      <c r="T1442" s="277"/>
    </row>
    <row r="1443" spans="20:20">
      <c r="T1443" s="277"/>
    </row>
    <row r="1444" spans="20:20">
      <c r="T1444" s="277"/>
    </row>
    <row r="1445" spans="20:20">
      <c r="T1445" s="277"/>
    </row>
    <row r="1446" spans="20:20">
      <c r="T1446" s="277"/>
    </row>
    <row r="1447" spans="20:20">
      <c r="T1447" s="277"/>
    </row>
    <row r="1448" spans="20:20">
      <c r="T1448" s="277"/>
    </row>
    <row r="1449" spans="20:20">
      <c r="T1449" s="277"/>
    </row>
    <row r="1450" spans="20:20">
      <c r="T1450" s="277"/>
    </row>
    <row r="1451" spans="20:20">
      <c r="T1451" s="277"/>
    </row>
    <row r="1452" spans="20:20">
      <c r="T1452" s="277"/>
    </row>
    <row r="1453" spans="20:20">
      <c r="T1453" s="277"/>
    </row>
    <row r="1454" spans="20:20">
      <c r="T1454" s="277"/>
    </row>
    <row r="1455" spans="20:20">
      <c r="T1455" s="277"/>
    </row>
    <row r="1456" spans="20:20">
      <c r="T1456" s="277"/>
    </row>
    <row r="1457" spans="20:20">
      <c r="T1457" s="277"/>
    </row>
    <row r="1458" spans="20:20">
      <c r="T1458" s="277"/>
    </row>
    <row r="1459" spans="20:20">
      <c r="T1459" s="277"/>
    </row>
    <row r="1460" spans="20:20">
      <c r="T1460" s="277"/>
    </row>
    <row r="1461" spans="20:20">
      <c r="T1461" s="277"/>
    </row>
    <row r="1462" spans="20:20">
      <c r="T1462" s="277"/>
    </row>
    <row r="1463" spans="20:20">
      <c r="T1463" s="277"/>
    </row>
    <row r="1464" spans="20:20">
      <c r="T1464" s="277"/>
    </row>
    <row r="1465" spans="20:20">
      <c r="T1465" s="277"/>
    </row>
    <row r="1466" spans="20:20">
      <c r="T1466" s="277"/>
    </row>
    <row r="1467" spans="20:20">
      <c r="T1467" s="277"/>
    </row>
    <row r="1468" spans="20:20">
      <c r="T1468" s="277"/>
    </row>
    <row r="1469" spans="20:20">
      <c r="T1469" s="277"/>
    </row>
    <row r="1470" spans="20:20">
      <c r="T1470" s="277"/>
    </row>
    <row r="1471" spans="20:20">
      <c r="T1471" s="277"/>
    </row>
    <row r="1472" spans="20:20">
      <c r="T1472" s="277"/>
    </row>
    <row r="1473" spans="20:20">
      <c r="T1473" s="277"/>
    </row>
    <row r="1474" spans="20:20">
      <c r="T1474" s="277"/>
    </row>
    <row r="1475" spans="20:20">
      <c r="T1475" s="277"/>
    </row>
    <row r="1476" spans="20:20">
      <c r="T1476" s="277"/>
    </row>
    <row r="1477" spans="20:20">
      <c r="T1477" s="277"/>
    </row>
    <row r="1478" spans="20:20">
      <c r="T1478" s="277"/>
    </row>
    <row r="1479" spans="20:20">
      <c r="T1479" s="277"/>
    </row>
    <row r="1480" spans="20:20">
      <c r="T1480" s="277"/>
    </row>
    <row r="1481" spans="20:20">
      <c r="T1481" s="277"/>
    </row>
    <row r="1482" spans="20:20">
      <c r="T1482" s="277"/>
    </row>
    <row r="1483" spans="20:20">
      <c r="T1483" s="277"/>
    </row>
    <row r="1484" spans="20:20">
      <c r="T1484" s="277"/>
    </row>
    <row r="1485" spans="20:20">
      <c r="T1485" s="277"/>
    </row>
    <row r="1486" spans="20:20">
      <c r="T1486" s="277"/>
    </row>
    <row r="1487" spans="20:20">
      <c r="T1487" s="277"/>
    </row>
    <row r="1488" spans="20:20">
      <c r="T1488" s="277"/>
    </row>
    <row r="1489" spans="20:20">
      <c r="T1489" s="277"/>
    </row>
    <row r="1490" spans="20:20">
      <c r="T1490" s="277"/>
    </row>
    <row r="1491" spans="20:20">
      <c r="T1491" s="277"/>
    </row>
    <row r="1492" spans="20:20">
      <c r="T1492" s="277"/>
    </row>
    <row r="1493" spans="20:20">
      <c r="T1493" s="277"/>
    </row>
    <row r="1494" spans="20:20">
      <c r="T1494" s="277"/>
    </row>
    <row r="1495" spans="20:20">
      <c r="T1495" s="277"/>
    </row>
    <row r="1496" spans="20:20">
      <c r="T1496" s="277"/>
    </row>
    <row r="1497" spans="20:20">
      <c r="T1497" s="277"/>
    </row>
    <row r="1498" spans="20:20">
      <c r="T1498" s="277"/>
    </row>
    <row r="1499" spans="20:20">
      <c r="T1499" s="277"/>
    </row>
    <row r="1500" spans="20:20">
      <c r="T1500" s="277"/>
    </row>
    <row r="1501" spans="20:20">
      <c r="T1501" s="277"/>
    </row>
    <row r="1502" spans="20:20">
      <c r="T1502" s="277"/>
    </row>
    <row r="1503" spans="20:20">
      <c r="T1503" s="277"/>
    </row>
    <row r="1504" spans="20:20">
      <c r="T1504" s="277"/>
    </row>
    <row r="1505" spans="20:20">
      <c r="T1505" s="277"/>
    </row>
    <row r="1506" spans="20:20">
      <c r="T1506" s="277"/>
    </row>
    <row r="1507" spans="20:20">
      <c r="T1507" s="277"/>
    </row>
    <row r="1508" spans="20:20">
      <c r="T1508" s="277"/>
    </row>
    <row r="1509" spans="20:20">
      <c r="T1509" s="277"/>
    </row>
    <row r="1510" spans="20:20">
      <c r="T1510" s="277"/>
    </row>
    <row r="1511" spans="20:20">
      <c r="T1511" s="277"/>
    </row>
    <row r="1512" spans="20:20">
      <c r="T1512" s="277"/>
    </row>
    <row r="1513" spans="20:20">
      <c r="T1513" s="277"/>
    </row>
    <row r="1514" spans="20:20">
      <c r="T1514" s="277"/>
    </row>
    <row r="1515" spans="20:20">
      <c r="T1515" s="277"/>
    </row>
    <row r="1516" spans="20:20">
      <c r="T1516" s="277"/>
    </row>
    <row r="1517" spans="20:20">
      <c r="T1517" s="277"/>
    </row>
    <row r="1518" spans="20:20">
      <c r="T1518" s="277"/>
    </row>
    <row r="1519" spans="20:20">
      <c r="T1519" s="277"/>
    </row>
    <row r="1520" spans="20:20">
      <c r="T1520" s="277"/>
    </row>
    <row r="1521" spans="20:20">
      <c r="T1521" s="277"/>
    </row>
    <row r="1522" spans="20:20">
      <c r="T1522" s="277"/>
    </row>
    <row r="1523" spans="20:20">
      <c r="T1523" s="277"/>
    </row>
    <row r="1524" spans="20:20">
      <c r="T1524" s="277"/>
    </row>
    <row r="1525" spans="20:20">
      <c r="T1525" s="277"/>
    </row>
    <row r="1526" spans="20:20">
      <c r="T1526" s="277"/>
    </row>
    <row r="1527" spans="20:20">
      <c r="T1527" s="277"/>
    </row>
    <row r="1528" spans="20:20">
      <c r="T1528" s="277"/>
    </row>
    <row r="1529" spans="20:20">
      <c r="T1529" s="277"/>
    </row>
    <row r="1530" spans="20:20">
      <c r="T1530" s="277"/>
    </row>
    <row r="1531" spans="20:20">
      <c r="T1531" s="277"/>
    </row>
    <row r="1532" spans="20:20">
      <c r="T1532" s="277"/>
    </row>
    <row r="1533" spans="20:20">
      <c r="T1533" s="277"/>
    </row>
    <row r="1534" spans="20:20">
      <c r="T1534" s="277"/>
    </row>
    <row r="1535" spans="20:20">
      <c r="T1535" s="277"/>
    </row>
    <row r="1536" spans="20:20">
      <c r="T1536" s="277"/>
    </row>
    <row r="1537" spans="20:20">
      <c r="T1537" s="277"/>
    </row>
    <row r="1538" spans="20:20">
      <c r="T1538" s="277"/>
    </row>
    <row r="1539" spans="20:20">
      <c r="T1539" s="277"/>
    </row>
    <row r="1540" spans="20:20">
      <c r="T1540" s="277"/>
    </row>
    <row r="1541" spans="20:20">
      <c r="T1541" s="277"/>
    </row>
    <row r="1542" spans="20:20">
      <c r="T1542" s="277"/>
    </row>
    <row r="1543" spans="20:20">
      <c r="T1543" s="277"/>
    </row>
    <row r="1544" spans="20:20">
      <c r="T1544" s="277"/>
    </row>
    <row r="1545" spans="20:20">
      <c r="T1545" s="277"/>
    </row>
    <row r="1546" spans="20:20">
      <c r="T1546" s="277"/>
    </row>
    <row r="1547" spans="20:20">
      <c r="T1547" s="277"/>
    </row>
    <row r="1548" spans="20:20">
      <c r="T1548" s="277"/>
    </row>
    <row r="1549" spans="20:20">
      <c r="T1549" s="277"/>
    </row>
    <row r="1550" spans="20:20">
      <c r="T1550" s="277"/>
    </row>
    <row r="1551" spans="20:20">
      <c r="T1551" s="277"/>
    </row>
    <row r="1552" spans="20:20">
      <c r="T1552" s="277"/>
    </row>
    <row r="1553" spans="20:20">
      <c r="T1553" s="277"/>
    </row>
    <row r="1554" spans="20:20">
      <c r="T1554" s="277"/>
    </row>
    <row r="1555" spans="20:20">
      <c r="T1555" s="277"/>
    </row>
    <row r="1556" spans="20:20">
      <c r="T1556" s="277"/>
    </row>
    <row r="1557" spans="20:20">
      <c r="T1557" s="277"/>
    </row>
    <row r="1558" spans="20:20">
      <c r="T1558" s="277"/>
    </row>
    <row r="1559" spans="20:20">
      <c r="T1559" s="277"/>
    </row>
    <row r="1560" spans="20:20">
      <c r="T1560" s="277"/>
    </row>
    <row r="1561" spans="20:20">
      <c r="T1561" s="277"/>
    </row>
    <row r="1562" spans="20:20">
      <c r="T1562" s="277"/>
    </row>
    <row r="1563" spans="20:20">
      <c r="T1563" s="277"/>
    </row>
    <row r="1564" spans="20:20">
      <c r="T1564" s="277"/>
    </row>
    <row r="1565" spans="20:20">
      <c r="T1565" s="277"/>
    </row>
    <row r="1566" spans="20:20">
      <c r="T1566" s="277"/>
    </row>
    <row r="1567" spans="20:20">
      <c r="T1567" s="277"/>
    </row>
    <row r="1568" spans="20:20">
      <c r="T1568" s="277"/>
    </row>
    <row r="1569" spans="20:20">
      <c r="T1569" s="277"/>
    </row>
    <row r="1570" spans="20:20">
      <c r="T1570" s="277"/>
    </row>
    <row r="1571" spans="20:20">
      <c r="T1571" s="277"/>
    </row>
    <row r="1572" spans="20:20">
      <c r="T1572" s="277"/>
    </row>
    <row r="1573" spans="20:20">
      <c r="T1573" s="277"/>
    </row>
    <row r="1574" spans="20:20">
      <c r="T1574" s="277"/>
    </row>
    <row r="1575" spans="20:20">
      <c r="T1575" s="277"/>
    </row>
    <row r="1576" spans="20:20">
      <c r="T1576" s="277"/>
    </row>
    <row r="1577" spans="20:20">
      <c r="T1577" s="277"/>
    </row>
    <row r="1578" spans="20:20">
      <c r="T1578" s="277"/>
    </row>
    <row r="1579" spans="20:20">
      <c r="T1579" s="277"/>
    </row>
    <row r="1580" spans="20:20">
      <c r="T1580" s="277"/>
    </row>
    <row r="1581" spans="20:20">
      <c r="T1581" s="277"/>
    </row>
    <row r="1582" spans="20:20">
      <c r="T1582" s="277"/>
    </row>
    <row r="1583" spans="20:20">
      <c r="T1583" s="277"/>
    </row>
    <row r="1584" spans="20:20">
      <c r="T1584" s="277"/>
    </row>
    <row r="1585" spans="20:20">
      <c r="T1585" s="277"/>
    </row>
    <row r="1586" spans="20:20">
      <c r="T1586" s="277"/>
    </row>
    <row r="1587" spans="20:20">
      <c r="T1587" s="277"/>
    </row>
    <row r="1588" spans="20:20">
      <c r="T1588" s="277"/>
    </row>
    <row r="1589" spans="20:20">
      <c r="T1589" s="277"/>
    </row>
    <row r="1590" spans="20:20">
      <c r="T1590" s="277"/>
    </row>
    <row r="1591" spans="20:20">
      <c r="T1591" s="277"/>
    </row>
    <row r="1592" spans="20:20">
      <c r="T1592" s="277"/>
    </row>
    <row r="1593" spans="20:20">
      <c r="T1593" s="277"/>
    </row>
    <row r="1594" spans="20:20">
      <c r="T1594" s="277"/>
    </row>
    <row r="1595" spans="20:20">
      <c r="T1595" s="277"/>
    </row>
    <row r="1596" spans="20:20">
      <c r="T1596" s="277"/>
    </row>
    <row r="1597" spans="20:20">
      <c r="T1597" s="277"/>
    </row>
    <row r="1598" spans="20:20">
      <c r="T1598" s="277"/>
    </row>
    <row r="1599" spans="20:20">
      <c r="T1599" s="277"/>
    </row>
    <row r="1600" spans="20:20">
      <c r="T1600" s="277"/>
    </row>
    <row r="1601" spans="20:20">
      <c r="T1601" s="277"/>
    </row>
    <row r="1602" spans="20:20">
      <c r="T1602" s="277"/>
    </row>
    <row r="1603" spans="20:20">
      <c r="T1603" s="277"/>
    </row>
    <row r="1604" spans="20:20">
      <c r="T1604" s="277"/>
    </row>
    <row r="1605" spans="20:20">
      <c r="T1605" s="277"/>
    </row>
    <row r="1606" spans="20:20">
      <c r="T1606" s="277"/>
    </row>
    <row r="1607" spans="20:20">
      <c r="T1607" s="277"/>
    </row>
    <row r="1608" spans="20:20">
      <c r="T1608" s="277"/>
    </row>
    <row r="1609" spans="20:20">
      <c r="T1609" s="277"/>
    </row>
    <row r="1610" spans="20:20">
      <c r="T1610" s="277"/>
    </row>
    <row r="1611" spans="20:20">
      <c r="T1611" s="277"/>
    </row>
    <row r="1612" spans="20:20">
      <c r="T1612" s="277"/>
    </row>
    <row r="1613" spans="20:20">
      <c r="T1613" s="277"/>
    </row>
    <row r="1614" spans="20:20">
      <c r="T1614" s="277"/>
    </row>
    <row r="1615" spans="20:20">
      <c r="T1615" s="277"/>
    </row>
    <row r="1616" spans="20:20">
      <c r="T1616" s="277"/>
    </row>
    <row r="1617" spans="20:20">
      <c r="T1617" s="277"/>
    </row>
    <row r="1618" spans="20:20">
      <c r="T1618" s="277"/>
    </row>
    <row r="1619" spans="20:20">
      <c r="T1619" s="277"/>
    </row>
    <row r="1620" spans="20:20">
      <c r="T1620" s="277"/>
    </row>
    <row r="1621" spans="20:20">
      <c r="T1621" s="277"/>
    </row>
    <row r="1622" spans="20:20">
      <c r="T1622" s="277"/>
    </row>
    <row r="1623" spans="20:20">
      <c r="T1623" s="277"/>
    </row>
    <row r="1624" spans="20:20">
      <c r="T1624" s="277"/>
    </row>
    <row r="1625" spans="20:20">
      <c r="T1625" s="277"/>
    </row>
    <row r="1626" spans="20:20">
      <c r="T1626" s="277"/>
    </row>
    <row r="1627" spans="20:20">
      <c r="T1627" s="277"/>
    </row>
    <row r="1628" spans="20:20">
      <c r="T1628" s="277"/>
    </row>
    <row r="1629" spans="20:20">
      <c r="T1629" s="277"/>
    </row>
    <row r="1630" spans="20:20">
      <c r="T1630" s="277"/>
    </row>
    <row r="1631" spans="20:20">
      <c r="T1631" s="277"/>
    </row>
    <row r="1632" spans="20:20">
      <c r="T1632" s="277"/>
    </row>
    <row r="1633" spans="20:20">
      <c r="T1633" s="277"/>
    </row>
    <row r="1634" spans="20:20">
      <c r="T1634" s="277"/>
    </row>
    <row r="1635" spans="20:20">
      <c r="T1635" s="277"/>
    </row>
    <row r="1636" spans="20:20">
      <c r="T1636" s="277"/>
    </row>
    <row r="1637" spans="20:20">
      <c r="T1637" s="277"/>
    </row>
    <row r="1638" spans="20:20">
      <c r="T1638" s="277"/>
    </row>
    <row r="1639" spans="20:20">
      <c r="T1639" s="277"/>
    </row>
    <row r="1640" spans="20:20">
      <c r="T1640" s="277"/>
    </row>
    <row r="1641" spans="20:20">
      <c r="T1641" s="277"/>
    </row>
    <row r="1642" spans="20:20">
      <c r="T1642" s="277"/>
    </row>
    <row r="1643" spans="20:20">
      <c r="T1643" s="277"/>
    </row>
    <row r="1644" spans="20:20">
      <c r="T1644" s="277"/>
    </row>
    <row r="1645" spans="20:20">
      <c r="T1645" s="277"/>
    </row>
    <row r="1646" spans="20:20">
      <c r="T1646" s="277"/>
    </row>
    <row r="1647" spans="20:20">
      <c r="T1647" s="277"/>
    </row>
    <row r="1648" spans="20:20">
      <c r="T1648" s="277"/>
    </row>
    <row r="1649" spans="20:20">
      <c r="T1649" s="277"/>
    </row>
    <row r="1650" spans="20:20">
      <c r="T1650" s="277"/>
    </row>
    <row r="1651" spans="20:20">
      <c r="T1651" s="277"/>
    </row>
    <row r="1652" spans="20:20">
      <c r="T1652" s="277"/>
    </row>
    <row r="1653" spans="20:20">
      <c r="T1653" s="277"/>
    </row>
    <row r="1654" spans="20:20">
      <c r="T1654" s="277"/>
    </row>
    <row r="1655" spans="20:20">
      <c r="T1655" s="277"/>
    </row>
    <row r="1656" spans="20:20">
      <c r="T1656" s="277"/>
    </row>
    <row r="1657" spans="20:20">
      <c r="T1657" s="277"/>
    </row>
    <row r="1658" spans="20:20">
      <c r="T1658" s="277"/>
    </row>
    <row r="1659" spans="20:20">
      <c r="T1659" s="277"/>
    </row>
    <row r="1660" spans="20:20">
      <c r="T1660" s="277"/>
    </row>
    <row r="1661" spans="20:20">
      <c r="T1661" s="277"/>
    </row>
    <row r="1662" spans="20:20">
      <c r="T1662" s="277"/>
    </row>
    <row r="1663" spans="20:20">
      <c r="T1663" s="277"/>
    </row>
    <row r="1664" spans="20:20">
      <c r="T1664" s="277"/>
    </row>
    <row r="1665" spans="20:20">
      <c r="T1665" s="277"/>
    </row>
    <row r="1666" spans="20:20">
      <c r="T1666" s="277"/>
    </row>
    <row r="1667" spans="20:20">
      <c r="T1667" s="277"/>
    </row>
    <row r="1668" spans="20:20">
      <c r="T1668" s="277"/>
    </row>
    <row r="1669" spans="20:20">
      <c r="T1669" s="277"/>
    </row>
    <row r="1670" spans="20:20">
      <c r="T1670" s="277"/>
    </row>
    <row r="1671" spans="20:20">
      <c r="T1671" s="277"/>
    </row>
    <row r="1672" spans="20:20">
      <c r="T1672" s="277"/>
    </row>
    <row r="1673" spans="20:20">
      <c r="T1673" s="277"/>
    </row>
    <row r="1674" spans="20:20">
      <c r="T1674" s="277"/>
    </row>
    <row r="1675" spans="20:20">
      <c r="T1675" s="277"/>
    </row>
    <row r="1676" spans="20:20">
      <c r="T1676" s="277"/>
    </row>
    <row r="1677" spans="20:20">
      <c r="T1677" s="277"/>
    </row>
    <row r="1678" spans="20:20">
      <c r="T1678" s="277"/>
    </row>
    <row r="1679" spans="20:20">
      <c r="T1679" s="277"/>
    </row>
    <row r="1680" spans="20:20">
      <c r="T1680" s="277"/>
    </row>
    <row r="1681" spans="20:20">
      <c r="T1681" s="277"/>
    </row>
    <row r="1682" spans="20:20">
      <c r="T1682" s="277"/>
    </row>
    <row r="1683" spans="20:20">
      <c r="T1683" s="277"/>
    </row>
    <row r="1684" spans="20:20">
      <c r="T1684" s="277"/>
    </row>
    <row r="1685" spans="20:20">
      <c r="T1685" s="277"/>
    </row>
    <row r="1686" spans="20:20">
      <c r="T1686" s="277"/>
    </row>
    <row r="1687" spans="20:20">
      <c r="T1687" s="277"/>
    </row>
    <row r="1688" spans="20:20">
      <c r="T1688" s="277"/>
    </row>
    <row r="1689" spans="20:20">
      <c r="T1689" s="277"/>
    </row>
    <row r="1690" spans="20:20">
      <c r="T1690" s="277"/>
    </row>
    <row r="1691" spans="20:20">
      <c r="T1691" s="277"/>
    </row>
    <row r="1692" spans="20:20">
      <c r="T1692" s="277"/>
    </row>
    <row r="1693" spans="20:20">
      <c r="T1693" s="277"/>
    </row>
    <row r="1694" spans="20:20">
      <c r="T1694" s="277"/>
    </row>
    <row r="1695" spans="20:20">
      <c r="T1695" s="277"/>
    </row>
    <row r="1696" spans="20:20">
      <c r="T1696" s="277"/>
    </row>
    <row r="1697" spans="20:20">
      <c r="T1697" s="277"/>
    </row>
    <row r="1698" spans="20:20">
      <c r="T1698" s="277"/>
    </row>
    <row r="1699" spans="20:20">
      <c r="T1699" s="277"/>
    </row>
    <row r="1700" spans="20:20">
      <c r="T1700" s="277"/>
    </row>
    <row r="1701" spans="20:20">
      <c r="T1701" s="277"/>
    </row>
    <row r="1702" spans="20:20">
      <c r="T1702" s="277"/>
    </row>
    <row r="1703" spans="20:20">
      <c r="T1703" s="277"/>
    </row>
    <row r="1704" spans="20:20">
      <c r="T1704" s="277"/>
    </row>
    <row r="1705" spans="20:20">
      <c r="T1705" s="277"/>
    </row>
    <row r="1706" spans="20:20">
      <c r="T1706" s="277"/>
    </row>
    <row r="1707" spans="20:20">
      <c r="T1707" s="277"/>
    </row>
    <row r="1708" spans="20:20">
      <c r="T1708" s="277"/>
    </row>
    <row r="1709" spans="20:20">
      <c r="T1709" s="277"/>
    </row>
    <row r="1710" spans="20:20">
      <c r="T1710" s="277"/>
    </row>
    <row r="1711" spans="20:20">
      <c r="T1711" s="277"/>
    </row>
    <row r="1712" spans="20:20">
      <c r="T1712" s="277"/>
    </row>
    <row r="1713" spans="20:20">
      <c r="T1713" s="277"/>
    </row>
    <row r="1714" spans="20:20">
      <c r="T1714" s="277"/>
    </row>
    <row r="1715" spans="20:20">
      <c r="T1715" s="277"/>
    </row>
    <row r="1716" spans="20:20">
      <c r="T1716" s="277"/>
    </row>
    <row r="1717" spans="20:20">
      <c r="T1717" s="277"/>
    </row>
    <row r="1718" spans="20:20">
      <c r="T1718" s="277"/>
    </row>
    <row r="1719" spans="20:20">
      <c r="T1719" s="277"/>
    </row>
    <row r="1720" spans="20:20">
      <c r="T1720" s="277"/>
    </row>
    <row r="1721" spans="20:20">
      <c r="T1721" s="277"/>
    </row>
    <row r="1722" spans="20:20">
      <c r="T1722" s="277"/>
    </row>
    <row r="1723" spans="20:20">
      <c r="T1723" s="277"/>
    </row>
    <row r="1724" spans="20:20">
      <c r="T1724" s="277"/>
    </row>
    <row r="1725" spans="20:20">
      <c r="T1725" s="277"/>
    </row>
    <row r="1726" spans="20:20">
      <c r="T1726" s="277"/>
    </row>
    <row r="1727" spans="20:20">
      <c r="T1727" s="277"/>
    </row>
    <row r="1728" spans="20:20">
      <c r="T1728" s="277"/>
    </row>
    <row r="1729" spans="20:20">
      <c r="T1729" s="277"/>
    </row>
    <row r="1730" spans="20:20">
      <c r="T1730" s="277"/>
    </row>
    <row r="1731" spans="20:20">
      <c r="T1731" s="277"/>
    </row>
    <row r="1732" spans="20:20">
      <c r="T1732" s="277"/>
    </row>
    <row r="1733" spans="20:20">
      <c r="T1733" s="277"/>
    </row>
    <row r="1734" spans="20:20">
      <c r="T1734" s="277"/>
    </row>
    <row r="1735" spans="20:20">
      <c r="T1735" s="277"/>
    </row>
    <row r="1736" spans="20:20">
      <c r="T1736" s="277"/>
    </row>
    <row r="1737" spans="20:20">
      <c r="T1737" s="277"/>
    </row>
    <row r="1738" spans="20:20">
      <c r="T1738" s="277"/>
    </row>
    <row r="1739" spans="20:20">
      <c r="T1739" s="277"/>
    </row>
    <row r="1740" spans="20:20">
      <c r="T1740" s="277"/>
    </row>
    <row r="1741" spans="20:20">
      <c r="T1741" s="277"/>
    </row>
    <row r="1742" spans="20:20">
      <c r="T1742" s="277"/>
    </row>
    <row r="1743" spans="20:20">
      <c r="T1743" s="277"/>
    </row>
    <row r="1744" spans="20:20">
      <c r="T1744" s="277"/>
    </row>
    <row r="1745" spans="20:20">
      <c r="T1745" s="277"/>
    </row>
    <row r="1746" spans="20:20">
      <c r="T1746" s="277"/>
    </row>
    <row r="1747" spans="20:20">
      <c r="T1747" s="277"/>
    </row>
    <row r="1748" spans="20:20">
      <c r="T1748" s="277"/>
    </row>
    <row r="1749" spans="20:20">
      <c r="T1749" s="277"/>
    </row>
    <row r="1750" spans="20:20">
      <c r="T1750" s="277"/>
    </row>
    <row r="1751" spans="20:20">
      <c r="T1751" s="277"/>
    </row>
    <row r="1752" spans="20:20">
      <c r="T1752" s="277"/>
    </row>
    <row r="1753" spans="20:20">
      <c r="T1753" s="277"/>
    </row>
    <row r="1754" spans="20:20">
      <c r="T1754" s="277"/>
    </row>
    <row r="1755" spans="20:20">
      <c r="T1755" s="277"/>
    </row>
    <row r="1756" spans="20:20">
      <c r="T1756" s="277"/>
    </row>
    <row r="1757" spans="20:20">
      <c r="T1757" s="277"/>
    </row>
    <row r="1758" spans="20:20">
      <c r="T1758" s="277"/>
    </row>
    <row r="1759" spans="20:20">
      <c r="T1759" s="277"/>
    </row>
    <row r="1760" spans="20:20">
      <c r="T1760" s="277"/>
    </row>
    <row r="1761" spans="20:20">
      <c r="T1761" s="277"/>
    </row>
    <row r="1762" spans="20:20">
      <c r="T1762" s="277"/>
    </row>
    <row r="1763" spans="20:20">
      <c r="T1763" s="277"/>
    </row>
    <row r="1764" spans="20:20">
      <c r="T1764" s="277"/>
    </row>
    <row r="1765" spans="20:20">
      <c r="T1765" s="277"/>
    </row>
    <row r="1766" spans="20:20">
      <c r="T1766" s="277"/>
    </row>
    <row r="1767" spans="20:20">
      <c r="T1767" s="277"/>
    </row>
    <row r="1768" spans="20:20">
      <c r="T1768" s="277"/>
    </row>
    <row r="1769" spans="20:20">
      <c r="T1769" s="277"/>
    </row>
    <row r="1770" spans="20:20">
      <c r="T1770" s="277"/>
    </row>
    <row r="1771" spans="20:20">
      <c r="T1771" s="277"/>
    </row>
    <row r="1772" spans="20:20">
      <c r="T1772" s="277"/>
    </row>
    <row r="1773" spans="20:20">
      <c r="T1773" s="277"/>
    </row>
    <row r="1774" spans="20:20">
      <c r="T1774" s="277"/>
    </row>
    <row r="1775" spans="20:20">
      <c r="T1775" s="277"/>
    </row>
    <row r="1776" spans="20:20">
      <c r="T1776" s="277"/>
    </row>
    <row r="1777" spans="20:20">
      <c r="T1777" s="277"/>
    </row>
    <row r="1778" spans="20:20">
      <c r="T1778" s="277"/>
    </row>
    <row r="1779" spans="20:20">
      <c r="T1779" s="277"/>
    </row>
    <row r="1780" spans="20:20">
      <c r="T1780" s="277"/>
    </row>
    <row r="1781" spans="20:20">
      <c r="T1781" s="277"/>
    </row>
    <row r="1782" spans="20:20">
      <c r="T1782" s="277"/>
    </row>
    <row r="1783" spans="20:20">
      <c r="T1783" s="277"/>
    </row>
    <row r="1784" spans="20:20">
      <c r="T1784" s="277"/>
    </row>
    <row r="1785" spans="20:20">
      <c r="T1785" s="277"/>
    </row>
    <row r="1786" spans="20:20">
      <c r="T1786" s="277"/>
    </row>
    <row r="1787" spans="20:20">
      <c r="T1787" s="277"/>
    </row>
    <row r="1788" spans="20:20">
      <c r="T1788" s="277"/>
    </row>
    <row r="1789" spans="20:20">
      <c r="T1789" s="277"/>
    </row>
    <row r="1790" spans="20:20">
      <c r="T1790" s="277"/>
    </row>
    <row r="1791" spans="20:20">
      <c r="T1791" s="277"/>
    </row>
    <row r="1792" spans="20:20">
      <c r="T1792" s="277"/>
    </row>
    <row r="1793" spans="20:20">
      <c r="T1793" s="277"/>
    </row>
    <row r="1794" spans="20:20">
      <c r="T1794" s="277"/>
    </row>
    <row r="1795" spans="20:20">
      <c r="T1795" s="277"/>
    </row>
    <row r="1796" spans="20:20">
      <c r="T1796" s="277"/>
    </row>
    <row r="1797" spans="20:20">
      <c r="T1797" s="277"/>
    </row>
    <row r="1798" spans="20:20">
      <c r="T1798" s="277"/>
    </row>
    <row r="1799" spans="20:20">
      <c r="T1799" s="277"/>
    </row>
    <row r="1800" spans="20:20">
      <c r="T1800" s="277"/>
    </row>
    <row r="1801" spans="20:20">
      <c r="T1801" s="277"/>
    </row>
    <row r="1802" spans="20:20">
      <c r="T1802" s="277"/>
    </row>
    <row r="1803" spans="20:20">
      <c r="T1803" s="277"/>
    </row>
    <row r="1804" spans="20:20">
      <c r="T1804" s="277"/>
    </row>
    <row r="1805" spans="20:20">
      <c r="T1805" s="277"/>
    </row>
    <row r="1806" spans="20:20">
      <c r="T1806" s="277"/>
    </row>
    <row r="1807" spans="20:20">
      <c r="T1807" s="277"/>
    </row>
    <row r="1808" spans="20:20">
      <c r="T1808" s="277"/>
    </row>
    <row r="1809" spans="20:20">
      <c r="T1809" s="277"/>
    </row>
    <row r="1810" spans="20:20">
      <c r="T1810" s="277"/>
    </row>
    <row r="1811" spans="20:20">
      <c r="T1811" s="277"/>
    </row>
    <row r="1812" spans="20:20">
      <c r="T1812" s="277"/>
    </row>
    <row r="1813" spans="20:20">
      <c r="T1813" s="277"/>
    </row>
    <row r="1814" spans="20:20">
      <c r="T1814" s="277"/>
    </row>
    <row r="1815" spans="20:20">
      <c r="T1815" s="277"/>
    </row>
    <row r="1816" spans="20:20">
      <c r="T1816" s="277"/>
    </row>
    <row r="1817" spans="20:20">
      <c r="T1817" s="277"/>
    </row>
    <row r="1818" spans="20:20">
      <c r="T1818" s="277"/>
    </row>
    <row r="1819" spans="20:20">
      <c r="T1819" s="277"/>
    </row>
    <row r="1820" spans="20:20">
      <c r="T1820" s="277"/>
    </row>
    <row r="1821" spans="20:20">
      <c r="T1821" s="277"/>
    </row>
    <row r="1822" spans="20:20">
      <c r="T1822" s="277"/>
    </row>
    <row r="1823" spans="20:20">
      <c r="T1823" s="277"/>
    </row>
    <row r="1824" spans="20:20">
      <c r="T1824" s="277"/>
    </row>
    <row r="1825" spans="20:20">
      <c r="T1825" s="277"/>
    </row>
    <row r="1826" spans="20:20">
      <c r="T1826" s="277"/>
    </row>
    <row r="1827" spans="20:20">
      <c r="T1827" s="277"/>
    </row>
    <row r="1828" spans="20:20">
      <c r="T1828" s="277"/>
    </row>
    <row r="1829" spans="20:20">
      <c r="T1829" s="277"/>
    </row>
    <row r="1830" spans="20:20">
      <c r="T1830" s="277"/>
    </row>
    <row r="1831" spans="20:20">
      <c r="T1831" s="277"/>
    </row>
    <row r="1832" spans="20:20">
      <c r="T1832" s="277"/>
    </row>
    <row r="1833" spans="20:20">
      <c r="T1833" s="277"/>
    </row>
    <row r="1834" spans="20:20">
      <c r="T1834" s="277"/>
    </row>
    <row r="1835" spans="20:20">
      <c r="T1835" s="277"/>
    </row>
    <row r="1836" spans="20:20">
      <c r="T1836" s="277"/>
    </row>
    <row r="1837" spans="20:20">
      <c r="T1837" s="277"/>
    </row>
    <row r="1838" spans="20:20">
      <c r="T1838" s="277"/>
    </row>
    <row r="1839" spans="20:20">
      <c r="T1839" s="277"/>
    </row>
    <row r="1840" spans="20:20">
      <c r="T1840" s="277"/>
    </row>
    <row r="1841" spans="20:20">
      <c r="T1841" s="277"/>
    </row>
    <row r="1842" spans="20:20">
      <c r="T1842" s="277"/>
    </row>
    <row r="1843" spans="20:20">
      <c r="T1843" s="277"/>
    </row>
    <row r="1844" spans="20:20">
      <c r="T1844" s="277"/>
    </row>
    <row r="1845" spans="20:20">
      <c r="T1845" s="277"/>
    </row>
    <row r="1846" spans="20:20">
      <c r="T1846" s="277"/>
    </row>
    <row r="1847" spans="20:20">
      <c r="T1847" s="277"/>
    </row>
    <row r="1848" spans="20:20">
      <c r="T1848" s="277"/>
    </row>
    <row r="1849" spans="20:20">
      <c r="T1849" s="277"/>
    </row>
    <row r="1850" spans="20:20">
      <c r="T1850" s="277"/>
    </row>
    <row r="1851" spans="20:20">
      <c r="T1851" s="277"/>
    </row>
    <row r="1852" spans="20:20">
      <c r="T1852" s="277"/>
    </row>
    <row r="1853" spans="20:20">
      <c r="T1853" s="277"/>
    </row>
    <row r="1854" spans="20:20">
      <c r="T1854" s="277"/>
    </row>
    <row r="1855" spans="20:20">
      <c r="T1855" s="277"/>
    </row>
    <row r="1856" spans="20:20">
      <c r="T1856" s="277"/>
    </row>
    <row r="1857" spans="20:20">
      <c r="T1857" s="277"/>
    </row>
    <row r="1858" spans="20:20">
      <c r="T1858" s="277"/>
    </row>
    <row r="1859" spans="20:20">
      <c r="T1859" s="277"/>
    </row>
    <row r="1860" spans="20:20">
      <c r="T1860" s="277"/>
    </row>
    <row r="1861" spans="20:20">
      <c r="T1861" s="277"/>
    </row>
    <row r="1862" spans="20:20">
      <c r="T1862" s="277"/>
    </row>
    <row r="1863" spans="20:20">
      <c r="T1863" s="277"/>
    </row>
    <row r="1864" spans="20:20">
      <c r="T1864" s="277"/>
    </row>
    <row r="1865" spans="20:20">
      <c r="T1865" s="277"/>
    </row>
    <row r="1866" spans="20:20">
      <c r="T1866" s="277"/>
    </row>
    <row r="1867" spans="20:20">
      <c r="T1867" s="277"/>
    </row>
    <row r="1868" spans="20:20">
      <c r="T1868" s="277"/>
    </row>
    <row r="1869" spans="20:20">
      <c r="T1869" s="277"/>
    </row>
    <row r="1870" spans="20:20">
      <c r="T1870" s="277"/>
    </row>
    <row r="1871" spans="20:20">
      <c r="T1871" s="277"/>
    </row>
    <row r="1872" spans="20:20">
      <c r="T1872" s="277"/>
    </row>
    <row r="1873" spans="20:20">
      <c r="T1873" s="277"/>
    </row>
    <row r="1874" spans="20:20">
      <c r="T1874" s="277"/>
    </row>
    <row r="1875" spans="20:20">
      <c r="T1875" s="277"/>
    </row>
    <row r="1876" spans="20:20">
      <c r="T1876" s="277"/>
    </row>
    <row r="1877" spans="20:20">
      <c r="T1877" s="277"/>
    </row>
    <row r="1878" spans="20:20">
      <c r="T1878" s="277"/>
    </row>
    <row r="1879" spans="20:20">
      <c r="T1879" s="277"/>
    </row>
    <row r="1880" spans="20:20">
      <c r="T1880" s="277"/>
    </row>
    <row r="1881" spans="20:20">
      <c r="T1881" s="277"/>
    </row>
    <row r="1882" spans="20:20">
      <c r="T1882" s="277"/>
    </row>
    <row r="1883" spans="20:20">
      <c r="T1883" s="277"/>
    </row>
    <row r="1884" spans="20:20">
      <c r="T1884" s="277"/>
    </row>
    <row r="1885" spans="20:20">
      <c r="T1885" s="277"/>
    </row>
    <row r="1886" spans="20:20">
      <c r="T1886" s="277"/>
    </row>
    <row r="1887" spans="20:20">
      <c r="T1887" s="277"/>
    </row>
    <row r="1888" spans="20:20">
      <c r="T1888" s="277"/>
    </row>
    <row r="1889" spans="20:20">
      <c r="T1889" s="277"/>
    </row>
    <row r="1890" spans="20:20">
      <c r="T1890" s="277"/>
    </row>
    <row r="1891" spans="20:20">
      <c r="T1891" s="277"/>
    </row>
    <row r="1892" spans="20:20">
      <c r="T1892" s="277"/>
    </row>
    <row r="1893" spans="20:20">
      <c r="T1893" s="277"/>
    </row>
    <row r="1894" spans="20:20">
      <c r="T1894" s="277"/>
    </row>
    <row r="1895" spans="20:20">
      <c r="T1895" s="277"/>
    </row>
    <row r="1896" spans="20:20">
      <c r="T1896" s="277"/>
    </row>
    <row r="1897" spans="20:20">
      <c r="T1897" s="277"/>
    </row>
    <row r="1898" spans="20:20">
      <c r="T1898" s="277"/>
    </row>
    <row r="1899" spans="20:20">
      <c r="T1899" s="277"/>
    </row>
    <row r="1900" spans="20:20">
      <c r="T1900" s="277"/>
    </row>
    <row r="1901" spans="20:20">
      <c r="T1901" s="277"/>
    </row>
    <row r="1902" spans="20:20">
      <c r="T1902" s="277"/>
    </row>
    <row r="1903" spans="20:20">
      <c r="T1903" s="277"/>
    </row>
    <row r="1904" spans="20:20">
      <c r="T1904" s="277"/>
    </row>
    <row r="1905" spans="20:20">
      <c r="T1905" s="277"/>
    </row>
    <row r="1906" spans="20:20">
      <c r="T1906" s="277"/>
    </row>
    <row r="1907" spans="20:20">
      <c r="T1907" s="277"/>
    </row>
    <row r="1908" spans="20:20">
      <c r="T1908" s="277"/>
    </row>
    <row r="1909" spans="20:20">
      <c r="T1909" s="277"/>
    </row>
    <row r="1910" spans="20:20">
      <c r="T1910" s="277"/>
    </row>
    <row r="1911" spans="20:20">
      <c r="T1911" s="277"/>
    </row>
    <row r="1912" spans="20:20">
      <c r="T1912" s="277"/>
    </row>
    <row r="1913" spans="20:20">
      <c r="T1913" s="277"/>
    </row>
    <row r="1914" spans="20:20">
      <c r="T1914" s="277"/>
    </row>
    <row r="1915" spans="20:20">
      <c r="T1915" s="277"/>
    </row>
    <row r="1916" spans="20:20">
      <c r="T1916" s="277"/>
    </row>
    <row r="1917" spans="20:20">
      <c r="T1917" s="277"/>
    </row>
    <row r="1918" spans="20:20">
      <c r="T1918" s="277"/>
    </row>
    <row r="1919" spans="20:20">
      <c r="T1919" s="277"/>
    </row>
    <row r="1920" spans="20:20">
      <c r="T1920" s="277"/>
    </row>
    <row r="1921" spans="20:20">
      <c r="T1921" s="277"/>
    </row>
    <row r="1922" spans="20:20">
      <c r="T1922" s="277"/>
    </row>
    <row r="1923" spans="20:20">
      <c r="T1923" s="277"/>
    </row>
    <row r="1924" spans="20:20">
      <c r="T1924" s="277"/>
    </row>
    <row r="1925" spans="20:20">
      <c r="T1925" s="277"/>
    </row>
    <row r="1926" spans="20:20">
      <c r="T1926" s="277"/>
    </row>
    <row r="1927" spans="20:20">
      <c r="T1927" s="277"/>
    </row>
    <row r="1928" spans="20:20">
      <c r="T1928" s="277"/>
    </row>
    <row r="1929" spans="20:20">
      <c r="T1929" s="277"/>
    </row>
    <row r="1930" spans="20:20">
      <c r="T1930" s="277"/>
    </row>
    <row r="1931" spans="20:20">
      <c r="T1931" s="277"/>
    </row>
    <row r="1932" spans="20:20">
      <c r="T1932" s="277"/>
    </row>
    <row r="1933" spans="20:20">
      <c r="T1933" s="277"/>
    </row>
    <row r="1934" spans="20:20">
      <c r="T1934" s="277"/>
    </row>
    <row r="1935" spans="20:20">
      <c r="T1935" s="277"/>
    </row>
    <row r="1936" spans="20:20">
      <c r="T1936" s="277"/>
    </row>
    <row r="1937" spans="20:20">
      <c r="T1937" s="277"/>
    </row>
    <row r="1938" spans="20:20">
      <c r="T1938" s="277"/>
    </row>
    <row r="1939" spans="20:20">
      <c r="T1939" s="277"/>
    </row>
    <row r="1940" spans="20:20">
      <c r="T1940" s="277"/>
    </row>
    <row r="1941" spans="20:20">
      <c r="T1941" s="277"/>
    </row>
    <row r="1942" spans="20:20">
      <c r="T1942" s="277"/>
    </row>
    <row r="1943" spans="20:20">
      <c r="T1943" s="277"/>
    </row>
    <row r="1944" spans="20:20">
      <c r="T1944" s="277"/>
    </row>
    <row r="1945" spans="20:20">
      <c r="T1945" s="277"/>
    </row>
    <row r="1946" spans="20:20">
      <c r="T1946" s="277"/>
    </row>
    <row r="1947" spans="20:20">
      <c r="T1947" s="277"/>
    </row>
    <row r="1948" spans="20:20">
      <c r="T1948" s="277"/>
    </row>
    <row r="1949" spans="20:20">
      <c r="T1949" s="277"/>
    </row>
    <row r="1950" spans="20:20">
      <c r="T1950" s="277"/>
    </row>
    <row r="1951" spans="20:20">
      <c r="T1951" s="277"/>
    </row>
    <row r="1952" spans="20:20">
      <c r="T1952" s="277"/>
    </row>
    <row r="1953" spans="20:20">
      <c r="T1953" s="277"/>
    </row>
    <row r="1954" spans="20:20">
      <c r="T1954" s="277"/>
    </row>
    <row r="1955" spans="20:20">
      <c r="T1955" s="277"/>
    </row>
    <row r="1956" spans="20:20">
      <c r="T1956" s="277"/>
    </row>
    <row r="1957" spans="20:20">
      <c r="T1957" s="277"/>
    </row>
    <row r="1958" spans="20:20">
      <c r="T1958" s="277"/>
    </row>
    <row r="1959" spans="20:20">
      <c r="T1959" s="277"/>
    </row>
    <row r="1960" spans="20:20">
      <c r="T1960" s="277"/>
    </row>
    <row r="1961" spans="20:20">
      <c r="T1961" s="277"/>
    </row>
    <row r="1962" spans="20:20">
      <c r="T1962" s="277"/>
    </row>
    <row r="1963" spans="20:20">
      <c r="T1963" s="277"/>
    </row>
    <row r="1964" spans="20:20">
      <c r="T1964" s="277"/>
    </row>
    <row r="1965" spans="20:20">
      <c r="T1965" s="277"/>
    </row>
    <row r="1966" spans="20:20">
      <c r="T1966" s="277"/>
    </row>
    <row r="1967" spans="20:20">
      <c r="T1967" s="277"/>
    </row>
    <row r="1968" spans="20:20">
      <c r="T1968" s="277"/>
    </row>
    <row r="1969" spans="20:20">
      <c r="T1969" s="277"/>
    </row>
    <row r="1970" spans="20:20">
      <c r="T1970" s="277"/>
    </row>
    <row r="1971" spans="20:20">
      <c r="T1971" s="277"/>
    </row>
    <row r="1972" spans="20:20">
      <c r="T1972" s="277"/>
    </row>
    <row r="1973" spans="20:20">
      <c r="T1973" s="277"/>
    </row>
    <row r="1974" spans="20:20">
      <c r="T1974" s="277"/>
    </row>
    <row r="1975" spans="20:20">
      <c r="T1975" s="277"/>
    </row>
    <row r="1976" spans="20:20">
      <c r="T1976" s="277"/>
    </row>
    <row r="1977" spans="20:20">
      <c r="T1977" s="277"/>
    </row>
    <row r="1978" spans="20:20">
      <c r="T1978" s="277"/>
    </row>
    <row r="1979" spans="20:20">
      <c r="T1979" s="277"/>
    </row>
    <row r="1980" spans="20:20">
      <c r="T1980" s="277"/>
    </row>
    <row r="1981" spans="20:20">
      <c r="T1981" s="277"/>
    </row>
    <row r="1982" spans="20:20">
      <c r="T1982" s="277"/>
    </row>
    <row r="1983" spans="20:20">
      <c r="T1983" s="277"/>
    </row>
    <row r="1984" spans="20:20">
      <c r="T1984" s="277"/>
    </row>
    <row r="1985" spans="20:20">
      <c r="T1985" s="277"/>
    </row>
    <row r="1986" spans="20:20">
      <c r="T1986" s="277"/>
    </row>
    <row r="1987" spans="20:20">
      <c r="T1987" s="277"/>
    </row>
    <row r="1988" spans="20:20">
      <c r="T1988" s="277"/>
    </row>
    <row r="1989" spans="20:20">
      <c r="T1989" s="277"/>
    </row>
    <row r="1990" spans="20:20">
      <c r="T1990" s="277"/>
    </row>
    <row r="1991" spans="20:20">
      <c r="T1991" s="277"/>
    </row>
    <row r="1992" spans="20:20">
      <c r="T1992" s="277"/>
    </row>
    <row r="1993" spans="20:20">
      <c r="T1993" s="277"/>
    </row>
    <row r="1994" spans="20:20">
      <c r="T1994" s="277"/>
    </row>
    <row r="1995" spans="20:20">
      <c r="T1995" s="277"/>
    </row>
    <row r="1996" spans="20:20">
      <c r="T1996" s="277"/>
    </row>
    <row r="1997" spans="20:20">
      <c r="T1997" s="277"/>
    </row>
    <row r="1998" spans="20:20">
      <c r="T1998" s="277"/>
    </row>
    <row r="1999" spans="20:20">
      <c r="T1999" s="277"/>
    </row>
    <row r="2000" spans="20:20">
      <c r="T2000" s="277"/>
    </row>
    <row r="2001" spans="20:20">
      <c r="T2001" s="277"/>
    </row>
    <row r="2002" spans="20:20">
      <c r="T2002" s="277"/>
    </row>
    <row r="2003" spans="20:20">
      <c r="T2003" s="277"/>
    </row>
    <row r="2004" spans="20:20">
      <c r="T2004" s="277"/>
    </row>
    <row r="2005" spans="20:20">
      <c r="T2005" s="277"/>
    </row>
    <row r="2006" spans="20:20">
      <c r="T2006" s="277"/>
    </row>
    <row r="2007" spans="20:20">
      <c r="T2007" s="277"/>
    </row>
    <row r="2008" spans="20:20">
      <c r="T2008" s="277"/>
    </row>
    <row r="2009" spans="20:20">
      <c r="T2009" s="277"/>
    </row>
    <row r="2010" spans="20:20">
      <c r="T2010" s="277"/>
    </row>
    <row r="2011" spans="20:20">
      <c r="T2011" s="277"/>
    </row>
    <row r="2012" spans="20:20">
      <c r="T2012" s="277"/>
    </row>
    <row r="2013" spans="20:20">
      <c r="T2013" s="277"/>
    </row>
    <row r="2014" spans="20:20">
      <c r="T2014" s="277"/>
    </row>
    <row r="2015" spans="20:20">
      <c r="T2015" s="277"/>
    </row>
    <row r="2016" spans="20:20">
      <c r="T2016" s="277"/>
    </row>
    <row r="2017" spans="20:20">
      <c r="T2017" s="277"/>
    </row>
    <row r="2018" spans="20:20">
      <c r="T2018" s="277"/>
    </row>
    <row r="2019" spans="20:20">
      <c r="T2019" s="277"/>
    </row>
    <row r="2020" spans="20:20">
      <c r="T2020" s="277"/>
    </row>
    <row r="2021" spans="20:20">
      <c r="T2021" s="277"/>
    </row>
    <row r="2022" spans="20:20">
      <c r="T2022" s="277"/>
    </row>
    <row r="2023" spans="20:20">
      <c r="T2023" s="277"/>
    </row>
    <row r="2024" spans="20:20">
      <c r="T2024" s="277"/>
    </row>
    <row r="2025" spans="20:20">
      <c r="T2025" s="277"/>
    </row>
    <row r="2026" spans="20:20">
      <c r="T2026" s="277"/>
    </row>
    <row r="2027" spans="20:20">
      <c r="T2027" s="277"/>
    </row>
    <row r="2028" spans="20:20">
      <c r="T2028" s="277"/>
    </row>
    <row r="2029" spans="20:20">
      <c r="T2029" s="277"/>
    </row>
    <row r="2030" spans="20:20">
      <c r="T2030" s="277"/>
    </row>
    <row r="2031" spans="20:20">
      <c r="T2031" s="277"/>
    </row>
    <row r="2032" spans="20:20">
      <c r="T2032" s="277"/>
    </row>
    <row r="2033" spans="20:20">
      <c r="T2033" s="277"/>
    </row>
    <row r="2034" spans="20:20">
      <c r="T2034" s="277"/>
    </row>
    <row r="2035" spans="20:20">
      <c r="T2035" s="277"/>
    </row>
    <row r="2036" spans="20:20">
      <c r="T2036" s="277"/>
    </row>
    <row r="2037" spans="20:20">
      <c r="T2037" s="277"/>
    </row>
    <row r="2038" spans="20:20">
      <c r="T2038" s="277"/>
    </row>
    <row r="2039" spans="20:20">
      <c r="T2039" s="277"/>
    </row>
    <row r="2040" spans="20:20">
      <c r="T2040" s="277"/>
    </row>
    <row r="2041" spans="20:20">
      <c r="T2041" s="277"/>
    </row>
    <row r="2042" spans="20:20">
      <c r="T2042" s="277"/>
    </row>
    <row r="2043" spans="20:20">
      <c r="T2043" s="277"/>
    </row>
    <row r="2044" spans="20:20">
      <c r="T2044" s="277"/>
    </row>
    <row r="2045" spans="20:20">
      <c r="T2045" s="277"/>
    </row>
    <row r="2046" spans="20:20">
      <c r="T2046" s="277"/>
    </row>
    <row r="2047" spans="20:20">
      <c r="T2047" s="277"/>
    </row>
    <row r="2048" spans="20:20">
      <c r="T2048" s="277"/>
    </row>
    <row r="2049" spans="20:20">
      <c r="T2049" s="277"/>
    </row>
    <row r="2050" spans="20:20">
      <c r="T2050" s="277"/>
    </row>
    <row r="2051" spans="20:20">
      <c r="T2051" s="277"/>
    </row>
    <row r="2052" spans="20:20">
      <c r="T2052" s="277"/>
    </row>
    <row r="2053" spans="20:20">
      <c r="T2053" s="277"/>
    </row>
    <row r="2054" spans="20:20">
      <c r="T2054" s="277"/>
    </row>
    <row r="2055" spans="20:20">
      <c r="T2055" s="277"/>
    </row>
    <row r="2056" spans="20:20">
      <c r="T2056" s="277"/>
    </row>
    <row r="2057" spans="20:20">
      <c r="T2057" s="277"/>
    </row>
    <row r="2058" spans="20:20">
      <c r="T2058" s="277"/>
    </row>
    <row r="2059" spans="20:20">
      <c r="T2059" s="277"/>
    </row>
    <row r="2060" spans="20:20">
      <c r="T2060" s="277"/>
    </row>
    <row r="2061" spans="20:20">
      <c r="T2061" s="277"/>
    </row>
    <row r="2062" spans="20:20">
      <c r="T2062" s="277"/>
    </row>
    <row r="2063" spans="20:20">
      <c r="T2063" s="277"/>
    </row>
    <row r="2064" spans="20:20">
      <c r="T2064" s="277"/>
    </row>
    <row r="2065" spans="20:20">
      <c r="T2065" s="277"/>
    </row>
    <row r="2066" spans="20:20">
      <c r="T2066" s="277"/>
    </row>
    <row r="2067" spans="20:20">
      <c r="T2067" s="277"/>
    </row>
    <row r="2068" spans="20:20">
      <c r="T2068" s="277"/>
    </row>
    <row r="2069" spans="20:20">
      <c r="T2069" s="277"/>
    </row>
    <row r="2070" spans="20:20">
      <c r="T2070" s="277"/>
    </row>
    <row r="2071" spans="20:20">
      <c r="T2071" s="277"/>
    </row>
    <row r="2072" spans="20:20">
      <c r="T2072" s="277"/>
    </row>
    <row r="2073" spans="20:20">
      <c r="T2073" s="277"/>
    </row>
    <row r="2074" spans="20:20">
      <c r="T2074" s="277"/>
    </row>
    <row r="2075" spans="20:20">
      <c r="T2075" s="277"/>
    </row>
    <row r="2076" spans="20:20">
      <c r="T2076" s="277"/>
    </row>
    <row r="2077" spans="20:20">
      <c r="T2077" s="277"/>
    </row>
    <row r="2078" spans="20:20">
      <c r="T2078" s="277"/>
    </row>
    <row r="2079" spans="20:20">
      <c r="T2079" s="277"/>
    </row>
    <row r="2080" spans="20:20">
      <c r="T2080" s="277"/>
    </row>
    <row r="2081" spans="20:20">
      <c r="T2081" s="277"/>
    </row>
    <row r="2082" spans="20:20">
      <c r="T2082" s="277"/>
    </row>
    <row r="2083" spans="20:20">
      <c r="T2083" s="277"/>
    </row>
    <row r="2084" spans="20:20">
      <c r="T2084" s="277"/>
    </row>
    <row r="2085" spans="20:20">
      <c r="T2085" s="277"/>
    </row>
    <row r="2086" spans="20:20">
      <c r="T2086" s="277"/>
    </row>
    <row r="2087" spans="20:20">
      <c r="T2087" s="277"/>
    </row>
    <row r="2088" spans="20:20">
      <c r="T2088" s="277"/>
    </row>
    <row r="2089" spans="20:20">
      <c r="T2089" s="277"/>
    </row>
    <row r="2090" spans="20:20">
      <c r="T2090" s="277"/>
    </row>
    <row r="2091" spans="20:20">
      <c r="T2091" s="277"/>
    </row>
    <row r="2092" spans="20:20">
      <c r="T2092" s="277"/>
    </row>
    <row r="2093" spans="20:20">
      <c r="T2093" s="277"/>
    </row>
    <row r="2094" spans="20:20">
      <c r="T2094" s="277"/>
    </row>
    <row r="2095" spans="20:20">
      <c r="T2095" s="277"/>
    </row>
    <row r="2096" spans="20:20">
      <c r="T2096" s="277"/>
    </row>
    <row r="2097" spans="20:20">
      <c r="T2097" s="277"/>
    </row>
    <row r="2098" spans="20:20">
      <c r="T2098" s="277"/>
    </row>
    <row r="2099" spans="20:20">
      <c r="T2099" s="277"/>
    </row>
    <row r="2100" spans="20:20">
      <c r="T2100" s="277"/>
    </row>
    <row r="2101" spans="20:20">
      <c r="T2101" s="277"/>
    </row>
    <row r="2102" spans="20:20">
      <c r="T2102" s="277"/>
    </row>
    <row r="2103" spans="20:20">
      <c r="T2103" s="277"/>
    </row>
    <row r="2104" spans="20:20">
      <c r="T2104" s="277"/>
    </row>
    <row r="2105" spans="20:20">
      <c r="T2105" s="277"/>
    </row>
    <row r="2106" spans="20:20">
      <c r="T2106" s="277"/>
    </row>
    <row r="2107" spans="20:20">
      <c r="T2107" s="277"/>
    </row>
    <row r="2108" spans="20:20">
      <c r="T2108" s="277"/>
    </row>
    <row r="2109" spans="20:20">
      <c r="T2109" s="277"/>
    </row>
    <row r="2110" spans="20:20">
      <c r="T2110" s="277"/>
    </row>
    <row r="2111" spans="20:20">
      <c r="T2111" s="277"/>
    </row>
    <row r="2112" spans="20:20">
      <c r="T2112" s="277"/>
    </row>
    <row r="2113" spans="20:20">
      <c r="T2113" s="277"/>
    </row>
    <row r="2114" spans="20:20">
      <c r="T2114" s="277"/>
    </row>
    <row r="2115" spans="20:20">
      <c r="T2115" s="277"/>
    </row>
    <row r="2116" spans="20:20">
      <c r="T2116" s="277"/>
    </row>
    <row r="2117" spans="20:20">
      <c r="T2117" s="277"/>
    </row>
    <row r="2118" spans="20:20">
      <c r="T2118" s="277"/>
    </row>
    <row r="2119" spans="20:20">
      <c r="T2119" s="277"/>
    </row>
    <row r="2120" spans="20:20">
      <c r="T2120" s="277"/>
    </row>
    <row r="2121" spans="20:20">
      <c r="T2121" s="277"/>
    </row>
    <row r="2122" spans="20:20">
      <c r="T2122" s="277"/>
    </row>
    <row r="2123" spans="20:20">
      <c r="T2123" s="277"/>
    </row>
    <row r="2124" spans="20:20">
      <c r="T2124" s="277"/>
    </row>
    <row r="2125" spans="20:20">
      <c r="T2125" s="277"/>
    </row>
    <row r="2126" spans="20:20">
      <c r="T2126" s="277"/>
    </row>
    <row r="2127" spans="20:20">
      <c r="T2127" s="277"/>
    </row>
    <row r="2128" spans="20:20">
      <c r="T2128" s="277"/>
    </row>
    <row r="2129" spans="20:20">
      <c r="T2129" s="277"/>
    </row>
    <row r="2130" spans="20:20">
      <c r="T2130" s="277"/>
    </row>
    <row r="2131" spans="20:20">
      <c r="T2131" s="277"/>
    </row>
    <row r="2132" spans="20:20">
      <c r="T2132" s="277"/>
    </row>
    <row r="2133" spans="20:20">
      <c r="T2133" s="277"/>
    </row>
    <row r="2134" spans="20:20">
      <c r="T2134" s="277"/>
    </row>
    <row r="2135" spans="20:20">
      <c r="T2135" s="277"/>
    </row>
    <row r="2136" spans="20:20">
      <c r="T2136" s="277"/>
    </row>
    <row r="2137" spans="20:20">
      <c r="T2137" s="277"/>
    </row>
    <row r="2138" spans="20:20">
      <c r="T2138" s="277"/>
    </row>
    <row r="2139" spans="20:20">
      <c r="T2139" s="277"/>
    </row>
    <row r="2140" spans="20:20">
      <c r="T2140" s="277"/>
    </row>
    <row r="2141" spans="20:20">
      <c r="T2141" s="277"/>
    </row>
    <row r="2142" spans="20:20">
      <c r="T2142" s="277"/>
    </row>
    <row r="2143" spans="20:20">
      <c r="T2143" s="277"/>
    </row>
    <row r="2144" spans="20:20">
      <c r="T2144" s="277"/>
    </row>
    <row r="2145" spans="20:20">
      <c r="T2145" s="277"/>
    </row>
    <row r="2146" spans="20:20">
      <c r="T2146" s="277"/>
    </row>
    <row r="2147" spans="20:20">
      <c r="T2147" s="277"/>
    </row>
    <row r="2148" spans="20:20">
      <c r="T2148" s="277"/>
    </row>
    <row r="2149" spans="20:20">
      <c r="T2149" s="277"/>
    </row>
    <row r="2150" spans="20:20">
      <c r="T2150" s="277"/>
    </row>
    <row r="2151" spans="20:20">
      <c r="T2151" s="277"/>
    </row>
    <row r="2152" spans="20:20">
      <c r="T2152" s="277"/>
    </row>
    <row r="2153" spans="20:20">
      <c r="T2153" s="277"/>
    </row>
    <row r="2154" spans="20:20">
      <c r="T2154" s="277"/>
    </row>
    <row r="2155" spans="20:20">
      <c r="T2155" s="277"/>
    </row>
    <row r="2156" spans="20:20">
      <c r="T2156" s="277"/>
    </row>
    <row r="2157" spans="20:20">
      <c r="T2157" s="277"/>
    </row>
    <row r="2158" spans="20:20">
      <c r="T2158" s="277"/>
    </row>
    <row r="2159" spans="20:20">
      <c r="T2159" s="277"/>
    </row>
    <row r="2160" spans="20:20">
      <c r="T2160" s="277"/>
    </row>
    <row r="2161" spans="20:20">
      <c r="T2161" s="277"/>
    </row>
    <row r="2162" spans="20:20">
      <c r="T2162" s="277"/>
    </row>
    <row r="2163" spans="20:20">
      <c r="T2163" s="277"/>
    </row>
    <row r="2164" spans="20:20">
      <c r="T2164" s="277"/>
    </row>
    <row r="2165" spans="20:20">
      <c r="T2165" s="277"/>
    </row>
    <row r="2166" spans="20:20">
      <c r="T2166" s="277"/>
    </row>
    <row r="2167" spans="20:20">
      <c r="T2167" s="277"/>
    </row>
    <row r="2168" spans="20:20">
      <c r="T2168" s="277"/>
    </row>
    <row r="2169" spans="20:20">
      <c r="T2169" s="277"/>
    </row>
    <row r="2170" spans="20:20">
      <c r="T2170" s="277"/>
    </row>
    <row r="2171" spans="20:20">
      <c r="T2171" s="277"/>
    </row>
    <row r="2172" spans="20:20">
      <c r="T2172" s="277"/>
    </row>
    <row r="2173" spans="20:20">
      <c r="T2173" s="277"/>
    </row>
    <row r="2174" spans="20:20">
      <c r="T2174" s="277"/>
    </row>
    <row r="2175" spans="20:20">
      <c r="T2175" s="277"/>
    </row>
    <row r="2176" spans="20:20">
      <c r="T2176" s="277"/>
    </row>
    <row r="2177" spans="20:20">
      <c r="T2177" s="277"/>
    </row>
    <row r="2178" spans="20:20">
      <c r="T2178" s="277"/>
    </row>
    <row r="2179" spans="20:20">
      <c r="T2179" s="277"/>
    </row>
    <row r="2180" spans="20:20">
      <c r="T2180" s="277"/>
    </row>
    <row r="2181" spans="20:20">
      <c r="T2181" s="277"/>
    </row>
    <row r="2182" spans="20:20">
      <c r="T2182" s="277"/>
    </row>
    <row r="2183" spans="20:20">
      <c r="T2183" s="277"/>
    </row>
    <row r="2184" spans="20:20">
      <c r="T2184" s="277"/>
    </row>
    <row r="2185" spans="20:20">
      <c r="T2185" s="277"/>
    </row>
    <row r="2186" spans="20:20">
      <c r="T2186" s="277"/>
    </row>
    <row r="2187" spans="20:20">
      <c r="T2187" s="277"/>
    </row>
    <row r="2188" spans="20:20">
      <c r="T2188" s="277"/>
    </row>
    <row r="2189" spans="20:20">
      <c r="T2189" s="277"/>
    </row>
    <row r="2190" spans="20:20">
      <c r="T2190" s="277"/>
    </row>
    <row r="2191" spans="20:20">
      <c r="T2191" s="277"/>
    </row>
    <row r="2192" spans="20:20">
      <c r="T2192" s="277"/>
    </row>
    <row r="2193" spans="20:20">
      <c r="T2193" s="277"/>
    </row>
    <row r="2194" spans="20:20">
      <c r="T2194" s="277"/>
    </row>
    <row r="2195" spans="20:20">
      <c r="T2195" s="277"/>
    </row>
    <row r="2196" spans="20:20">
      <c r="T2196" s="277"/>
    </row>
    <row r="2197" spans="20:20">
      <c r="T2197" s="277"/>
    </row>
    <row r="2198" spans="20:20">
      <c r="T2198" s="277"/>
    </row>
    <row r="2199" spans="20:20">
      <c r="T2199" s="277"/>
    </row>
    <row r="2200" spans="20:20">
      <c r="T2200" s="277"/>
    </row>
    <row r="2201" spans="20:20">
      <c r="T2201" s="277"/>
    </row>
    <row r="2202" spans="20:20">
      <c r="T2202" s="277"/>
    </row>
    <row r="2203" spans="20:20">
      <c r="T2203" s="277"/>
    </row>
    <row r="2204" spans="20:20">
      <c r="T2204" s="277"/>
    </row>
    <row r="2205" spans="20:20">
      <c r="T2205" s="277"/>
    </row>
    <row r="2206" spans="20:20">
      <c r="T2206" s="277"/>
    </row>
    <row r="2207" spans="20:20">
      <c r="T2207" s="277"/>
    </row>
    <row r="2208" spans="20:20">
      <c r="T2208" s="277"/>
    </row>
    <row r="2209" spans="20:20">
      <c r="T2209" s="277"/>
    </row>
    <row r="2210" spans="20:20">
      <c r="T2210" s="277"/>
    </row>
    <row r="2211" spans="20:20">
      <c r="T2211" s="277"/>
    </row>
    <row r="2212" spans="20:20">
      <c r="T2212" s="277"/>
    </row>
    <row r="2213" spans="20:20">
      <c r="T2213" s="277"/>
    </row>
    <row r="2214" spans="20:20">
      <c r="T2214" s="277"/>
    </row>
    <row r="2215" spans="20:20">
      <c r="T2215" s="277"/>
    </row>
    <row r="2216" spans="20:20">
      <c r="T2216" s="277"/>
    </row>
    <row r="2217" spans="20:20">
      <c r="T2217" s="277"/>
    </row>
    <row r="2218" spans="20:20">
      <c r="T2218" s="277"/>
    </row>
    <row r="2219" spans="20:20">
      <c r="T2219" s="277"/>
    </row>
    <row r="2220" spans="20:20">
      <c r="T2220" s="277"/>
    </row>
    <row r="2221" spans="20:20">
      <c r="T2221" s="277"/>
    </row>
    <row r="2222" spans="20:20">
      <c r="T2222" s="277"/>
    </row>
    <row r="2223" spans="20:20">
      <c r="T2223" s="277"/>
    </row>
    <row r="2224" spans="20:20">
      <c r="T2224" s="277"/>
    </row>
    <row r="2225" spans="20:20">
      <c r="T2225" s="277"/>
    </row>
    <row r="2226" spans="20:20">
      <c r="T2226" s="277"/>
    </row>
    <row r="2227" spans="20:20">
      <c r="T2227" s="277"/>
    </row>
    <row r="2228" spans="20:20">
      <c r="T2228" s="277"/>
    </row>
    <row r="2229" spans="20:20">
      <c r="T2229" s="277"/>
    </row>
    <row r="2230" spans="20:20">
      <c r="T2230" s="277"/>
    </row>
    <row r="2231" spans="20:20">
      <c r="T2231" s="277"/>
    </row>
    <row r="2232" spans="20:20">
      <c r="T2232" s="277"/>
    </row>
    <row r="2233" spans="20:20">
      <c r="T2233" s="277"/>
    </row>
    <row r="2234" spans="20:20">
      <c r="T2234" s="277"/>
    </row>
    <row r="2235" spans="20:20">
      <c r="T2235" s="277"/>
    </row>
    <row r="2236" spans="20:20">
      <c r="T2236" s="277"/>
    </row>
    <row r="2237" spans="20:20">
      <c r="T2237" s="277"/>
    </row>
    <row r="2238" spans="20:20">
      <c r="T2238" s="277"/>
    </row>
    <row r="2239" spans="20:20">
      <c r="T2239" s="277"/>
    </row>
    <row r="2240" spans="20:20">
      <c r="T2240" s="277"/>
    </row>
    <row r="2241" spans="20:20">
      <c r="T2241" s="277"/>
    </row>
    <row r="2242" spans="20:20">
      <c r="T2242" s="277"/>
    </row>
    <row r="2243" spans="20:20">
      <c r="T2243" s="277"/>
    </row>
    <row r="2244" spans="20:20">
      <c r="T2244" s="277"/>
    </row>
    <row r="2245" spans="20:20">
      <c r="T2245" s="277"/>
    </row>
    <row r="2246" spans="20:20">
      <c r="T2246" s="277"/>
    </row>
    <row r="2247" spans="20:20">
      <c r="T2247" s="277"/>
    </row>
    <row r="2248" spans="20:20">
      <c r="T2248" s="277"/>
    </row>
    <row r="2249" spans="20:20">
      <c r="T2249" s="277"/>
    </row>
    <row r="2250" spans="20:20">
      <c r="T2250" s="277"/>
    </row>
    <row r="2251" spans="20:20">
      <c r="T2251" s="277"/>
    </row>
    <row r="2252" spans="20:20">
      <c r="T2252" s="277"/>
    </row>
    <row r="2253" spans="20:20">
      <c r="T2253" s="277"/>
    </row>
    <row r="2254" spans="20:20">
      <c r="T2254" s="277"/>
    </row>
    <row r="2255" spans="20:20">
      <c r="T2255" s="277"/>
    </row>
    <row r="2256" spans="20:20">
      <c r="T2256" s="277"/>
    </row>
    <row r="2257" spans="20:20">
      <c r="T2257" s="277"/>
    </row>
    <row r="2258" spans="20:20">
      <c r="T2258" s="277"/>
    </row>
    <row r="2259" spans="20:20">
      <c r="T2259" s="277"/>
    </row>
    <row r="2260" spans="20:20">
      <c r="T2260" s="277"/>
    </row>
    <row r="2261" spans="20:20">
      <c r="T2261" s="277"/>
    </row>
    <row r="2262" spans="20:20">
      <c r="T2262" s="277"/>
    </row>
    <row r="2263" spans="20:20">
      <c r="T2263" s="277"/>
    </row>
    <row r="2264" spans="20:20">
      <c r="T2264" s="277"/>
    </row>
    <row r="2265" spans="20:20">
      <c r="T2265" s="277"/>
    </row>
    <row r="2266" spans="20:20">
      <c r="T2266" s="277"/>
    </row>
    <row r="2267" spans="20:20">
      <c r="T2267" s="277"/>
    </row>
    <row r="2268" spans="20:20">
      <c r="T2268" s="277"/>
    </row>
    <row r="2269" spans="20:20">
      <c r="T2269" s="277"/>
    </row>
    <row r="2270" spans="20:20">
      <c r="T2270" s="277"/>
    </row>
    <row r="2271" spans="20:20">
      <c r="T2271" s="277"/>
    </row>
    <row r="2272" spans="20:20">
      <c r="T2272" s="277"/>
    </row>
    <row r="2273" spans="20:20">
      <c r="T2273" s="277"/>
    </row>
    <row r="2274" spans="20:20">
      <c r="T2274" s="277"/>
    </row>
    <row r="2275" spans="20:20">
      <c r="T2275" s="277"/>
    </row>
    <row r="2276" spans="20:20">
      <c r="T2276" s="277"/>
    </row>
    <row r="2277" spans="20:20">
      <c r="T2277" s="277"/>
    </row>
    <row r="2278" spans="20:20">
      <c r="T2278" s="277"/>
    </row>
    <row r="2279" spans="20:20">
      <c r="T2279" s="277"/>
    </row>
    <row r="2280" spans="20:20">
      <c r="T2280" s="277"/>
    </row>
    <row r="2281" spans="20:20">
      <c r="T2281" s="277"/>
    </row>
    <row r="2282" spans="20:20">
      <c r="T2282" s="277"/>
    </row>
    <row r="2283" spans="20:20">
      <c r="T2283" s="277"/>
    </row>
    <row r="2284" spans="20:20">
      <c r="T2284" s="277"/>
    </row>
    <row r="2285" spans="20:20">
      <c r="T2285" s="277"/>
    </row>
    <row r="2286" spans="20:20">
      <c r="T2286" s="277"/>
    </row>
    <row r="2287" spans="20:20">
      <c r="T2287" s="277"/>
    </row>
    <row r="2288" spans="20:20">
      <c r="T2288" s="277"/>
    </row>
    <row r="2289" spans="20:20">
      <c r="T2289" s="277"/>
    </row>
    <row r="2290" spans="20:20">
      <c r="T2290" s="277"/>
    </row>
    <row r="2291" spans="20:20">
      <c r="T2291" s="277"/>
    </row>
    <row r="2292" spans="20:20">
      <c r="T2292" s="277"/>
    </row>
    <row r="2293" spans="20:20">
      <c r="T2293" s="277"/>
    </row>
    <row r="2294" spans="20:20">
      <c r="T2294" s="277"/>
    </row>
    <row r="2295" spans="20:20">
      <c r="T2295" s="277"/>
    </row>
    <row r="2296" spans="20:20">
      <c r="T2296" s="277"/>
    </row>
    <row r="2297" spans="20:20">
      <c r="T2297" s="277"/>
    </row>
    <row r="2298" spans="20:20">
      <c r="T2298" s="277"/>
    </row>
    <row r="2299" spans="20:20">
      <c r="T2299" s="277"/>
    </row>
    <row r="2300" spans="20:20">
      <c r="T2300" s="277"/>
    </row>
    <row r="2301" spans="20:20">
      <c r="T2301" s="277"/>
    </row>
    <row r="2302" spans="20:20">
      <c r="T2302" s="277"/>
    </row>
    <row r="2303" spans="20:20">
      <c r="T2303" s="277"/>
    </row>
    <row r="2304" spans="20:20">
      <c r="T2304" s="277"/>
    </row>
    <row r="2305" spans="20:20">
      <c r="T2305" s="277"/>
    </row>
    <row r="2306" spans="20:20">
      <c r="T2306" s="277"/>
    </row>
    <row r="2307" spans="20:20">
      <c r="T2307" s="277"/>
    </row>
    <row r="2308" spans="20:20">
      <c r="T2308" s="277"/>
    </row>
    <row r="2309" spans="20:20">
      <c r="T2309" s="277"/>
    </row>
    <row r="2310" spans="20:20">
      <c r="T2310" s="277"/>
    </row>
    <row r="2311" spans="20:20">
      <c r="T2311" s="277"/>
    </row>
    <row r="2312" spans="20:20">
      <c r="T2312" s="277"/>
    </row>
    <row r="2313" spans="20:20">
      <c r="T2313" s="277"/>
    </row>
    <row r="2314" spans="20:20">
      <c r="T2314" s="277"/>
    </row>
    <row r="2315" spans="20:20">
      <c r="T2315" s="277"/>
    </row>
    <row r="2316" spans="20:20">
      <c r="T2316" s="277"/>
    </row>
    <row r="2317" spans="20:20">
      <c r="T2317" s="277"/>
    </row>
    <row r="2318" spans="20:20">
      <c r="T2318" s="277"/>
    </row>
    <row r="2319" spans="20:20">
      <c r="T2319" s="277"/>
    </row>
    <row r="2320" spans="20:20">
      <c r="T2320" s="277"/>
    </row>
    <row r="2321" spans="20:20">
      <c r="T2321" s="277"/>
    </row>
    <row r="2322" spans="20:20">
      <c r="T2322" s="277"/>
    </row>
    <row r="2323" spans="20:20">
      <c r="T2323" s="277"/>
    </row>
    <row r="2324" spans="20:20">
      <c r="T2324" s="277"/>
    </row>
    <row r="2325" spans="20:20">
      <c r="T2325" s="277"/>
    </row>
    <row r="2326" spans="20:20">
      <c r="T2326" s="277"/>
    </row>
    <row r="2327" spans="20:20">
      <c r="T2327" s="277"/>
    </row>
    <row r="2328" spans="20:20">
      <c r="T2328" s="277"/>
    </row>
    <row r="2329" spans="20:20">
      <c r="T2329" s="277"/>
    </row>
    <row r="2330" spans="20:20">
      <c r="T2330" s="277"/>
    </row>
    <row r="2331" spans="20:20">
      <c r="T2331" s="277"/>
    </row>
    <row r="2332" spans="20:20">
      <c r="T2332" s="277"/>
    </row>
    <row r="2333" spans="20:20">
      <c r="T2333" s="277"/>
    </row>
    <row r="2334" spans="20:20">
      <c r="T2334" s="277"/>
    </row>
    <row r="2335" spans="20:20">
      <c r="T2335" s="277"/>
    </row>
    <row r="2336" spans="20:20">
      <c r="T2336" s="277"/>
    </row>
    <row r="2337" spans="20:20">
      <c r="T2337" s="277"/>
    </row>
    <row r="2338" spans="20:20">
      <c r="T2338" s="277"/>
    </row>
    <row r="2339" spans="20:20">
      <c r="T2339" s="277"/>
    </row>
    <row r="2340" spans="20:20">
      <c r="T2340" s="277"/>
    </row>
    <row r="2341" spans="20:20">
      <c r="T2341" s="277"/>
    </row>
    <row r="2342" spans="20:20">
      <c r="T2342" s="277"/>
    </row>
    <row r="2343" spans="20:20">
      <c r="T2343" s="277"/>
    </row>
    <row r="2344" spans="20:20">
      <c r="T2344" s="277"/>
    </row>
    <row r="2345" spans="20:20">
      <c r="T2345" s="277"/>
    </row>
    <row r="2346" spans="20:20">
      <c r="T2346" s="277"/>
    </row>
    <row r="2347" spans="20:20">
      <c r="T2347" s="277"/>
    </row>
    <row r="2348" spans="20:20">
      <c r="T2348" s="277"/>
    </row>
    <row r="2349" spans="20:20">
      <c r="T2349" s="277"/>
    </row>
    <row r="2350" spans="20:20">
      <c r="T2350" s="277"/>
    </row>
    <row r="2351" spans="20:20">
      <c r="T2351" s="277"/>
    </row>
    <row r="2352" spans="20:20">
      <c r="T2352" s="277"/>
    </row>
    <row r="2353" spans="20:20">
      <c r="T2353" s="277"/>
    </row>
    <row r="2354" spans="20:20">
      <c r="T2354" s="277"/>
    </row>
    <row r="2355" spans="20:20">
      <c r="T2355" s="277"/>
    </row>
    <row r="2356" spans="20:20">
      <c r="T2356" s="277"/>
    </row>
    <row r="2357" spans="20:20">
      <c r="T2357" s="277"/>
    </row>
    <row r="2358" spans="20:20">
      <c r="T2358" s="277"/>
    </row>
    <row r="2359" spans="20:20">
      <c r="T2359" s="277"/>
    </row>
    <row r="2360" spans="20:20">
      <c r="T2360" s="277"/>
    </row>
    <row r="2361" spans="20:20">
      <c r="T2361" s="277"/>
    </row>
    <row r="2362" spans="20:20">
      <c r="T2362" s="277"/>
    </row>
    <row r="2363" spans="20:20">
      <c r="T2363" s="277"/>
    </row>
    <row r="2364" spans="20:20">
      <c r="T2364" s="277"/>
    </row>
    <row r="2365" spans="20:20">
      <c r="T2365" s="277"/>
    </row>
  </sheetData>
  <sheetProtection formatCells="0" formatColumns="0" formatRows="0" autoFilter="0"/>
  <protectedRanges>
    <protectedRange sqref="T8:T147" name="Rango4"/>
    <protectedRange sqref="H8:H147" name="Rango3"/>
    <protectedRange sqref="J8:M147" name="Rango1"/>
    <protectedRange sqref="B8:B147" name="Rango2"/>
  </protectedRanges>
  <autoFilter ref="A7:T61" xr:uid="{00000000-0001-0000-0500-000000000000}"/>
  <mergeCells count="8">
    <mergeCell ref="A6:B6"/>
    <mergeCell ref="J6:K6"/>
    <mergeCell ref="C157:F157"/>
    <mergeCell ref="N157:P157"/>
    <mergeCell ref="N6:O6"/>
    <mergeCell ref="P6:Q6"/>
    <mergeCell ref="L6:M6"/>
    <mergeCell ref="I148:M148"/>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R1.02 (ex FORM. 9)</vt:lpstr>
      <vt:lpstr>bd_lista</vt:lpstr>
      <vt:lpstr>CUADRO</vt:lpstr>
      <vt:lpstr>Hoja de Trabajo para listado</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2022-10-05T13:15:45Z</cp:lastPrinted>
  <dcterms:created xsi:type="dcterms:W3CDTF">2014-07-03T21:21:01Z</dcterms:created>
  <dcterms:modified xsi:type="dcterms:W3CDTF">2023-07-07T13:35:41Z</dcterms:modified>
</cp:coreProperties>
</file>